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4" windowWidth="18072" windowHeight="10980"/>
  </bookViews>
  <sheets>
    <sheet name="Link Coordinates" sheetId="1" r:id="rId1"/>
    <sheet name="Link Coord for CAL3R Template" sheetId="13" r:id="rId2"/>
    <sheet name="Link VPHL EFL" sheetId="9" r:id="rId3"/>
    <sheet name="Traffic Data wo Transit" sheetId="11" r:id="rId4"/>
    <sheet name="MOVESOutput" sheetId="8" r:id="rId5"/>
    <sheet name="Receptor Coordinates" sheetId="2" r:id="rId6"/>
    <sheet name="Intersection A" sheetId="3" r:id="rId7"/>
    <sheet name="Intersection B" sheetId="4" r:id="rId8"/>
    <sheet name="Intersection C" sheetId="6" r:id="rId9"/>
    <sheet name="Highway" sheetId="5" r:id="rId10"/>
    <sheet name="Parkway" sheetId="7" r:id="rId11"/>
  </sheets>
  <externalReferences>
    <externalReference r:id="rId12"/>
    <externalReference r:id="rId13"/>
  </externalReferences>
  <definedNames>
    <definedName name="max_accel_2a6t" localSheetId="3">'[1]Accel (May)_2'!$W$27:$AB$31</definedName>
    <definedName name="max_accel_2a6t">'[2]Accel (May)_2'!$W$27:$AB$31</definedName>
    <definedName name="max_accel_car" localSheetId="3">'[1]Accel (May)_2'!$W$11:$AB$15</definedName>
    <definedName name="max_accel_car">'[2]Accel (May)_2'!$W$11:$AB$15</definedName>
    <definedName name="max_accel_pickup" localSheetId="3">'[1]Accel (May)_2'!$W$19:$AB$23</definedName>
    <definedName name="max_accel_pickup">'[2]Accel (May)_2'!$W$19:$AB$23</definedName>
    <definedName name="max_accel_tractor_trailer" localSheetId="3">'[1]Accel (May)_2'!$W$35:$AB$39</definedName>
    <definedName name="max_accel_tractor_trailer">'[2]Accel (May)_2'!$W$35:$AB$39</definedName>
    <definedName name="normal_accel_2a6t" localSheetId="3">'[1]Accel (May)- est normal_2'!$W$27:$AB$31</definedName>
    <definedName name="normal_accel_2a6t">'[2]Accel (May)- est normal_2'!$W$27:$AB$31</definedName>
    <definedName name="normal_accel_car" localSheetId="3">'[1]Accel (May)- est normal_2'!$W$11:$AB$15</definedName>
    <definedName name="normal_accel_car">'[2]Accel (May)- est normal_2'!$W$11:$AB$15</definedName>
    <definedName name="normal_accel_pickup" localSheetId="3">'[1]Accel (May)- est normal_2'!$W$19:$AB$23</definedName>
    <definedName name="normal_accel_pickup">'[2]Accel (May)- est normal_2'!$W$19:$AB$23</definedName>
    <definedName name="normal_accel_tractor_trailer" localSheetId="3">'[1]Accel (May)- est normal_2'!$W$35:$AB$39</definedName>
    <definedName name="normal_accel_tractor_trailer">'[2]Accel (May)- est normal_2'!$W$35:$AB$39</definedName>
  </definedNames>
  <calcPr calcId="145621"/>
</workbook>
</file>

<file path=xl/calcChain.xml><?xml version="1.0" encoding="utf-8"?>
<calcChain xmlns="http://schemas.openxmlformats.org/spreadsheetml/2006/main">
  <c r="A9" i="13" l="1"/>
  <c r="B9" i="13"/>
  <c r="C9" i="13"/>
  <c r="D9" i="13"/>
  <c r="E9" i="13"/>
  <c r="N9" i="13"/>
  <c r="O9" i="13"/>
  <c r="P9" i="13"/>
  <c r="Q9" i="13"/>
  <c r="S9" i="13"/>
  <c r="T9" i="13"/>
  <c r="U9" i="13"/>
  <c r="AH190" i="13"/>
  <c r="AG190" i="13"/>
  <c r="AF190" i="13"/>
  <c r="AE190" i="13"/>
  <c r="AD190" i="13"/>
  <c r="U190" i="13"/>
  <c r="T190" i="13"/>
  <c r="S190" i="13"/>
  <c r="Q190" i="13"/>
  <c r="P190" i="13"/>
  <c r="O190" i="13"/>
  <c r="N190" i="13"/>
  <c r="E190" i="13"/>
  <c r="D190" i="13"/>
  <c r="C190" i="13"/>
  <c r="B190" i="13"/>
  <c r="A190" i="13"/>
  <c r="AH189" i="13"/>
  <c r="AG189" i="13"/>
  <c r="AF189" i="13"/>
  <c r="AE189" i="13"/>
  <c r="AD189" i="13"/>
  <c r="U189" i="13"/>
  <c r="T189" i="13"/>
  <c r="S189" i="13"/>
  <c r="Q189" i="13"/>
  <c r="P189" i="13"/>
  <c r="O189" i="13"/>
  <c r="N189" i="13"/>
  <c r="E189" i="13"/>
  <c r="D189" i="13"/>
  <c r="C189" i="13"/>
  <c r="B189" i="13"/>
  <c r="A189" i="13"/>
  <c r="AH188" i="13"/>
  <c r="AG188" i="13"/>
  <c r="AF188" i="13"/>
  <c r="AE188" i="13"/>
  <c r="AD188" i="13"/>
  <c r="U188" i="13"/>
  <c r="T188" i="13"/>
  <c r="S188" i="13"/>
  <c r="Q188" i="13"/>
  <c r="P188" i="13"/>
  <c r="O188" i="13"/>
  <c r="N188" i="13"/>
  <c r="E188" i="13"/>
  <c r="D188" i="13"/>
  <c r="C188" i="13"/>
  <c r="B188" i="13"/>
  <c r="A188" i="13"/>
  <c r="AH187" i="13"/>
  <c r="U187" i="13"/>
  <c r="T187" i="13"/>
  <c r="S187" i="13"/>
  <c r="Q187" i="13"/>
  <c r="P187" i="13"/>
  <c r="O187" i="13"/>
  <c r="N187" i="13"/>
  <c r="E187" i="13"/>
  <c r="D187" i="13"/>
  <c r="C187" i="13"/>
  <c r="B187" i="13"/>
  <c r="A187" i="13"/>
  <c r="AH186" i="13"/>
  <c r="AG186" i="13"/>
  <c r="AF186" i="13"/>
  <c r="AE186" i="13"/>
  <c r="AD186" i="13"/>
  <c r="U186" i="13"/>
  <c r="T186" i="13"/>
  <c r="S186" i="13"/>
  <c r="Q186" i="13"/>
  <c r="P186" i="13"/>
  <c r="O186" i="13"/>
  <c r="N186" i="13"/>
  <c r="E186" i="13"/>
  <c r="D186" i="13"/>
  <c r="C186" i="13"/>
  <c r="B186" i="13"/>
  <c r="A186" i="13"/>
  <c r="AH185" i="13"/>
  <c r="U185" i="13"/>
  <c r="T185" i="13"/>
  <c r="S185" i="13"/>
  <c r="Q185" i="13"/>
  <c r="P185" i="13"/>
  <c r="O185" i="13"/>
  <c r="N185" i="13"/>
  <c r="E185" i="13"/>
  <c r="D185" i="13"/>
  <c r="C185" i="13"/>
  <c r="B185" i="13"/>
  <c r="A185" i="13"/>
  <c r="AH184" i="13"/>
  <c r="U184" i="13"/>
  <c r="T184" i="13"/>
  <c r="S184" i="13"/>
  <c r="Q184" i="13"/>
  <c r="P184" i="13"/>
  <c r="O184" i="13"/>
  <c r="N184" i="13"/>
  <c r="E184" i="13"/>
  <c r="D184" i="13"/>
  <c r="C184" i="13"/>
  <c r="B184" i="13"/>
  <c r="A184" i="13"/>
  <c r="AH183" i="13"/>
  <c r="U183" i="13"/>
  <c r="T183" i="13"/>
  <c r="S183" i="13"/>
  <c r="Q183" i="13"/>
  <c r="P183" i="13"/>
  <c r="O183" i="13"/>
  <c r="N183" i="13"/>
  <c r="E183" i="13"/>
  <c r="D183" i="13"/>
  <c r="C183" i="13"/>
  <c r="B183" i="13"/>
  <c r="A183" i="13"/>
  <c r="AH182" i="13"/>
  <c r="U182" i="13"/>
  <c r="T182" i="13"/>
  <c r="S182" i="13"/>
  <c r="Q182" i="13"/>
  <c r="P182" i="13"/>
  <c r="O182" i="13"/>
  <c r="N182" i="13"/>
  <c r="E182" i="13"/>
  <c r="D182" i="13"/>
  <c r="C182" i="13"/>
  <c r="B182" i="13"/>
  <c r="A182" i="13"/>
  <c r="AH181" i="13"/>
  <c r="U181" i="13"/>
  <c r="T181" i="13"/>
  <c r="S181" i="13"/>
  <c r="Q181" i="13"/>
  <c r="P181" i="13"/>
  <c r="O181" i="13"/>
  <c r="N181" i="13"/>
  <c r="E181" i="13"/>
  <c r="D181" i="13"/>
  <c r="C181" i="13"/>
  <c r="B181" i="13"/>
  <c r="A181" i="13"/>
  <c r="AH180" i="13"/>
  <c r="U180" i="13"/>
  <c r="T180" i="13"/>
  <c r="S180" i="13"/>
  <c r="Q180" i="13"/>
  <c r="P180" i="13"/>
  <c r="O180" i="13"/>
  <c r="N180" i="13"/>
  <c r="E180" i="13"/>
  <c r="D180" i="13"/>
  <c r="C180" i="13"/>
  <c r="B180" i="13"/>
  <c r="A180" i="13"/>
  <c r="AH179" i="13"/>
  <c r="U179" i="13"/>
  <c r="T179" i="13"/>
  <c r="S179" i="13"/>
  <c r="Q179" i="13"/>
  <c r="P179" i="13"/>
  <c r="O179" i="13"/>
  <c r="N179" i="13"/>
  <c r="E179" i="13"/>
  <c r="D179" i="13"/>
  <c r="C179" i="13"/>
  <c r="B179" i="13"/>
  <c r="A179" i="13"/>
  <c r="AH178" i="13"/>
  <c r="U178" i="13"/>
  <c r="T178" i="13"/>
  <c r="S178" i="13"/>
  <c r="Q178" i="13"/>
  <c r="P178" i="13"/>
  <c r="O178" i="13"/>
  <c r="N178" i="13"/>
  <c r="E178" i="13"/>
  <c r="D178" i="13"/>
  <c r="C178" i="13"/>
  <c r="B178" i="13"/>
  <c r="A178" i="13"/>
  <c r="AH177" i="13"/>
  <c r="U177" i="13"/>
  <c r="T177" i="13"/>
  <c r="S177" i="13"/>
  <c r="Q177" i="13"/>
  <c r="P177" i="13"/>
  <c r="O177" i="13"/>
  <c r="N177" i="13"/>
  <c r="E177" i="13"/>
  <c r="D177" i="13"/>
  <c r="C177" i="13"/>
  <c r="B177" i="13"/>
  <c r="A177" i="13"/>
  <c r="AH176" i="13"/>
  <c r="U176" i="13"/>
  <c r="T176" i="13"/>
  <c r="S176" i="13"/>
  <c r="Q176" i="13"/>
  <c r="P176" i="13"/>
  <c r="O176" i="13"/>
  <c r="N176" i="13"/>
  <c r="E176" i="13"/>
  <c r="D176" i="13"/>
  <c r="C176" i="13"/>
  <c r="B176" i="13"/>
  <c r="A176" i="13"/>
  <c r="AH175" i="13"/>
  <c r="U175" i="13"/>
  <c r="T175" i="13"/>
  <c r="S175" i="13"/>
  <c r="Q175" i="13"/>
  <c r="P175" i="13"/>
  <c r="O175" i="13"/>
  <c r="N175" i="13"/>
  <c r="E175" i="13"/>
  <c r="D175" i="13"/>
  <c r="C175" i="13"/>
  <c r="B175" i="13"/>
  <c r="A175" i="13"/>
  <c r="AH174" i="13"/>
  <c r="U174" i="13"/>
  <c r="T174" i="13"/>
  <c r="S174" i="13"/>
  <c r="Q174" i="13"/>
  <c r="P174" i="13"/>
  <c r="O174" i="13"/>
  <c r="N174" i="13"/>
  <c r="E174" i="13"/>
  <c r="D174" i="13"/>
  <c r="C174" i="13"/>
  <c r="B174" i="13"/>
  <c r="A174" i="13"/>
  <c r="AH173" i="13"/>
  <c r="U173" i="13"/>
  <c r="T173" i="13"/>
  <c r="S173" i="13"/>
  <c r="Q173" i="13"/>
  <c r="P173" i="13"/>
  <c r="O173" i="13"/>
  <c r="N173" i="13"/>
  <c r="E173" i="13"/>
  <c r="D173" i="13"/>
  <c r="C173" i="13"/>
  <c r="B173" i="13"/>
  <c r="A173" i="13"/>
  <c r="A172" i="13"/>
  <c r="U169" i="13"/>
  <c r="T169" i="13"/>
  <c r="S169" i="13"/>
  <c r="Q169" i="13"/>
  <c r="P169" i="13"/>
  <c r="O169" i="13"/>
  <c r="N169" i="13"/>
  <c r="E169" i="13"/>
  <c r="D169" i="13"/>
  <c r="C169" i="13"/>
  <c r="B169" i="13"/>
  <c r="A169" i="13"/>
  <c r="U167" i="13"/>
  <c r="T167" i="13"/>
  <c r="S167" i="13"/>
  <c r="Q167" i="13"/>
  <c r="P167" i="13"/>
  <c r="O167" i="13"/>
  <c r="N167" i="13"/>
  <c r="E167" i="13"/>
  <c r="D167" i="13"/>
  <c r="C167" i="13"/>
  <c r="B167" i="13"/>
  <c r="A167" i="13"/>
  <c r="U165" i="13"/>
  <c r="T165" i="13"/>
  <c r="S165" i="13"/>
  <c r="Q165" i="13"/>
  <c r="P165" i="13"/>
  <c r="O165" i="13"/>
  <c r="N165" i="13"/>
  <c r="E165" i="13"/>
  <c r="D165" i="13"/>
  <c r="C165" i="13"/>
  <c r="B165" i="13"/>
  <c r="A165" i="13"/>
  <c r="U163" i="13"/>
  <c r="T163" i="13"/>
  <c r="S163" i="13"/>
  <c r="Q163" i="13"/>
  <c r="P163" i="13"/>
  <c r="O163" i="13"/>
  <c r="N163" i="13"/>
  <c r="E163" i="13"/>
  <c r="D163" i="13"/>
  <c r="C163" i="13"/>
  <c r="B163" i="13"/>
  <c r="A163" i="13"/>
  <c r="U161" i="13"/>
  <c r="T161" i="13"/>
  <c r="S161" i="13"/>
  <c r="Q161" i="13"/>
  <c r="P161" i="13"/>
  <c r="O161" i="13"/>
  <c r="N161" i="13"/>
  <c r="E161" i="13"/>
  <c r="D161" i="13"/>
  <c r="C161" i="13"/>
  <c r="B161" i="13"/>
  <c r="A161" i="13"/>
  <c r="U159" i="13"/>
  <c r="T159" i="13"/>
  <c r="S159" i="13"/>
  <c r="Q159" i="13"/>
  <c r="P159" i="13"/>
  <c r="O159" i="13"/>
  <c r="N159" i="13"/>
  <c r="E159" i="13"/>
  <c r="D159" i="13"/>
  <c r="C159" i="13"/>
  <c r="B159" i="13"/>
  <c r="A159" i="13"/>
  <c r="U157" i="13"/>
  <c r="T157" i="13"/>
  <c r="S157" i="13"/>
  <c r="Q157" i="13"/>
  <c r="P157" i="13"/>
  <c r="O157" i="13"/>
  <c r="N157" i="13"/>
  <c r="E157" i="13"/>
  <c r="D157" i="13"/>
  <c r="C157" i="13"/>
  <c r="B157" i="13"/>
  <c r="A157" i="13"/>
  <c r="U155" i="13"/>
  <c r="T155" i="13"/>
  <c r="S155" i="13"/>
  <c r="Q155" i="13"/>
  <c r="P155" i="13"/>
  <c r="O155" i="13"/>
  <c r="N155" i="13"/>
  <c r="E155" i="13"/>
  <c r="D155" i="13"/>
  <c r="C155" i="13"/>
  <c r="B155" i="13"/>
  <c r="A155" i="13"/>
  <c r="U153" i="13"/>
  <c r="T153" i="13"/>
  <c r="S153" i="13"/>
  <c r="Q153" i="13"/>
  <c r="P153" i="13"/>
  <c r="O153" i="13"/>
  <c r="N153" i="13"/>
  <c r="E153" i="13"/>
  <c r="D153" i="13"/>
  <c r="C153" i="13"/>
  <c r="B153" i="13"/>
  <c r="A153" i="13"/>
  <c r="U151" i="13"/>
  <c r="T151" i="13"/>
  <c r="S151" i="13"/>
  <c r="Q151" i="13"/>
  <c r="P151" i="13"/>
  <c r="O151" i="13"/>
  <c r="N151" i="13"/>
  <c r="E151" i="13"/>
  <c r="D151" i="13"/>
  <c r="C151" i="13"/>
  <c r="B151" i="13"/>
  <c r="A151" i="13"/>
  <c r="U149" i="13"/>
  <c r="T149" i="13"/>
  <c r="S149" i="13"/>
  <c r="Q149" i="13"/>
  <c r="P149" i="13"/>
  <c r="O149" i="13"/>
  <c r="N149" i="13"/>
  <c r="E149" i="13"/>
  <c r="D149" i="13"/>
  <c r="C149" i="13"/>
  <c r="B149" i="13"/>
  <c r="A149" i="13"/>
  <c r="U147" i="13"/>
  <c r="T147" i="13"/>
  <c r="S147" i="13"/>
  <c r="Q147" i="13"/>
  <c r="P147" i="13"/>
  <c r="O147" i="13"/>
  <c r="N147" i="13"/>
  <c r="E147" i="13"/>
  <c r="D147" i="13"/>
  <c r="C147" i="13"/>
  <c r="B147" i="13"/>
  <c r="A147" i="13"/>
  <c r="U145" i="13"/>
  <c r="T145" i="13"/>
  <c r="S145" i="13"/>
  <c r="Q145" i="13"/>
  <c r="P145" i="13"/>
  <c r="O145" i="13"/>
  <c r="N145" i="13"/>
  <c r="E145" i="13"/>
  <c r="D145" i="13"/>
  <c r="C145" i="13"/>
  <c r="B145" i="13"/>
  <c r="A145" i="13"/>
  <c r="U143" i="13"/>
  <c r="T143" i="13"/>
  <c r="S143" i="13"/>
  <c r="Q143" i="13"/>
  <c r="P143" i="13"/>
  <c r="O143" i="13"/>
  <c r="N143" i="13"/>
  <c r="E143" i="13"/>
  <c r="D143" i="13"/>
  <c r="C143" i="13"/>
  <c r="B143" i="13"/>
  <c r="A143" i="13"/>
  <c r="U141" i="13"/>
  <c r="T141" i="13"/>
  <c r="S141" i="13"/>
  <c r="Q141" i="13"/>
  <c r="P141" i="13"/>
  <c r="O141" i="13"/>
  <c r="N141" i="13"/>
  <c r="E141" i="13"/>
  <c r="D141" i="13"/>
  <c r="C141" i="13"/>
  <c r="B141" i="13"/>
  <c r="A141" i="13"/>
  <c r="U139" i="13"/>
  <c r="T139" i="13"/>
  <c r="S139" i="13"/>
  <c r="Q139" i="13"/>
  <c r="P139" i="13"/>
  <c r="O139" i="13"/>
  <c r="N139" i="13"/>
  <c r="E139" i="13"/>
  <c r="D139" i="13"/>
  <c r="C139" i="13"/>
  <c r="B139" i="13"/>
  <c r="A139" i="13"/>
  <c r="U137" i="13"/>
  <c r="T137" i="13"/>
  <c r="S137" i="13"/>
  <c r="Q137" i="13"/>
  <c r="P137" i="13"/>
  <c r="O137" i="13"/>
  <c r="N137" i="13"/>
  <c r="E137" i="13"/>
  <c r="D137" i="13"/>
  <c r="C137" i="13"/>
  <c r="B137" i="13"/>
  <c r="A137" i="13"/>
  <c r="U135" i="13"/>
  <c r="T135" i="13"/>
  <c r="S135" i="13"/>
  <c r="Q135" i="13"/>
  <c r="P135" i="13"/>
  <c r="O135" i="13"/>
  <c r="N135" i="13"/>
  <c r="E135" i="13"/>
  <c r="D135" i="13"/>
  <c r="C135" i="13"/>
  <c r="B135" i="13"/>
  <c r="A135" i="13"/>
  <c r="U133" i="13"/>
  <c r="T133" i="13"/>
  <c r="S133" i="13"/>
  <c r="Q133" i="13"/>
  <c r="P133" i="13"/>
  <c r="O133" i="13"/>
  <c r="N133" i="13"/>
  <c r="E133" i="13"/>
  <c r="D133" i="13"/>
  <c r="C133" i="13"/>
  <c r="B133" i="13"/>
  <c r="A133" i="13"/>
  <c r="U131" i="13"/>
  <c r="T131" i="13"/>
  <c r="S131" i="13"/>
  <c r="Q131" i="13"/>
  <c r="P131" i="13"/>
  <c r="O131" i="13"/>
  <c r="N131" i="13"/>
  <c r="E131" i="13"/>
  <c r="D131" i="13"/>
  <c r="C131" i="13"/>
  <c r="B131" i="13"/>
  <c r="A131" i="13"/>
  <c r="U129" i="13"/>
  <c r="T129" i="13"/>
  <c r="S129" i="13"/>
  <c r="Q129" i="13"/>
  <c r="P129" i="13"/>
  <c r="O129" i="13"/>
  <c r="N129" i="13"/>
  <c r="E129" i="13"/>
  <c r="D129" i="13"/>
  <c r="C129" i="13"/>
  <c r="B129" i="13"/>
  <c r="A129" i="13"/>
  <c r="U127" i="13"/>
  <c r="T127" i="13"/>
  <c r="S127" i="13"/>
  <c r="Q127" i="13"/>
  <c r="P127" i="13"/>
  <c r="O127" i="13"/>
  <c r="N127" i="13"/>
  <c r="E127" i="13"/>
  <c r="D127" i="13"/>
  <c r="C127" i="13"/>
  <c r="B127" i="13"/>
  <c r="A127" i="13"/>
  <c r="U125" i="13"/>
  <c r="T125" i="13"/>
  <c r="S125" i="13"/>
  <c r="Q125" i="13"/>
  <c r="P125" i="13"/>
  <c r="O125" i="13"/>
  <c r="N125" i="13"/>
  <c r="E125" i="13"/>
  <c r="D125" i="13"/>
  <c r="C125" i="13"/>
  <c r="B125" i="13"/>
  <c r="A125" i="13"/>
  <c r="U123" i="13"/>
  <c r="T123" i="13"/>
  <c r="S123" i="13"/>
  <c r="Q123" i="13"/>
  <c r="P123" i="13"/>
  <c r="O123" i="13"/>
  <c r="N123" i="13"/>
  <c r="E123" i="13"/>
  <c r="D123" i="13"/>
  <c r="C123" i="13"/>
  <c r="B123" i="13"/>
  <c r="A123" i="13"/>
  <c r="U121" i="13"/>
  <c r="T121" i="13"/>
  <c r="S121" i="13"/>
  <c r="Q121" i="13"/>
  <c r="P121" i="13"/>
  <c r="O121" i="13"/>
  <c r="N121" i="13"/>
  <c r="E121" i="13"/>
  <c r="D121" i="13"/>
  <c r="C121" i="13"/>
  <c r="B121" i="13"/>
  <c r="A121" i="13"/>
  <c r="U119" i="13"/>
  <c r="T119" i="13"/>
  <c r="S119" i="13"/>
  <c r="Q119" i="13"/>
  <c r="P119" i="13"/>
  <c r="O119" i="13"/>
  <c r="N119" i="13"/>
  <c r="E119" i="13"/>
  <c r="D119" i="13"/>
  <c r="C119" i="13"/>
  <c r="B119" i="13"/>
  <c r="A119" i="13"/>
  <c r="U117" i="13"/>
  <c r="T117" i="13"/>
  <c r="S117" i="13"/>
  <c r="Q117" i="13"/>
  <c r="P117" i="13"/>
  <c r="O117" i="13"/>
  <c r="N117" i="13"/>
  <c r="E117" i="13"/>
  <c r="D117" i="13"/>
  <c r="C117" i="13"/>
  <c r="B117" i="13"/>
  <c r="A117" i="13"/>
  <c r="U115" i="13"/>
  <c r="T115" i="13"/>
  <c r="S115" i="13"/>
  <c r="Q115" i="13"/>
  <c r="P115" i="13"/>
  <c r="O115" i="13"/>
  <c r="N115" i="13"/>
  <c r="E115" i="13"/>
  <c r="D115" i="13"/>
  <c r="C115" i="13"/>
  <c r="B115" i="13"/>
  <c r="A115" i="13"/>
  <c r="U113" i="13"/>
  <c r="T113" i="13"/>
  <c r="S113" i="13"/>
  <c r="Q113" i="13"/>
  <c r="P113" i="13"/>
  <c r="O113" i="13"/>
  <c r="N113" i="13"/>
  <c r="E113" i="13"/>
  <c r="D113" i="13"/>
  <c r="C113" i="13"/>
  <c r="B113" i="13"/>
  <c r="A113" i="13"/>
  <c r="U111" i="13"/>
  <c r="T111" i="13"/>
  <c r="S111" i="13"/>
  <c r="Q111" i="13"/>
  <c r="P111" i="13"/>
  <c r="O111" i="13"/>
  <c r="N111" i="13"/>
  <c r="E111" i="13"/>
  <c r="D111" i="13"/>
  <c r="C111" i="13"/>
  <c r="B111" i="13"/>
  <c r="A111" i="13"/>
  <c r="U109" i="13"/>
  <c r="T109" i="13"/>
  <c r="S109" i="13"/>
  <c r="Q109" i="13"/>
  <c r="P109" i="13"/>
  <c r="O109" i="13"/>
  <c r="N109" i="13"/>
  <c r="E109" i="13"/>
  <c r="D109" i="13"/>
  <c r="C109" i="13"/>
  <c r="B109" i="13"/>
  <c r="A109" i="13"/>
  <c r="U107" i="13"/>
  <c r="T107" i="13"/>
  <c r="S107" i="13"/>
  <c r="Q107" i="13"/>
  <c r="P107" i="13"/>
  <c r="O107" i="13"/>
  <c r="N107" i="13"/>
  <c r="E107" i="13"/>
  <c r="D107" i="13"/>
  <c r="C107" i="13"/>
  <c r="B107" i="13"/>
  <c r="A107" i="13"/>
  <c r="U105" i="13"/>
  <c r="T105" i="13"/>
  <c r="S105" i="13"/>
  <c r="Q105" i="13"/>
  <c r="P105" i="13"/>
  <c r="O105" i="13"/>
  <c r="N105" i="13"/>
  <c r="E105" i="13"/>
  <c r="D105" i="13"/>
  <c r="C105" i="13"/>
  <c r="B105" i="13"/>
  <c r="A105" i="13"/>
  <c r="U103" i="13"/>
  <c r="T103" i="13"/>
  <c r="S103" i="13"/>
  <c r="Q103" i="13"/>
  <c r="P103" i="13"/>
  <c r="O103" i="13"/>
  <c r="N103" i="13"/>
  <c r="E103" i="13"/>
  <c r="D103" i="13"/>
  <c r="C103" i="13"/>
  <c r="B103" i="13"/>
  <c r="A103" i="13"/>
  <c r="U101" i="13"/>
  <c r="T101" i="13"/>
  <c r="S101" i="13"/>
  <c r="Q101" i="13"/>
  <c r="P101" i="13"/>
  <c r="O101" i="13"/>
  <c r="N101" i="13"/>
  <c r="E101" i="13"/>
  <c r="D101" i="13"/>
  <c r="C101" i="13"/>
  <c r="B101" i="13"/>
  <c r="A101" i="13"/>
  <c r="U99" i="13"/>
  <c r="T99" i="13"/>
  <c r="S99" i="13"/>
  <c r="Q99" i="13"/>
  <c r="P99" i="13"/>
  <c r="O99" i="13"/>
  <c r="N99" i="13"/>
  <c r="E99" i="13"/>
  <c r="D99" i="13"/>
  <c r="C99" i="13"/>
  <c r="B99" i="13"/>
  <c r="A99" i="13"/>
  <c r="U97" i="13"/>
  <c r="T97" i="13"/>
  <c r="S97" i="13"/>
  <c r="Q97" i="13"/>
  <c r="P97" i="13"/>
  <c r="O97" i="13"/>
  <c r="N97" i="13"/>
  <c r="E97" i="13"/>
  <c r="D97" i="13"/>
  <c r="C97" i="13"/>
  <c r="B97" i="13"/>
  <c r="A97" i="13"/>
  <c r="U95" i="13"/>
  <c r="T95" i="13"/>
  <c r="S95" i="13"/>
  <c r="Q95" i="13"/>
  <c r="P95" i="13"/>
  <c r="O95" i="13"/>
  <c r="N95" i="13"/>
  <c r="E95" i="13"/>
  <c r="D95" i="13"/>
  <c r="C95" i="13"/>
  <c r="B95" i="13"/>
  <c r="A95" i="13"/>
  <c r="U93" i="13"/>
  <c r="T93" i="13"/>
  <c r="S93" i="13"/>
  <c r="Q93" i="13"/>
  <c r="P93" i="13"/>
  <c r="O93" i="13"/>
  <c r="N93" i="13"/>
  <c r="E93" i="13"/>
  <c r="D93" i="13"/>
  <c r="C93" i="13"/>
  <c r="B93" i="13"/>
  <c r="A93" i="13"/>
  <c r="U91" i="13"/>
  <c r="T91" i="13"/>
  <c r="S91" i="13"/>
  <c r="Q91" i="13"/>
  <c r="P91" i="13"/>
  <c r="O91" i="13"/>
  <c r="N91" i="13"/>
  <c r="E91" i="13"/>
  <c r="D91" i="13"/>
  <c r="C91" i="13"/>
  <c r="B91" i="13"/>
  <c r="A91" i="13"/>
  <c r="U89" i="13"/>
  <c r="T89" i="13"/>
  <c r="S89" i="13"/>
  <c r="Q89" i="13"/>
  <c r="P89" i="13"/>
  <c r="O89" i="13"/>
  <c r="N89" i="13"/>
  <c r="E89" i="13"/>
  <c r="D89" i="13"/>
  <c r="C89" i="13"/>
  <c r="B89" i="13"/>
  <c r="A89" i="13"/>
  <c r="U87" i="13"/>
  <c r="T87" i="13"/>
  <c r="S87" i="13"/>
  <c r="Q87" i="13"/>
  <c r="P87" i="13"/>
  <c r="O87" i="13"/>
  <c r="N87" i="13"/>
  <c r="E87" i="13"/>
  <c r="D87" i="13"/>
  <c r="C87" i="13"/>
  <c r="B87" i="13"/>
  <c r="A87" i="13"/>
  <c r="U85" i="13"/>
  <c r="T85" i="13"/>
  <c r="S85" i="13"/>
  <c r="Q85" i="13"/>
  <c r="P85" i="13"/>
  <c r="O85" i="13"/>
  <c r="N85" i="13"/>
  <c r="E85" i="13"/>
  <c r="D85" i="13"/>
  <c r="C85" i="13"/>
  <c r="B85" i="13"/>
  <c r="A85" i="13"/>
  <c r="U83" i="13"/>
  <c r="T83" i="13"/>
  <c r="S83" i="13"/>
  <c r="Q83" i="13"/>
  <c r="P83" i="13"/>
  <c r="O83" i="13"/>
  <c r="N83" i="13"/>
  <c r="E83" i="13"/>
  <c r="D83" i="13"/>
  <c r="C83" i="13"/>
  <c r="B83" i="13"/>
  <c r="A83" i="13"/>
  <c r="U81" i="13"/>
  <c r="T81" i="13"/>
  <c r="S81" i="13"/>
  <c r="Q81" i="13"/>
  <c r="P81" i="13"/>
  <c r="O81" i="13"/>
  <c r="N81" i="13"/>
  <c r="E81" i="13"/>
  <c r="D81" i="13"/>
  <c r="C81" i="13"/>
  <c r="B81" i="13"/>
  <c r="A81" i="13"/>
  <c r="U79" i="13"/>
  <c r="T79" i="13"/>
  <c r="S79" i="13"/>
  <c r="Q79" i="13"/>
  <c r="P79" i="13"/>
  <c r="O79" i="13"/>
  <c r="N79" i="13"/>
  <c r="E79" i="13"/>
  <c r="D79" i="13"/>
  <c r="C79" i="13"/>
  <c r="B79" i="13"/>
  <c r="A79" i="13"/>
  <c r="U77" i="13"/>
  <c r="T77" i="13"/>
  <c r="S77" i="13"/>
  <c r="Q77" i="13"/>
  <c r="P77" i="13"/>
  <c r="O77" i="13"/>
  <c r="N77" i="13"/>
  <c r="E77" i="13"/>
  <c r="D77" i="13"/>
  <c r="C77" i="13"/>
  <c r="B77" i="13"/>
  <c r="A77" i="13"/>
  <c r="U75" i="13"/>
  <c r="T75" i="13"/>
  <c r="S75" i="13"/>
  <c r="Q75" i="13"/>
  <c r="P75" i="13"/>
  <c r="O75" i="13"/>
  <c r="N75" i="13"/>
  <c r="E75" i="13"/>
  <c r="D75" i="13"/>
  <c r="C75" i="13"/>
  <c r="B75" i="13"/>
  <c r="A75" i="13"/>
  <c r="U73" i="13"/>
  <c r="T73" i="13"/>
  <c r="S73" i="13"/>
  <c r="Q73" i="13"/>
  <c r="P73" i="13"/>
  <c r="O73" i="13"/>
  <c r="N73" i="13"/>
  <c r="E73" i="13"/>
  <c r="D73" i="13"/>
  <c r="C73" i="13"/>
  <c r="B73" i="13"/>
  <c r="A73" i="13"/>
  <c r="U71" i="13"/>
  <c r="T71" i="13"/>
  <c r="S71" i="13"/>
  <c r="Q71" i="13"/>
  <c r="P71" i="13"/>
  <c r="O71" i="13"/>
  <c r="N71" i="13"/>
  <c r="E71" i="13"/>
  <c r="D71" i="13"/>
  <c r="C71" i="13"/>
  <c r="B71" i="13"/>
  <c r="A71" i="13"/>
  <c r="U69" i="13"/>
  <c r="T69" i="13"/>
  <c r="S69" i="13"/>
  <c r="Q69" i="13"/>
  <c r="P69" i="13"/>
  <c r="O69" i="13"/>
  <c r="N69" i="13"/>
  <c r="E69" i="13"/>
  <c r="D69" i="13"/>
  <c r="C69" i="13"/>
  <c r="B69" i="13"/>
  <c r="A69" i="13"/>
  <c r="U67" i="13"/>
  <c r="T67" i="13"/>
  <c r="S67" i="13"/>
  <c r="Q67" i="13"/>
  <c r="P67" i="13"/>
  <c r="O67" i="13"/>
  <c r="N67" i="13"/>
  <c r="E67" i="13"/>
  <c r="D67" i="13"/>
  <c r="C67" i="13"/>
  <c r="B67" i="13"/>
  <c r="A67" i="13"/>
  <c r="U65" i="13"/>
  <c r="T65" i="13"/>
  <c r="S65" i="13"/>
  <c r="Q65" i="13"/>
  <c r="P65" i="13"/>
  <c r="O65" i="13"/>
  <c r="N65" i="13"/>
  <c r="E65" i="13"/>
  <c r="D65" i="13"/>
  <c r="C65" i="13"/>
  <c r="B65" i="13"/>
  <c r="A65" i="13"/>
  <c r="U63" i="13"/>
  <c r="T63" i="13"/>
  <c r="S63" i="13"/>
  <c r="Q63" i="13"/>
  <c r="P63" i="13"/>
  <c r="O63" i="13"/>
  <c r="N63" i="13"/>
  <c r="E63" i="13"/>
  <c r="D63" i="13"/>
  <c r="C63" i="13"/>
  <c r="B63" i="13"/>
  <c r="A63" i="13"/>
  <c r="U61" i="13"/>
  <c r="T61" i="13"/>
  <c r="S61" i="13"/>
  <c r="Q61" i="13"/>
  <c r="P61" i="13"/>
  <c r="O61" i="13"/>
  <c r="N61" i="13"/>
  <c r="E61" i="13"/>
  <c r="D61" i="13"/>
  <c r="C61" i="13"/>
  <c r="B61" i="13"/>
  <c r="A61" i="13"/>
  <c r="U59" i="13"/>
  <c r="T59" i="13"/>
  <c r="S59" i="13"/>
  <c r="Q59" i="13"/>
  <c r="P59" i="13"/>
  <c r="O59" i="13"/>
  <c r="N59" i="13"/>
  <c r="E59" i="13"/>
  <c r="D59" i="13"/>
  <c r="C59" i="13"/>
  <c r="B59" i="13"/>
  <c r="A59" i="13"/>
  <c r="U57" i="13"/>
  <c r="T57" i="13"/>
  <c r="S57" i="13"/>
  <c r="Q57" i="13"/>
  <c r="P57" i="13"/>
  <c r="O57" i="13"/>
  <c r="N57" i="13"/>
  <c r="E57" i="13"/>
  <c r="D57" i="13"/>
  <c r="C57" i="13"/>
  <c r="B57" i="13"/>
  <c r="A57" i="13"/>
  <c r="U55" i="13"/>
  <c r="T55" i="13"/>
  <c r="S55" i="13"/>
  <c r="Q55" i="13"/>
  <c r="P55" i="13"/>
  <c r="O55" i="13"/>
  <c r="N55" i="13"/>
  <c r="E55" i="13"/>
  <c r="D55" i="13"/>
  <c r="C55" i="13"/>
  <c r="B55" i="13"/>
  <c r="A55" i="13"/>
  <c r="U53" i="13"/>
  <c r="T53" i="13"/>
  <c r="S53" i="13"/>
  <c r="Q53" i="13"/>
  <c r="P53" i="13"/>
  <c r="O53" i="13"/>
  <c r="N53" i="13"/>
  <c r="E53" i="13"/>
  <c r="D53" i="13"/>
  <c r="C53" i="13"/>
  <c r="B53" i="13"/>
  <c r="A53" i="13"/>
  <c r="U51" i="13"/>
  <c r="T51" i="13"/>
  <c r="S51" i="13"/>
  <c r="Q51" i="13"/>
  <c r="P51" i="13"/>
  <c r="O51" i="13"/>
  <c r="N51" i="13"/>
  <c r="E51" i="13"/>
  <c r="D51" i="13"/>
  <c r="C51" i="13"/>
  <c r="B51" i="13"/>
  <c r="A51" i="13"/>
  <c r="U49" i="13"/>
  <c r="T49" i="13"/>
  <c r="S49" i="13"/>
  <c r="Q49" i="13"/>
  <c r="P49" i="13"/>
  <c r="O49" i="13"/>
  <c r="N49" i="13"/>
  <c r="E49" i="13"/>
  <c r="D49" i="13"/>
  <c r="C49" i="13"/>
  <c r="B49" i="13"/>
  <c r="A49" i="13"/>
  <c r="U47" i="13"/>
  <c r="T47" i="13"/>
  <c r="S47" i="13"/>
  <c r="Q47" i="13"/>
  <c r="P47" i="13"/>
  <c r="O47" i="13"/>
  <c r="N47" i="13"/>
  <c r="E47" i="13"/>
  <c r="D47" i="13"/>
  <c r="C47" i="13"/>
  <c r="B47" i="13"/>
  <c r="A47" i="13"/>
  <c r="U45" i="13"/>
  <c r="T45" i="13"/>
  <c r="S45" i="13"/>
  <c r="Q45" i="13"/>
  <c r="P45" i="13"/>
  <c r="O45" i="13"/>
  <c r="N45" i="13"/>
  <c r="E45" i="13"/>
  <c r="D45" i="13"/>
  <c r="C45" i="13"/>
  <c r="B45" i="13"/>
  <c r="A45" i="13"/>
  <c r="U43" i="13"/>
  <c r="T43" i="13"/>
  <c r="S43" i="13"/>
  <c r="Q43" i="13"/>
  <c r="P43" i="13"/>
  <c r="O43" i="13"/>
  <c r="N43" i="13"/>
  <c r="E43" i="13"/>
  <c r="D43" i="13"/>
  <c r="C43" i="13"/>
  <c r="B43" i="13"/>
  <c r="A43" i="13"/>
  <c r="U41" i="13"/>
  <c r="T41" i="13"/>
  <c r="S41" i="13"/>
  <c r="Q41" i="13"/>
  <c r="P41" i="13"/>
  <c r="O41" i="13"/>
  <c r="N41" i="13"/>
  <c r="E41" i="13"/>
  <c r="D41" i="13"/>
  <c r="C41" i="13"/>
  <c r="B41" i="13"/>
  <c r="A41" i="13"/>
  <c r="U39" i="13"/>
  <c r="T39" i="13"/>
  <c r="S39" i="13"/>
  <c r="Q39" i="13"/>
  <c r="P39" i="13"/>
  <c r="O39" i="13"/>
  <c r="N39" i="13"/>
  <c r="E39" i="13"/>
  <c r="D39" i="13"/>
  <c r="C39" i="13"/>
  <c r="B39" i="13"/>
  <c r="A39" i="13"/>
  <c r="U37" i="13"/>
  <c r="T37" i="13"/>
  <c r="S37" i="13"/>
  <c r="Q37" i="13"/>
  <c r="P37" i="13"/>
  <c r="O37" i="13"/>
  <c r="N37" i="13"/>
  <c r="E37" i="13"/>
  <c r="D37" i="13"/>
  <c r="C37" i="13"/>
  <c r="B37" i="13"/>
  <c r="A37" i="13"/>
  <c r="U35" i="13"/>
  <c r="T35" i="13"/>
  <c r="S35" i="13"/>
  <c r="Q35" i="13"/>
  <c r="P35" i="13"/>
  <c r="O35" i="13"/>
  <c r="N35" i="13"/>
  <c r="E35" i="13"/>
  <c r="D35" i="13"/>
  <c r="C35" i="13"/>
  <c r="B35" i="13"/>
  <c r="A35" i="13"/>
  <c r="U33" i="13"/>
  <c r="T33" i="13"/>
  <c r="S33" i="13"/>
  <c r="Q33" i="13"/>
  <c r="P33" i="13"/>
  <c r="O33" i="13"/>
  <c r="N33" i="13"/>
  <c r="E33" i="13"/>
  <c r="D33" i="13"/>
  <c r="C33" i="13"/>
  <c r="B33" i="13"/>
  <c r="A33" i="13"/>
  <c r="U31" i="13"/>
  <c r="T31" i="13"/>
  <c r="S31" i="13"/>
  <c r="Q31" i="13"/>
  <c r="P31" i="13"/>
  <c r="O31" i="13"/>
  <c r="N31" i="13"/>
  <c r="E31" i="13"/>
  <c r="D31" i="13"/>
  <c r="C31" i="13"/>
  <c r="B31" i="13"/>
  <c r="A31" i="13"/>
  <c r="U29" i="13"/>
  <c r="T29" i="13"/>
  <c r="S29" i="13"/>
  <c r="Q29" i="13"/>
  <c r="P29" i="13"/>
  <c r="O29" i="13"/>
  <c r="N29" i="13"/>
  <c r="E29" i="13"/>
  <c r="D29" i="13"/>
  <c r="C29" i="13"/>
  <c r="B29" i="13"/>
  <c r="A29" i="13"/>
  <c r="U27" i="13"/>
  <c r="T27" i="13"/>
  <c r="S27" i="13"/>
  <c r="Q27" i="13"/>
  <c r="P27" i="13"/>
  <c r="O27" i="13"/>
  <c r="N27" i="13"/>
  <c r="E27" i="13"/>
  <c r="D27" i="13"/>
  <c r="C27" i="13"/>
  <c r="B27" i="13"/>
  <c r="A27" i="13"/>
  <c r="U25" i="13"/>
  <c r="T25" i="13"/>
  <c r="S25" i="13"/>
  <c r="Q25" i="13"/>
  <c r="P25" i="13"/>
  <c r="O25" i="13"/>
  <c r="N25" i="13"/>
  <c r="E25" i="13"/>
  <c r="D25" i="13"/>
  <c r="C25" i="13"/>
  <c r="B25" i="13"/>
  <c r="A25" i="13"/>
  <c r="U23" i="13"/>
  <c r="T23" i="13"/>
  <c r="S23" i="13"/>
  <c r="Q23" i="13"/>
  <c r="P23" i="13"/>
  <c r="O23" i="13"/>
  <c r="N23" i="13"/>
  <c r="E23" i="13"/>
  <c r="D23" i="13"/>
  <c r="C23" i="13"/>
  <c r="B23" i="13"/>
  <c r="A23" i="13"/>
  <c r="U21" i="13"/>
  <c r="T21" i="13"/>
  <c r="S21" i="13"/>
  <c r="Q21" i="13"/>
  <c r="P21" i="13"/>
  <c r="O21" i="13"/>
  <c r="N21" i="13"/>
  <c r="E21" i="13"/>
  <c r="D21" i="13"/>
  <c r="C21" i="13"/>
  <c r="B21" i="13"/>
  <c r="A21" i="13"/>
  <c r="U19" i="13"/>
  <c r="T19" i="13"/>
  <c r="S19" i="13"/>
  <c r="Q19" i="13"/>
  <c r="P19" i="13"/>
  <c r="O19" i="13"/>
  <c r="N19" i="13"/>
  <c r="E19" i="13"/>
  <c r="D19" i="13"/>
  <c r="C19" i="13"/>
  <c r="B19" i="13"/>
  <c r="A19" i="13"/>
  <c r="U17" i="13"/>
  <c r="T17" i="13"/>
  <c r="S17" i="13"/>
  <c r="Q17" i="13"/>
  <c r="P17" i="13"/>
  <c r="O17" i="13"/>
  <c r="N17" i="13"/>
  <c r="E17" i="13"/>
  <c r="D17" i="13"/>
  <c r="C17" i="13"/>
  <c r="B17" i="13"/>
  <c r="A17" i="13"/>
  <c r="U15" i="13"/>
  <c r="T15" i="13"/>
  <c r="S15" i="13"/>
  <c r="Q15" i="13"/>
  <c r="P15" i="13"/>
  <c r="O15" i="13"/>
  <c r="N15" i="13"/>
  <c r="E15" i="13"/>
  <c r="D15" i="13"/>
  <c r="C15" i="13"/>
  <c r="B15" i="13"/>
  <c r="A15" i="13"/>
  <c r="U13" i="13"/>
  <c r="T13" i="13"/>
  <c r="S13" i="13"/>
  <c r="Q13" i="13"/>
  <c r="P13" i="13"/>
  <c r="O13" i="13"/>
  <c r="N13" i="13"/>
  <c r="E13" i="13"/>
  <c r="D13" i="13"/>
  <c r="C13" i="13"/>
  <c r="B13" i="13"/>
  <c r="A13" i="13"/>
  <c r="U11" i="13"/>
  <c r="T11" i="13"/>
  <c r="S11" i="13"/>
  <c r="Q11" i="13"/>
  <c r="P11" i="13"/>
  <c r="O11" i="13"/>
  <c r="N11" i="13"/>
  <c r="E11" i="13"/>
  <c r="D11" i="13"/>
  <c r="C11" i="13"/>
  <c r="B11" i="13"/>
  <c r="A11" i="13"/>
  <c r="U7" i="13"/>
  <c r="T7" i="13"/>
  <c r="S7" i="13"/>
  <c r="Q7" i="13"/>
  <c r="P7" i="13"/>
  <c r="O7" i="13"/>
  <c r="N7" i="13"/>
  <c r="E7" i="13"/>
  <c r="D7" i="13"/>
  <c r="C7" i="13"/>
  <c r="B7" i="13"/>
  <c r="A7" i="13"/>
  <c r="U5" i="13"/>
  <c r="T5" i="13"/>
  <c r="S5" i="13"/>
  <c r="Q5" i="13"/>
  <c r="P5" i="13"/>
  <c r="O5" i="13"/>
  <c r="N5" i="13"/>
  <c r="E5" i="13"/>
  <c r="D5" i="13"/>
  <c r="C5" i="13"/>
  <c r="B5" i="13"/>
  <c r="A5" i="13"/>
  <c r="AC2" i="13"/>
  <c r="AB2" i="13"/>
  <c r="AA2" i="13"/>
  <c r="Z2" i="13"/>
  <c r="M2" i="13"/>
  <c r="L2" i="13"/>
  <c r="K2" i="13"/>
  <c r="J2" i="13"/>
  <c r="F87" i="9" l="1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K75" i="11"/>
  <c r="L75" i="11" s="1"/>
  <c r="I75" i="11"/>
  <c r="K74" i="11"/>
  <c r="L74" i="11" s="1"/>
  <c r="I74" i="11"/>
  <c r="K73" i="11"/>
  <c r="L73" i="11" s="1"/>
  <c r="I73" i="11"/>
  <c r="K72" i="11"/>
  <c r="L72" i="11" s="1"/>
  <c r="I72" i="11"/>
  <c r="K71" i="11"/>
  <c r="L71" i="11" s="1"/>
  <c r="I71" i="11"/>
  <c r="K70" i="11"/>
  <c r="L70" i="11" s="1"/>
  <c r="I70" i="11"/>
  <c r="K69" i="11"/>
  <c r="L69" i="11" s="1"/>
  <c r="I69" i="11"/>
  <c r="L68" i="11"/>
  <c r="I68" i="11"/>
  <c r="K67" i="11"/>
  <c r="L67" i="11" s="1"/>
  <c r="I67" i="11"/>
  <c r="K66" i="11"/>
  <c r="L66" i="11" s="1"/>
  <c r="I66" i="11"/>
  <c r="K65" i="11"/>
  <c r="L65" i="11" s="1"/>
  <c r="I65" i="11"/>
  <c r="K64" i="11"/>
  <c r="L64" i="11" s="1"/>
  <c r="I64" i="11"/>
  <c r="K63" i="11"/>
  <c r="L63" i="11" s="1"/>
  <c r="I63" i="11"/>
  <c r="L62" i="11"/>
  <c r="I62" i="11"/>
  <c r="K61" i="11"/>
  <c r="L61" i="11" s="1"/>
  <c r="I61" i="11"/>
  <c r="K60" i="11"/>
  <c r="L60" i="11" s="1"/>
  <c r="I60" i="11"/>
  <c r="K59" i="11"/>
  <c r="L59" i="11" s="1"/>
  <c r="I59" i="11"/>
  <c r="K58" i="11"/>
  <c r="L58" i="11" s="1"/>
  <c r="I58" i="11"/>
  <c r="K57" i="11"/>
  <c r="L57" i="11" s="1"/>
  <c r="I57" i="11"/>
  <c r="K56" i="11"/>
  <c r="L56" i="11" s="1"/>
  <c r="I56" i="11"/>
  <c r="K55" i="11"/>
  <c r="L55" i="11" s="1"/>
  <c r="I55" i="11"/>
  <c r="K54" i="11"/>
  <c r="L54" i="11" s="1"/>
  <c r="I54" i="11"/>
  <c r="K53" i="11"/>
  <c r="L53" i="11" s="1"/>
  <c r="I53" i="11"/>
  <c r="E53" i="11"/>
  <c r="K52" i="11"/>
  <c r="L52" i="11" s="1"/>
  <c r="I52" i="11"/>
  <c r="K51" i="11"/>
  <c r="L51" i="11" s="1"/>
  <c r="I51" i="11"/>
  <c r="K50" i="11"/>
  <c r="L50" i="11" s="1"/>
  <c r="I50" i="11"/>
  <c r="K49" i="11"/>
  <c r="L49" i="11" s="1"/>
  <c r="I49" i="11"/>
  <c r="K48" i="11"/>
  <c r="L48" i="11" s="1"/>
  <c r="I48" i="11"/>
  <c r="K47" i="11"/>
  <c r="L47" i="11" s="1"/>
  <c r="I47" i="11"/>
  <c r="K46" i="11"/>
  <c r="L46" i="11" s="1"/>
  <c r="I46" i="11"/>
  <c r="K45" i="11"/>
  <c r="L45" i="11" s="1"/>
  <c r="I45" i="11"/>
  <c r="K44" i="11"/>
  <c r="L44" i="11" s="1"/>
  <c r="I44" i="11"/>
  <c r="K43" i="11"/>
  <c r="L43" i="11" s="1"/>
  <c r="I43" i="11"/>
  <c r="K42" i="11"/>
  <c r="L42" i="11" s="1"/>
  <c r="I42" i="11"/>
  <c r="K41" i="11"/>
  <c r="L41" i="11" s="1"/>
  <c r="I41" i="11"/>
  <c r="K40" i="11"/>
  <c r="L40" i="11" s="1"/>
  <c r="I40" i="11"/>
  <c r="K39" i="11"/>
  <c r="L39" i="11" s="1"/>
  <c r="I39" i="11"/>
  <c r="K38" i="11"/>
  <c r="L38" i="11" s="1"/>
  <c r="I38" i="11"/>
  <c r="K37" i="11"/>
  <c r="L37" i="11" s="1"/>
  <c r="I37" i="11"/>
  <c r="L36" i="11"/>
  <c r="K36" i="11"/>
  <c r="I36" i="11"/>
  <c r="K35" i="11"/>
  <c r="L35" i="11" s="1"/>
  <c r="I35" i="11"/>
  <c r="K34" i="11"/>
  <c r="L34" i="11" s="1"/>
  <c r="I34" i="11"/>
  <c r="K33" i="11"/>
  <c r="L33" i="11" s="1"/>
  <c r="I33" i="11"/>
  <c r="K32" i="11"/>
  <c r="L32" i="11" s="1"/>
  <c r="I32" i="11"/>
  <c r="K31" i="11"/>
  <c r="L31" i="11" s="1"/>
  <c r="I31" i="11"/>
  <c r="K30" i="11"/>
  <c r="L30" i="11" s="1"/>
  <c r="I30" i="11"/>
  <c r="K29" i="11"/>
  <c r="L29" i="11" s="1"/>
  <c r="I29" i="11"/>
  <c r="K28" i="11"/>
  <c r="L28" i="11" s="1"/>
  <c r="I28" i="11"/>
  <c r="K27" i="11"/>
  <c r="L27" i="11" s="1"/>
  <c r="I27" i="11"/>
  <c r="K26" i="11"/>
  <c r="L26" i="11" s="1"/>
  <c r="I26" i="11"/>
  <c r="K25" i="11"/>
  <c r="L25" i="11" s="1"/>
  <c r="I25" i="11"/>
  <c r="K24" i="11"/>
  <c r="L24" i="11" s="1"/>
  <c r="I24" i="11"/>
  <c r="K23" i="11"/>
  <c r="L23" i="11" s="1"/>
  <c r="I23" i="11"/>
  <c r="K22" i="11"/>
  <c r="L22" i="11" s="1"/>
  <c r="I22" i="11"/>
  <c r="K21" i="11"/>
  <c r="L21" i="11" s="1"/>
  <c r="I21" i="11"/>
  <c r="K20" i="11"/>
  <c r="L20" i="11" s="1"/>
  <c r="I20" i="11"/>
  <c r="K19" i="11"/>
  <c r="L19" i="11" s="1"/>
  <c r="I19" i="11"/>
  <c r="K18" i="11"/>
  <c r="L18" i="11" s="1"/>
  <c r="I18" i="11"/>
  <c r="K17" i="11"/>
  <c r="L17" i="11" s="1"/>
  <c r="I17" i="11"/>
  <c r="K16" i="11"/>
  <c r="L16" i="11" s="1"/>
  <c r="I16" i="11"/>
  <c r="K15" i="11"/>
  <c r="L15" i="11" s="1"/>
  <c r="I15" i="11"/>
  <c r="K14" i="11"/>
  <c r="L14" i="11" s="1"/>
  <c r="I14" i="11"/>
  <c r="K13" i="11"/>
  <c r="L13" i="11" s="1"/>
  <c r="I13" i="11"/>
  <c r="K12" i="11"/>
  <c r="L12" i="11" s="1"/>
  <c r="I12" i="11"/>
  <c r="K11" i="11"/>
  <c r="L11" i="11" s="1"/>
  <c r="I11" i="11"/>
  <c r="K10" i="11"/>
  <c r="L10" i="11" s="1"/>
  <c r="I10" i="11"/>
  <c r="K9" i="11"/>
  <c r="L9" i="11" s="1"/>
  <c r="I9" i="11"/>
  <c r="K8" i="11"/>
  <c r="L8" i="11" s="1"/>
  <c r="I8" i="11"/>
  <c r="K7" i="11"/>
  <c r="L7" i="11" s="1"/>
  <c r="I7" i="11"/>
  <c r="K6" i="11"/>
  <c r="L6" i="11" s="1"/>
  <c r="I6" i="11"/>
  <c r="K5" i="11"/>
  <c r="L5" i="11" s="1"/>
  <c r="I5" i="11"/>
  <c r="L4" i="11"/>
  <c r="K4" i="11"/>
  <c r="I4" i="11"/>
  <c r="K3" i="11"/>
  <c r="L3" i="11" s="1"/>
  <c r="I3" i="11"/>
  <c r="K2" i="11"/>
  <c r="L2" i="11" s="1"/>
  <c r="I2" i="11"/>
  <c r="H325" i="2" l="1"/>
  <c r="J325" i="2" s="1"/>
  <c r="G325" i="2"/>
  <c r="I325" i="2" s="1"/>
  <c r="F325" i="2"/>
  <c r="E325" i="2"/>
  <c r="H324" i="2"/>
  <c r="J324" i="2" s="1"/>
  <c r="G324" i="2"/>
  <c r="I324" i="2" s="1"/>
  <c r="F324" i="2"/>
  <c r="E324" i="2"/>
  <c r="H323" i="2"/>
  <c r="J323" i="2" s="1"/>
  <c r="G323" i="2"/>
  <c r="I323" i="2" s="1"/>
  <c r="F323" i="2"/>
  <c r="E323" i="2"/>
  <c r="H322" i="2"/>
  <c r="J322" i="2" s="1"/>
  <c r="G322" i="2"/>
  <c r="I322" i="2" s="1"/>
  <c r="F322" i="2"/>
  <c r="E322" i="2"/>
  <c r="H321" i="2"/>
  <c r="J321" i="2" s="1"/>
  <c r="G321" i="2"/>
  <c r="I321" i="2" s="1"/>
  <c r="F321" i="2"/>
  <c r="E321" i="2"/>
  <c r="J320" i="2"/>
  <c r="H320" i="2"/>
  <c r="G320" i="2"/>
  <c r="I320" i="2" s="1"/>
  <c r="F320" i="2"/>
  <c r="E320" i="2"/>
  <c r="H319" i="2"/>
  <c r="J319" i="2" s="1"/>
  <c r="G319" i="2"/>
  <c r="I319" i="2" s="1"/>
  <c r="F319" i="2"/>
  <c r="E319" i="2"/>
  <c r="H318" i="2"/>
  <c r="J318" i="2" s="1"/>
  <c r="G318" i="2"/>
  <c r="I318" i="2" s="1"/>
  <c r="F318" i="2"/>
  <c r="E318" i="2"/>
  <c r="H317" i="2"/>
  <c r="J317" i="2" s="1"/>
  <c r="G317" i="2"/>
  <c r="I317" i="2" s="1"/>
  <c r="F317" i="2"/>
  <c r="E317" i="2"/>
  <c r="H316" i="2"/>
  <c r="J316" i="2" s="1"/>
  <c r="G316" i="2"/>
  <c r="I316" i="2" s="1"/>
  <c r="F316" i="2"/>
  <c r="E316" i="2"/>
  <c r="V87" i="9" l="1"/>
  <c r="U87" i="9"/>
  <c r="T87" i="9"/>
  <c r="S87" i="9"/>
  <c r="V86" i="9"/>
  <c r="U86" i="9"/>
  <c r="T86" i="9"/>
  <c r="S86" i="9"/>
  <c r="V85" i="9"/>
  <c r="U85" i="9"/>
  <c r="T85" i="9"/>
  <c r="S85" i="9"/>
  <c r="V84" i="9"/>
  <c r="U84" i="9"/>
  <c r="T84" i="9"/>
  <c r="S84" i="9"/>
  <c r="V83" i="9"/>
  <c r="U83" i="9"/>
  <c r="T83" i="9"/>
  <c r="S83" i="9"/>
  <c r="V82" i="9"/>
  <c r="U82" i="9"/>
  <c r="T82" i="9"/>
  <c r="S82" i="9"/>
  <c r="V81" i="9"/>
  <c r="U81" i="9"/>
  <c r="T81" i="9"/>
  <c r="S81" i="9"/>
  <c r="V80" i="9"/>
  <c r="U80" i="9"/>
  <c r="T80" i="9"/>
  <c r="S80" i="9"/>
  <c r="V79" i="9"/>
  <c r="U79" i="9"/>
  <c r="T79" i="9"/>
  <c r="S79" i="9"/>
  <c r="V78" i="9"/>
  <c r="U78" i="9"/>
  <c r="T78" i="9"/>
  <c r="S78" i="9"/>
  <c r="V77" i="9"/>
  <c r="U77" i="9"/>
  <c r="T77" i="9"/>
  <c r="S77" i="9"/>
  <c r="V76" i="9"/>
  <c r="U76" i="9"/>
  <c r="T76" i="9"/>
  <c r="S76" i="9"/>
  <c r="V75" i="9"/>
  <c r="U75" i="9"/>
  <c r="T75" i="9"/>
  <c r="S75" i="9"/>
  <c r="V74" i="9"/>
  <c r="U74" i="9"/>
  <c r="T74" i="9"/>
  <c r="S74" i="9"/>
  <c r="V73" i="9"/>
  <c r="U73" i="9"/>
  <c r="T73" i="9"/>
  <c r="S73" i="9"/>
  <c r="V72" i="9"/>
  <c r="U72" i="9"/>
  <c r="T72" i="9"/>
  <c r="S72" i="9"/>
  <c r="V71" i="9"/>
  <c r="U71" i="9"/>
  <c r="T71" i="9"/>
  <c r="S71" i="9"/>
  <c r="V70" i="9"/>
  <c r="U70" i="9"/>
  <c r="T70" i="9"/>
  <c r="S70" i="9"/>
  <c r="V69" i="9"/>
  <c r="U69" i="9"/>
  <c r="T69" i="9"/>
  <c r="S69" i="9"/>
  <c r="V68" i="9"/>
  <c r="U68" i="9"/>
  <c r="T68" i="9"/>
  <c r="S68" i="9"/>
  <c r="V67" i="9"/>
  <c r="U67" i="9"/>
  <c r="T67" i="9"/>
  <c r="S67" i="9"/>
  <c r="V66" i="9"/>
  <c r="U66" i="9"/>
  <c r="T66" i="9"/>
  <c r="S66" i="9"/>
  <c r="V65" i="9"/>
  <c r="U65" i="9"/>
  <c r="T65" i="9"/>
  <c r="S65" i="9"/>
  <c r="V64" i="9"/>
  <c r="U64" i="9"/>
  <c r="T64" i="9"/>
  <c r="S64" i="9"/>
  <c r="V63" i="9"/>
  <c r="U63" i="9"/>
  <c r="T63" i="9"/>
  <c r="S63" i="9"/>
  <c r="V62" i="9"/>
  <c r="U62" i="9"/>
  <c r="T62" i="9"/>
  <c r="S62" i="9"/>
  <c r="V61" i="9"/>
  <c r="U61" i="9"/>
  <c r="T61" i="9"/>
  <c r="S61" i="9"/>
  <c r="V60" i="9"/>
  <c r="U60" i="9"/>
  <c r="T60" i="9"/>
  <c r="S60" i="9"/>
  <c r="V59" i="9"/>
  <c r="U59" i="9"/>
  <c r="T59" i="9"/>
  <c r="S59" i="9"/>
  <c r="V58" i="9"/>
  <c r="U58" i="9"/>
  <c r="T58" i="9"/>
  <c r="S58" i="9"/>
  <c r="V57" i="9"/>
  <c r="U57" i="9"/>
  <c r="T57" i="9"/>
  <c r="S57" i="9"/>
  <c r="V56" i="9"/>
  <c r="U56" i="9"/>
  <c r="T56" i="9"/>
  <c r="S56" i="9"/>
  <c r="V55" i="9"/>
  <c r="U55" i="9"/>
  <c r="T55" i="9"/>
  <c r="S55" i="9"/>
  <c r="V54" i="9"/>
  <c r="U54" i="9"/>
  <c r="T54" i="9"/>
  <c r="S54" i="9"/>
  <c r="V53" i="9"/>
  <c r="U53" i="9"/>
  <c r="T53" i="9"/>
  <c r="S53" i="9"/>
  <c r="V52" i="9"/>
  <c r="U52" i="9"/>
  <c r="T52" i="9"/>
  <c r="S52" i="9"/>
  <c r="V51" i="9"/>
  <c r="U51" i="9"/>
  <c r="T51" i="9"/>
  <c r="S51" i="9"/>
  <c r="V50" i="9"/>
  <c r="U50" i="9"/>
  <c r="T50" i="9"/>
  <c r="S50" i="9"/>
  <c r="V49" i="9"/>
  <c r="U49" i="9"/>
  <c r="T49" i="9"/>
  <c r="S49" i="9"/>
  <c r="V48" i="9"/>
  <c r="U48" i="9"/>
  <c r="T48" i="9"/>
  <c r="S48" i="9"/>
  <c r="V47" i="9"/>
  <c r="U47" i="9"/>
  <c r="T47" i="9"/>
  <c r="S47" i="9"/>
  <c r="V46" i="9"/>
  <c r="U46" i="9"/>
  <c r="T46" i="9"/>
  <c r="S46" i="9"/>
  <c r="V45" i="9"/>
  <c r="U45" i="9"/>
  <c r="T45" i="9"/>
  <c r="S45" i="9"/>
  <c r="V44" i="9"/>
  <c r="U44" i="9"/>
  <c r="T44" i="9"/>
  <c r="S44" i="9"/>
  <c r="V43" i="9"/>
  <c r="U43" i="9"/>
  <c r="T43" i="9"/>
  <c r="S43" i="9"/>
  <c r="V42" i="9"/>
  <c r="U42" i="9"/>
  <c r="T42" i="9"/>
  <c r="S42" i="9"/>
  <c r="V41" i="9"/>
  <c r="U41" i="9"/>
  <c r="T41" i="9"/>
  <c r="S41" i="9"/>
  <c r="V40" i="9"/>
  <c r="U40" i="9"/>
  <c r="T40" i="9"/>
  <c r="S40" i="9"/>
  <c r="V39" i="9"/>
  <c r="U39" i="9"/>
  <c r="T39" i="9"/>
  <c r="S39" i="9"/>
  <c r="V38" i="9"/>
  <c r="U38" i="9"/>
  <c r="T38" i="9"/>
  <c r="S38" i="9"/>
  <c r="V37" i="9"/>
  <c r="U37" i="9"/>
  <c r="T37" i="9"/>
  <c r="S37" i="9"/>
  <c r="V36" i="9"/>
  <c r="U36" i="9"/>
  <c r="T36" i="9"/>
  <c r="S36" i="9"/>
  <c r="V35" i="9"/>
  <c r="U35" i="9"/>
  <c r="T35" i="9"/>
  <c r="S35" i="9"/>
  <c r="V34" i="9"/>
  <c r="U34" i="9"/>
  <c r="T34" i="9"/>
  <c r="S34" i="9"/>
  <c r="V33" i="9"/>
  <c r="U33" i="9"/>
  <c r="T33" i="9"/>
  <c r="S33" i="9"/>
  <c r="V32" i="9"/>
  <c r="U32" i="9"/>
  <c r="T32" i="9"/>
  <c r="S32" i="9"/>
  <c r="V31" i="9"/>
  <c r="U31" i="9"/>
  <c r="T31" i="9"/>
  <c r="S31" i="9"/>
  <c r="V30" i="9"/>
  <c r="U30" i="9"/>
  <c r="T30" i="9"/>
  <c r="S30" i="9"/>
  <c r="V29" i="9"/>
  <c r="U29" i="9"/>
  <c r="T29" i="9"/>
  <c r="S29" i="9"/>
  <c r="V28" i="9"/>
  <c r="U28" i="9"/>
  <c r="T28" i="9"/>
  <c r="S28" i="9"/>
  <c r="V27" i="9"/>
  <c r="U27" i="9"/>
  <c r="T27" i="9"/>
  <c r="S27" i="9"/>
  <c r="V26" i="9"/>
  <c r="U26" i="9"/>
  <c r="T26" i="9"/>
  <c r="S26" i="9"/>
  <c r="V25" i="9"/>
  <c r="U25" i="9"/>
  <c r="T25" i="9"/>
  <c r="S25" i="9"/>
  <c r="V24" i="9"/>
  <c r="U24" i="9"/>
  <c r="T24" i="9"/>
  <c r="S24" i="9"/>
  <c r="V23" i="9"/>
  <c r="U23" i="9"/>
  <c r="T23" i="9"/>
  <c r="S23" i="9"/>
  <c r="V22" i="9"/>
  <c r="U22" i="9"/>
  <c r="T22" i="9"/>
  <c r="S22" i="9"/>
  <c r="V21" i="9"/>
  <c r="U21" i="9"/>
  <c r="T21" i="9"/>
  <c r="S21" i="9"/>
  <c r="V20" i="9"/>
  <c r="U20" i="9"/>
  <c r="T20" i="9"/>
  <c r="S20" i="9"/>
  <c r="V19" i="9"/>
  <c r="U19" i="9"/>
  <c r="T19" i="9"/>
  <c r="S19" i="9"/>
  <c r="V18" i="9"/>
  <c r="U18" i="9"/>
  <c r="T18" i="9"/>
  <c r="S18" i="9"/>
  <c r="V17" i="9"/>
  <c r="U17" i="9"/>
  <c r="T17" i="9"/>
  <c r="S17" i="9"/>
  <c r="V16" i="9"/>
  <c r="U16" i="9"/>
  <c r="T16" i="9"/>
  <c r="S16" i="9"/>
  <c r="V15" i="9"/>
  <c r="U15" i="9"/>
  <c r="T15" i="9"/>
  <c r="S15" i="9"/>
  <c r="V14" i="9"/>
  <c r="U14" i="9"/>
  <c r="T14" i="9"/>
  <c r="S14" i="9"/>
  <c r="V13" i="9"/>
  <c r="U13" i="9"/>
  <c r="T13" i="9"/>
  <c r="S13" i="9"/>
  <c r="V12" i="9"/>
  <c r="U12" i="9"/>
  <c r="T12" i="9"/>
  <c r="S12" i="9"/>
  <c r="V11" i="9"/>
  <c r="U11" i="9"/>
  <c r="T11" i="9"/>
  <c r="S11" i="9"/>
  <c r="V10" i="9"/>
  <c r="U10" i="9"/>
  <c r="T10" i="9"/>
  <c r="S10" i="9"/>
  <c r="V9" i="9"/>
  <c r="U9" i="9"/>
  <c r="T9" i="9"/>
  <c r="S9" i="9"/>
  <c r="V8" i="9"/>
  <c r="U8" i="9"/>
  <c r="T8" i="9"/>
  <c r="S8" i="9"/>
  <c r="V7" i="9"/>
  <c r="U7" i="9"/>
  <c r="T7" i="9"/>
  <c r="S7" i="9"/>
  <c r="V6" i="9"/>
  <c r="U6" i="9"/>
  <c r="T6" i="9"/>
  <c r="S6" i="9"/>
  <c r="V5" i="9"/>
  <c r="U5" i="9"/>
  <c r="T5" i="9"/>
  <c r="S5" i="9"/>
  <c r="R87" i="9"/>
  <c r="Q87" i="9"/>
  <c r="P87" i="9"/>
  <c r="O87" i="9"/>
  <c r="R86" i="9"/>
  <c r="Q86" i="9"/>
  <c r="P86" i="9"/>
  <c r="O86" i="9"/>
  <c r="R85" i="9"/>
  <c r="Q85" i="9"/>
  <c r="P85" i="9"/>
  <c r="O85" i="9"/>
  <c r="R84" i="9"/>
  <c r="Q84" i="9"/>
  <c r="P84" i="9"/>
  <c r="O84" i="9"/>
  <c r="R83" i="9"/>
  <c r="Q83" i="9"/>
  <c r="P83" i="9"/>
  <c r="O83" i="9"/>
  <c r="R82" i="9"/>
  <c r="Q82" i="9"/>
  <c r="P82" i="9"/>
  <c r="O82" i="9"/>
  <c r="R81" i="9"/>
  <c r="Q81" i="9"/>
  <c r="P81" i="9"/>
  <c r="O81" i="9"/>
  <c r="R80" i="9"/>
  <c r="Q80" i="9"/>
  <c r="P80" i="9"/>
  <c r="O80" i="9"/>
  <c r="R79" i="9"/>
  <c r="Q79" i="9"/>
  <c r="P79" i="9"/>
  <c r="O79" i="9"/>
  <c r="R78" i="9"/>
  <c r="Q78" i="9"/>
  <c r="P78" i="9"/>
  <c r="O78" i="9"/>
  <c r="R77" i="9"/>
  <c r="Q77" i="9"/>
  <c r="P77" i="9"/>
  <c r="O77" i="9"/>
  <c r="R76" i="9"/>
  <c r="Q76" i="9"/>
  <c r="P76" i="9"/>
  <c r="O76" i="9"/>
  <c r="R75" i="9"/>
  <c r="Q75" i="9"/>
  <c r="P75" i="9"/>
  <c r="O75" i="9"/>
  <c r="R74" i="9"/>
  <c r="Q74" i="9"/>
  <c r="P74" i="9"/>
  <c r="O74" i="9"/>
  <c r="R73" i="9"/>
  <c r="Q73" i="9"/>
  <c r="P73" i="9"/>
  <c r="O73" i="9"/>
  <c r="R72" i="9"/>
  <c r="Q72" i="9"/>
  <c r="P72" i="9"/>
  <c r="O72" i="9"/>
  <c r="R71" i="9"/>
  <c r="Q71" i="9"/>
  <c r="P71" i="9"/>
  <c r="O71" i="9"/>
  <c r="R70" i="9"/>
  <c r="Q70" i="9"/>
  <c r="P70" i="9"/>
  <c r="O70" i="9"/>
  <c r="R69" i="9"/>
  <c r="Q69" i="9"/>
  <c r="P69" i="9"/>
  <c r="O69" i="9"/>
  <c r="R68" i="9"/>
  <c r="Q68" i="9"/>
  <c r="P68" i="9"/>
  <c r="O68" i="9"/>
  <c r="R67" i="9"/>
  <c r="Q67" i="9"/>
  <c r="P67" i="9"/>
  <c r="O67" i="9"/>
  <c r="R66" i="9"/>
  <c r="Q66" i="9"/>
  <c r="P66" i="9"/>
  <c r="O66" i="9"/>
  <c r="R65" i="9"/>
  <c r="Q65" i="9"/>
  <c r="P65" i="9"/>
  <c r="O65" i="9"/>
  <c r="R64" i="9"/>
  <c r="Q64" i="9"/>
  <c r="P64" i="9"/>
  <c r="O64" i="9"/>
  <c r="R63" i="9"/>
  <c r="Q63" i="9"/>
  <c r="P63" i="9"/>
  <c r="O63" i="9"/>
  <c r="R62" i="9"/>
  <c r="Q62" i="9"/>
  <c r="P62" i="9"/>
  <c r="O62" i="9"/>
  <c r="R61" i="9"/>
  <c r="Q61" i="9"/>
  <c r="P61" i="9"/>
  <c r="O61" i="9"/>
  <c r="R60" i="9"/>
  <c r="Q60" i="9"/>
  <c r="P60" i="9"/>
  <c r="O60" i="9"/>
  <c r="R59" i="9"/>
  <c r="Q59" i="9"/>
  <c r="P59" i="9"/>
  <c r="O59" i="9"/>
  <c r="R58" i="9"/>
  <c r="Q58" i="9"/>
  <c r="P58" i="9"/>
  <c r="O58" i="9"/>
  <c r="R57" i="9"/>
  <c r="Q57" i="9"/>
  <c r="P57" i="9"/>
  <c r="O57" i="9"/>
  <c r="R56" i="9"/>
  <c r="Q56" i="9"/>
  <c r="P56" i="9"/>
  <c r="O56" i="9"/>
  <c r="R55" i="9"/>
  <c r="Q55" i="9"/>
  <c r="P55" i="9"/>
  <c r="O55" i="9"/>
  <c r="R54" i="9"/>
  <c r="Q54" i="9"/>
  <c r="P54" i="9"/>
  <c r="O54" i="9"/>
  <c r="R53" i="9"/>
  <c r="Q53" i="9"/>
  <c r="P53" i="9"/>
  <c r="O53" i="9"/>
  <c r="R52" i="9"/>
  <c r="Q52" i="9"/>
  <c r="P52" i="9"/>
  <c r="O52" i="9"/>
  <c r="R51" i="9"/>
  <c r="Q51" i="9"/>
  <c r="P51" i="9"/>
  <c r="O51" i="9"/>
  <c r="R50" i="9"/>
  <c r="Q50" i="9"/>
  <c r="P50" i="9"/>
  <c r="O50" i="9"/>
  <c r="R49" i="9"/>
  <c r="Q49" i="9"/>
  <c r="P49" i="9"/>
  <c r="O49" i="9"/>
  <c r="R48" i="9"/>
  <c r="Q48" i="9"/>
  <c r="P48" i="9"/>
  <c r="O48" i="9"/>
  <c r="R47" i="9"/>
  <c r="Q47" i="9"/>
  <c r="P47" i="9"/>
  <c r="O47" i="9"/>
  <c r="R46" i="9"/>
  <c r="Q46" i="9"/>
  <c r="P46" i="9"/>
  <c r="O46" i="9"/>
  <c r="R45" i="9"/>
  <c r="Q45" i="9"/>
  <c r="P45" i="9"/>
  <c r="O45" i="9"/>
  <c r="R44" i="9"/>
  <c r="Q44" i="9"/>
  <c r="P44" i="9"/>
  <c r="O44" i="9"/>
  <c r="R43" i="9"/>
  <c r="Q43" i="9"/>
  <c r="P43" i="9"/>
  <c r="O43" i="9"/>
  <c r="R42" i="9"/>
  <c r="Q42" i="9"/>
  <c r="P42" i="9"/>
  <c r="O42" i="9"/>
  <c r="R41" i="9"/>
  <c r="Q41" i="9"/>
  <c r="P41" i="9"/>
  <c r="O41" i="9"/>
  <c r="R40" i="9"/>
  <c r="Q40" i="9"/>
  <c r="P40" i="9"/>
  <c r="O40" i="9"/>
  <c r="R39" i="9"/>
  <c r="Q39" i="9"/>
  <c r="P39" i="9"/>
  <c r="O39" i="9"/>
  <c r="R38" i="9"/>
  <c r="Q38" i="9"/>
  <c r="P38" i="9"/>
  <c r="O38" i="9"/>
  <c r="R37" i="9"/>
  <c r="Q37" i="9"/>
  <c r="P37" i="9"/>
  <c r="O37" i="9"/>
  <c r="R36" i="9"/>
  <c r="Q36" i="9"/>
  <c r="P36" i="9"/>
  <c r="O36" i="9"/>
  <c r="R35" i="9"/>
  <c r="Q35" i="9"/>
  <c r="P35" i="9"/>
  <c r="O35" i="9"/>
  <c r="R34" i="9"/>
  <c r="Q34" i="9"/>
  <c r="P34" i="9"/>
  <c r="O34" i="9"/>
  <c r="R33" i="9"/>
  <c r="Q33" i="9"/>
  <c r="P33" i="9"/>
  <c r="O33" i="9"/>
  <c r="R32" i="9"/>
  <c r="Q32" i="9"/>
  <c r="P32" i="9"/>
  <c r="O32" i="9"/>
  <c r="R31" i="9"/>
  <c r="Q31" i="9"/>
  <c r="P31" i="9"/>
  <c r="O31" i="9"/>
  <c r="R30" i="9"/>
  <c r="Q30" i="9"/>
  <c r="P30" i="9"/>
  <c r="O30" i="9"/>
  <c r="R29" i="9"/>
  <c r="Q29" i="9"/>
  <c r="P29" i="9"/>
  <c r="O29" i="9"/>
  <c r="R28" i="9"/>
  <c r="Q28" i="9"/>
  <c r="P28" i="9"/>
  <c r="O28" i="9"/>
  <c r="R27" i="9"/>
  <c r="Q27" i="9"/>
  <c r="P27" i="9"/>
  <c r="O27" i="9"/>
  <c r="R26" i="9"/>
  <c r="Q26" i="9"/>
  <c r="P26" i="9"/>
  <c r="O26" i="9"/>
  <c r="R25" i="9"/>
  <c r="Q25" i="9"/>
  <c r="P25" i="9"/>
  <c r="O25" i="9"/>
  <c r="R24" i="9"/>
  <c r="Q24" i="9"/>
  <c r="P24" i="9"/>
  <c r="O24" i="9"/>
  <c r="R23" i="9"/>
  <c r="Q23" i="9"/>
  <c r="P23" i="9"/>
  <c r="O23" i="9"/>
  <c r="R22" i="9"/>
  <c r="Q22" i="9"/>
  <c r="P22" i="9"/>
  <c r="O22" i="9"/>
  <c r="R21" i="9"/>
  <c r="Q21" i="9"/>
  <c r="P21" i="9"/>
  <c r="O21" i="9"/>
  <c r="R20" i="9"/>
  <c r="Q20" i="9"/>
  <c r="P20" i="9"/>
  <c r="O20" i="9"/>
  <c r="R19" i="9"/>
  <c r="Q19" i="9"/>
  <c r="P19" i="9"/>
  <c r="O19" i="9"/>
  <c r="R18" i="9"/>
  <c r="Q18" i="9"/>
  <c r="P18" i="9"/>
  <c r="O18" i="9"/>
  <c r="R17" i="9"/>
  <c r="Q17" i="9"/>
  <c r="P17" i="9"/>
  <c r="O17" i="9"/>
  <c r="R16" i="9"/>
  <c r="Q16" i="9"/>
  <c r="P16" i="9"/>
  <c r="O16" i="9"/>
  <c r="R15" i="9"/>
  <c r="Q15" i="9"/>
  <c r="P15" i="9"/>
  <c r="O15" i="9"/>
  <c r="R14" i="9"/>
  <c r="Q14" i="9"/>
  <c r="P14" i="9"/>
  <c r="O14" i="9"/>
  <c r="R13" i="9"/>
  <c r="Q13" i="9"/>
  <c r="P13" i="9"/>
  <c r="O13" i="9"/>
  <c r="R12" i="9"/>
  <c r="Q12" i="9"/>
  <c r="P12" i="9"/>
  <c r="O12" i="9"/>
  <c r="R11" i="9"/>
  <c r="Q11" i="9"/>
  <c r="P11" i="9"/>
  <c r="O11" i="9"/>
  <c r="R10" i="9"/>
  <c r="Q10" i="9"/>
  <c r="P10" i="9"/>
  <c r="O10" i="9"/>
  <c r="R9" i="9"/>
  <c r="Q9" i="9"/>
  <c r="P9" i="9"/>
  <c r="O9" i="9"/>
  <c r="R8" i="9"/>
  <c r="Q8" i="9"/>
  <c r="P8" i="9"/>
  <c r="O8" i="9"/>
  <c r="R7" i="9"/>
  <c r="Q7" i="9"/>
  <c r="P7" i="9"/>
  <c r="O7" i="9"/>
  <c r="R6" i="9"/>
  <c r="Q6" i="9"/>
  <c r="P6" i="9"/>
  <c r="O6" i="9"/>
  <c r="R5" i="9"/>
  <c r="Q5" i="9"/>
  <c r="P5" i="9"/>
  <c r="O5" i="9"/>
  <c r="N87" i="9"/>
  <c r="M87" i="9"/>
  <c r="L87" i="9"/>
  <c r="K87" i="9"/>
  <c r="N86" i="9"/>
  <c r="M86" i="9"/>
  <c r="L86" i="9"/>
  <c r="K86" i="9"/>
  <c r="N85" i="9"/>
  <c r="M85" i="9"/>
  <c r="L85" i="9"/>
  <c r="K85" i="9"/>
  <c r="N84" i="9"/>
  <c r="M84" i="9"/>
  <c r="L84" i="9"/>
  <c r="K84" i="9"/>
  <c r="N83" i="9"/>
  <c r="M83" i="9"/>
  <c r="L83" i="9"/>
  <c r="K83" i="9"/>
  <c r="N82" i="9"/>
  <c r="M82" i="9"/>
  <c r="L82" i="9"/>
  <c r="K82" i="9"/>
  <c r="N81" i="9"/>
  <c r="M81" i="9"/>
  <c r="L81" i="9"/>
  <c r="K81" i="9"/>
  <c r="N80" i="9"/>
  <c r="M80" i="9"/>
  <c r="L80" i="9"/>
  <c r="K80" i="9"/>
  <c r="N79" i="9"/>
  <c r="M79" i="9"/>
  <c r="L79" i="9"/>
  <c r="K79" i="9"/>
  <c r="N78" i="9"/>
  <c r="M78" i="9"/>
  <c r="L78" i="9"/>
  <c r="K78" i="9"/>
  <c r="N77" i="9"/>
  <c r="M77" i="9"/>
  <c r="L77" i="9"/>
  <c r="K77" i="9"/>
  <c r="N76" i="9"/>
  <c r="M76" i="9"/>
  <c r="L76" i="9"/>
  <c r="K76" i="9"/>
  <c r="N75" i="9"/>
  <c r="M75" i="9"/>
  <c r="L75" i="9"/>
  <c r="K75" i="9"/>
  <c r="N74" i="9"/>
  <c r="M74" i="9"/>
  <c r="L74" i="9"/>
  <c r="K74" i="9"/>
  <c r="N73" i="9"/>
  <c r="M73" i="9"/>
  <c r="L73" i="9"/>
  <c r="K73" i="9"/>
  <c r="N72" i="9"/>
  <c r="M72" i="9"/>
  <c r="L72" i="9"/>
  <c r="K72" i="9"/>
  <c r="N71" i="9"/>
  <c r="M71" i="9"/>
  <c r="L71" i="9"/>
  <c r="K71" i="9"/>
  <c r="N70" i="9"/>
  <c r="M70" i="9"/>
  <c r="L70" i="9"/>
  <c r="K70" i="9"/>
  <c r="N69" i="9"/>
  <c r="M69" i="9"/>
  <c r="L69" i="9"/>
  <c r="K69" i="9"/>
  <c r="N68" i="9"/>
  <c r="M68" i="9"/>
  <c r="L68" i="9"/>
  <c r="K68" i="9"/>
  <c r="N67" i="9"/>
  <c r="M67" i="9"/>
  <c r="L67" i="9"/>
  <c r="K67" i="9"/>
  <c r="N66" i="9"/>
  <c r="M66" i="9"/>
  <c r="L66" i="9"/>
  <c r="K66" i="9"/>
  <c r="N65" i="9"/>
  <c r="M65" i="9"/>
  <c r="L65" i="9"/>
  <c r="K65" i="9"/>
  <c r="N64" i="9"/>
  <c r="M64" i="9"/>
  <c r="L64" i="9"/>
  <c r="K64" i="9"/>
  <c r="N63" i="9"/>
  <c r="M63" i="9"/>
  <c r="L63" i="9"/>
  <c r="K63" i="9"/>
  <c r="N62" i="9"/>
  <c r="M62" i="9"/>
  <c r="L62" i="9"/>
  <c r="K62" i="9"/>
  <c r="N61" i="9"/>
  <c r="M61" i="9"/>
  <c r="L61" i="9"/>
  <c r="K61" i="9"/>
  <c r="N60" i="9"/>
  <c r="M60" i="9"/>
  <c r="L60" i="9"/>
  <c r="K60" i="9"/>
  <c r="N59" i="9"/>
  <c r="M59" i="9"/>
  <c r="L59" i="9"/>
  <c r="K59" i="9"/>
  <c r="N58" i="9"/>
  <c r="M58" i="9"/>
  <c r="L58" i="9"/>
  <c r="K58" i="9"/>
  <c r="N57" i="9"/>
  <c r="M57" i="9"/>
  <c r="L57" i="9"/>
  <c r="K57" i="9"/>
  <c r="N56" i="9"/>
  <c r="M56" i="9"/>
  <c r="L56" i="9"/>
  <c r="K56" i="9"/>
  <c r="N55" i="9"/>
  <c r="M55" i="9"/>
  <c r="L55" i="9"/>
  <c r="K55" i="9"/>
  <c r="N54" i="9"/>
  <c r="M54" i="9"/>
  <c r="L54" i="9"/>
  <c r="K54" i="9"/>
  <c r="N53" i="9"/>
  <c r="M53" i="9"/>
  <c r="L53" i="9"/>
  <c r="K53" i="9"/>
  <c r="N52" i="9"/>
  <c r="M52" i="9"/>
  <c r="L52" i="9"/>
  <c r="K52" i="9"/>
  <c r="N51" i="9"/>
  <c r="M51" i="9"/>
  <c r="L51" i="9"/>
  <c r="K51" i="9"/>
  <c r="N50" i="9"/>
  <c r="M50" i="9"/>
  <c r="L50" i="9"/>
  <c r="K50" i="9"/>
  <c r="N49" i="9"/>
  <c r="M49" i="9"/>
  <c r="L49" i="9"/>
  <c r="K49" i="9"/>
  <c r="N48" i="9"/>
  <c r="M48" i="9"/>
  <c r="L48" i="9"/>
  <c r="K48" i="9"/>
  <c r="N47" i="9"/>
  <c r="M47" i="9"/>
  <c r="L47" i="9"/>
  <c r="K47" i="9"/>
  <c r="N46" i="9"/>
  <c r="M46" i="9"/>
  <c r="L46" i="9"/>
  <c r="K46" i="9"/>
  <c r="N45" i="9"/>
  <c r="M45" i="9"/>
  <c r="L45" i="9"/>
  <c r="K45" i="9"/>
  <c r="N44" i="9"/>
  <c r="M44" i="9"/>
  <c r="L44" i="9"/>
  <c r="K44" i="9"/>
  <c r="N43" i="9"/>
  <c r="M43" i="9"/>
  <c r="L43" i="9"/>
  <c r="K43" i="9"/>
  <c r="N42" i="9"/>
  <c r="M42" i="9"/>
  <c r="L42" i="9"/>
  <c r="K42" i="9"/>
  <c r="N41" i="9"/>
  <c r="M41" i="9"/>
  <c r="L41" i="9"/>
  <c r="K41" i="9"/>
  <c r="N40" i="9"/>
  <c r="M40" i="9"/>
  <c r="L40" i="9"/>
  <c r="K40" i="9"/>
  <c r="N39" i="9"/>
  <c r="M39" i="9"/>
  <c r="L39" i="9"/>
  <c r="K39" i="9"/>
  <c r="N38" i="9"/>
  <c r="M38" i="9"/>
  <c r="L38" i="9"/>
  <c r="K38" i="9"/>
  <c r="N37" i="9"/>
  <c r="M37" i="9"/>
  <c r="L37" i="9"/>
  <c r="K37" i="9"/>
  <c r="N36" i="9"/>
  <c r="M36" i="9"/>
  <c r="L36" i="9"/>
  <c r="K36" i="9"/>
  <c r="N35" i="9"/>
  <c r="M35" i="9"/>
  <c r="L35" i="9"/>
  <c r="K35" i="9"/>
  <c r="N34" i="9"/>
  <c r="M34" i="9"/>
  <c r="L34" i="9"/>
  <c r="K34" i="9"/>
  <c r="N33" i="9"/>
  <c r="M33" i="9"/>
  <c r="L33" i="9"/>
  <c r="K33" i="9"/>
  <c r="N32" i="9"/>
  <c r="M32" i="9"/>
  <c r="L32" i="9"/>
  <c r="K32" i="9"/>
  <c r="N31" i="9"/>
  <c r="M31" i="9"/>
  <c r="L31" i="9"/>
  <c r="K31" i="9"/>
  <c r="N30" i="9"/>
  <c r="M30" i="9"/>
  <c r="L30" i="9"/>
  <c r="K30" i="9"/>
  <c r="N29" i="9"/>
  <c r="M29" i="9"/>
  <c r="L29" i="9"/>
  <c r="K29" i="9"/>
  <c r="N28" i="9"/>
  <c r="M28" i="9"/>
  <c r="L28" i="9"/>
  <c r="K28" i="9"/>
  <c r="N27" i="9"/>
  <c r="M27" i="9"/>
  <c r="L27" i="9"/>
  <c r="K27" i="9"/>
  <c r="N26" i="9"/>
  <c r="M26" i="9"/>
  <c r="L26" i="9"/>
  <c r="K26" i="9"/>
  <c r="N25" i="9"/>
  <c r="M25" i="9"/>
  <c r="L25" i="9"/>
  <c r="K25" i="9"/>
  <c r="N24" i="9"/>
  <c r="M24" i="9"/>
  <c r="L24" i="9"/>
  <c r="K24" i="9"/>
  <c r="N23" i="9"/>
  <c r="M23" i="9"/>
  <c r="L23" i="9"/>
  <c r="K23" i="9"/>
  <c r="N22" i="9"/>
  <c r="M22" i="9"/>
  <c r="L22" i="9"/>
  <c r="K22" i="9"/>
  <c r="N21" i="9"/>
  <c r="M21" i="9"/>
  <c r="L21" i="9"/>
  <c r="K21" i="9"/>
  <c r="N20" i="9"/>
  <c r="M20" i="9"/>
  <c r="L20" i="9"/>
  <c r="K20" i="9"/>
  <c r="N19" i="9"/>
  <c r="M19" i="9"/>
  <c r="L19" i="9"/>
  <c r="K19" i="9"/>
  <c r="N18" i="9"/>
  <c r="M18" i="9"/>
  <c r="L18" i="9"/>
  <c r="K18" i="9"/>
  <c r="N17" i="9"/>
  <c r="M17" i="9"/>
  <c r="L17" i="9"/>
  <c r="K17" i="9"/>
  <c r="N16" i="9"/>
  <c r="M16" i="9"/>
  <c r="L16" i="9"/>
  <c r="K16" i="9"/>
  <c r="N15" i="9"/>
  <c r="M15" i="9"/>
  <c r="L15" i="9"/>
  <c r="K15" i="9"/>
  <c r="N14" i="9"/>
  <c r="M14" i="9"/>
  <c r="L14" i="9"/>
  <c r="K14" i="9"/>
  <c r="N13" i="9"/>
  <c r="M13" i="9"/>
  <c r="L13" i="9"/>
  <c r="K13" i="9"/>
  <c r="N12" i="9"/>
  <c r="M12" i="9"/>
  <c r="L12" i="9"/>
  <c r="K12" i="9"/>
  <c r="N11" i="9"/>
  <c r="M11" i="9"/>
  <c r="L11" i="9"/>
  <c r="K11" i="9"/>
  <c r="N10" i="9"/>
  <c r="M10" i="9"/>
  <c r="L10" i="9"/>
  <c r="K10" i="9"/>
  <c r="N9" i="9"/>
  <c r="M9" i="9"/>
  <c r="L9" i="9"/>
  <c r="K9" i="9"/>
  <c r="N8" i="9"/>
  <c r="M8" i="9"/>
  <c r="L8" i="9"/>
  <c r="K8" i="9"/>
  <c r="N7" i="9"/>
  <c r="M7" i="9"/>
  <c r="L7" i="9"/>
  <c r="K7" i="9"/>
  <c r="N6" i="9"/>
  <c r="M6" i="9"/>
  <c r="L6" i="9"/>
  <c r="K6" i="9"/>
  <c r="N5" i="9"/>
  <c r="M5" i="9"/>
  <c r="L5" i="9"/>
  <c r="K5" i="9"/>
  <c r="J87" i="9"/>
  <c r="I87" i="9"/>
  <c r="H87" i="9"/>
  <c r="J86" i="9"/>
  <c r="I86" i="9"/>
  <c r="H86" i="9"/>
  <c r="J85" i="9"/>
  <c r="I85" i="9"/>
  <c r="H85" i="9"/>
  <c r="J84" i="9"/>
  <c r="I84" i="9"/>
  <c r="H84" i="9"/>
  <c r="J83" i="9"/>
  <c r="I83" i="9"/>
  <c r="H83" i="9"/>
  <c r="J82" i="9"/>
  <c r="I82" i="9"/>
  <c r="H82" i="9"/>
  <c r="J81" i="9"/>
  <c r="I81" i="9"/>
  <c r="H81" i="9"/>
  <c r="J80" i="9"/>
  <c r="I80" i="9"/>
  <c r="H80" i="9"/>
  <c r="J79" i="9"/>
  <c r="I79" i="9"/>
  <c r="H79" i="9"/>
  <c r="J78" i="9"/>
  <c r="I78" i="9"/>
  <c r="H78" i="9"/>
  <c r="J77" i="9"/>
  <c r="I77" i="9"/>
  <c r="H77" i="9"/>
  <c r="J76" i="9"/>
  <c r="I76" i="9"/>
  <c r="H76" i="9"/>
  <c r="J75" i="9"/>
  <c r="I75" i="9"/>
  <c r="H75" i="9"/>
  <c r="J74" i="9"/>
  <c r="I74" i="9"/>
  <c r="H74" i="9"/>
  <c r="J73" i="9"/>
  <c r="I73" i="9"/>
  <c r="H73" i="9"/>
  <c r="J72" i="9"/>
  <c r="I72" i="9"/>
  <c r="H72" i="9"/>
  <c r="J71" i="9"/>
  <c r="I71" i="9"/>
  <c r="H71" i="9"/>
  <c r="J70" i="9"/>
  <c r="I70" i="9"/>
  <c r="H70" i="9"/>
  <c r="J69" i="9"/>
  <c r="I69" i="9"/>
  <c r="H69" i="9"/>
  <c r="J68" i="9"/>
  <c r="I68" i="9"/>
  <c r="H68" i="9"/>
  <c r="J67" i="9"/>
  <c r="I67" i="9"/>
  <c r="H67" i="9"/>
  <c r="J66" i="9"/>
  <c r="I66" i="9"/>
  <c r="H66" i="9"/>
  <c r="J65" i="9"/>
  <c r="I65" i="9"/>
  <c r="H65" i="9"/>
  <c r="J64" i="9"/>
  <c r="I64" i="9"/>
  <c r="H64" i="9"/>
  <c r="J63" i="9"/>
  <c r="I63" i="9"/>
  <c r="H63" i="9"/>
  <c r="J62" i="9"/>
  <c r="I62" i="9"/>
  <c r="H62" i="9"/>
  <c r="J61" i="9"/>
  <c r="I61" i="9"/>
  <c r="H61" i="9"/>
  <c r="J60" i="9"/>
  <c r="I60" i="9"/>
  <c r="H60" i="9"/>
  <c r="J59" i="9"/>
  <c r="I59" i="9"/>
  <c r="H59" i="9"/>
  <c r="J58" i="9"/>
  <c r="I58" i="9"/>
  <c r="H58" i="9"/>
  <c r="J57" i="9"/>
  <c r="I57" i="9"/>
  <c r="H57" i="9"/>
  <c r="J56" i="9"/>
  <c r="I56" i="9"/>
  <c r="H56" i="9"/>
  <c r="J55" i="9"/>
  <c r="I55" i="9"/>
  <c r="H55" i="9"/>
  <c r="J54" i="9"/>
  <c r="I54" i="9"/>
  <c r="H54" i="9"/>
  <c r="J53" i="9"/>
  <c r="I53" i="9"/>
  <c r="H53" i="9"/>
  <c r="J52" i="9"/>
  <c r="I52" i="9"/>
  <c r="H52" i="9"/>
  <c r="J51" i="9"/>
  <c r="I51" i="9"/>
  <c r="H51" i="9"/>
  <c r="J50" i="9"/>
  <c r="I50" i="9"/>
  <c r="H50" i="9"/>
  <c r="J49" i="9"/>
  <c r="I49" i="9"/>
  <c r="H49" i="9"/>
  <c r="J48" i="9"/>
  <c r="I48" i="9"/>
  <c r="H48" i="9"/>
  <c r="J47" i="9"/>
  <c r="I47" i="9"/>
  <c r="H47" i="9"/>
  <c r="J46" i="9"/>
  <c r="I46" i="9"/>
  <c r="H46" i="9"/>
  <c r="J45" i="9"/>
  <c r="I45" i="9"/>
  <c r="H45" i="9"/>
  <c r="J44" i="9"/>
  <c r="I44" i="9"/>
  <c r="H44" i="9"/>
  <c r="J43" i="9"/>
  <c r="I43" i="9"/>
  <c r="H43" i="9"/>
  <c r="J42" i="9"/>
  <c r="I42" i="9"/>
  <c r="H42" i="9"/>
  <c r="J41" i="9"/>
  <c r="I41" i="9"/>
  <c r="H41" i="9"/>
  <c r="J40" i="9"/>
  <c r="I40" i="9"/>
  <c r="H40" i="9"/>
  <c r="J39" i="9"/>
  <c r="I39" i="9"/>
  <c r="H39" i="9"/>
  <c r="J38" i="9"/>
  <c r="I38" i="9"/>
  <c r="H38" i="9"/>
  <c r="J37" i="9"/>
  <c r="I37" i="9"/>
  <c r="H37" i="9"/>
  <c r="J36" i="9"/>
  <c r="I36" i="9"/>
  <c r="H36" i="9"/>
  <c r="J35" i="9"/>
  <c r="I35" i="9"/>
  <c r="H35" i="9"/>
  <c r="J34" i="9"/>
  <c r="I34" i="9"/>
  <c r="H34" i="9"/>
  <c r="J33" i="9"/>
  <c r="I33" i="9"/>
  <c r="H33" i="9"/>
  <c r="J32" i="9"/>
  <c r="I32" i="9"/>
  <c r="H32" i="9"/>
  <c r="J31" i="9"/>
  <c r="I31" i="9"/>
  <c r="H31" i="9"/>
  <c r="J30" i="9"/>
  <c r="I30" i="9"/>
  <c r="H30" i="9"/>
  <c r="J29" i="9"/>
  <c r="I29" i="9"/>
  <c r="H29" i="9"/>
  <c r="J28" i="9"/>
  <c r="I28" i="9"/>
  <c r="H28" i="9"/>
  <c r="J27" i="9"/>
  <c r="I27" i="9"/>
  <c r="H27" i="9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J21" i="9"/>
  <c r="I21" i="9"/>
  <c r="H21" i="9"/>
  <c r="J20" i="9"/>
  <c r="I20" i="9"/>
  <c r="H20" i="9"/>
  <c r="J19" i="9"/>
  <c r="I19" i="9"/>
  <c r="H19" i="9"/>
  <c r="J18" i="9"/>
  <c r="I18" i="9"/>
  <c r="H18" i="9"/>
  <c r="J17" i="9"/>
  <c r="I17" i="9"/>
  <c r="H17" i="9"/>
  <c r="J16" i="9"/>
  <c r="I16" i="9"/>
  <c r="H16" i="9"/>
  <c r="J15" i="9"/>
  <c r="I15" i="9"/>
  <c r="H15" i="9"/>
  <c r="J14" i="9"/>
  <c r="I14" i="9"/>
  <c r="H14" i="9"/>
  <c r="J13" i="9"/>
  <c r="I13" i="9"/>
  <c r="H13" i="9"/>
  <c r="J12" i="9"/>
  <c r="I12" i="9"/>
  <c r="H12" i="9"/>
  <c r="J11" i="9"/>
  <c r="I11" i="9"/>
  <c r="H11" i="9"/>
  <c r="J10" i="9"/>
  <c r="I10" i="9"/>
  <c r="H10" i="9"/>
  <c r="J9" i="9"/>
  <c r="I9" i="9"/>
  <c r="H9" i="9"/>
  <c r="J8" i="9"/>
  <c r="I8" i="9"/>
  <c r="H8" i="9"/>
  <c r="J7" i="9"/>
  <c r="I7" i="9"/>
  <c r="H7" i="9"/>
  <c r="J6" i="9"/>
  <c r="I6" i="9"/>
  <c r="H6" i="9"/>
  <c r="J5" i="9"/>
  <c r="I5" i="9"/>
  <c r="H5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AF104" i="1"/>
  <c r="AF187" i="13" s="1"/>
  <c r="AF102" i="1"/>
  <c r="AF185" i="13" s="1"/>
  <c r="AF101" i="1"/>
  <c r="AF184" i="13" s="1"/>
  <c r="AF100" i="1"/>
  <c r="AF183" i="13" s="1"/>
  <c r="AF99" i="1"/>
  <c r="AF182" i="13" s="1"/>
  <c r="AF98" i="1"/>
  <c r="AF181" i="13" s="1"/>
  <c r="AF87" i="1"/>
  <c r="AF169" i="13" s="1"/>
  <c r="AF86" i="1"/>
  <c r="AF167" i="13" s="1"/>
  <c r="AF85" i="1"/>
  <c r="AF165" i="13" s="1"/>
  <c r="AF84" i="1"/>
  <c r="AF163" i="13" s="1"/>
  <c r="AF83" i="1"/>
  <c r="AF161" i="13" s="1"/>
  <c r="AF82" i="1"/>
  <c r="AF159" i="13" s="1"/>
  <c r="AF81" i="1"/>
  <c r="AF157" i="13" s="1"/>
  <c r="AF80" i="1"/>
  <c r="AF155" i="13" s="1"/>
  <c r="AF79" i="1"/>
  <c r="AF153" i="13" s="1"/>
  <c r="AF78" i="1"/>
  <c r="AF151" i="13" s="1"/>
  <c r="AF97" i="1"/>
  <c r="AF180" i="13" s="1"/>
  <c r="AF96" i="1"/>
  <c r="AF179" i="13" s="1"/>
  <c r="AF95" i="1"/>
  <c r="AF178" i="13" s="1"/>
  <c r="AF94" i="1"/>
  <c r="AF177" i="13" s="1"/>
  <c r="AF93" i="1"/>
  <c r="AF176" i="13" s="1"/>
  <c r="AF92" i="1"/>
  <c r="AF175" i="13" s="1"/>
  <c r="AF77" i="1"/>
  <c r="AF149" i="13" s="1"/>
  <c r="AF76" i="1"/>
  <c r="AF147" i="13" s="1"/>
  <c r="AF75" i="1"/>
  <c r="AF145" i="13" s="1"/>
  <c r="AF74" i="1"/>
  <c r="AF143" i="13" s="1"/>
  <c r="AF73" i="1"/>
  <c r="AF141" i="13" s="1"/>
  <c r="AF72" i="1"/>
  <c r="AF139" i="13" s="1"/>
  <c r="AF91" i="1"/>
  <c r="AF174" i="13" s="1"/>
  <c r="AF71" i="1"/>
  <c r="AF137" i="13" s="1"/>
  <c r="AF90" i="1"/>
  <c r="AF173" i="13" s="1"/>
  <c r="AF70" i="1"/>
  <c r="AF135" i="13" s="1"/>
  <c r="AF69" i="1"/>
  <c r="AF133" i="13" s="1"/>
  <c r="AF68" i="1"/>
  <c r="AF131" i="13" s="1"/>
  <c r="AF67" i="1"/>
  <c r="AF129" i="13" s="1"/>
  <c r="AF66" i="1"/>
  <c r="AF127" i="13" s="1"/>
  <c r="AF65" i="1"/>
  <c r="AF125" i="13" s="1"/>
  <c r="AF64" i="1"/>
  <c r="AF123" i="13" s="1"/>
  <c r="AF63" i="1"/>
  <c r="AF121" i="13" s="1"/>
  <c r="AF62" i="1"/>
  <c r="AF119" i="13" s="1"/>
  <c r="AF61" i="1"/>
  <c r="AF117" i="13" s="1"/>
  <c r="AF60" i="1"/>
  <c r="AF115" i="13" s="1"/>
  <c r="AF59" i="1"/>
  <c r="AF113" i="13" s="1"/>
  <c r="AF58" i="1"/>
  <c r="AF111" i="13" s="1"/>
  <c r="AF57" i="1"/>
  <c r="AF109" i="13" s="1"/>
  <c r="AF56" i="1"/>
  <c r="AF107" i="13" s="1"/>
  <c r="AF55" i="1"/>
  <c r="AF105" i="13" s="1"/>
  <c r="AF54" i="1"/>
  <c r="AF103" i="13" s="1"/>
  <c r="AF53" i="1"/>
  <c r="AF101" i="13" s="1"/>
  <c r="AF52" i="1"/>
  <c r="AF99" i="13" s="1"/>
  <c r="AF51" i="1"/>
  <c r="AF97" i="13" s="1"/>
  <c r="AF50" i="1"/>
  <c r="AF95" i="13" s="1"/>
  <c r="AF49" i="1"/>
  <c r="AF93" i="13" s="1"/>
  <c r="AF48" i="1"/>
  <c r="AF91" i="13" s="1"/>
  <c r="AF47" i="1"/>
  <c r="AF89" i="13" s="1"/>
  <c r="AF46" i="1"/>
  <c r="AF87" i="13" s="1"/>
  <c r="AF45" i="1"/>
  <c r="AF85" i="13" s="1"/>
  <c r="AF44" i="1"/>
  <c r="AF83" i="13" s="1"/>
  <c r="AF43" i="1"/>
  <c r="AF81" i="13" s="1"/>
  <c r="AF42" i="1"/>
  <c r="AF79" i="13" s="1"/>
  <c r="AF41" i="1"/>
  <c r="AF77" i="13" s="1"/>
  <c r="AF40" i="1"/>
  <c r="AF75" i="13" s="1"/>
  <c r="AF39" i="1"/>
  <c r="AF73" i="13" s="1"/>
  <c r="AF38" i="1"/>
  <c r="AF71" i="13" s="1"/>
  <c r="AF37" i="1"/>
  <c r="AF69" i="13" s="1"/>
  <c r="AF36" i="1"/>
  <c r="AF67" i="13" s="1"/>
  <c r="AF35" i="1"/>
  <c r="AF65" i="13" s="1"/>
  <c r="AF34" i="1"/>
  <c r="AF63" i="13" s="1"/>
  <c r="AF33" i="1"/>
  <c r="AF61" i="13" s="1"/>
  <c r="AF32" i="1"/>
  <c r="AF59" i="13" s="1"/>
  <c r="AF31" i="1"/>
  <c r="AF57" i="13" s="1"/>
  <c r="AF30" i="1"/>
  <c r="AF55" i="13" s="1"/>
  <c r="AF29" i="1"/>
  <c r="AF53" i="13" s="1"/>
  <c r="AF28" i="1"/>
  <c r="AF51" i="13" s="1"/>
  <c r="AF27" i="1"/>
  <c r="AF49" i="13" s="1"/>
  <c r="AF26" i="1"/>
  <c r="AF47" i="13" s="1"/>
  <c r="AF25" i="1"/>
  <c r="AF45" i="13" s="1"/>
  <c r="AF24" i="1"/>
  <c r="AF43" i="13" s="1"/>
  <c r="AF23" i="1"/>
  <c r="AF41" i="13" s="1"/>
  <c r="AF22" i="1"/>
  <c r="AF39" i="13" s="1"/>
  <c r="AF21" i="1"/>
  <c r="AF37" i="13" s="1"/>
  <c r="AF20" i="1"/>
  <c r="AF35" i="13" s="1"/>
  <c r="AF19" i="1"/>
  <c r="AF33" i="13" s="1"/>
  <c r="AF18" i="1"/>
  <c r="AF31" i="13" s="1"/>
  <c r="AF17" i="1"/>
  <c r="AF29" i="13" s="1"/>
  <c r="AF16" i="1"/>
  <c r="AF27" i="13" s="1"/>
  <c r="AF15" i="1"/>
  <c r="AF25" i="13" s="1"/>
  <c r="AF14" i="1"/>
  <c r="AF23" i="13" s="1"/>
  <c r="AF13" i="1"/>
  <c r="AF21" i="13" s="1"/>
  <c r="AF12" i="1"/>
  <c r="AF19" i="13" s="1"/>
  <c r="AF11" i="1"/>
  <c r="AF17" i="13" s="1"/>
  <c r="AF10" i="1"/>
  <c r="AF15" i="13" s="1"/>
  <c r="AF9" i="1"/>
  <c r="AF13" i="13" s="1"/>
  <c r="AF8" i="1"/>
  <c r="AF11" i="13" s="1"/>
  <c r="AF7" i="1"/>
  <c r="AF9" i="13" s="1"/>
  <c r="AF6" i="1"/>
  <c r="AF7" i="13" s="1"/>
  <c r="AF5" i="1"/>
  <c r="AF5" i="13" s="1"/>
  <c r="AD104" i="1"/>
  <c r="AD102" i="1"/>
  <c r="AD101" i="1"/>
  <c r="AD100" i="1"/>
  <c r="AD99" i="1"/>
  <c r="AD98" i="1"/>
  <c r="AD87" i="1"/>
  <c r="AD86" i="1"/>
  <c r="AD85" i="1"/>
  <c r="AD84" i="1"/>
  <c r="AD83" i="1"/>
  <c r="AD82" i="1"/>
  <c r="AD81" i="1"/>
  <c r="AD80" i="1"/>
  <c r="AD79" i="1"/>
  <c r="AD78" i="1"/>
  <c r="AD97" i="1"/>
  <c r="AD96" i="1"/>
  <c r="AD95" i="1"/>
  <c r="AD94" i="1"/>
  <c r="AD93" i="1"/>
  <c r="AD92" i="1"/>
  <c r="AD77" i="1"/>
  <c r="AD76" i="1"/>
  <c r="AD75" i="1"/>
  <c r="AD74" i="1"/>
  <c r="AD73" i="1"/>
  <c r="AD72" i="1"/>
  <c r="AD91" i="1"/>
  <c r="AD71" i="1"/>
  <c r="AD90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E39" i="1" l="1"/>
  <c r="AD73" i="13"/>
  <c r="AE77" i="1"/>
  <c r="AD149" i="13"/>
  <c r="AE8" i="1"/>
  <c r="AE11" i="13" s="1"/>
  <c r="AD11" i="13"/>
  <c r="AE64" i="1"/>
  <c r="AE123" i="13" s="1"/>
  <c r="AD123" i="13"/>
  <c r="AE33" i="1"/>
  <c r="AE61" i="13" s="1"/>
  <c r="AD61" i="13"/>
  <c r="AE65" i="1"/>
  <c r="AE125" i="13" s="1"/>
  <c r="AD125" i="13"/>
  <c r="AE99" i="1"/>
  <c r="AE182" i="13" s="1"/>
  <c r="AD182" i="13"/>
  <c r="AE10" i="1"/>
  <c r="AE15" i="13" s="1"/>
  <c r="AD15" i="13"/>
  <c r="AE18" i="1"/>
  <c r="AE31" i="13" s="1"/>
  <c r="AD31" i="13"/>
  <c r="AE26" i="1"/>
  <c r="AE47" i="13" s="1"/>
  <c r="AD47" i="13"/>
  <c r="AE34" i="1"/>
  <c r="AE63" i="13" s="1"/>
  <c r="AD63" i="13"/>
  <c r="AE42" i="1"/>
  <c r="AE79" i="13" s="1"/>
  <c r="AD79" i="13"/>
  <c r="AE50" i="1"/>
  <c r="AE95" i="13" s="1"/>
  <c r="AD95" i="13"/>
  <c r="AE58" i="1"/>
  <c r="AE111" i="13" s="1"/>
  <c r="AD111" i="13"/>
  <c r="AE66" i="1"/>
  <c r="AE127" i="13" s="1"/>
  <c r="AD127" i="13"/>
  <c r="AE72" i="1"/>
  <c r="AE139" i="13" s="1"/>
  <c r="AD139" i="13"/>
  <c r="AE94" i="1"/>
  <c r="AE177" i="13" s="1"/>
  <c r="AD177" i="13"/>
  <c r="AE82" i="1"/>
  <c r="AE159" i="13" s="1"/>
  <c r="AD159" i="13"/>
  <c r="AE100" i="1"/>
  <c r="AE183" i="13" s="1"/>
  <c r="AD183" i="13"/>
  <c r="AE15" i="1"/>
  <c r="AD25" i="13"/>
  <c r="AE55" i="1"/>
  <c r="AD105" i="13"/>
  <c r="AE87" i="1"/>
  <c r="AD169" i="13"/>
  <c r="AE24" i="1"/>
  <c r="AE43" i="13" s="1"/>
  <c r="AD43" i="13"/>
  <c r="AE48" i="1"/>
  <c r="AE91" i="13" s="1"/>
  <c r="AD91" i="13"/>
  <c r="AE92" i="1"/>
  <c r="AE175" i="13" s="1"/>
  <c r="AD175" i="13"/>
  <c r="AE9" i="1"/>
  <c r="AE13" i="13" s="1"/>
  <c r="AD13" i="13"/>
  <c r="AE49" i="1"/>
  <c r="AE93" i="13" s="1"/>
  <c r="AD93" i="13"/>
  <c r="AE93" i="1"/>
  <c r="AE176" i="13" s="1"/>
  <c r="AD176" i="13"/>
  <c r="AE19" i="1"/>
  <c r="AE33" i="13" s="1"/>
  <c r="AD33" i="13"/>
  <c r="AE51" i="1"/>
  <c r="AE97" i="13" s="1"/>
  <c r="AD97" i="13"/>
  <c r="AE95" i="1"/>
  <c r="AE178" i="13" s="1"/>
  <c r="AD178" i="13"/>
  <c r="AE36" i="1"/>
  <c r="AE67" i="13" s="1"/>
  <c r="AD67" i="13"/>
  <c r="AE96" i="1"/>
  <c r="AE179" i="13" s="1"/>
  <c r="AD179" i="13"/>
  <c r="AE23" i="1"/>
  <c r="AD41" i="13"/>
  <c r="AE31" i="1"/>
  <c r="AD57" i="13"/>
  <c r="AE47" i="1"/>
  <c r="AD89" i="13"/>
  <c r="AE90" i="1"/>
  <c r="AE173" i="13" s="1"/>
  <c r="AD173" i="13"/>
  <c r="AE79" i="1"/>
  <c r="AD153" i="13"/>
  <c r="AE32" i="1"/>
  <c r="AE59" i="13" s="1"/>
  <c r="AD59" i="13"/>
  <c r="AE40" i="1"/>
  <c r="AE75" i="13" s="1"/>
  <c r="AD75" i="13"/>
  <c r="AE71" i="1"/>
  <c r="AE137" i="13" s="1"/>
  <c r="AD137" i="13"/>
  <c r="AE98" i="1"/>
  <c r="AE181" i="13" s="1"/>
  <c r="AD181" i="13"/>
  <c r="AE17" i="1"/>
  <c r="AE29" i="13" s="1"/>
  <c r="AD29" i="13"/>
  <c r="AE41" i="1"/>
  <c r="AE77" i="13" s="1"/>
  <c r="AD77" i="13"/>
  <c r="AE57" i="1"/>
  <c r="AE109" i="13" s="1"/>
  <c r="AD109" i="13"/>
  <c r="AE81" i="1"/>
  <c r="AE157" i="13" s="1"/>
  <c r="AD157" i="13"/>
  <c r="AE27" i="1"/>
  <c r="AE49" i="13" s="1"/>
  <c r="AD49" i="13"/>
  <c r="AE43" i="1"/>
  <c r="AE81" i="13" s="1"/>
  <c r="AD81" i="13"/>
  <c r="AE59" i="1"/>
  <c r="AE113" i="13" s="1"/>
  <c r="AD113" i="13"/>
  <c r="AE73" i="1"/>
  <c r="AE141" i="13" s="1"/>
  <c r="AD141" i="13"/>
  <c r="AE101" i="1"/>
  <c r="AE184" i="13" s="1"/>
  <c r="AD184" i="13"/>
  <c r="AE20" i="1"/>
  <c r="AE35" i="13" s="1"/>
  <c r="AD35" i="13"/>
  <c r="AE44" i="1"/>
  <c r="AE83" i="13" s="1"/>
  <c r="AD83" i="13"/>
  <c r="AE60" i="1"/>
  <c r="AE115" i="13" s="1"/>
  <c r="AD115" i="13"/>
  <c r="AE68" i="1"/>
  <c r="AE131" i="13" s="1"/>
  <c r="AD131" i="13"/>
  <c r="AE84" i="1"/>
  <c r="AE163" i="13" s="1"/>
  <c r="AD163" i="13"/>
  <c r="AE13" i="1"/>
  <c r="AD21" i="13"/>
  <c r="AE29" i="1"/>
  <c r="AG29" i="1" s="1"/>
  <c r="AG53" i="13" s="1"/>
  <c r="AD53" i="13"/>
  <c r="AE45" i="1"/>
  <c r="AD85" i="13"/>
  <c r="AE61" i="1"/>
  <c r="AD117" i="13"/>
  <c r="AE75" i="1"/>
  <c r="AD145" i="13"/>
  <c r="AE104" i="1"/>
  <c r="AE187" i="13" s="1"/>
  <c r="AD187" i="13"/>
  <c r="AE7" i="1"/>
  <c r="AD9" i="13"/>
  <c r="AE63" i="1"/>
  <c r="AD121" i="13"/>
  <c r="AE16" i="1"/>
  <c r="AE27" i="13" s="1"/>
  <c r="AD27" i="13"/>
  <c r="AE56" i="1"/>
  <c r="AE107" i="13" s="1"/>
  <c r="AD107" i="13"/>
  <c r="AE80" i="1"/>
  <c r="AE155" i="13" s="1"/>
  <c r="AD155" i="13"/>
  <c r="AE25" i="1"/>
  <c r="AE45" i="13" s="1"/>
  <c r="AD45" i="13"/>
  <c r="AE91" i="1"/>
  <c r="AE174" i="13" s="1"/>
  <c r="AD174" i="13"/>
  <c r="AE11" i="1"/>
  <c r="AE17" i="13" s="1"/>
  <c r="AD17" i="13"/>
  <c r="AE35" i="1"/>
  <c r="AE65" i="13" s="1"/>
  <c r="AD65" i="13"/>
  <c r="AE67" i="1"/>
  <c r="AE129" i="13" s="1"/>
  <c r="AD129" i="13"/>
  <c r="AE83" i="1"/>
  <c r="AE161" i="13" s="1"/>
  <c r="AD161" i="13"/>
  <c r="AE12" i="1"/>
  <c r="AE19" i="13" s="1"/>
  <c r="AD19" i="13"/>
  <c r="AE28" i="1"/>
  <c r="AE51" i="13" s="1"/>
  <c r="AD51" i="13"/>
  <c r="AE52" i="1"/>
  <c r="AE99" i="13" s="1"/>
  <c r="AD99" i="13"/>
  <c r="AE74" i="1"/>
  <c r="AE143" i="13" s="1"/>
  <c r="AD143" i="13"/>
  <c r="AE102" i="1"/>
  <c r="AE185" i="13" s="1"/>
  <c r="AD185" i="13"/>
  <c r="AE5" i="1"/>
  <c r="AD5" i="13"/>
  <c r="AE21" i="1"/>
  <c r="AD37" i="13"/>
  <c r="AE37" i="1"/>
  <c r="AD69" i="13"/>
  <c r="AE53" i="1"/>
  <c r="AD101" i="13"/>
  <c r="AE69" i="1"/>
  <c r="AD133" i="13"/>
  <c r="AE97" i="1"/>
  <c r="AE180" i="13" s="1"/>
  <c r="AD180" i="13"/>
  <c r="AE85" i="1"/>
  <c r="AD165" i="13"/>
  <c r="AE6" i="1"/>
  <c r="AE7" i="13" s="1"/>
  <c r="AD7" i="13"/>
  <c r="AE14" i="1"/>
  <c r="AE23" i="13" s="1"/>
  <c r="AD23" i="13"/>
  <c r="AE22" i="1"/>
  <c r="AE39" i="13" s="1"/>
  <c r="AD39" i="13"/>
  <c r="AE30" i="1"/>
  <c r="AE55" i="13" s="1"/>
  <c r="AD55" i="13"/>
  <c r="AE38" i="1"/>
  <c r="AE71" i="13" s="1"/>
  <c r="AD71" i="13"/>
  <c r="AE46" i="1"/>
  <c r="AE87" i="13" s="1"/>
  <c r="AD87" i="13"/>
  <c r="AE54" i="1"/>
  <c r="AE103" i="13" s="1"/>
  <c r="AD103" i="13"/>
  <c r="AE62" i="1"/>
  <c r="AE119" i="13" s="1"/>
  <c r="AD119" i="13"/>
  <c r="AE70" i="1"/>
  <c r="AE135" i="13" s="1"/>
  <c r="AD135" i="13"/>
  <c r="AE76" i="1"/>
  <c r="AE147" i="13" s="1"/>
  <c r="AD147" i="13"/>
  <c r="AE78" i="1"/>
  <c r="AE151" i="13" s="1"/>
  <c r="AD151" i="13"/>
  <c r="AE86" i="1"/>
  <c r="AE167" i="13" s="1"/>
  <c r="AD167" i="13"/>
  <c r="AH6" i="1"/>
  <c r="AH7" i="13" s="1"/>
  <c r="AH14" i="1"/>
  <c r="AH23" i="13" s="1"/>
  <c r="AH30" i="1"/>
  <c r="AH55" i="13" s="1"/>
  <c r="AH46" i="1"/>
  <c r="AH87" i="13" s="1"/>
  <c r="AH62" i="1"/>
  <c r="AH119" i="13" s="1"/>
  <c r="AH70" i="1"/>
  <c r="AH135" i="13" s="1"/>
  <c r="AH76" i="1"/>
  <c r="AH147" i="13" s="1"/>
  <c r="AH86" i="1"/>
  <c r="AH167" i="13" s="1"/>
  <c r="AH8" i="1"/>
  <c r="AH11" i="13" s="1"/>
  <c r="AG92" i="1"/>
  <c r="AG175" i="13" s="1"/>
  <c r="AG18" i="1"/>
  <c r="AG31" i="13" s="1"/>
  <c r="AH18" i="1"/>
  <c r="AH31" i="13" s="1"/>
  <c r="AH26" i="1"/>
  <c r="AH47" i="13" s="1"/>
  <c r="AG34" i="1"/>
  <c r="AG63" i="13" s="1"/>
  <c r="AH34" i="1"/>
  <c r="AH63" i="13" s="1"/>
  <c r="AG50" i="1"/>
  <c r="AG95" i="13" s="1"/>
  <c r="AH50" i="1"/>
  <c r="AH95" i="13" s="1"/>
  <c r="AH58" i="1"/>
  <c r="AH111" i="13" s="1"/>
  <c r="AG66" i="1"/>
  <c r="AG127" i="13" s="1"/>
  <c r="AH66" i="1"/>
  <c r="AH127" i="13" s="1"/>
  <c r="AG94" i="1"/>
  <c r="AG177" i="13" s="1"/>
  <c r="AG82" i="1"/>
  <c r="AG159" i="13" s="1"/>
  <c r="AG100" i="1"/>
  <c r="AG183" i="13" s="1"/>
  <c r="AH16" i="1"/>
  <c r="AH27" i="13" s="1"/>
  <c r="AG40" i="1"/>
  <c r="AG75" i="13" s="1"/>
  <c r="AH32" i="1"/>
  <c r="AH59" i="13" s="1"/>
  <c r="AH56" i="1"/>
  <c r="AH107" i="13" s="1"/>
  <c r="AH71" i="1"/>
  <c r="AH137" i="13" s="1"/>
  <c r="AH17" i="1"/>
  <c r="AH29" i="13" s="1"/>
  <c r="AH33" i="1"/>
  <c r="AH61" i="13" s="1"/>
  <c r="AH49" i="1"/>
  <c r="AH93" i="13" s="1"/>
  <c r="AH65" i="1"/>
  <c r="AH125" i="13" s="1"/>
  <c r="AG19" i="1"/>
  <c r="AG33" i="13" s="1"/>
  <c r="AH19" i="1"/>
  <c r="AH33" i="13" s="1"/>
  <c r="AG27" i="1"/>
  <c r="AG49" i="13" s="1"/>
  <c r="AH27" i="1"/>
  <c r="AH49" i="13" s="1"/>
  <c r="AG35" i="1"/>
  <c r="AG65" i="13" s="1"/>
  <c r="AH35" i="1"/>
  <c r="AH65" i="13" s="1"/>
  <c r="AG43" i="1"/>
  <c r="AG81" i="13" s="1"/>
  <c r="AH43" i="1"/>
  <c r="AH81" i="13" s="1"/>
  <c r="AH51" i="1"/>
  <c r="AH97" i="13" s="1"/>
  <c r="AG59" i="1"/>
  <c r="AG113" i="13" s="1"/>
  <c r="AH59" i="1"/>
  <c r="AH113" i="13" s="1"/>
  <c r="AH67" i="1"/>
  <c r="AH129" i="13" s="1"/>
  <c r="AG73" i="1"/>
  <c r="AG141" i="13" s="1"/>
  <c r="AH73" i="1"/>
  <c r="AH141" i="13" s="1"/>
  <c r="AG83" i="1"/>
  <c r="AG161" i="13" s="1"/>
  <c r="AH83" i="1"/>
  <c r="AH161" i="13" s="1"/>
  <c r="AG101" i="1"/>
  <c r="AG184" i="13" s="1"/>
  <c r="AH24" i="1"/>
  <c r="AH43" i="13" s="1"/>
  <c r="AH48" i="1"/>
  <c r="AH91" i="13" s="1"/>
  <c r="AH64" i="1"/>
  <c r="AH123" i="13" s="1"/>
  <c r="AH80" i="1"/>
  <c r="AH155" i="13" s="1"/>
  <c r="AH25" i="1"/>
  <c r="AH45" i="13" s="1"/>
  <c r="AH41" i="1"/>
  <c r="AH77" i="13" s="1"/>
  <c r="AH57" i="1"/>
  <c r="AH109" i="13" s="1"/>
  <c r="AG20" i="1"/>
  <c r="AG35" i="13" s="1"/>
  <c r="AH20" i="1"/>
  <c r="AH35" i="13" s="1"/>
  <c r="AG28" i="1"/>
  <c r="AG51" i="13" s="1"/>
  <c r="AH28" i="1"/>
  <c r="AH51" i="13" s="1"/>
  <c r="AG36" i="1"/>
  <c r="AG67" i="13" s="1"/>
  <c r="AH36" i="1"/>
  <c r="AH67" i="13" s="1"/>
  <c r="AG44" i="1"/>
  <c r="AG83" i="13" s="1"/>
  <c r="AH44" i="1"/>
  <c r="AH83" i="13" s="1"/>
  <c r="AG52" i="1"/>
  <c r="AG99" i="13" s="1"/>
  <c r="AH52" i="1"/>
  <c r="AH99" i="13" s="1"/>
  <c r="AG68" i="1"/>
  <c r="AG131" i="13" s="1"/>
  <c r="AH68" i="1"/>
  <c r="AH131" i="13" s="1"/>
  <c r="AG74" i="1"/>
  <c r="AG143" i="13" s="1"/>
  <c r="AH74" i="1"/>
  <c r="AH143" i="13" s="1"/>
  <c r="AG96" i="1"/>
  <c r="AG179" i="13" s="1"/>
  <c r="AG84" i="1"/>
  <c r="AG163" i="13" s="1"/>
  <c r="AG16" i="1"/>
  <c r="AG27" i="13" s="1"/>
  <c r="AG8" i="1"/>
  <c r="AG11" i="13" s="1"/>
  <c r="AG24" i="1"/>
  <c r="AG43" i="13" s="1"/>
  <c r="AG48" i="1"/>
  <c r="AG91" i="13" s="1"/>
  <c r="AG56" i="1"/>
  <c r="AG107" i="13" s="1"/>
  <c r="AG71" i="1"/>
  <c r="AG137" i="13" s="1"/>
  <c r="AG80" i="1"/>
  <c r="AG155" i="13" s="1"/>
  <c r="AG98" i="1"/>
  <c r="AG181" i="13" s="1"/>
  <c r="AG9" i="1"/>
  <c r="AG13" i="13" s="1"/>
  <c r="AG25" i="1"/>
  <c r="AG45" i="13" s="1"/>
  <c r="AG33" i="1"/>
  <c r="AG61" i="13" s="1"/>
  <c r="AG49" i="1"/>
  <c r="AG93" i="13" s="1"/>
  <c r="AG57" i="1"/>
  <c r="AG109" i="13" s="1"/>
  <c r="AG65" i="1"/>
  <c r="AG125" i="13" s="1"/>
  <c r="AG91" i="1"/>
  <c r="AG174" i="13" s="1"/>
  <c r="AG81" i="1"/>
  <c r="AG157" i="13" s="1"/>
  <c r="AG99" i="1"/>
  <c r="AG182" i="13" s="1"/>
  <c r="AG7" i="1"/>
  <c r="AG9" i="13" s="1"/>
  <c r="AG39" i="1"/>
  <c r="AG73" i="13" s="1"/>
  <c r="AG55" i="1"/>
  <c r="AG105" i="13" s="1"/>
  <c r="AG63" i="1"/>
  <c r="AG121" i="13" s="1"/>
  <c r="AG87" i="1"/>
  <c r="AG169" i="13" s="1"/>
  <c r="AG5" i="1"/>
  <c r="AG5" i="13" s="1"/>
  <c r="AG13" i="1"/>
  <c r="AG21" i="13" s="1"/>
  <c r="AG37" i="1"/>
  <c r="AG69" i="13" s="1"/>
  <c r="AG45" i="1"/>
  <c r="AG85" i="13" s="1"/>
  <c r="AG61" i="1"/>
  <c r="AG117" i="13" s="1"/>
  <c r="AG69" i="1"/>
  <c r="AG133" i="13" s="1"/>
  <c r="AG75" i="1"/>
  <c r="AG145" i="13" s="1"/>
  <c r="AG85" i="1"/>
  <c r="AG165" i="13" s="1"/>
  <c r="AG104" i="1"/>
  <c r="AG187" i="13" s="1"/>
  <c r="AG31" i="1"/>
  <c r="AG57" i="13" s="1"/>
  <c r="AG30" i="1"/>
  <c r="AG55" i="13" s="1"/>
  <c r="AG46" i="1"/>
  <c r="AG87" i="13" s="1"/>
  <c r="AG62" i="1"/>
  <c r="AG119" i="13" s="1"/>
  <c r="AG76" i="1"/>
  <c r="AG147" i="13" s="1"/>
  <c r="AG78" i="1"/>
  <c r="AG151" i="13" s="1"/>
  <c r="AG86" i="1"/>
  <c r="AG167" i="13" s="1"/>
  <c r="AG47" i="1"/>
  <c r="AG89" i="13" s="1"/>
  <c r="AG90" i="1"/>
  <c r="AG173" i="13" s="1"/>
  <c r="AG79" i="1"/>
  <c r="AG153" i="13" s="1"/>
  <c r="AG22" i="1"/>
  <c r="AG39" i="13" s="1"/>
  <c r="AG54" i="1"/>
  <c r="AG103" i="13" s="1"/>
  <c r="R107" i="1"/>
  <c r="R190" i="13" s="1"/>
  <c r="R106" i="1"/>
  <c r="R189" i="13" s="1"/>
  <c r="R105" i="1"/>
  <c r="R188" i="13" s="1"/>
  <c r="R87" i="1"/>
  <c r="R169" i="13" s="1"/>
  <c r="R86" i="1"/>
  <c r="R167" i="13" s="1"/>
  <c r="R85" i="1"/>
  <c r="R165" i="13" s="1"/>
  <c r="R84" i="1"/>
  <c r="R163" i="13" s="1"/>
  <c r="R83" i="1"/>
  <c r="R161" i="13" s="1"/>
  <c r="R82" i="1"/>
  <c r="R159" i="13" s="1"/>
  <c r="R104" i="1"/>
  <c r="R187" i="13" s="1"/>
  <c r="R103" i="1"/>
  <c r="R186" i="13" s="1"/>
  <c r="R102" i="1"/>
  <c r="R185" i="13" s="1"/>
  <c r="R81" i="1"/>
  <c r="R157" i="13" s="1"/>
  <c r="R101" i="1"/>
  <c r="R184" i="13" s="1"/>
  <c r="R80" i="1"/>
  <c r="R155" i="13" s="1"/>
  <c r="R100" i="1"/>
  <c r="R183" i="13" s="1"/>
  <c r="R99" i="1"/>
  <c r="R182" i="13" s="1"/>
  <c r="R98" i="1"/>
  <c r="R181" i="13" s="1"/>
  <c r="R79" i="1"/>
  <c r="R153" i="13" s="1"/>
  <c r="R78" i="1"/>
  <c r="R151" i="13" s="1"/>
  <c r="R97" i="1"/>
  <c r="R180" i="13" s="1"/>
  <c r="R96" i="1"/>
  <c r="R179" i="13" s="1"/>
  <c r="R95" i="1"/>
  <c r="R178" i="13" s="1"/>
  <c r="R94" i="1"/>
  <c r="R177" i="13" s="1"/>
  <c r="R93" i="1"/>
  <c r="R176" i="13" s="1"/>
  <c r="R92" i="1"/>
  <c r="R175" i="13" s="1"/>
  <c r="R77" i="1"/>
  <c r="R149" i="13" s="1"/>
  <c r="R76" i="1"/>
  <c r="R147" i="13" s="1"/>
  <c r="R75" i="1"/>
  <c r="R145" i="13" s="1"/>
  <c r="R74" i="1"/>
  <c r="R143" i="13" s="1"/>
  <c r="R73" i="1"/>
  <c r="R141" i="13" s="1"/>
  <c r="R72" i="1"/>
  <c r="R139" i="13" s="1"/>
  <c r="R91" i="1"/>
  <c r="R174" i="13" s="1"/>
  <c r="R71" i="1"/>
  <c r="R137" i="13" s="1"/>
  <c r="R90" i="1"/>
  <c r="R173" i="13" s="1"/>
  <c r="R70" i="1"/>
  <c r="R135" i="13" s="1"/>
  <c r="R69" i="1"/>
  <c r="R133" i="13" s="1"/>
  <c r="R68" i="1"/>
  <c r="R131" i="13" s="1"/>
  <c r="R67" i="1"/>
  <c r="R129" i="13" s="1"/>
  <c r="R66" i="1"/>
  <c r="R65" i="1"/>
  <c r="R64" i="1"/>
  <c r="R63" i="1"/>
  <c r="R62" i="1"/>
  <c r="R61" i="1"/>
  <c r="R60" i="1"/>
  <c r="R115" i="13" s="1"/>
  <c r="R59" i="1"/>
  <c r="R113" i="13" s="1"/>
  <c r="R58" i="1"/>
  <c r="R111" i="13" s="1"/>
  <c r="R57" i="1"/>
  <c r="R109" i="13" s="1"/>
  <c r="R56" i="1"/>
  <c r="R107" i="13" s="1"/>
  <c r="R55" i="1"/>
  <c r="R105" i="13" s="1"/>
  <c r="R54" i="1"/>
  <c r="R103" i="13" s="1"/>
  <c r="R53" i="1"/>
  <c r="R101" i="13" s="1"/>
  <c r="R52" i="1"/>
  <c r="R99" i="13" s="1"/>
  <c r="R51" i="1"/>
  <c r="R97" i="13" s="1"/>
  <c r="R50" i="1"/>
  <c r="R95" i="13" s="1"/>
  <c r="R49" i="1"/>
  <c r="R93" i="13" s="1"/>
  <c r="R48" i="1"/>
  <c r="R91" i="13" s="1"/>
  <c r="R47" i="1"/>
  <c r="R89" i="13" s="1"/>
  <c r="R46" i="1"/>
  <c r="R87" i="13" s="1"/>
  <c r="R45" i="1"/>
  <c r="R85" i="13" s="1"/>
  <c r="R44" i="1"/>
  <c r="R83" i="13" s="1"/>
  <c r="R43" i="1"/>
  <c r="R81" i="13" s="1"/>
  <c r="R42" i="1"/>
  <c r="R79" i="13" s="1"/>
  <c r="R41" i="1"/>
  <c r="R77" i="13" s="1"/>
  <c r="R40" i="1"/>
  <c r="R75" i="13" s="1"/>
  <c r="R39" i="1"/>
  <c r="R73" i="13" s="1"/>
  <c r="R38" i="1"/>
  <c r="R71" i="13" s="1"/>
  <c r="R37" i="1"/>
  <c r="R69" i="13" s="1"/>
  <c r="R36" i="1"/>
  <c r="R67" i="13" s="1"/>
  <c r="R35" i="1"/>
  <c r="R65" i="13" s="1"/>
  <c r="R34" i="1"/>
  <c r="R63" i="13" s="1"/>
  <c r="R33" i="1"/>
  <c r="R61" i="13" s="1"/>
  <c r="R32" i="1"/>
  <c r="R59" i="13" s="1"/>
  <c r="R31" i="1"/>
  <c r="R57" i="13" s="1"/>
  <c r="R30" i="1"/>
  <c r="R55" i="13" s="1"/>
  <c r="R29" i="1"/>
  <c r="R53" i="13" s="1"/>
  <c r="R28" i="1"/>
  <c r="R51" i="13" s="1"/>
  <c r="R27" i="1"/>
  <c r="R49" i="13" s="1"/>
  <c r="R26" i="1"/>
  <c r="R47" i="13" s="1"/>
  <c r="R25" i="1"/>
  <c r="R45" i="13" s="1"/>
  <c r="R24" i="1"/>
  <c r="R43" i="13" s="1"/>
  <c r="R23" i="1"/>
  <c r="R41" i="13" s="1"/>
  <c r="R22" i="1"/>
  <c r="R39" i="13" s="1"/>
  <c r="R21" i="1"/>
  <c r="R37" i="13" s="1"/>
  <c r="R20" i="1"/>
  <c r="R35" i="13" s="1"/>
  <c r="R19" i="1"/>
  <c r="R33" i="13" s="1"/>
  <c r="R18" i="1"/>
  <c r="R31" i="13" s="1"/>
  <c r="R17" i="1"/>
  <c r="R29" i="13" s="1"/>
  <c r="R16" i="1"/>
  <c r="R15" i="1"/>
  <c r="R25" i="13" s="1"/>
  <c r="R14" i="1"/>
  <c r="R23" i="13" s="1"/>
  <c r="R13" i="1"/>
  <c r="R21" i="13" s="1"/>
  <c r="R12" i="1"/>
  <c r="R19" i="13" s="1"/>
  <c r="R11" i="1"/>
  <c r="R17" i="13" s="1"/>
  <c r="R10" i="1"/>
  <c r="R15" i="13" s="1"/>
  <c r="R9" i="1"/>
  <c r="R13" i="13" s="1"/>
  <c r="R8" i="1"/>
  <c r="R11" i="13" s="1"/>
  <c r="R7" i="1"/>
  <c r="R9" i="13" s="1"/>
  <c r="R6" i="1"/>
  <c r="R7" i="13" s="1"/>
  <c r="R5" i="1"/>
  <c r="R5" i="13" s="1"/>
  <c r="F63" i="1" l="1"/>
  <c r="F121" i="13" s="1"/>
  <c r="R121" i="13"/>
  <c r="AG12" i="1"/>
  <c r="AG19" i="13" s="1"/>
  <c r="AG38" i="1"/>
  <c r="AG71" i="13" s="1"/>
  <c r="AH11" i="1"/>
  <c r="AH17" i="13" s="1"/>
  <c r="AH38" i="1"/>
  <c r="AH71" i="13" s="1"/>
  <c r="AH21" i="1"/>
  <c r="AH37" i="13" s="1"/>
  <c r="AE37" i="13"/>
  <c r="AH63" i="1"/>
  <c r="AH121" i="13" s="1"/>
  <c r="AE121" i="13"/>
  <c r="AH61" i="1"/>
  <c r="AH117" i="13" s="1"/>
  <c r="AE117" i="13"/>
  <c r="AH47" i="1"/>
  <c r="AH89" i="13" s="1"/>
  <c r="AE89" i="13"/>
  <c r="AH15" i="1"/>
  <c r="AH25" i="13" s="1"/>
  <c r="AE25" i="13"/>
  <c r="AG11" i="1"/>
  <c r="AG17" i="13" s="1"/>
  <c r="F64" i="1"/>
  <c r="F123" i="13" s="1"/>
  <c r="R123" i="13"/>
  <c r="G61" i="1"/>
  <c r="G117" i="13" s="1"/>
  <c r="R117" i="13"/>
  <c r="AG6" i="1"/>
  <c r="AG7" i="13" s="1"/>
  <c r="AG70" i="1"/>
  <c r="AG135" i="13" s="1"/>
  <c r="AG97" i="1"/>
  <c r="AG180" i="13" s="1"/>
  <c r="AG21" i="1"/>
  <c r="AG37" i="13" s="1"/>
  <c r="AG15" i="1"/>
  <c r="AG25" i="13" s="1"/>
  <c r="AG102" i="1"/>
  <c r="AG185" i="13" s="1"/>
  <c r="AH60" i="1"/>
  <c r="AH115" i="13" s="1"/>
  <c r="AH81" i="1"/>
  <c r="AH157" i="13" s="1"/>
  <c r="AG67" i="1"/>
  <c r="AG129" i="13" s="1"/>
  <c r="AH82" i="1"/>
  <c r="AH159" i="13" s="1"/>
  <c r="AG58" i="1"/>
  <c r="AG111" i="13" s="1"/>
  <c r="AG26" i="1"/>
  <c r="AG47" i="13" s="1"/>
  <c r="AH78" i="1"/>
  <c r="AH151" i="13" s="1"/>
  <c r="AH22" i="1"/>
  <c r="AH39" i="13" s="1"/>
  <c r="AH69" i="1"/>
  <c r="AH133" i="13" s="1"/>
  <c r="AE133" i="13"/>
  <c r="AH5" i="1"/>
  <c r="AH5" i="13" s="1"/>
  <c r="AE5" i="13"/>
  <c r="AH7" i="1"/>
  <c r="AH9" i="13" s="1"/>
  <c r="AE9" i="13"/>
  <c r="AH45" i="1"/>
  <c r="AH85" i="13" s="1"/>
  <c r="AE85" i="13"/>
  <c r="AH31" i="1"/>
  <c r="AH57" i="13" s="1"/>
  <c r="AE57" i="13"/>
  <c r="F16" i="1"/>
  <c r="F27" i="13" s="1"/>
  <c r="R27" i="13"/>
  <c r="G66" i="1"/>
  <c r="G127" i="13" s="1"/>
  <c r="R127" i="13"/>
  <c r="G62" i="1"/>
  <c r="G119" i="13" s="1"/>
  <c r="R119" i="13"/>
  <c r="AG41" i="1"/>
  <c r="AG77" i="13" s="1"/>
  <c r="AG64" i="1"/>
  <c r="AG123" i="13" s="1"/>
  <c r="AH84" i="1"/>
  <c r="AH163" i="13" s="1"/>
  <c r="AG60" i="1"/>
  <c r="AG115" i="13" s="1"/>
  <c r="AH53" i="1"/>
  <c r="AH101" i="13" s="1"/>
  <c r="AE101" i="13"/>
  <c r="AH29" i="1"/>
  <c r="AH53" i="13" s="1"/>
  <c r="AE53" i="13"/>
  <c r="AH79" i="1"/>
  <c r="AH153" i="13" s="1"/>
  <c r="AE153" i="13"/>
  <c r="AH23" i="1"/>
  <c r="AH41" i="13" s="1"/>
  <c r="AE41" i="13"/>
  <c r="AH87" i="1"/>
  <c r="AH169" i="13" s="1"/>
  <c r="AE169" i="13"/>
  <c r="AH77" i="1"/>
  <c r="AH149" i="13" s="1"/>
  <c r="AE149" i="13"/>
  <c r="AH72" i="1"/>
  <c r="AH139" i="13" s="1"/>
  <c r="AH42" i="1"/>
  <c r="AH79" i="13" s="1"/>
  <c r="AH10" i="1"/>
  <c r="AH15" i="13" s="1"/>
  <c r="G65" i="1"/>
  <c r="G125" i="13" s="1"/>
  <c r="R125" i="13"/>
  <c r="AG23" i="1"/>
  <c r="AG41" i="13" s="1"/>
  <c r="AG14" i="1"/>
  <c r="AG23" i="13" s="1"/>
  <c r="AG53" i="1"/>
  <c r="AG101" i="13" s="1"/>
  <c r="AG77" i="1"/>
  <c r="AG149" i="13" s="1"/>
  <c r="AG93" i="1"/>
  <c r="AG176" i="13" s="1"/>
  <c r="AG17" i="1"/>
  <c r="AG29" i="13" s="1"/>
  <c r="AG32" i="1"/>
  <c r="AG59" i="13" s="1"/>
  <c r="AH12" i="1"/>
  <c r="AH19" i="13" s="1"/>
  <c r="AH9" i="1"/>
  <c r="AH13" i="13" s="1"/>
  <c r="AG95" i="1"/>
  <c r="AG178" i="13" s="1"/>
  <c r="AG51" i="1"/>
  <c r="AG97" i="13" s="1"/>
  <c r="AH40" i="1"/>
  <c r="AH75" i="13" s="1"/>
  <c r="AG72" i="1"/>
  <c r="AG139" i="13" s="1"/>
  <c r="AG42" i="1"/>
  <c r="AG79" i="13" s="1"/>
  <c r="AG10" i="1"/>
  <c r="AG15" i="13" s="1"/>
  <c r="AH54" i="1"/>
  <c r="AH103" i="13" s="1"/>
  <c r="AH85" i="1"/>
  <c r="AH165" i="13" s="1"/>
  <c r="AE165" i="13"/>
  <c r="AH37" i="1"/>
  <c r="AH69" i="13" s="1"/>
  <c r="AE69" i="13"/>
  <c r="AH75" i="1"/>
  <c r="AH145" i="13" s="1"/>
  <c r="AE145" i="13"/>
  <c r="AH13" i="1"/>
  <c r="AH21" i="13" s="1"/>
  <c r="AE21" i="13"/>
  <c r="AH55" i="1"/>
  <c r="AH105" i="13" s="1"/>
  <c r="AE105" i="13"/>
  <c r="AH39" i="1"/>
  <c r="AH73" i="13" s="1"/>
  <c r="AE73" i="13"/>
  <c r="F61" i="1"/>
  <c r="F117" i="13" s="1"/>
  <c r="G16" i="1"/>
  <c r="G27" i="13" s="1"/>
  <c r="G63" i="1"/>
  <c r="G121" i="13" s="1"/>
  <c r="G64" i="1"/>
  <c r="G123" i="13" s="1"/>
  <c r="F65" i="1"/>
  <c r="F125" i="13" s="1"/>
  <c r="F62" i="1"/>
  <c r="F119" i="13" s="1"/>
  <c r="F66" i="1"/>
  <c r="F127" i="13" s="1"/>
  <c r="B9" i="7"/>
  <c r="A9" i="7"/>
  <c r="B7" i="7"/>
  <c r="A7" i="7"/>
  <c r="B5" i="7"/>
  <c r="A5" i="7"/>
  <c r="B3" i="7"/>
  <c r="A3" i="7"/>
  <c r="B43" i="6"/>
  <c r="A43" i="6"/>
  <c r="B41" i="6"/>
  <c r="A41" i="6"/>
  <c r="B39" i="6"/>
  <c r="A39" i="6"/>
  <c r="B37" i="6"/>
  <c r="A37" i="6"/>
  <c r="B35" i="6"/>
  <c r="A35" i="6"/>
  <c r="B33" i="6"/>
  <c r="A33" i="6"/>
  <c r="B31" i="6"/>
  <c r="A31" i="6"/>
  <c r="B29" i="6"/>
  <c r="A29" i="6"/>
  <c r="B27" i="6"/>
  <c r="A27" i="6"/>
  <c r="B25" i="6"/>
  <c r="A25" i="6"/>
  <c r="B23" i="6"/>
  <c r="A23" i="6"/>
  <c r="B21" i="6"/>
  <c r="A21" i="6"/>
  <c r="B19" i="6"/>
  <c r="A19" i="6"/>
  <c r="B17" i="6"/>
  <c r="A17" i="6"/>
  <c r="B15" i="6"/>
  <c r="A15" i="6"/>
  <c r="B13" i="6"/>
  <c r="A13" i="6"/>
  <c r="B11" i="6"/>
  <c r="A11" i="6"/>
  <c r="B9" i="6"/>
  <c r="A9" i="6"/>
  <c r="B7" i="6"/>
  <c r="A7" i="6"/>
  <c r="B5" i="6"/>
  <c r="A5" i="6"/>
  <c r="B3" i="6"/>
  <c r="A3" i="6"/>
  <c r="B13" i="5"/>
  <c r="A13" i="5"/>
  <c r="B11" i="5"/>
  <c r="A11" i="5"/>
  <c r="B9" i="5"/>
  <c r="A9" i="5"/>
  <c r="B7" i="5"/>
  <c r="A7" i="5"/>
  <c r="B5" i="5"/>
  <c r="A5" i="5"/>
  <c r="B3" i="5"/>
  <c r="A3" i="5"/>
  <c r="B67" i="4"/>
  <c r="A67" i="4"/>
  <c r="B65" i="4"/>
  <c r="A65" i="4"/>
  <c r="B63" i="4"/>
  <c r="A63" i="4"/>
  <c r="B61" i="4"/>
  <c r="A61" i="4"/>
  <c r="B59" i="4"/>
  <c r="A59" i="4"/>
  <c r="B45" i="4"/>
  <c r="A45" i="4"/>
  <c r="B43" i="4"/>
  <c r="A43" i="4"/>
  <c r="B41" i="4"/>
  <c r="A41" i="4"/>
  <c r="B39" i="4"/>
  <c r="A39" i="4"/>
  <c r="B37" i="4"/>
  <c r="A37" i="4"/>
  <c r="B35" i="4"/>
  <c r="A35" i="4"/>
  <c r="B33" i="4"/>
  <c r="A33" i="4"/>
  <c r="B31" i="4"/>
  <c r="A31" i="4"/>
  <c r="B29" i="4"/>
  <c r="A29" i="4"/>
  <c r="B27" i="4"/>
  <c r="A27" i="4"/>
  <c r="B25" i="4"/>
  <c r="A25" i="4"/>
  <c r="B23" i="4"/>
  <c r="A23" i="4"/>
  <c r="B21" i="4"/>
  <c r="A21" i="4"/>
  <c r="B19" i="4"/>
  <c r="A19" i="4"/>
  <c r="B17" i="4"/>
  <c r="A17" i="4"/>
  <c r="B15" i="4"/>
  <c r="A15" i="4"/>
  <c r="B13" i="4"/>
  <c r="A13" i="4"/>
  <c r="B11" i="4"/>
  <c r="A11" i="4"/>
  <c r="B9" i="4"/>
  <c r="A9" i="4"/>
  <c r="B7" i="4"/>
  <c r="A7" i="4"/>
  <c r="B5" i="4"/>
  <c r="A5" i="4"/>
  <c r="B3" i="4"/>
  <c r="A3" i="4"/>
  <c r="B69" i="3"/>
  <c r="A69" i="3"/>
  <c r="B67" i="3"/>
  <c r="A67" i="3"/>
  <c r="B65" i="3"/>
  <c r="A65" i="3"/>
  <c r="B63" i="3"/>
  <c r="A63" i="3"/>
  <c r="B61" i="3"/>
  <c r="A61" i="3"/>
  <c r="B59" i="3"/>
  <c r="A59" i="3"/>
  <c r="B57" i="3"/>
  <c r="A57" i="3"/>
  <c r="B55" i="3"/>
  <c r="A55" i="3"/>
  <c r="B53" i="3"/>
  <c r="A53" i="3"/>
  <c r="B51" i="3"/>
  <c r="A51" i="3"/>
  <c r="B49" i="3"/>
  <c r="A49" i="3"/>
  <c r="B47" i="3"/>
  <c r="A47" i="3"/>
  <c r="B45" i="3"/>
  <c r="A45" i="3"/>
  <c r="B43" i="3"/>
  <c r="A43" i="3"/>
  <c r="B41" i="3"/>
  <c r="A41" i="3"/>
  <c r="B39" i="3"/>
  <c r="A39" i="3"/>
  <c r="B37" i="3"/>
  <c r="A37" i="3"/>
  <c r="B35" i="3"/>
  <c r="A35" i="3"/>
  <c r="B33" i="3"/>
  <c r="A33" i="3"/>
  <c r="B31" i="3"/>
  <c r="A31" i="3"/>
  <c r="B29" i="3"/>
  <c r="A29" i="3"/>
  <c r="B27" i="3"/>
  <c r="A27" i="3"/>
  <c r="B25" i="3"/>
  <c r="A25" i="3"/>
  <c r="B23" i="3"/>
  <c r="A23" i="3"/>
  <c r="B21" i="3"/>
  <c r="A21" i="3"/>
  <c r="B19" i="3"/>
  <c r="A19" i="3"/>
  <c r="B17" i="3"/>
  <c r="A17" i="3"/>
  <c r="B15" i="3"/>
  <c r="A15" i="3"/>
  <c r="B13" i="3"/>
  <c r="A13" i="3"/>
  <c r="B11" i="3"/>
  <c r="A11" i="3"/>
  <c r="B9" i="3"/>
  <c r="A9" i="3"/>
  <c r="B7" i="3"/>
  <c r="A7" i="3"/>
  <c r="B5" i="3"/>
  <c r="A5" i="3"/>
  <c r="B3" i="3"/>
  <c r="A3" i="3"/>
  <c r="F41" i="1" l="1"/>
  <c r="G41" i="1"/>
  <c r="F81" i="1"/>
  <c r="G81" i="1"/>
  <c r="F86" i="1"/>
  <c r="G86" i="1"/>
  <c r="F49" i="1"/>
  <c r="G49" i="1"/>
  <c r="H63" i="1"/>
  <c r="I63" i="1"/>
  <c r="I121" i="13" s="1"/>
  <c r="G19" i="1"/>
  <c r="F19" i="1"/>
  <c r="I64" i="1"/>
  <c r="I123" i="13" s="1"/>
  <c r="H64" i="1"/>
  <c r="H123" i="13" s="1"/>
  <c r="F102" i="1"/>
  <c r="G102" i="1"/>
  <c r="F87" i="1"/>
  <c r="G87" i="1"/>
  <c r="F5" i="1"/>
  <c r="G5" i="1"/>
  <c r="F8" i="1"/>
  <c r="G8" i="1"/>
  <c r="F67" i="1"/>
  <c r="G67" i="1"/>
  <c r="G75" i="1"/>
  <c r="F75" i="1"/>
  <c r="F23" i="1"/>
  <c r="G23" i="1"/>
  <c r="F9" i="1"/>
  <c r="G9" i="1"/>
  <c r="G21" i="1"/>
  <c r="F21" i="1"/>
  <c r="F50" i="1"/>
  <c r="G50" i="1"/>
  <c r="G70" i="1"/>
  <c r="F70" i="1"/>
  <c r="G76" i="1"/>
  <c r="F76" i="1"/>
  <c r="F98" i="1"/>
  <c r="G98" i="1"/>
  <c r="F104" i="1"/>
  <c r="G104" i="1"/>
  <c r="G24" i="1"/>
  <c r="F24" i="1"/>
  <c r="G32" i="1"/>
  <c r="F32" i="1"/>
  <c r="G44" i="1"/>
  <c r="F44" i="1"/>
  <c r="G57" i="1"/>
  <c r="F57" i="1"/>
  <c r="I65" i="1"/>
  <c r="I125" i="13" s="1"/>
  <c r="H65" i="1"/>
  <c r="H125" i="13" s="1"/>
  <c r="G95" i="1"/>
  <c r="F95" i="1"/>
  <c r="F14" i="1"/>
  <c r="G14" i="1"/>
  <c r="F22" i="1"/>
  <c r="G22" i="1"/>
  <c r="F51" i="1"/>
  <c r="G51" i="1"/>
  <c r="F90" i="1"/>
  <c r="G90" i="1"/>
  <c r="F77" i="1"/>
  <c r="G77" i="1"/>
  <c r="F99" i="1"/>
  <c r="G99" i="1"/>
  <c r="F82" i="1"/>
  <c r="G82" i="1"/>
  <c r="F25" i="1"/>
  <c r="G25" i="1"/>
  <c r="F33" i="1"/>
  <c r="G33" i="1"/>
  <c r="F45" i="1"/>
  <c r="G45" i="1"/>
  <c r="F58" i="1"/>
  <c r="G58" i="1"/>
  <c r="H66" i="1"/>
  <c r="H127" i="13" s="1"/>
  <c r="I66" i="1"/>
  <c r="I127" i="13" s="1"/>
  <c r="F105" i="1"/>
  <c r="G105" i="1"/>
  <c r="F18" i="1"/>
  <c r="G18" i="1"/>
  <c r="H61" i="1"/>
  <c r="I61" i="1"/>
  <c r="I117" i="13" s="1"/>
  <c r="F73" i="1"/>
  <c r="G73" i="1"/>
  <c r="F29" i="1"/>
  <c r="G29" i="1"/>
  <c r="F11" i="1"/>
  <c r="G11" i="1"/>
  <c r="G78" i="1"/>
  <c r="F78" i="1"/>
  <c r="G55" i="1"/>
  <c r="F55" i="1"/>
  <c r="G43" i="1"/>
  <c r="F43" i="1"/>
  <c r="G103" i="1"/>
  <c r="F103" i="1"/>
  <c r="F31" i="1"/>
  <c r="G31" i="1"/>
  <c r="F56" i="1"/>
  <c r="G56" i="1"/>
  <c r="G13" i="1"/>
  <c r="F13" i="1"/>
  <c r="F38" i="1"/>
  <c r="G38" i="1"/>
  <c r="F71" i="1"/>
  <c r="G71" i="1"/>
  <c r="G83" i="1"/>
  <c r="F83" i="1"/>
  <c r="F26" i="1"/>
  <c r="G26" i="1"/>
  <c r="G46" i="1"/>
  <c r="F46" i="1"/>
  <c r="G106" i="1"/>
  <c r="F106" i="1"/>
  <c r="H16" i="1"/>
  <c r="H27" i="13" s="1"/>
  <c r="I16" i="1"/>
  <c r="I27" i="13" s="1"/>
  <c r="G39" i="1"/>
  <c r="F39" i="1"/>
  <c r="G53" i="1"/>
  <c r="F53" i="1"/>
  <c r="G91" i="1"/>
  <c r="F91" i="1"/>
  <c r="G93" i="1"/>
  <c r="F93" i="1"/>
  <c r="G80" i="1"/>
  <c r="F80" i="1"/>
  <c r="F84" i="1"/>
  <c r="G84" i="1"/>
  <c r="F27" i="1"/>
  <c r="G27" i="1"/>
  <c r="F35" i="1"/>
  <c r="G35" i="1"/>
  <c r="F47" i="1"/>
  <c r="G47" i="1"/>
  <c r="F60" i="1"/>
  <c r="G60" i="1"/>
  <c r="F69" i="1"/>
  <c r="G69" i="1"/>
  <c r="F107" i="1"/>
  <c r="G107" i="1"/>
  <c r="F97" i="1"/>
  <c r="G97" i="1"/>
  <c r="F37" i="1"/>
  <c r="G37" i="1"/>
  <c r="G42" i="1"/>
  <c r="F42" i="1"/>
  <c r="F74" i="1"/>
  <c r="G74" i="1"/>
  <c r="G30" i="1"/>
  <c r="F30" i="1"/>
  <c r="G12" i="1"/>
  <c r="F12" i="1"/>
  <c r="F20" i="1"/>
  <c r="G20" i="1"/>
  <c r="F79" i="1"/>
  <c r="G79" i="1"/>
  <c r="F6" i="1"/>
  <c r="G6" i="1"/>
  <c r="F94" i="1"/>
  <c r="G94" i="1"/>
  <c r="G15" i="1"/>
  <c r="F15" i="1"/>
  <c r="G52" i="1"/>
  <c r="F52" i="1"/>
  <c r="G92" i="1"/>
  <c r="F92" i="1"/>
  <c r="F100" i="1"/>
  <c r="G100" i="1"/>
  <c r="F34" i="1"/>
  <c r="G34" i="1"/>
  <c r="G59" i="1"/>
  <c r="F59" i="1"/>
  <c r="F68" i="1"/>
  <c r="G68" i="1"/>
  <c r="G17" i="1"/>
  <c r="F17" i="1"/>
  <c r="F40" i="1"/>
  <c r="G40" i="1"/>
  <c r="G54" i="1"/>
  <c r="F54" i="1"/>
  <c r="G72" i="1"/>
  <c r="F72" i="1"/>
  <c r="G96" i="1"/>
  <c r="F96" i="1"/>
  <c r="G101" i="1"/>
  <c r="F101" i="1"/>
  <c r="G85" i="1"/>
  <c r="F85" i="1"/>
  <c r="G28" i="1"/>
  <c r="F28" i="1"/>
  <c r="G36" i="1"/>
  <c r="F36" i="1"/>
  <c r="G48" i="1"/>
  <c r="F48" i="1"/>
  <c r="I62" i="1"/>
  <c r="I119" i="13" s="1"/>
  <c r="H62" i="1"/>
  <c r="H119" i="13" s="1"/>
  <c r="G10" i="1"/>
  <c r="F10" i="1"/>
  <c r="F7" i="1"/>
  <c r="G7" i="1"/>
  <c r="J2" i="1"/>
  <c r="K2" i="1"/>
  <c r="L2" i="1"/>
  <c r="M2" i="1"/>
  <c r="AC2" i="1"/>
  <c r="AB2" i="1"/>
  <c r="AA2" i="1"/>
  <c r="Z2" i="1"/>
  <c r="H28" i="1" l="1"/>
  <c r="H51" i="13" s="1"/>
  <c r="F51" i="13"/>
  <c r="I6" i="1"/>
  <c r="I7" i="13" s="1"/>
  <c r="G7" i="13"/>
  <c r="H80" i="1"/>
  <c r="H155" i="13" s="1"/>
  <c r="F155" i="13"/>
  <c r="H43" i="1"/>
  <c r="H81" i="13" s="1"/>
  <c r="F81" i="13"/>
  <c r="I77" i="1"/>
  <c r="I149" i="13" s="1"/>
  <c r="G149" i="13"/>
  <c r="I67" i="1"/>
  <c r="I129" i="13" s="1"/>
  <c r="G129" i="13"/>
  <c r="I28" i="1"/>
  <c r="I51" i="13" s="1"/>
  <c r="G51" i="13"/>
  <c r="H6" i="1"/>
  <c r="H7" i="13" s="1"/>
  <c r="F7" i="13"/>
  <c r="I80" i="1"/>
  <c r="I155" i="13" s="1"/>
  <c r="G155" i="13"/>
  <c r="I43" i="1"/>
  <c r="I81" i="13" s="1"/>
  <c r="G81" i="13"/>
  <c r="H77" i="1"/>
  <c r="H149" i="13" s="1"/>
  <c r="F149" i="13"/>
  <c r="I21" i="1"/>
  <c r="I37" i="13" s="1"/>
  <c r="G37" i="13"/>
  <c r="H52" i="1"/>
  <c r="H99" i="13" s="1"/>
  <c r="F99" i="13"/>
  <c r="I35" i="1"/>
  <c r="I65" i="13" s="1"/>
  <c r="G65" i="13"/>
  <c r="H83" i="1"/>
  <c r="H161" i="13" s="1"/>
  <c r="F161" i="13"/>
  <c r="H55" i="1"/>
  <c r="H105" i="13" s="1"/>
  <c r="F105" i="13"/>
  <c r="I90" i="1"/>
  <c r="I173" i="13" s="1"/>
  <c r="G173" i="13"/>
  <c r="H95" i="1"/>
  <c r="H178" i="13" s="1"/>
  <c r="F178" i="13"/>
  <c r="H32" i="1"/>
  <c r="H59" i="13" s="1"/>
  <c r="F59" i="13"/>
  <c r="H76" i="1"/>
  <c r="H147" i="13" s="1"/>
  <c r="F147" i="13"/>
  <c r="I9" i="1"/>
  <c r="I13" i="13" s="1"/>
  <c r="G13" i="13"/>
  <c r="I8" i="1"/>
  <c r="I11" i="13" s="1"/>
  <c r="G11" i="13"/>
  <c r="I86" i="1"/>
  <c r="I167" i="13" s="1"/>
  <c r="G167" i="13"/>
  <c r="I85" i="1"/>
  <c r="I165" i="13" s="1"/>
  <c r="G165" i="13"/>
  <c r="I54" i="1"/>
  <c r="I103" i="13" s="1"/>
  <c r="G103" i="13"/>
  <c r="I59" i="1"/>
  <c r="I113" i="13" s="1"/>
  <c r="G113" i="13"/>
  <c r="I52" i="1"/>
  <c r="I99" i="13" s="1"/>
  <c r="G99" i="13"/>
  <c r="H79" i="1"/>
  <c r="H153" i="13" s="1"/>
  <c r="F153" i="13"/>
  <c r="H74" i="1"/>
  <c r="H143" i="13" s="1"/>
  <c r="F143" i="13"/>
  <c r="H107" i="1"/>
  <c r="H190" i="13" s="1"/>
  <c r="F190" i="13"/>
  <c r="H35" i="1"/>
  <c r="H65" i="13" s="1"/>
  <c r="F65" i="13"/>
  <c r="I93" i="1"/>
  <c r="I176" i="13" s="1"/>
  <c r="G176" i="13"/>
  <c r="I83" i="1"/>
  <c r="I161" i="13" s="1"/>
  <c r="G161" i="13"/>
  <c r="H56" i="1"/>
  <c r="H107" i="13" s="1"/>
  <c r="F107" i="13"/>
  <c r="I55" i="1"/>
  <c r="I105" i="13" s="1"/>
  <c r="G105" i="13"/>
  <c r="H73" i="1"/>
  <c r="F141" i="13"/>
  <c r="H25" i="1"/>
  <c r="H45" i="13" s="1"/>
  <c r="F45" i="13"/>
  <c r="H90" i="1"/>
  <c r="H173" i="13" s="1"/>
  <c r="F173" i="13"/>
  <c r="I95" i="1"/>
  <c r="I178" i="13" s="1"/>
  <c r="G178" i="13"/>
  <c r="I32" i="1"/>
  <c r="I59" i="13" s="1"/>
  <c r="G59" i="13"/>
  <c r="I76" i="1"/>
  <c r="I147" i="13" s="1"/>
  <c r="G147" i="13"/>
  <c r="H9" i="1"/>
  <c r="H13" i="13" s="1"/>
  <c r="F13" i="13"/>
  <c r="H8" i="1"/>
  <c r="H11" i="13" s="1"/>
  <c r="F11" i="13"/>
  <c r="H86" i="1"/>
  <c r="H167" i="13" s="1"/>
  <c r="F167" i="13"/>
  <c r="H10" i="1"/>
  <c r="H15" i="13" s="1"/>
  <c r="F15" i="13"/>
  <c r="H92" i="1"/>
  <c r="H175" i="13" s="1"/>
  <c r="F175" i="13"/>
  <c r="I97" i="1"/>
  <c r="I180" i="13" s="1"/>
  <c r="G180" i="13"/>
  <c r="I26" i="1"/>
  <c r="I47" i="13" s="1"/>
  <c r="G47" i="13"/>
  <c r="I105" i="1"/>
  <c r="I188" i="13" s="1"/>
  <c r="G188" i="13"/>
  <c r="I98" i="1"/>
  <c r="I181" i="13" s="1"/>
  <c r="G181" i="13"/>
  <c r="I49" i="1"/>
  <c r="I93" i="13" s="1"/>
  <c r="G93" i="13"/>
  <c r="I72" i="1"/>
  <c r="I139" i="13" s="1"/>
  <c r="G139" i="13"/>
  <c r="I30" i="1"/>
  <c r="I55" i="13" s="1"/>
  <c r="G55" i="13"/>
  <c r="I39" i="1"/>
  <c r="I73" i="13" s="1"/>
  <c r="G73" i="13"/>
  <c r="H29" i="1"/>
  <c r="F53" i="13"/>
  <c r="H14" i="1"/>
  <c r="H23" i="13" s="1"/>
  <c r="F23" i="13"/>
  <c r="H49" i="1"/>
  <c r="F93" i="13"/>
  <c r="H54" i="1"/>
  <c r="H103" i="13" s="1"/>
  <c r="F103" i="13"/>
  <c r="I74" i="1"/>
  <c r="I143" i="13" s="1"/>
  <c r="G143" i="13"/>
  <c r="H93" i="1"/>
  <c r="H176" i="13" s="1"/>
  <c r="F176" i="13"/>
  <c r="I40" i="1"/>
  <c r="I75" i="13" s="1"/>
  <c r="G75" i="13"/>
  <c r="I20" i="1"/>
  <c r="I35" i="13" s="1"/>
  <c r="G35" i="13"/>
  <c r="I27" i="1"/>
  <c r="I49" i="13" s="1"/>
  <c r="G49" i="13"/>
  <c r="I71" i="1"/>
  <c r="I137" i="13" s="1"/>
  <c r="G137" i="13"/>
  <c r="I82" i="1"/>
  <c r="I159" i="13" s="1"/>
  <c r="G159" i="13"/>
  <c r="H24" i="1"/>
  <c r="H43" i="13" s="1"/>
  <c r="F43" i="13"/>
  <c r="I23" i="1"/>
  <c r="I41" i="13" s="1"/>
  <c r="G41" i="13"/>
  <c r="H19" i="1"/>
  <c r="H33" i="13" s="1"/>
  <c r="F33" i="13"/>
  <c r="I48" i="1"/>
  <c r="I91" i="13" s="1"/>
  <c r="G91" i="13"/>
  <c r="H40" i="1"/>
  <c r="H75" i="13" s="1"/>
  <c r="F75" i="13"/>
  <c r="I15" i="1"/>
  <c r="I25" i="13" s="1"/>
  <c r="G25" i="13"/>
  <c r="H20" i="1"/>
  <c r="H35" i="13" s="1"/>
  <c r="F35" i="13"/>
  <c r="I42" i="1"/>
  <c r="I79" i="13" s="1"/>
  <c r="G79" i="13"/>
  <c r="H69" i="1"/>
  <c r="H133" i="13" s="1"/>
  <c r="F133" i="13"/>
  <c r="H27" i="1"/>
  <c r="H49" i="13" s="1"/>
  <c r="F49" i="13"/>
  <c r="I91" i="1"/>
  <c r="I174" i="13" s="1"/>
  <c r="G174" i="13"/>
  <c r="I106" i="1"/>
  <c r="I189" i="13" s="1"/>
  <c r="G189" i="13"/>
  <c r="H71" i="1"/>
  <c r="H137" i="13" s="1"/>
  <c r="F137" i="13"/>
  <c r="H31" i="1"/>
  <c r="H57" i="13" s="1"/>
  <c r="F57" i="13"/>
  <c r="I78" i="1"/>
  <c r="G151" i="13"/>
  <c r="L61" i="1"/>
  <c r="L117" i="13" s="1"/>
  <c r="H117" i="13"/>
  <c r="H58" i="1"/>
  <c r="H111" i="13" s="1"/>
  <c r="F111" i="13"/>
  <c r="H82" i="1"/>
  <c r="H159" i="13" s="1"/>
  <c r="F159" i="13"/>
  <c r="H51" i="1"/>
  <c r="F97" i="13"/>
  <c r="I24" i="1"/>
  <c r="I43" i="13" s="1"/>
  <c r="G43" i="13"/>
  <c r="I70" i="1"/>
  <c r="I135" i="13" s="1"/>
  <c r="G135" i="13"/>
  <c r="H23" i="1"/>
  <c r="H41" i="13" s="1"/>
  <c r="F41" i="13"/>
  <c r="H5" i="1"/>
  <c r="H5" i="13" s="1"/>
  <c r="F5" i="13"/>
  <c r="I19" i="1"/>
  <c r="I33" i="13" s="1"/>
  <c r="G33" i="13"/>
  <c r="H81" i="1"/>
  <c r="H157" i="13" s="1"/>
  <c r="F157" i="13"/>
  <c r="I68" i="1"/>
  <c r="I131" i="13" s="1"/>
  <c r="G131" i="13"/>
  <c r="I47" i="1"/>
  <c r="I89" i="13" s="1"/>
  <c r="G89" i="13"/>
  <c r="H13" i="1"/>
  <c r="H21" i="13" s="1"/>
  <c r="F21" i="13"/>
  <c r="I33" i="1"/>
  <c r="I61" i="13" s="1"/>
  <c r="G61" i="13"/>
  <c r="H44" i="1"/>
  <c r="H83" i="13" s="1"/>
  <c r="F83" i="13"/>
  <c r="H21" i="1"/>
  <c r="H37" i="13" s="1"/>
  <c r="F37" i="13"/>
  <c r="I10" i="1"/>
  <c r="I15" i="13" s="1"/>
  <c r="G15" i="13"/>
  <c r="I92" i="1"/>
  <c r="I175" i="13" s="1"/>
  <c r="G175" i="13"/>
  <c r="H47" i="1"/>
  <c r="H89" i="13" s="1"/>
  <c r="F89" i="13"/>
  <c r="I13" i="1"/>
  <c r="I21" i="13" s="1"/>
  <c r="G21" i="13"/>
  <c r="H33" i="1"/>
  <c r="H61" i="13" s="1"/>
  <c r="F61" i="13"/>
  <c r="H98" i="1"/>
  <c r="H181" i="13" s="1"/>
  <c r="F181" i="13"/>
  <c r="H67" i="1"/>
  <c r="H129" i="13" s="1"/>
  <c r="F129" i="13"/>
  <c r="H85" i="1"/>
  <c r="H165" i="13" s="1"/>
  <c r="F165" i="13"/>
  <c r="I79" i="1"/>
  <c r="I153" i="13" s="1"/>
  <c r="G153" i="13"/>
  <c r="I73" i="1"/>
  <c r="I141" i="13" s="1"/>
  <c r="G141" i="13"/>
  <c r="H48" i="1"/>
  <c r="H91" i="13" s="1"/>
  <c r="F91" i="13"/>
  <c r="I34" i="1"/>
  <c r="I63" i="13" s="1"/>
  <c r="G63" i="13"/>
  <c r="I69" i="1"/>
  <c r="I133" i="13" s="1"/>
  <c r="G133" i="13"/>
  <c r="H106" i="1"/>
  <c r="H189" i="13" s="1"/>
  <c r="F189" i="13"/>
  <c r="H78" i="1"/>
  <c r="H151" i="13" s="1"/>
  <c r="F151" i="13"/>
  <c r="I58" i="1"/>
  <c r="I111" i="13" s="1"/>
  <c r="G111" i="13"/>
  <c r="H70" i="1"/>
  <c r="H135" i="13" s="1"/>
  <c r="F135" i="13"/>
  <c r="I5" i="1"/>
  <c r="I5" i="13" s="1"/>
  <c r="G5" i="13"/>
  <c r="I81" i="1"/>
  <c r="I157" i="13" s="1"/>
  <c r="G157" i="13"/>
  <c r="I101" i="1"/>
  <c r="I184" i="13" s="1"/>
  <c r="G184" i="13"/>
  <c r="H34" i="1"/>
  <c r="H63" i="13" s="1"/>
  <c r="F63" i="13"/>
  <c r="I7" i="1"/>
  <c r="I9" i="13" s="1"/>
  <c r="G9" i="13"/>
  <c r="H36" i="1"/>
  <c r="H67" i="13" s="1"/>
  <c r="F67" i="13"/>
  <c r="H96" i="1"/>
  <c r="H179" i="13" s="1"/>
  <c r="F179" i="13"/>
  <c r="H17" i="1"/>
  <c r="H29" i="13" s="1"/>
  <c r="F29" i="13"/>
  <c r="I100" i="1"/>
  <c r="G183" i="13"/>
  <c r="I94" i="1"/>
  <c r="I177" i="13" s="1"/>
  <c r="G177" i="13"/>
  <c r="H12" i="1"/>
  <c r="H19" i="13" s="1"/>
  <c r="F19" i="13"/>
  <c r="I37" i="1"/>
  <c r="I69" i="13" s="1"/>
  <c r="G69" i="13"/>
  <c r="I60" i="1"/>
  <c r="I115" i="13" s="1"/>
  <c r="G115" i="13"/>
  <c r="I84" i="1"/>
  <c r="I163" i="13" s="1"/>
  <c r="G163" i="13"/>
  <c r="H53" i="1"/>
  <c r="H101" i="13" s="1"/>
  <c r="F101" i="13"/>
  <c r="H46" i="1"/>
  <c r="H87" i="13" s="1"/>
  <c r="F87" i="13"/>
  <c r="I38" i="1"/>
  <c r="I71" i="13" s="1"/>
  <c r="G71" i="13"/>
  <c r="H103" i="1"/>
  <c r="H186" i="13" s="1"/>
  <c r="F186" i="13"/>
  <c r="I11" i="1"/>
  <c r="I17" i="13" s="1"/>
  <c r="G17" i="13"/>
  <c r="I18" i="1"/>
  <c r="I31" i="13" s="1"/>
  <c r="G31" i="13"/>
  <c r="I45" i="1"/>
  <c r="I85" i="13" s="1"/>
  <c r="G85" i="13"/>
  <c r="I99" i="1"/>
  <c r="I182" i="13" s="1"/>
  <c r="G182" i="13"/>
  <c r="I22" i="1"/>
  <c r="I39" i="13" s="1"/>
  <c r="G39" i="13"/>
  <c r="H57" i="1"/>
  <c r="H109" i="13" s="1"/>
  <c r="F109" i="13"/>
  <c r="I104" i="1"/>
  <c r="I187" i="13" s="1"/>
  <c r="G187" i="13"/>
  <c r="I50" i="1"/>
  <c r="I95" i="13" s="1"/>
  <c r="G95" i="13"/>
  <c r="H75" i="1"/>
  <c r="H145" i="13" s="1"/>
  <c r="F145" i="13"/>
  <c r="I87" i="1"/>
  <c r="I169" i="13" s="1"/>
  <c r="G169" i="13"/>
  <c r="I41" i="1"/>
  <c r="I77" i="13" s="1"/>
  <c r="G77" i="13"/>
  <c r="H72" i="1"/>
  <c r="H139" i="13" s="1"/>
  <c r="F139" i="13"/>
  <c r="H30" i="1"/>
  <c r="H55" i="13" s="1"/>
  <c r="F55" i="13"/>
  <c r="H39" i="1"/>
  <c r="H73" i="13" s="1"/>
  <c r="F73" i="13"/>
  <c r="I29" i="1"/>
  <c r="I53" i="13" s="1"/>
  <c r="G53" i="13"/>
  <c r="I14" i="1"/>
  <c r="I23" i="13" s="1"/>
  <c r="G23" i="13"/>
  <c r="I102" i="1"/>
  <c r="I185" i="13" s="1"/>
  <c r="G185" i="13"/>
  <c r="H68" i="1"/>
  <c r="H131" i="13" s="1"/>
  <c r="F131" i="13"/>
  <c r="H97" i="1"/>
  <c r="F180" i="13"/>
  <c r="H26" i="1"/>
  <c r="H47" i="13" s="1"/>
  <c r="F47" i="13"/>
  <c r="H105" i="1"/>
  <c r="H188" i="13" s="1"/>
  <c r="F188" i="13"/>
  <c r="I44" i="1"/>
  <c r="I83" i="13" s="1"/>
  <c r="G83" i="13"/>
  <c r="H102" i="1"/>
  <c r="H185" i="13" s="1"/>
  <c r="F185" i="13"/>
  <c r="H59" i="1"/>
  <c r="H113" i="13" s="1"/>
  <c r="F113" i="13"/>
  <c r="I107" i="1"/>
  <c r="I190" i="13" s="1"/>
  <c r="G190" i="13"/>
  <c r="I56" i="1"/>
  <c r="I107" i="13" s="1"/>
  <c r="G107" i="13"/>
  <c r="I25" i="1"/>
  <c r="I45" i="13" s="1"/>
  <c r="G45" i="13"/>
  <c r="H101" i="1"/>
  <c r="H184" i="13" s="1"/>
  <c r="F184" i="13"/>
  <c r="H15" i="1"/>
  <c r="H25" i="13" s="1"/>
  <c r="F25" i="13"/>
  <c r="H42" i="1"/>
  <c r="H79" i="13" s="1"/>
  <c r="F79" i="13"/>
  <c r="H91" i="1"/>
  <c r="H174" i="13" s="1"/>
  <c r="F174" i="13"/>
  <c r="I31" i="1"/>
  <c r="I57" i="13" s="1"/>
  <c r="G57" i="13"/>
  <c r="I51" i="1"/>
  <c r="I97" i="13" s="1"/>
  <c r="G97" i="13"/>
  <c r="H7" i="1"/>
  <c r="H9" i="13" s="1"/>
  <c r="F9" i="13"/>
  <c r="I36" i="1"/>
  <c r="I67" i="13" s="1"/>
  <c r="G67" i="13"/>
  <c r="I96" i="1"/>
  <c r="I179" i="13" s="1"/>
  <c r="G179" i="13"/>
  <c r="I17" i="1"/>
  <c r="I29" i="13" s="1"/>
  <c r="G29" i="13"/>
  <c r="H100" i="1"/>
  <c r="H183" i="13" s="1"/>
  <c r="F183" i="13"/>
  <c r="H94" i="1"/>
  <c r="H177" i="13" s="1"/>
  <c r="F177" i="13"/>
  <c r="I12" i="1"/>
  <c r="I19" i="13" s="1"/>
  <c r="G19" i="13"/>
  <c r="H37" i="1"/>
  <c r="X37" i="1" s="1"/>
  <c r="X69" i="13" s="1"/>
  <c r="F69" i="13"/>
  <c r="H60" i="1"/>
  <c r="H115" i="13" s="1"/>
  <c r="F115" i="13"/>
  <c r="H84" i="1"/>
  <c r="H163" i="13" s="1"/>
  <c r="F163" i="13"/>
  <c r="I53" i="1"/>
  <c r="I101" i="13" s="1"/>
  <c r="G101" i="13"/>
  <c r="I46" i="1"/>
  <c r="I87" i="13" s="1"/>
  <c r="G87" i="13"/>
  <c r="H38" i="1"/>
  <c r="H71" i="13" s="1"/>
  <c r="F71" i="13"/>
  <c r="I103" i="1"/>
  <c r="I186" i="13" s="1"/>
  <c r="G186" i="13"/>
  <c r="H11" i="1"/>
  <c r="H17" i="13" s="1"/>
  <c r="F17" i="13"/>
  <c r="H18" i="1"/>
  <c r="H31" i="13" s="1"/>
  <c r="F31" i="13"/>
  <c r="H45" i="1"/>
  <c r="H85" i="13" s="1"/>
  <c r="F85" i="13"/>
  <c r="H99" i="1"/>
  <c r="H182" i="13" s="1"/>
  <c r="F182" i="13"/>
  <c r="H22" i="1"/>
  <c r="H39" i="13" s="1"/>
  <c r="F39" i="13"/>
  <c r="I57" i="1"/>
  <c r="I109" i="13" s="1"/>
  <c r="G109" i="13"/>
  <c r="H104" i="1"/>
  <c r="H187" i="13" s="1"/>
  <c r="F187" i="13"/>
  <c r="H50" i="1"/>
  <c r="H95" i="13" s="1"/>
  <c r="F95" i="13"/>
  <c r="I75" i="1"/>
  <c r="I145" i="13" s="1"/>
  <c r="G145" i="13"/>
  <c r="H87" i="1"/>
  <c r="H169" i="13" s="1"/>
  <c r="F169" i="13"/>
  <c r="L63" i="1"/>
  <c r="L121" i="13" s="1"/>
  <c r="H121" i="13"/>
  <c r="H41" i="1"/>
  <c r="H77" i="13" s="1"/>
  <c r="F77" i="13"/>
  <c r="W5" i="1"/>
  <c r="J87" i="1"/>
  <c r="J169" i="13" s="1"/>
  <c r="K16" i="1"/>
  <c r="K27" i="13" s="1"/>
  <c r="K62" i="1"/>
  <c r="K119" i="13" s="1"/>
  <c r="J8" i="1"/>
  <c r="J11" i="13" s="1"/>
  <c r="V19" i="1"/>
  <c r="V33" i="13" s="1"/>
  <c r="W23" i="1"/>
  <c r="W41" i="13" s="1"/>
  <c r="W96" i="1"/>
  <c r="W179" i="13" s="1"/>
  <c r="K87" i="1"/>
  <c r="K169" i="13" s="1"/>
  <c r="K30" i="1"/>
  <c r="K55" i="13" s="1"/>
  <c r="V55" i="1"/>
  <c r="W60" i="1"/>
  <c r="W115" i="13" s="1"/>
  <c r="V48" i="1"/>
  <c r="V91" i="13" s="1"/>
  <c r="W17" i="1"/>
  <c r="W29" i="13" s="1"/>
  <c r="V18" i="1"/>
  <c r="V31" i="13" s="1"/>
  <c r="W12" i="1"/>
  <c r="W19" i="13" s="1"/>
  <c r="V99" i="1"/>
  <c r="V81" i="1"/>
  <c r="V11" i="1"/>
  <c r="V17" i="13" s="1"/>
  <c r="W37" i="1"/>
  <c r="W69" i="13" s="1"/>
  <c r="J34" i="1"/>
  <c r="J63" i="13" s="1"/>
  <c r="K42" i="1"/>
  <c r="K79" i="13" s="1"/>
  <c r="V96" i="1"/>
  <c r="V179" i="13" s="1"/>
  <c r="K48" i="1"/>
  <c r="K91" i="13" s="1"/>
  <c r="W48" i="1"/>
  <c r="W91" i="13" s="1"/>
  <c r="J5" i="1"/>
  <c r="J5" i="13" s="1"/>
  <c r="K101" i="1"/>
  <c r="K184" i="13" s="1"/>
  <c r="J58" i="1"/>
  <c r="J111" i="13" s="1"/>
  <c r="J12" i="1"/>
  <c r="J19" i="13" s="1"/>
  <c r="J102" i="1"/>
  <c r="J185" i="13" s="1"/>
  <c r="J30" i="1"/>
  <c r="J55" i="13" s="1"/>
  <c r="W102" i="1"/>
  <c r="J64" i="1"/>
  <c r="J123" i="13" s="1"/>
  <c r="V68" i="1"/>
  <c r="V131" i="13" s="1"/>
  <c r="W35" i="1"/>
  <c r="W65" i="13" s="1"/>
  <c r="K10" i="1"/>
  <c r="K15" i="13" s="1"/>
  <c r="W49" i="1"/>
  <c r="W93" i="13" s="1"/>
  <c r="V85" i="1"/>
  <c r="V165" i="13" s="1"/>
  <c r="V62" i="1"/>
  <c r="V119" i="13" s="1"/>
  <c r="K52" i="1"/>
  <c r="K99" i="13" s="1"/>
  <c r="K85" i="1"/>
  <c r="K165" i="13" s="1"/>
  <c r="J105" i="1"/>
  <c r="J188" i="13" s="1"/>
  <c r="V10" i="1"/>
  <c r="V15" i="13" s="1"/>
  <c r="J97" i="1"/>
  <c r="J180" i="13" s="1"/>
  <c r="V97" i="1"/>
  <c r="V180" i="13" s="1"/>
  <c r="V29" i="1"/>
  <c r="V53" i="13" s="1"/>
  <c r="X8" i="1"/>
  <c r="X11" i="13" s="1"/>
  <c r="J62" i="1"/>
  <c r="J119" i="13" s="1"/>
  <c r="L58" i="1"/>
  <c r="L111" i="13" s="1"/>
  <c r="V49" i="1"/>
  <c r="V93" i="13" s="1"/>
  <c r="L62" i="1"/>
  <c r="L119" i="13" s="1"/>
  <c r="J48" i="1"/>
  <c r="J91" i="13" s="1"/>
  <c r="L48" i="1"/>
  <c r="L91" i="13" s="1"/>
  <c r="K35" i="1"/>
  <c r="K65" i="13" s="1"/>
  <c r="J81" i="1"/>
  <c r="J157" i="13" s="1"/>
  <c r="M8" i="1"/>
  <c r="M11" i="13" s="1"/>
  <c r="Y8" i="1"/>
  <c r="Y11" i="13" s="1"/>
  <c r="M55" i="1"/>
  <c r="M105" i="13" s="1"/>
  <c r="Y55" i="1"/>
  <c r="Y105" i="13" s="1"/>
  <c r="Y78" i="1"/>
  <c r="Y151" i="13" s="1"/>
  <c r="W87" i="1"/>
  <c r="V105" i="1"/>
  <c r="V102" i="1"/>
  <c r="W30" i="1"/>
  <c r="W55" i="13" s="1"/>
  <c r="V63" i="1"/>
  <c r="V121" i="13" s="1"/>
  <c r="K55" i="1"/>
  <c r="K105" i="13" s="1"/>
  <c r="W55" i="1"/>
  <c r="W105" i="13" s="1"/>
  <c r="W85" i="1"/>
  <c r="W165" i="13" s="1"/>
  <c r="V5" i="1"/>
  <c r="V5" i="13" s="1"/>
  <c r="X63" i="1"/>
  <c r="X121" i="13" s="1"/>
  <c r="M100" i="1"/>
  <c r="M183" i="13" s="1"/>
  <c r="K40" i="1"/>
  <c r="K75" i="13" s="1"/>
  <c r="W40" i="1"/>
  <c r="W75" i="13" s="1"/>
  <c r="V72" i="1"/>
  <c r="V139" i="13" s="1"/>
  <c r="J72" i="1"/>
  <c r="J139" i="13" s="1"/>
  <c r="K74" i="1"/>
  <c r="K143" i="13" s="1"/>
  <c r="W74" i="1"/>
  <c r="W143" i="13" s="1"/>
  <c r="Y74" i="1"/>
  <c r="Y143" i="13" s="1"/>
  <c r="K18" i="1"/>
  <c r="K31" i="13" s="1"/>
  <c r="V73" i="1"/>
  <c r="V141" i="13" s="1"/>
  <c r="J73" i="1"/>
  <c r="J141" i="13" s="1"/>
  <c r="V74" i="1"/>
  <c r="V143" i="13" s="1"/>
  <c r="W16" i="1"/>
  <c r="W27" i="13" s="1"/>
  <c r="V61" i="1"/>
  <c r="V117" i="13" s="1"/>
  <c r="K19" i="1"/>
  <c r="K33" i="13" s="1"/>
  <c r="J61" i="1"/>
  <c r="J117" i="13" s="1"/>
  <c r="V40" i="1"/>
  <c r="V75" i="13" s="1"/>
  <c r="W61" i="1"/>
  <c r="W117" i="13" s="1"/>
  <c r="J17" i="1"/>
  <c r="J29" i="13" s="1"/>
  <c r="W64" i="1"/>
  <c r="W123" i="13" s="1"/>
  <c r="J18" i="1"/>
  <c r="J31" i="13" s="1"/>
  <c r="K73" i="1"/>
  <c r="K141" i="13" s="1"/>
  <c r="W42" i="1"/>
  <c r="W79" i="13" s="1"/>
  <c r="J40" i="1"/>
  <c r="J75" i="13" s="1"/>
  <c r="K38" i="1"/>
  <c r="K71" i="13" s="1"/>
  <c r="W38" i="1"/>
  <c r="W71" i="13" s="1"/>
  <c r="K92" i="1"/>
  <c r="K175" i="13" s="1"/>
  <c r="M92" i="1"/>
  <c r="M175" i="13" s="1"/>
  <c r="W92" i="1"/>
  <c r="W175" i="13" s="1"/>
  <c r="V92" i="1"/>
  <c r="J100" i="1"/>
  <c r="J183" i="13" s="1"/>
  <c r="V100" i="1"/>
  <c r="V183" i="13" s="1"/>
  <c r="L100" i="1"/>
  <c r="L183" i="13" s="1"/>
  <c r="K59" i="1"/>
  <c r="K113" i="13" s="1"/>
  <c r="W59" i="1"/>
  <c r="W113" i="13" s="1"/>
  <c r="K67" i="1"/>
  <c r="K129" i="13" s="1"/>
  <c r="W67" i="1"/>
  <c r="W129" i="13" s="1"/>
  <c r="K23" i="1"/>
  <c r="K41" i="13" s="1"/>
  <c r="J36" i="1"/>
  <c r="J67" i="13" s="1"/>
  <c r="V36" i="1"/>
  <c r="L36" i="1"/>
  <c r="L67" i="13" s="1"/>
  <c r="K104" i="1"/>
  <c r="K187" i="13" s="1"/>
  <c r="W24" i="1"/>
  <c r="W43" i="13" s="1"/>
  <c r="K32" i="1"/>
  <c r="K59" i="13" s="1"/>
  <c r="K44" i="1"/>
  <c r="K83" i="13" s="1"/>
  <c r="J65" i="1"/>
  <c r="J125" i="13" s="1"/>
  <c r="V65" i="1"/>
  <c r="M106" i="1"/>
  <c r="M189" i="13" s="1"/>
  <c r="Y106" i="1"/>
  <c r="J93" i="1"/>
  <c r="J176" i="13" s="1"/>
  <c r="V93" i="1"/>
  <c r="J51" i="1"/>
  <c r="J97" i="13" s="1"/>
  <c r="V51" i="1"/>
  <c r="W82" i="1"/>
  <c r="W159" i="13" s="1"/>
  <c r="K33" i="1"/>
  <c r="K61" i="13" s="1"/>
  <c r="K102" i="1"/>
  <c r="K185" i="13" s="1"/>
  <c r="J59" i="1"/>
  <c r="J113" i="13" s="1"/>
  <c r="J46" i="1"/>
  <c r="J87" i="13" s="1"/>
  <c r="K72" i="1"/>
  <c r="K139" i="13" s="1"/>
  <c r="W72" i="1"/>
  <c r="W139" i="13" s="1"/>
  <c r="W45" i="1"/>
  <c r="W85" i="13" s="1"/>
  <c r="K93" i="1"/>
  <c r="K176" i="13" s="1"/>
  <c r="W93" i="1"/>
  <c r="W176" i="13" s="1"/>
  <c r="W100" i="1"/>
  <c r="K22" i="1"/>
  <c r="K39" i="13" s="1"/>
  <c r="K54" i="1"/>
  <c r="K103" i="13" s="1"/>
  <c r="W54" i="1"/>
  <c r="W103" i="13" s="1"/>
  <c r="X61" i="1"/>
  <c r="X117" i="13" s="1"/>
  <c r="V12" i="1"/>
  <c r="V38" i="1"/>
  <c r="J85" i="1"/>
  <c r="J165" i="13" s="1"/>
  <c r="J22" i="1"/>
  <c r="J39" i="13" s="1"/>
  <c r="K77" i="1"/>
  <c r="K149" i="13" s="1"/>
  <c r="J45" i="1"/>
  <c r="J85" i="13" s="1"/>
  <c r="V22" i="1"/>
  <c r="J96" i="1"/>
  <c r="J179" i="13" s="1"/>
  <c r="K28" i="1"/>
  <c r="K51" i="13" s="1"/>
  <c r="W28" i="1"/>
  <c r="W51" i="13" s="1"/>
  <c r="K68" i="1"/>
  <c r="K131" i="13" s="1"/>
  <c r="W68" i="1"/>
  <c r="W131" i="13" s="1"/>
  <c r="J71" i="1"/>
  <c r="J137" i="13" s="1"/>
  <c r="K106" i="1"/>
  <c r="K189" i="13" s="1"/>
  <c r="W106" i="1"/>
  <c r="X86" i="1"/>
  <c r="W52" i="1"/>
  <c r="W99" i="13" s="1"/>
  <c r="V45" i="1"/>
  <c r="K12" i="1"/>
  <c r="K19" i="13" s="1"/>
  <c r="Y105" i="1"/>
  <c r="V28" i="1"/>
  <c r="J28" i="1"/>
  <c r="J51" i="13" s="1"/>
  <c r="W14" i="1"/>
  <c r="W23" i="13" s="1"/>
  <c r="J99" i="1"/>
  <c r="J182" i="13" s="1"/>
  <c r="M25" i="1"/>
  <c r="M45" i="13" s="1"/>
  <c r="J66" i="1"/>
  <c r="J127" i="13" s="1"/>
  <c r="J26" i="1"/>
  <c r="J47" i="13" s="1"/>
  <c r="J68" i="1"/>
  <c r="J131" i="13" s="1"/>
  <c r="L68" i="1"/>
  <c r="L131" i="13" s="1"/>
  <c r="V58" i="1"/>
  <c r="K100" i="1"/>
  <c r="K183" i="13" s="1"/>
  <c r="W51" i="1"/>
  <c r="W97" i="13" s="1"/>
  <c r="L41" i="1"/>
  <c r="L77" i="13" s="1"/>
  <c r="V66" i="1"/>
  <c r="K60" i="1"/>
  <c r="K115" i="13" s="1"/>
  <c r="L40" i="1"/>
  <c r="L75" i="13" s="1"/>
  <c r="X40" i="1"/>
  <c r="X75" i="13" s="1"/>
  <c r="K99" i="1"/>
  <c r="K182" i="13" s="1"/>
  <c r="J10" i="1"/>
  <c r="J15" i="13" s="1"/>
  <c r="J11" i="1"/>
  <c r="J17" i="13" s="1"/>
  <c r="K5" i="1"/>
  <c r="K5" i="13" s="1"/>
  <c r="J29" i="1"/>
  <c r="J53" i="13" s="1"/>
  <c r="J86" i="1"/>
  <c r="J167" i="13" s="1"/>
  <c r="W97" i="1"/>
  <c r="W180" i="13" s="1"/>
  <c r="W63" i="1"/>
  <c r="V86" i="1"/>
  <c r="V167" i="13" s="1"/>
  <c r="J41" i="1"/>
  <c r="J77" i="13" s="1"/>
  <c r="K78" i="1"/>
  <c r="K151" i="13" s="1"/>
  <c r="W78" i="1"/>
  <c r="W151" i="13" s="1"/>
  <c r="K8" i="1"/>
  <c r="K11" i="13" s="1"/>
  <c r="W8" i="1"/>
  <c r="W11" i="13" s="1"/>
  <c r="K11" i="1"/>
  <c r="K17" i="13" s="1"/>
  <c r="V41" i="1"/>
  <c r="J78" i="1"/>
  <c r="J151" i="13" s="1"/>
  <c r="L78" i="1"/>
  <c r="L151" i="13" s="1"/>
  <c r="V87" i="1"/>
  <c r="V169" i="13" s="1"/>
  <c r="V37" i="1"/>
  <c r="J63" i="1"/>
  <c r="J121" i="13" s="1"/>
  <c r="J49" i="1"/>
  <c r="J93" i="13" s="1"/>
  <c r="J37" i="1"/>
  <c r="J69" i="13" s="1"/>
  <c r="M29" i="1"/>
  <c r="M53" i="13" s="1"/>
  <c r="Y29" i="1"/>
  <c r="Y53" i="13" s="1"/>
  <c r="K37" i="1"/>
  <c r="K69" i="13" s="1"/>
  <c r="K66" i="1"/>
  <c r="K127" i="13" s="1"/>
  <c r="W66" i="1"/>
  <c r="W127" i="13" s="1"/>
  <c r="M65" i="1"/>
  <c r="M125" i="13" s="1"/>
  <c r="Y65" i="1"/>
  <c r="Y125" i="13" s="1"/>
  <c r="K58" i="1"/>
  <c r="K111" i="13" s="1"/>
  <c r="W58" i="1"/>
  <c r="W111" i="13" s="1"/>
  <c r="W86" i="1"/>
  <c r="K86" i="1"/>
  <c r="K167" i="13" s="1"/>
  <c r="K29" i="1"/>
  <c r="K53" i="13" s="1"/>
  <c r="W29" i="1"/>
  <c r="W53" i="13" s="1"/>
  <c r="K49" i="1"/>
  <c r="K93" i="13" s="1"/>
  <c r="J55" i="1"/>
  <c r="J105" i="13" s="1"/>
  <c r="V64" i="1"/>
  <c r="X49" i="1"/>
  <c r="X93" i="13" s="1"/>
  <c r="W62" i="1"/>
  <c r="W119" i="13" s="1"/>
  <c r="K17" i="1"/>
  <c r="K29" i="13" s="1"/>
  <c r="K96" i="1"/>
  <c r="K179" i="13" s="1"/>
  <c r="K36" i="1"/>
  <c r="K67" i="13" s="1"/>
  <c r="V83" i="1"/>
  <c r="V46" i="1"/>
  <c r="J92" i="1"/>
  <c r="J175" i="13" s="1"/>
  <c r="W101" i="1"/>
  <c r="V34" i="1"/>
  <c r="W10" i="1"/>
  <c r="W15" i="13" s="1"/>
  <c r="K65" i="1"/>
  <c r="K125" i="13" s="1"/>
  <c r="J19" i="1"/>
  <c r="J33" i="13" s="1"/>
  <c r="V78" i="1"/>
  <c r="X29" i="1"/>
  <c r="X53" i="13" s="1"/>
  <c r="W36" i="1"/>
  <c r="W67" i="13" s="1"/>
  <c r="V8" i="1"/>
  <c r="W65" i="1"/>
  <c r="W125" i="13" s="1"/>
  <c r="V30" i="1"/>
  <c r="V59" i="1"/>
  <c r="H315" i="2"/>
  <c r="G315" i="2"/>
  <c r="H314" i="2"/>
  <c r="G314" i="2"/>
  <c r="H313" i="2"/>
  <c r="G313" i="2"/>
  <c r="H312" i="2"/>
  <c r="G312" i="2"/>
  <c r="H311" i="2"/>
  <c r="G311" i="2"/>
  <c r="H310" i="2"/>
  <c r="G310" i="2"/>
  <c r="H309" i="2"/>
  <c r="G309" i="2"/>
  <c r="H308" i="2"/>
  <c r="G308" i="2"/>
  <c r="H307" i="2"/>
  <c r="G307" i="2"/>
  <c r="H306" i="2"/>
  <c r="G306" i="2"/>
  <c r="H305" i="2"/>
  <c r="G305" i="2"/>
  <c r="H304" i="2"/>
  <c r="G304" i="2"/>
  <c r="H303" i="2"/>
  <c r="G303" i="2"/>
  <c r="H302" i="2"/>
  <c r="G302" i="2"/>
  <c r="H301" i="2"/>
  <c r="G301" i="2"/>
  <c r="H300" i="2"/>
  <c r="G300" i="2"/>
  <c r="H299" i="2"/>
  <c r="G299" i="2"/>
  <c r="H298" i="2"/>
  <c r="G298" i="2"/>
  <c r="H297" i="2"/>
  <c r="G297" i="2"/>
  <c r="H296" i="2"/>
  <c r="G296" i="2"/>
  <c r="H295" i="2"/>
  <c r="G295" i="2"/>
  <c r="H294" i="2"/>
  <c r="G294" i="2"/>
  <c r="H293" i="2"/>
  <c r="G293" i="2"/>
  <c r="H292" i="2"/>
  <c r="G292" i="2"/>
  <c r="H291" i="2"/>
  <c r="G291" i="2"/>
  <c r="H290" i="2"/>
  <c r="G290" i="2"/>
  <c r="H289" i="2"/>
  <c r="G289" i="2"/>
  <c r="H288" i="2"/>
  <c r="G288" i="2"/>
  <c r="H287" i="2"/>
  <c r="G287" i="2"/>
  <c r="H286" i="2"/>
  <c r="G286" i="2"/>
  <c r="H285" i="2"/>
  <c r="G285" i="2"/>
  <c r="H284" i="2"/>
  <c r="G284" i="2"/>
  <c r="H283" i="2"/>
  <c r="G283" i="2"/>
  <c r="H282" i="2"/>
  <c r="G282" i="2"/>
  <c r="H281" i="2"/>
  <c r="G281" i="2"/>
  <c r="H280" i="2"/>
  <c r="G280" i="2"/>
  <c r="H279" i="2"/>
  <c r="G279" i="2"/>
  <c r="H278" i="2"/>
  <c r="G278" i="2"/>
  <c r="H277" i="2"/>
  <c r="G277" i="2"/>
  <c r="H276" i="2"/>
  <c r="G276" i="2"/>
  <c r="H275" i="2"/>
  <c r="G275" i="2"/>
  <c r="H274" i="2"/>
  <c r="G274" i="2"/>
  <c r="H273" i="2"/>
  <c r="G273" i="2"/>
  <c r="H272" i="2"/>
  <c r="G272" i="2"/>
  <c r="H271" i="2"/>
  <c r="G271" i="2"/>
  <c r="H270" i="2"/>
  <c r="G270" i="2"/>
  <c r="H269" i="2"/>
  <c r="G269" i="2"/>
  <c r="H268" i="2"/>
  <c r="G268" i="2"/>
  <c r="H267" i="2"/>
  <c r="G267" i="2"/>
  <c r="H266" i="2"/>
  <c r="G266" i="2"/>
  <c r="H265" i="2"/>
  <c r="G265" i="2"/>
  <c r="H264" i="2"/>
  <c r="G264" i="2"/>
  <c r="H263" i="2"/>
  <c r="G263" i="2"/>
  <c r="H262" i="2"/>
  <c r="G262" i="2"/>
  <c r="H261" i="2"/>
  <c r="G261" i="2"/>
  <c r="H260" i="2"/>
  <c r="G260" i="2"/>
  <c r="H259" i="2"/>
  <c r="G259" i="2"/>
  <c r="H258" i="2"/>
  <c r="G258" i="2"/>
  <c r="H257" i="2"/>
  <c r="G257" i="2"/>
  <c r="H256" i="2"/>
  <c r="G256" i="2"/>
  <c r="H255" i="2"/>
  <c r="G255" i="2"/>
  <c r="H254" i="2"/>
  <c r="G254" i="2"/>
  <c r="H253" i="2"/>
  <c r="G253" i="2"/>
  <c r="H252" i="2"/>
  <c r="G252" i="2"/>
  <c r="H251" i="2"/>
  <c r="G251" i="2"/>
  <c r="H250" i="2"/>
  <c r="G250" i="2"/>
  <c r="H249" i="2"/>
  <c r="G249" i="2"/>
  <c r="H248" i="2"/>
  <c r="G248" i="2"/>
  <c r="H247" i="2"/>
  <c r="G247" i="2"/>
  <c r="H246" i="2"/>
  <c r="G246" i="2"/>
  <c r="H245" i="2"/>
  <c r="G245" i="2"/>
  <c r="H244" i="2"/>
  <c r="G244" i="2"/>
  <c r="H243" i="2"/>
  <c r="G243" i="2"/>
  <c r="H242" i="2"/>
  <c r="G242" i="2"/>
  <c r="H241" i="2"/>
  <c r="G241" i="2"/>
  <c r="H240" i="2"/>
  <c r="G240" i="2"/>
  <c r="H239" i="2"/>
  <c r="G239" i="2"/>
  <c r="H238" i="2"/>
  <c r="G238" i="2"/>
  <c r="H237" i="2"/>
  <c r="G237" i="2"/>
  <c r="H236" i="2"/>
  <c r="G236" i="2"/>
  <c r="H235" i="2"/>
  <c r="G235" i="2"/>
  <c r="H234" i="2"/>
  <c r="G234" i="2"/>
  <c r="H233" i="2"/>
  <c r="G233" i="2"/>
  <c r="H232" i="2"/>
  <c r="G232" i="2"/>
  <c r="H231" i="2"/>
  <c r="G231" i="2"/>
  <c r="H230" i="2"/>
  <c r="G230" i="2"/>
  <c r="H229" i="2"/>
  <c r="G229" i="2"/>
  <c r="H228" i="2"/>
  <c r="G228" i="2"/>
  <c r="H227" i="2"/>
  <c r="G227" i="2"/>
  <c r="H226" i="2"/>
  <c r="G226" i="2"/>
  <c r="H225" i="2"/>
  <c r="G225" i="2"/>
  <c r="H224" i="2"/>
  <c r="G224" i="2"/>
  <c r="H223" i="2"/>
  <c r="G223" i="2"/>
  <c r="H222" i="2"/>
  <c r="G222" i="2"/>
  <c r="H221" i="2"/>
  <c r="G221" i="2"/>
  <c r="H220" i="2"/>
  <c r="G220" i="2"/>
  <c r="H219" i="2"/>
  <c r="G219" i="2"/>
  <c r="H218" i="2"/>
  <c r="G218" i="2"/>
  <c r="H217" i="2"/>
  <c r="G217" i="2"/>
  <c r="H216" i="2"/>
  <c r="G216" i="2"/>
  <c r="H215" i="2"/>
  <c r="G215" i="2"/>
  <c r="H214" i="2"/>
  <c r="G214" i="2"/>
  <c r="H213" i="2"/>
  <c r="G213" i="2"/>
  <c r="H212" i="2"/>
  <c r="G212" i="2"/>
  <c r="H211" i="2"/>
  <c r="G211" i="2"/>
  <c r="H210" i="2"/>
  <c r="G210" i="2"/>
  <c r="H209" i="2"/>
  <c r="G209" i="2"/>
  <c r="H208" i="2"/>
  <c r="G208" i="2"/>
  <c r="H207" i="2"/>
  <c r="G207" i="2"/>
  <c r="H206" i="2"/>
  <c r="G206" i="2"/>
  <c r="H205" i="2"/>
  <c r="G205" i="2"/>
  <c r="H204" i="2"/>
  <c r="G204" i="2"/>
  <c r="H203" i="2"/>
  <c r="G203" i="2"/>
  <c r="H202" i="2"/>
  <c r="G202" i="2"/>
  <c r="H201" i="2"/>
  <c r="G201" i="2"/>
  <c r="H200" i="2"/>
  <c r="G200" i="2"/>
  <c r="H199" i="2"/>
  <c r="G199" i="2"/>
  <c r="H198" i="2"/>
  <c r="G198" i="2"/>
  <c r="H197" i="2"/>
  <c r="G197" i="2"/>
  <c r="H196" i="2"/>
  <c r="G196" i="2"/>
  <c r="H195" i="2"/>
  <c r="G195" i="2"/>
  <c r="H194" i="2"/>
  <c r="G194" i="2"/>
  <c r="H193" i="2"/>
  <c r="G193" i="2"/>
  <c r="H192" i="2"/>
  <c r="G192" i="2"/>
  <c r="H191" i="2"/>
  <c r="G191" i="2"/>
  <c r="H190" i="2"/>
  <c r="G190" i="2"/>
  <c r="H189" i="2"/>
  <c r="G189" i="2"/>
  <c r="H188" i="2"/>
  <c r="G188" i="2"/>
  <c r="H187" i="2"/>
  <c r="G187" i="2"/>
  <c r="H186" i="2"/>
  <c r="G186" i="2"/>
  <c r="H185" i="2"/>
  <c r="G185" i="2"/>
  <c r="H184" i="2"/>
  <c r="G184" i="2"/>
  <c r="H183" i="2"/>
  <c r="G183" i="2"/>
  <c r="H182" i="2"/>
  <c r="G182" i="2"/>
  <c r="H181" i="2"/>
  <c r="G181" i="2"/>
  <c r="H180" i="2"/>
  <c r="G180" i="2"/>
  <c r="H179" i="2"/>
  <c r="G179" i="2"/>
  <c r="H178" i="2"/>
  <c r="G178" i="2"/>
  <c r="H177" i="2"/>
  <c r="G177" i="2"/>
  <c r="H176" i="2"/>
  <c r="G176" i="2"/>
  <c r="H175" i="2"/>
  <c r="G175" i="2"/>
  <c r="H174" i="2"/>
  <c r="G174" i="2"/>
  <c r="H173" i="2"/>
  <c r="G173" i="2"/>
  <c r="H172" i="2"/>
  <c r="G172" i="2"/>
  <c r="H171" i="2"/>
  <c r="G171" i="2"/>
  <c r="H170" i="2"/>
  <c r="G170" i="2"/>
  <c r="H169" i="2"/>
  <c r="G169" i="2"/>
  <c r="H168" i="2"/>
  <c r="G168" i="2"/>
  <c r="H167" i="2"/>
  <c r="G167" i="2"/>
  <c r="H166" i="2"/>
  <c r="G166" i="2"/>
  <c r="H165" i="2"/>
  <c r="G165" i="2"/>
  <c r="H164" i="2"/>
  <c r="G164" i="2"/>
  <c r="H163" i="2"/>
  <c r="G163" i="2"/>
  <c r="H162" i="2"/>
  <c r="G162" i="2"/>
  <c r="H161" i="2"/>
  <c r="G161" i="2"/>
  <c r="H160" i="2"/>
  <c r="G160" i="2"/>
  <c r="H159" i="2"/>
  <c r="G159" i="2"/>
  <c r="H158" i="2"/>
  <c r="G158" i="2"/>
  <c r="H157" i="2"/>
  <c r="G157" i="2"/>
  <c r="H156" i="2"/>
  <c r="G156" i="2"/>
  <c r="H155" i="2"/>
  <c r="G155" i="2"/>
  <c r="H154" i="2"/>
  <c r="G154" i="2"/>
  <c r="H153" i="2"/>
  <c r="G153" i="2"/>
  <c r="H152" i="2"/>
  <c r="G152" i="2"/>
  <c r="H151" i="2"/>
  <c r="G151" i="2"/>
  <c r="H150" i="2"/>
  <c r="G150" i="2"/>
  <c r="H149" i="2"/>
  <c r="G149" i="2"/>
  <c r="H148" i="2"/>
  <c r="G148" i="2"/>
  <c r="H147" i="2"/>
  <c r="G147" i="2"/>
  <c r="H146" i="2"/>
  <c r="G146" i="2"/>
  <c r="H145" i="2"/>
  <c r="G145" i="2"/>
  <c r="H144" i="2"/>
  <c r="G144" i="2"/>
  <c r="H143" i="2"/>
  <c r="G143" i="2"/>
  <c r="H142" i="2"/>
  <c r="G142" i="2"/>
  <c r="H141" i="2"/>
  <c r="G141" i="2"/>
  <c r="H140" i="2"/>
  <c r="G140" i="2"/>
  <c r="H139" i="2"/>
  <c r="G139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30" i="2"/>
  <c r="G130" i="2"/>
  <c r="H129" i="2"/>
  <c r="G129" i="2"/>
  <c r="H128" i="2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H99" i="2"/>
  <c r="G99" i="2"/>
  <c r="H98" i="2"/>
  <c r="G98" i="2"/>
  <c r="H97" i="2"/>
  <c r="G97" i="2"/>
  <c r="H96" i="2"/>
  <c r="G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L51" i="1" l="1"/>
  <c r="L97" i="13" s="1"/>
  <c r="H97" i="13"/>
  <c r="L73" i="1"/>
  <c r="L141" i="13" s="1"/>
  <c r="H141" i="13"/>
  <c r="C41" i="6"/>
  <c r="V151" i="13"/>
  <c r="C17" i="4"/>
  <c r="V87" i="13"/>
  <c r="Y58" i="1"/>
  <c r="Y111" i="13" s="1"/>
  <c r="C7" i="4"/>
  <c r="V77" i="13"/>
  <c r="D7" i="5"/>
  <c r="W121" i="13"/>
  <c r="L86" i="1"/>
  <c r="L167" i="13" s="1"/>
  <c r="C11" i="5"/>
  <c r="V125" i="13"/>
  <c r="Z81" i="1"/>
  <c r="Z157" i="13" s="1"/>
  <c r="V157" i="13"/>
  <c r="X51" i="1"/>
  <c r="X97" i="13" s="1"/>
  <c r="C5" i="7"/>
  <c r="V161" i="13"/>
  <c r="M58" i="1"/>
  <c r="M111" i="13" s="1"/>
  <c r="C41" i="4"/>
  <c r="V111" i="13"/>
  <c r="AA106" i="1"/>
  <c r="AA189" i="13" s="1"/>
  <c r="W189" i="13"/>
  <c r="C69" i="3"/>
  <c r="V71" i="13"/>
  <c r="C29" i="6"/>
  <c r="V175" i="13"/>
  <c r="L105" i="1"/>
  <c r="L188" i="13" s="1"/>
  <c r="Y60" i="1"/>
  <c r="Y115" i="13" s="1"/>
  <c r="Z99" i="1"/>
  <c r="Z182" i="13" s="1"/>
  <c r="V182" i="13"/>
  <c r="AA5" i="1"/>
  <c r="AA5" i="13" s="1"/>
  <c r="W5" i="13"/>
  <c r="L29" i="1"/>
  <c r="L53" i="13" s="1"/>
  <c r="H53" i="13"/>
  <c r="C9" i="5"/>
  <c r="V123" i="13"/>
  <c r="L37" i="1"/>
  <c r="L69" i="13" s="1"/>
  <c r="H69" i="13"/>
  <c r="C43" i="4"/>
  <c r="V113" i="13"/>
  <c r="C53" i="3"/>
  <c r="V55" i="13"/>
  <c r="C13" i="5"/>
  <c r="V127" i="13"/>
  <c r="AC105" i="1"/>
  <c r="AC188" i="13" s="1"/>
  <c r="Y188" i="13"/>
  <c r="M93" i="1"/>
  <c r="M176" i="13" s="1"/>
  <c r="X73" i="1"/>
  <c r="X141" i="13" s="1"/>
  <c r="Z102" i="1"/>
  <c r="Z185" i="13" s="1"/>
  <c r="V185" i="13"/>
  <c r="L97" i="1"/>
  <c r="L180" i="13" s="1"/>
  <c r="H180" i="13"/>
  <c r="Y100" i="1"/>
  <c r="I183" i="13"/>
  <c r="AC106" i="1"/>
  <c r="AC189" i="13" s="1"/>
  <c r="Y189" i="13"/>
  <c r="Y93" i="1"/>
  <c r="Y176" i="13" s="1"/>
  <c r="C27" i="4"/>
  <c r="V97" i="13"/>
  <c r="AA102" i="1"/>
  <c r="AA185" i="13" s="1"/>
  <c r="W185" i="13"/>
  <c r="C67" i="3"/>
  <c r="V69" i="13"/>
  <c r="X97" i="1"/>
  <c r="AB97" i="1" s="1"/>
  <c r="AB180" i="13" s="1"/>
  <c r="L15" i="1"/>
  <c r="L25" i="13" s="1"/>
  <c r="C37" i="3"/>
  <c r="V39" i="13"/>
  <c r="C31" i="6"/>
  <c r="V176" i="13"/>
  <c r="Z105" i="1"/>
  <c r="Z188" i="13" s="1"/>
  <c r="V188" i="13"/>
  <c r="AA101" i="1"/>
  <c r="AA184" i="13" s="1"/>
  <c r="W184" i="13"/>
  <c r="AB86" i="1"/>
  <c r="AB167" i="13" s="1"/>
  <c r="X167" i="13"/>
  <c r="AA100" i="1"/>
  <c r="AA183" i="13" s="1"/>
  <c r="W183" i="13"/>
  <c r="C65" i="3"/>
  <c r="V67" i="13"/>
  <c r="C35" i="4"/>
  <c r="V105" i="13"/>
  <c r="M78" i="1"/>
  <c r="M151" i="13" s="1"/>
  <c r="I151" i="13"/>
  <c r="C49" i="3"/>
  <c r="V51" i="13"/>
  <c r="C17" i="3"/>
  <c r="V19" i="13"/>
  <c r="C9" i="3"/>
  <c r="V11" i="13"/>
  <c r="C61" i="3"/>
  <c r="V63" i="13"/>
  <c r="AA86" i="1"/>
  <c r="AA167" i="13" s="1"/>
  <c r="W167" i="13"/>
  <c r="X41" i="1"/>
  <c r="X77" i="13" s="1"/>
  <c r="C15" i="4"/>
  <c r="V85" i="13"/>
  <c r="L18" i="1"/>
  <c r="L31" i="13" s="1"/>
  <c r="AA87" i="1"/>
  <c r="AA169" i="13" s="1"/>
  <c r="W169" i="13"/>
  <c r="L49" i="1"/>
  <c r="L93" i="13" s="1"/>
  <c r="H93" i="13"/>
  <c r="D3" i="3"/>
  <c r="Z55" i="1"/>
  <c r="Z105" i="13" s="1"/>
  <c r="AA65" i="1"/>
  <c r="AA125" i="13" s="1"/>
  <c r="D11" i="5"/>
  <c r="AA10" i="1"/>
  <c r="AA15" i="13" s="1"/>
  <c r="D13" i="3"/>
  <c r="AA66" i="1"/>
  <c r="AA127" i="13" s="1"/>
  <c r="D13" i="5"/>
  <c r="AA78" i="1"/>
  <c r="AA151" i="13" s="1"/>
  <c r="D41" i="6"/>
  <c r="AA54" i="1"/>
  <c r="AA103" i="13" s="1"/>
  <c r="D33" i="4"/>
  <c r="AA24" i="1"/>
  <c r="AA43" i="13" s="1"/>
  <c r="D41" i="3"/>
  <c r="AA64" i="1"/>
  <c r="AA123" i="13" s="1"/>
  <c r="D9" i="5"/>
  <c r="AB8" i="1"/>
  <c r="AB11" i="13" s="1"/>
  <c r="C10" i="3"/>
  <c r="Z62" i="1"/>
  <c r="Z119" i="13" s="1"/>
  <c r="C5" i="5"/>
  <c r="Z96" i="1"/>
  <c r="Z179" i="13" s="1"/>
  <c r="C37" i="6"/>
  <c r="Z18" i="1"/>
  <c r="Z31" i="13" s="1"/>
  <c r="C29" i="3"/>
  <c r="AA23" i="1"/>
  <c r="AA41" i="13" s="1"/>
  <c r="D39" i="3"/>
  <c r="AA62" i="1"/>
  <c r="AA119" i="13" s="1"/>
  <c r="D5" i="5"/>
  <c r="AB41" i="1"/>
  <c r="AB77" i="13" s="1"/>
  <c r="AA68" i="1"/>
  <c r="AA131" i="13" s="1"/>
  <c r="D5" i="6"/>
  <c r="D61" i="4"/>
  <c r="AA59" i="1"/>
  <c r="AA113" i="13" s="1"/>
  <c r="D43" i="4"/>
  <c r="AA16" i="1"/>
  <c r="AA27" i="13" s="1"/>
  <c r="D25" i="3"/>
  <c r="AA85" i="1"/>
  <c r="AA165" i="13" s="1"/>
  <c r="D9" i="7"/>
  <c r="Z29" i="1"/>
  <c r="Z53" i="13" s="1"/>
  <c r="C51" i="3"/>
  <c r="Z85" i="1"/>
  <c r="Z165" i="13" s="1"/>
  <c r="C9" i="7"/>
  <c r="AA17" i="1"/>
  <c r="AA29" i="13" s="1"/>
  <c r="D27" i="3"/>
  <c r="Z19" i="1"/>
  <c r="Z33" i="13" s="1"/>
  <c r="C31" i="3"/>
  <c r="AA36" i="1"/>
  <c r="AA67" i="13" s="1"/>
  <c r="D65" i="3"/>
  <c r="AB49" i="1"/>
  <c r="AB93" i="13" s="1"/>
  <c r="C24" i="4"/>
  <c r="AA58" i="1"/>
  <c r="AA111" i="13" s="1"/>
  <c r="D41" i="4"/>
  <c r="AA52" i="1"/>
  <c r="AA99" i="13" s="1"/>
  <c r="D29" i="4"/>
  <c r="AA38" i="1"/>
  <c r="AA71" i="13" s="1"/>
  <c r="D69" i="3"/>
  <c r="Z74" i="1"/>
  <c r="Z143" i="13" s="1"/>
  <c r="C21" i="6"/>
  <c r="Z72" i="1"/>
  <c r="Z139" i="13" s="1"/>
  <c r="C17" i="6"/>
  <c r="AA55" i="1"/>
  <c r="AA105" i="13" s="1"/>
  <c r="D35" i="4"/>
  <c r="Z97" i="1"/>
  <c r="Z180" i="13" s="1"/>
  <c r="C39" i="6"/>
  <c r="AA49" i="1"/>
  <c r="AA93" i="13" s="1"/>
  <c r="D23" i="4"/>
  <c r="Z48" i="1"/>
  <c r="Z91" i="13" s="1"/>
  <c r="C21" i="4"/>
  <c r="AB29" i="1"/>
  <c r="AB53" i="13" s="1"/>
  <c r="C52" i="3"/>
  <c r="AC29" i="1"/>
  <c r="AC53" i="13" s="1"/>
  <c r="D52" i="3"/>
  <c r="AA51" i="1"/>
  <c r="AA97" i="13" s="1"/>
  <c r="D27" i="4"/>
  <c r="AA28" i="1"/>
  <c r="AA51" i="13" s="1"/>
  <c r="D49" i="3"/>
  <c r="AA61" i="1"/>
  <c r="AA117" i="13" s="1"/>
  <c r="D3" i="5"/>
  <c r="AA40" i="1"/>
  <c r="AA75" i="13" s="1"/>
  <c r="D5" i="4"/>
  <c r="AC78" i="1"/>
  <c r="AC151" i="13" s="1"/>
  <c r="D42" i="6"/>
  <c r="AA37" i="1"/>
  <c r="AA69" i="13" s="1"/>
  <c r="D67" i="3"/>
  <c r="AA60" i="1"/>
  <c r="AA115" i="13" s="1"/>
  <c r="D45" i="4"/>
  <c r="AC58" i="1"/>
  <c r="AC111" i="13" s="1"/>
  <c r="D42" i="4"/>
  <c r="AA14" i="1"/>
  <c r="AA23" i="13" s="1"/>
  <c r="D21" i="3"/>
  <c r="Z40" i="1"/>
  <c r="Z75" i="13" s="1"/>
  <c r="C5" i="4"/>
  <c r="Z63" i="1"/>
  <c r="Z121" i="13" s="1"/>
  <c r="C7" i="5"/>
  <c r="AA82" i="1"/>
  <c r="AA159" i="13" s="1"/>
  <c r="D3" i="7"/>
  <c r="AA42" i="1"/>
  <c r="AA79" i="13" s="1"/>
  <c r="D9" i="4"/>
  <c r="AB37" i="1"/>
  <c r="AB69" i="13" s="1"/>
  <c r="C68" i="3"/>
  <c r="Z49" i="1"/>
  <c r="Z93" i="13" s="1"/>
  <c r="C23" i="4"/>
  <c r="Z68" i="1"/>
  <c r="Z131" i="13" s="1"/>
  <c r="C5" i="6"/>
  <c r="C61" i="4"/>
  <c r="AA29" i="1"/>
  <c r="AA53" i="13" s="1"/>
  <c r="D51" i="3"/>
  <c r="AC93" i="1"/>
  <c r="AC176" i="13" s="1"/>
  <c r="AA45" i="1"/>
  <c r="AA85" i="13" s="1"/>
  <c r="D15" i="4"/>
  <c r="AA67" i="1"/>
  <c r="AA129" i="13" s="1"/>
  <c r="D3" i="6"/>
  <c r="D59" i="4"/>
  <c r="AC74" i="1"/>
  <c r="AC143" i="13" s="1"/>
  <c r="D22" i="6"/>
  <c r="AC8" i="1"/>
  <c r="AC11" i="13" s="1"/>
  <c r="D10" i="3"/>
  <c r="AA48" i="1"/>
  <c r="AA91" i="13" s="1"/>
  <c r="D21" i="4"/>
  <c r="AB40" i="1"/>
  <c r="AB75" i="13" s="1"/>
  <c r="C6" i="4"/>
  <c r="AA93" i="1"/>
  <c r="AA176" i="13" s="1"/>
  <c r="D31" i="6"/>
  <c r="Z73" i="1"/>
  <c r="Z141" i="13" s="1"/>
  <c r="C19" i="6"/>
  <c r="AC55" i="1"/>
  <c r="AC105" i="13" s="1"/>
  <c r="D36" i="4"/>
  <c r="Z10" i="1"/>
  <c r="Z15" i="13" s="1"/>
  <c r="C13" i="3"/>
  <c r="AA35" i="1"/>
  <c r="AA65" i="13" s="1"/>
  <c r="D63" i="3"/>
  <c r="Z11" i="1"/>
  <c r="Z17" i="13" s="1"/>
  <c r="C15" i="3"/>
  <c r="AB51" i="1"/>
  <c r="AB97" i="13" s="1"/>
  <c r="C28" i="4"/>
  <c r="AA97" i="1"/>
  <c r="AA180" i="13" s="1"/>
  <c r="D39" i="6"/>
  <c r="AC65" i="1"/>
  <c r="AC125" i="13" s="1"/>
  <c r="D12" i="5"/>
  <c r="AA8" i="1"/>
  <c r="AA11" i="13" s="1"/>
  <c r="D9" i="3"/>
  <c r="AB61" i="1"/>
  <c r="AB117" i="13" s="1"/>
  <c r="C4" i="5"/>
  <c r="AA72" i="1"/>
  <c r="AA139" i="13" s="1"/>
  <c r="D17" i="6"/>
  <c r="AA92" i="1"/>
  <c r="AA175" i="13" s="1"/>
  <c r="D29" i="6"/>
  <c r="Z61" i="1"/>
  <c r="Z117" i="13" s="1"/>
  <c r="C3" i="5"/>
  <c r="AA74" i="1"/>
  <c r="AA143" i="13" s="1"/>
  <c r="D21" i="6"/>
  <c r="AB63" i="1"/>
  <c r="AB121" i="13" s="1"/>
  <c r="C8" i="5"/>
  <c r="AA30" i="1"/>
  <c r="AA55" i="13" s="1"/>
  <c r="D53" i="3"/>
  <c r="AA12" i="1"/>
  <c r="AA19" i="13" s="1"/>
  <c r="D17" i="3"/>
  <c r="AA96" i="1"/>
  <c r="AA179" i="13" s="1"/>
  <c r="D37" i="6"/>
  <c r="Z5" i="1"/>
  <c r="Z5" i="13" s="1"/>
  <c r="C3" i="3"/>
  <c r="Y92" i="1"/>
  <c r="Y175" i="13" s="1"/>
  <c r="L8" i="1"/>
  <c r="L11" i="13" s="1"/>
  <c r="X100" i="1"/>
  <c r="Y63" i="1"/>
  <c r="Y121" i="13" s="1"/>
  <c r="X62" i="1"/>
  <c r="X119" i="13" s="1"/>
  <c r="X58" i="1"/>
  <c r="X111" i="13" s="1"/>
  <c r="K63" i="1"/>
  <c r="K121" i="13" s="1"/>
  <c r="X68" i="1"/>
  <c r="X131" i="13" s="1"/>
  <c r="K25" i="1"/>
  <c r="K45" i="13" s="1"/>
  <c r="Y22" i="1"/>
  <c r="Y39" i="13" s="1"/>
  <c r="M64" i="1"/>
  <c r="M123" i="13" s="1"/>
  <c r="W22" i="1"/>
  <c r="W39" i="13" s="1"/>
  <c r="W25" i="1"/>
  <c r="W45" i="13" s="1"/>
  <c r="X48" i="1"/>
  <c r="X91" i="13" s="1"/>
  <c r="L17" i="1"/>
  <c r="L29" i="13" s="1"/>
  <c r="K97" i="1"/>
  <c r="K180" i="13" s="1"/>
  <c r="M60" i="1"/>
  <c r="M115" i="13" s="1"/>
  <c r="M97" i="1"/>
  <c r="M180" i="13" s="1"/>
  <c r="Y25" i="1"/>
  <c r="Y45" i="13" s="1"/>
  <c r="L74" i="1"/>
  <c r="L143" i="13" s="1"/>
  <c r="M105" i="1"/>
  <c r="M188" i="13" s="1"/>
  <c r="V26" i="1"/>
  <c r="V47" i="13" s="1"/>
  <c r="X36" i="1"/>
  <c r="X67" i="13" s="1"/>
  <c r="K61" i="1"/>
  <c r="K117" i="13" s="1"/>
  <c r="J74" i="1"/>
  <c r="J143" i="13" s="1"/>
  <c r="M61" i="1"/>
  <c r="M117" i="13" s="1"/>
  <c r="X18" i="1"/>
  <c r="X31" i="13" s="1"/>
  <c r="W32" i="1"/>
  <c r="W59" i="13" s="1"/>
  <c r="W11" i="1"/>
  <c r="W17" i="13" s="1"/>
  <c r="K90" i="1"/>
  <c r="K173" i="13" s="1"/>
  <c r="X26" i="1"/>
  <c r="X47" i="13" s="1"/>
  <c r="K81" i="1"/>
  <c r="K157" i="13" s="1"/>
  <c r="W99" i="1"/>
  <c r="Y14" i="1"/>
  <c r="Y23" i="13" s="1"/>
  <c r="J42" i="1"/>
  <c r="J79" i="13" s="1"/>
  <c r="K82" i="1"/>
  <c r="K159" i="13" s="1"/>
  <c r="L81" i="1"/>
  <c r="L157" i="13" s="1"/>
  <c r="X81" i="1"/>
  <c r="M30" i="1"/>
  <c r="M55" i="13" s="1"/>
  <c r="Y30" i="1"/>
  <c r="Y55" i="13" s="1"/>
  <c r="V42" i="1"/>
  <c r="V79" i="13" s="1"/>
  <c r="M33" i="1"/>
  <c r="M61" i="13" s="1"/>
  <c r="X105" i="1"/>
  <c r="M45" i="1"/>
  <c r="M85" i="13" s="1"/>
  <c r="K45" i="1"/>
  <c r="K85" i="13" s="1"/>
  <c r="W73" i="1"/>
  <c r="W141" i="13" s="1"/>
  <c r="M18" i="1"/>
  <c r="M31" i="13" s="1"/>
  <c r="W81" i="1"/>
  <c r="W18" i="1"/>
  <c r="W31" i="13" s="1"/>
  <c r="M87" i="1"/>
  <c r="M169" i="13" s="1"/>
  <c r="Y87" i="1"/>
  <c r="W33" i="1"/>
  <c r="W61" i="13" s="1"/>
  <c r="M11" i="1"/>
  <c r="M17" i="13" s="1"/>
  <c r="M82" i="1"/>
  <c r="M159" i="13" s="1"/>
  <c r="M73" i="1"/>
  <c r="M141" i="13" s="1"/>
  <c r="Y51" i="1"/>
  <c r="Y97" i="13" s="1"/>
  <c r="M74" i="1"/>
  <c r="M143" i="13" s="1"/>
  <c r="V71" i="1"/>
  <c r="V137" i="13" s="1"/>
  <c r="V17" i="1"/>
  <c r="V29" i="13" s="1"/>
  <c r="M19" i="1"/>
  <c r="M33" i="13" s="1"/>
  <c r="X71" i="1"/>
  <c r="X137" i="13" s="1"/>
  <c r="W19" i="1"/>
  <c r="W33" i="13" s="1"/>
  <c r="W41" i="1"/>
  <c r="W77" i="13" s="1"/>
  <c r="K14" i="1"/>
  <c r="K23" i="13" s="1"/>
  <c r="K64" i="1"/>
  <c r="K123" i="13" s="1"/>
  <c r="AA63" i="1"/>
  <c r="AA121" i="13" s="1"/>
  <c r="Z59" i="1"/>
  <c r="Z113" i="13" s="1"/>
  <c r="Z41" i="1"/>
  <c r="Z77" i="13" s="1"/>
  <c r="M5" i="1"/>
  <c r="M5" i="13" s="1"/>
  <c r="Y5" i="1"/>
  <c r="Y5" i="13" s="1"/>
  <c r="J106" i="1"/>
  <c r="J189" i="13" s="1"/>
  <c r="V106" i="1"/>
  <c r="V189" i="13" s="1"/>
  <c r="M52" i="1"/>
  <c r="M99" i="13" s="1"/>
  <c r="Y52" i="1"/>
  <c r="Y99" i="13" s="1"/>
  <c r="J27" i="1"/>
  <c r="J49" i="13" s="1"/>
  <c r="V27" i="1"/>
  <c r="L28" i="1"/>
  <c r="L51" i="13" s="1"/>
  <c r="X28" i="1"/>
  <c r="X51" i="13" s="1"/>
  <c r="J53" i="1"/>
  <c r="J101" i="13" s="1"/>
  <c r="V53" i="1"/>
  <c r="J33" i="1"/>
  <c r="J61" i="13" s="1"/>
  <c r="V33" i="1"/>
  <c r="L65" i="1"/>
  <c r="L125" i="13" s="1"/>
  <c r="X65" i="1"/>
  <c r="X125" i="13" s="1"/>
  <c r="V24" i="1"/>
  <c r="J24" i="1"/>
  <c r="J43" i="13" s="1"/>
  <c r="K70" i="1"/>
  <c r="K135" i="13" s="1"/>
  <c r="W70" i="1"/>
  <c r="W135" i="13" s="1"/>
  <c r="Z36" i="1"/>
  <c r="Z67" i="13" s="1"/>
  <c r="K94" i="1"/>
  <c r="K177" i="13" s="1"/>
  <c r="W94" i="1"/>
  <c r="W177" i="13" s="1"/>
  <c r="W31" i="1"/>
  <c r="W57" i="13" s="1"/>
  <c r="K31" i="1"/>
  <c r="K57" i="13" s="1"/>
  <c r="K75" i="1"/>
  <c r="K145" i="13" s="1"/>
  <c r="W75" i="1"/>
  <c r="W145" i="13" s="1"/>
  <c r="Z46" i="1"/>
  <c r="Z87" i="13" s="1"/>
  <c r="Z38" i="1"/>
  <c r="Z71" i="13" s="1"/>
  <c r="W90" i="1"/>
  <c r="W173" i="13" s="1"/>
  <c r="K51" i="1"/>
  <c r="K97" i="13" s="1"/>
  <c r="Z37" i="1"/>
  <c r="Z69" i="13" s="1"/>
  <c r="L11" i="1"/>
  <c r="L17" i="13" s="1"/>
  <c r="X11" i="1"/>
  <c r="V35" i="1"/>
  <c r="J35" i="1"/>
  <c r="J65" i="13" s="1"/>
  <c r="K27" i="1"/>
  <c r="K49" i="13" s="1"/>
  <c r="W27" i="1"/>
  <c r="W49" i="13" s="1"/>
  <c r="Z58" i="1"/>
  <c r="Z111" i="13" s="1"/>
  <c r="Z28" i="1"/>
  <c r="Z51" i="13" s="1"/>
  <c r="K53" i="1"/>
  <c r="K101" i="13" s="1"/>
  <c r="W53" i="1"/>
  <c r="W101" i="13" s="1"/>
  <c r="K15" i="1"/>
  <c r="K25" i="13" s="1"/>
  <c r="W15" i="1"/>
  <c r="W25" i="13" s="1"/>
  <c r="L96" i="1"/>
  <c r="L179" i="13" s="1"/>
  <c r="X96" i="1"/>
  <c r="L46" i="1"/>
  <c r="L87" i="13" s="1"/>
  <c r="X46" i="1"/>
  <c r="X87" i="13" s="1"/>
  <c r="V23" i="1"/>
  <c r="J23" i="1"/>
  <c r="J41" i="13" s="1"/>
  <c r="V57" i="1"/>
  <c r="J57" i="1"/>
  <c r="J109" i="13" s="1"/>
  <c r="J104" i="1"/>
  <c r="J187" i="13" s="1"/>
  <c r="V104" i="1"/>
  <c r="V187" i="13" s="1"/>
  <c r="J50" i="1"/>
  <c r="J95" i="13" s="1"/>
  <c r="V50" i="1"/>
  <c r="V9" i="1"/>
  <c r="J9" i="1"/>
  <c r="J13" i="13" s="1"/>
  <c r="M23" i="1"/>
  <c r="M41" i="13" s="1"/>
  <c r="Y23" i="1"/>
  <c r="Y41" i="13" s="1"/>
  <c r="M67" i="1"/>
  <c r="M129" i="13" s="1"/>
  <c r="Y67" i="1"/>
  <c r="Y129" i="13" s="1"/>
  <c r="V15" i="1"/>
  <c r="Z87" i="1"/>
  <c r="Z169" i="13" s="1"/>
  <c r="Z86" i="1"/>
  <c r="Z167" i="13" s="1"/>
  <c r="Y12" i="1"/>
  <c r="Y19" i="13" s="1"/>
  <c r="M12" i="1"/>
  <c r="M19" i="13" s="1"/>
  <c r="J84" i="1"/>
  <c r="J163" i="13" s="1"/>
  <c r="V84" i="1"/>
  <c r="J25" i="1"/>
  <c r="J45" i="13" s="1"/>
  <c r="V25" i="1"/>
  <c r="L72" i="1"/>
  <c r="L139" i="13" s="1"/>
  <c r="X72" i="1"/>
  <c r="J77" i="1"/>
  <c r="J149" i="13" s="1"/>
  <c r="V77" i="1"/>
  <c r="J82" i="1"/>
  <c r="J159" i="13" s="1"/>
  <c r="V82" i="1"/>
  <c r="K57" i="1"/>
  <c r="K109" i="13" s="1"/>
  <c r="W57" i="1"/>
  <c r="W109" i="13" s="1"/>
  <c r="W104" i="1"/>
  <c r="K50" i="1"/>
  <c r="K95" i="13" s="1"/>
  <c r="W50" i="1"/>
  <c r="W95" i="13" s="1"/>
  <c r="K9" i="1"/>
  <c r="K13" i="13" s="1"/>
  <c r="W9" i="1"/>
  <c r="W13" i="13" s="1"/>
  <c r="J43" i="1"/>
  <c r="J81" i="13" s="1"/>
  <c r="V43" i="1"/>
  <c r="Z78" i="1"/>
  <c r="Z151" i="13" s="1"/>
  <c r="L93" i="1"/>
  <c r="L176" i="13" s="1"/>
  <c r="X93" i="1"/>
  <c r="X176" i="13" s="1"/>
  <c r="L22" i="1"/>
  <c r="L39" i="13" s="1"/>
  <c r="X22" i="1"/>
  <c r="X39" i="13" s="1"/>
  <c r="J83" i="1"/>
  <c r="J161" i="13" s="1"/>
  <c r="J67" i="1"/>
  <c r="J129" i="13" s="1"/>
  <c r="V67" i="1"/>
  <c r="V129" i="13" s="1"/>
  <c r="J21" i="1"/>
  <c r="J37" i="13" s="1"/>
  <c r="V21" i="1"/>
  <c r="W43" i="1"/>
  <c r="W81" i="13" s="1"/>
  <c r="K43" i="1"/>
  <c r="K81" i="13" s="1"/>
  <c r="Z30" i="1"/>
  <c r="Z55" i="13" s="1"/>
  <c r="V107" i="1"/>
  <c r="V190" i="13" s="1"/>
  <c r="J107" i="1"/>
  <c r="J190" i="13" s="1"/>
  <c r="K26" i="1"/>
  <c r="K47" i="13" s="1"/>
  <c r="W26" i="1"/>
  <c r="W47" i="13" s="1"/>
  <c r="V69" i="1"/>
  <c r="V133" i="13" s="1"/>
  <c r="J69" i="1"/>
  <c r="J133" i="13" s="1"/>
  <c r="J90" i="1"/>
  <c r="J173" i="13" s="1"/>
  <c r="V90" i="1"/>
  <c r="V173" i="13" s="1"/>
  <c r="W44" i="1"/>
  <c r="W83" i="13" s="1"/>
  <c r="M59" i="1"/>
  <c r="M113" i="13" s="1"/>
  <c r="Y59" i="1"/>
  <c r="Y113" i="13" s="1"/>
  <c r="K41" i="1"/>
  <c r="K77" i="13" s="1"/>
  <c r="L10" i="1"/>
  <c r="L15" i="13" s="1"/>
  <c r="X10" i="1"/>
  <c r="K107" i="1"/>
  <c r="K190" i="13" s="1"/>
  <c r="W107" i="1"/>
  <c r="K91" i="1"/>
  <c r="K174" i="13" s="1"/>
  <c r="W91" i="1"/>
  <c r="W174" i="13" s="1"/>
  <c r="K34" i="1"/>
  <c r="K63" i="13" s="1"/>
  <c r="W34" i="1"/>
  <c r="W63" i="13" s="1"/>
  <c r="W69" i="1"/>
  <c r="W133" i="13" s="1"/>
  <c r="K69" i="1"/>
  <c r="K133" i="13" s="1"/>
  <c r="M16" i="1"/>
  <c r="M27" i="13" s="1"/>
  <c r="Y16" i="1"/>
  <c r="Y27" i="13" s="1"/>
  <c r="J60" i="1"/>
  <c r="J115" i="13" s="1"/>
  <c r="V60" i="1"/>
  <c r="Z51" i="1"/>
  <c r="Z97" i="13" s="1"/>
  <c r="K95" i="1"/>
  <c r="K178" i="13" s="1"/>
  <c r="W95" i="1"/>
  <c r="W178" i="13" s="1"/>
  <c r="V76" i="1"/>
  <c r="J76" i="1"/>
  <c r="J147" i="13" s="1"/>
  <c r="V13" i="1"/>
  <c r="J13" i="1"/>
  <c r="J21" i="13" s="1"/>
  <c r="J6" i="1"/>
  <c r="J7" i="13" s="1"/>
  <c r="V6" i="1"/>
  <c r="J79" i="1"/>
  <c r="J153" i="13" s="1"/>
  <c r="V79" i="1"/>
  <c r="W20" i="1"/>
  <c r="W35" i="13" s="1"/>
  <c r="K20" i="1"/>
  <c r="K35" i="13" s="1"/>
  <c r="Z92" i="1"/>
  <c r="Z175" i="13" s="1"/>
  <c r="Z66" i="1"/>
  <c r="Z127" i="13" s="1"/>
  <c r="L99" i="1"/>
  <c r="L182" i="13" s="1"/>
  <c r="X99" i="1"/>
  <c r="X182" i="13" s="1"/>
  <c r="Y68" i="1"/>
  <c r="Y131" i="13" s="1"/>
  <c r="M68" i="1"/>
  <c r="M131" i="13" s="1"/>
  <c r="V52" i="1"/>
  <c r="J52" i="1"/>
  <c r="J99" i="13" s="1"/>
  <c r="J98" i="1"/>
  <c r="J181" i="13" s="1"/>
  <c r="V98" i="1"/>
  <c r="V181" i="13" s="1"/>
  <c r="V56" i="1"/>
  <c r="J56" i="1"/>
  <c r="J107" i="13" s="1"/>
  <c r="J91" i="1"/>
  <c r="J174" i="13" s="1"/>
  <c r="V91" i="1"/>
  <c r="J38" i="1"/>
  <c r="J71" i="13" s="1"/>
  <c r="K83" i="1"/>
  <c r="K161" i="13" s="1"/>
  <c r="W83" i="1"/>
  <c r="W161" i="13" s="1"/>
  <c r="W98" i="1"/>
  <c r="K98" i="1"/>
  <c r="K181" i="13" s="1"/>
  <c r="K56" i="1"/>
  <c r="K107" i="13" s="1"/>
  <c r="W56" i="1"/>
  <c r="W107" i="13" s="1"/>
  <c r="V20" i="1"/>
  <c r="J20" i="1"/>
  <c r="J35" i="13" s="1"/>
  <c r="X78" i="1"/>
  <c r="X151" i="13" s="1"/>
  <c r="W77" i="1"/>
  <c r="W149" i="13" s="1"/>
  <c r="J32" i="1"/>
  <c r="J59" i="13" s="1"/>
  <c r="V32" i="1"/>
  <c r="M77" i="1"/>
  <c r="M149" i="13" s="1"/>
  <c r="J101" i="1"/>
  <c r="J184" i="13" s="1"/>
  <c r="V101" i="1"/>
  <c r="V184" i="13" s="1"/>
  <c r="J47" i="1"/>
  <c r="J89" i="13" s="1"/>
  <c r="V47" i="1"/>
  <c r="V39" i="1"/>
  <c r="J39" i="1"/>
  <c r="J73" i="13" s="1"/>
  <c r="J14" i="1"/>
  <c r="J23" i="13" s="1"/>
  <c r="V14" i="1"/>
  <c r="M28" i="1"/>
  <c r="M51" i="13" s="1"/>
  <c r="Y28" i="1"/>
  <c r="Y51" i="13" s="1"/>
  <c r="Z22" i="1"/>
  <c r="Z39" i="13" s="1"/>
  <c r="M35" i="1"/>
  <c r="M65" i="13" s="1"/>
  <c r="Y35" i="1"/>
  <c r="Y65" i="13" s="1"/>
  <c r="K46" i="1"/>
  <c r="K87" i="13" s="1"/>
  <c r="W46" i="1"/>
  <c r="W87" i="13" s="1"/>
  <c r="L59" i="1"/>
  <c r="L113" i="13" s="1"/>
  <c r="X59" i="1"/>
  <c r="X113" i="13" s="1"/>
  <c r="Z65" i="1"/>
  <c r="Z125" i="13" s="1"/>
  <c r="K76" i="1"/>
  <c r="K147" i="13" s="1"/>
  <c r="W76" i="1"/>
  <c r="W147" i="13" s="1"/>
  <c r="K13" i="1"/>
  <c r="K21" i="13" s="1"/>
  <c r="W13" i="1"/>
  <c r="W21" i="13" s="1"/>
  <c r="K6" i="1"/>
  <c r="K7" i="13" s="1"/>
  <c r="W6" i="1"/>
  <c r="W7" i="13" s="1"/>
  <c r="K79" i="1"/>
  <c r="K153" i="13" s="1"/>
  <c r="W79" i="1"/>
  <c r="W153" i="13" s="1"/>
  <c r="J7" i="1"/>
  <c r="J9" i="13" s="1"/>
  <c r="V7" i="1"/>
  <c r="Z100" i="1"/>
  <c r="Z183" i="13" s="1"/>
  <c r="Y38" i="1"/>
  <c r="Y71" i="13" s="1"/>
  <c r="M38" i="1"/>
  <c r="M71" i="13" s="1"/>
  <c r="Z83" i="1"/>
  <c r="Z161" i="13" s="1"/>
  <c r="K84" i="1"/>
  <c r="K163" i="13" s="1"/>
  <c r="W84" i="1"/>
  <c r="W163" i="13" s="1"/>
  <c r="J44" i="1"/>
  <c r="J83" i="13" s="1"/>
  <c r="V44" i="1"/>
  <c r="V103" i="1"/>
  <c r="V186" i="13" s="1"/>
  <c r="J103" i="1"/>
  <c r="J186" i="13" s="1"/>
  <c r="J15" i="1"/>
  <c r="J25" i="13" s="1"/>
  <c r="J95" i="1"/>
  <c r="J178" i="13" s="1"/>
  <c r="V95" i="1"/>
  <c r="K21" i="1"/>
  <c r="K37" i="13" s="1"/>
  <c r="W21" i="1"/>
  <c r="W37" i="13" s="1"/>
  <c r="W103" i="1"/>
  <c r="K103" i="1"/>
  <c r="K186" i="13" s="1"/>
  <c r="L92" i="1"/>
  <c r="L175" i="13" s="1"/>
  <c r="X92" i="1"/>
  <c r="X175" i="13" s="1"/>
  <c r="Z8" i="1"/>
  <c r="Z11" i="13" s="1"/>
  <c r="X15" i="1"/>
  <c r="X25" i="13" s="1"/>
  <c r="W105" i="1"/>
  <c r="W188" i="13" s="1"/>
  <c r="M98" i="1"/>
  <c r="M181" i="13" s="1"/>
  <c r="K105" i="1"/>
  <c r="K188" i="13" s="1"/>
  <c r="M99" i="1"/>
  <c r="M182" i="13" s="1"/>
  <c r="J80" i="1"/>
  <c r="J155" i="13" s="1"/>
  <c r="V80" i="1"/>
  <c r="V155" i="13" s="1"/>
  <c r="Y32" i="1"/>
  <c r="Y59" i="13" s="1"/>
  <c r="Z34" i="1"/>
  <c r="Z63" i="13" s="1"/>
  <c r="L106" i="1"/>
  <c r="L189" i="13" s="1"/>
  <c r="Z64" i="1"/>
  <c r="Z123" i="13" s="1"/>
  <c r="J54" i="1"/>
  <c r="J103" i="13" s="1"/>
  <c r="V54" i="1"/>
  <c r="J16" i="1"/>
  <c r="J27" i="13" s="1"/>
  <c r="V16" i="1"/>
  <c r="W47" i="1"/>
  <c r="W89" i="13" s="1"/>
  <c r="K47" i="1"/>
  <c r="K89" i="13" s="1"/>
  <c r="K39" i="1"/>
  <c r="K73" i="13" s="1"/>
  <c r="W39" i="1"/>
  <c r="W73" i="13" s="1"/>
  <c r="L66" i="1"/>
  <c r="L127" i="13" s="1"/>
  <c r="X66" i="1"/>
  <c r="X127" i="13" s="1"/>
  <c r="Z45" i="1"/>
  <c r="Z85" i="13" s="1"/>
  <c r="W80" i="1"/>
  <c r="K80" i="1"/>
  <c r="K155" i="13" s="1"/>
  <c r="W71" i="1"/>
  <c r="W137" i="13" s="1"/>
  <c r="K71" i="1"/>
  <c r="K137" i="13" s="1"/>
  <c r="L45" i="1"/>
  <c r="L85" i="13" s="1"/>
  <c r="X45" i="1"/>
  <c r="X85" i="13" s="1"/>
  <c r="L85" i="1"/>
  <c r="L165" i="13" s="1"/>
  <c r="X85" i="1"/>
  <c r="Z12" i="1"/>
  <c r="Z19" i="13" s="1"/>
  <c r="Y102" i="1"/>
  <c r="M102" i="1"/>
  <c r="M185" i="13" s="1"/>
  <c r="Z93" i="1"/>
  <c r="Z176" i="13" s="1"/>
  <c r="K24" i="1"/>
  <c r="K43" i="13" s="1"/>
  <c r="J70" i="1"/>
  <c r="J135" i="13" s="1"/>
  <c r="V70" i="1"/>
  <c r="V135" i="13" s="1"/>
  <c r="J94" i="1"/>
  <c r="J177" i="13" s="1"/>
  <c r="V94" i="1"/>
  <c r="J31" i="1"/>
  <c r="J57" i="13" s="1"/>
  <c r="V31" i="1"/>
  <c r="J75" i="1"/>
  <c r="J145" i="13" s="1"/>
  <c r="V75" i="1"/>
  <c r="K7" i="1"/>
  <c r="K9" i="13" s="1"/>
  <c r="W7" i="1"/>
  <c r="W9" i="13" s="1"/>
  <c r="M21" i="1"/>
  <c r="M37" i="13" s="1"/>
  <c r="Y21" i="1"/>
  <c r="Y37" i="13" s="1"/>
  <c r="M85" i="1"/>
  <c r="M165" i="13" s="1"/>
  <c r="Y85" i="1"/>
  <c r="Y165" i="13" s="1"/>
  <c r="L87" i="1"/>
  <c r="L169" i="13" s="1"/>
  <c r="X87" i="1"/>
  <c r="M72" i="1"/>
  <c r="M139" i="13" s="1"/>
  <c r="Y72" i="1"/>
  <c r="Y139" i="13" s="1"/>
  <c r="M95" i="1"/>
  <c r="M178" i="13" s="1"/>
  <c r="Y95" i="1"/>
  <c r="Y178" i="13" s="1"/>
  <c r="M40" i="1"/>
  <c r="M75" i="13" s="1"/>
  <c r="Y40" i="1"/>
  <c r="Y75" i="13" s="1"/>
  <c r="M57" i="1"/>
  <c r="M109" i="13" s="1"/>
  <c r="Y57" i="1"/>
  <c r="Y109" i="13" s="1"/>
  <c r="L42" i="1"/>
  <c r="L79" i="13" s="1"/>
  <c r="X42" i="1"/>
  <c r="X79" i="13" s="1"/>
  <c r="M86" i="1"/>
  <c r="M167" i="13" s="1"/>
  <c r="Y86" i="1"/>
  <c r="M42" i="1"/>
  <c r="M79" i="13" s="1"/>
  <c r="Y42" i="1"/>
  <c r="Y79" i="13" s="1"/>
  <c r="M96" i="1"/>
  <c r="M179" i="13" s="1"/>
  <c r="Y96" i="1"/>
  <c r="Y179" i="13" s="1"/>
  <c r="M37" i="1"/>
  <c r="M69" i="13" s="1"/>
  <c r="Y37" i="1"/>
  <c r="Y69" i="13" s="1"/>
  <c r="M62" i="1"/>
  <c r="M119" i="13" s="1"/>
  <c r="Y62" i="1"/>
  <c r="Y119" i="13" s="1"/>
  <c r="M36" i="1"/>
  <c r="M67" i="13" s="1"/>
  <c r="Y36" i="1"/>
  <c r="Y67" i="13" s="1"/>
  <c r="M81" i="1"/>
  <c r="M157" i="13" s="1"/>
  <c r="Y81" i="1"/>
  <c r="Y157" i="13" s="1"/>
  <c r="L12" i="1"/>
  <c r="L19" i="13" s="1"/>
  <c r="X12" i="1"/>
  <c r="X19" i="13" s="1"/>
  <c r="M101" i="1"/>
  <c r="M184" i="13" s="1"/>
  <c r="Y101" i="1"/>
  <c r="M49" i="1"/>
  <c r="M93" i="13" s="1"/>
  <c r="Y49" i="1"/>
  <c r="M54" i="1"/>
  <c r="M103" i="13" s="1"/>
  <c r="Y54" i="1"/>
  <c r="Y103" i="13" s="1"/>
  <c r="L19" i="1"/>
  <c r="L33" i="13" s="1"/>
  <c r="X19" i="1"/>
  <c r="M17" i="1"/>
  <c r="M29" i="13" s="1"/>
  <c r="Y17" i="1"/>
  <c r="Y29" i="13" s="1"/>
  <c r="L34" i="1"/>
  <c r="L63" i="13" s="1"/>
  <c r="X34" i="1"/>
  <c r="X63" i="13" s="1"/>
  <c r="M90" i="1"/>
  <c r="M173" i="13" s="1"/>
  <c r="Y90" i="1"/>
  <c r="Y173" i="13" s="1"/>
  <c r="M66" i="1"/>
  <c r="M127" i="13" s="1"/>
  <c r="Y66" i="1"/>
  <c r="Y127" i="13" s="1"/>
  <c r="M50" i="1"/>
  <c r="M95" i="13" s="1"/>
  <c r="Y50" i="1"/>
  <c r="Y95" i="13" s="1"/>
  <c r="L30" i="1"/>
  <c r="L55" i="13" s="1"/>
  <c r="X30" i="1"/>
  <c r="X55" i="13" s="1"/>
  <c r="M48" i="1"/>
  <c r="M91" i="13" s="1"/>
  <c r="Y48" i="1"/>
  <c r="Y91" i="13" s="1"/>
  <c r="L64" i="1"/>
  <c r="L123" i="13" s="1"/>
  <c r="X64" i="1"/>
  <c r="X123" i="13" s="1"/>
  <c r="L5" i="1"/>
  <c r="L5" i="13" s="1"/>
  <c r="X5" i="1"/>
  <c r="L55" i="1"/>
  <c r="L105" i="13" s="1"/>
  <c r="X55" i="1"/>
  <c r="M63" i="1"/>
  <c r="M121" i="13" s="1"/>
  <c r="L102" i="1"/>
  <c r="L185" i="13" s="1"/>
  <c r="X102" i="1"/>
  <c r="X185" i="13" s="1"/>
  <c r="M13" i="1"/>
  <c r="M21" i="13" s="1"/>
  <c r="Y13" i="1"/>
  <c r="Y21" i="13" s="1"/>
  <c r="M10" i="1"/>
  <c r="M15" i="13" s="1"/>
  <c r="Y10" i="1"/>
  <c r="Y15" i="13" s="1"/>
  <c r="M41" i="1"/>
  <c r="M77" i="13" s="1"/>
  <c r="Y41" i="1"/>
  <c r="Y77" i="13" s="1"/>
  <c r="J315" i="2"/>
  <c r="I315" i="2"/>
  <c r="J314" i="2"/>
  <c r="I314" i="2"/>
  <c r="J313" i="2"/>
  <c r="I313" i="2"/>
  <c r="J312" i="2"/>
  <c r="I312" i="2"/>
  <c r="J311" i="2"/>
  <c r="I311" i="2"/>
  <c r="J310" i="2"/>
  <c r="I310" i="2"/>
  <c r="J309" i="2"/>
  <c r="I309" i="2"/>
  <c r="J308" i="2"/>
  <c r="I308" i="2"/>
  <c r="J307" i="2"/>
  <c r="I307" i="2"/>
  <c r="J306" i="2"/>
  <c r="I306" i="2"/>
  <c r="J305" i="2"/>
  <c r="I305" i="2"/>
  <c r="J304" i="2"/>
  <c r="I304" i="2"/>
  <c r="J303" i="2"/>
  <c r="I303" i="2"/>
  <c r="J302" i="2"/>
  <c r="I302" i="2"/>
  <c r="J301" i="2"/>
  <c r="I301" i="2"/>
  <c r="J300" i="2"/>
  <c r="I300" i="2"/>
  <c r="J299" i="2"/>
  <c r="I299" i="2"/>
  <c r="J298" i="2"/>
  <c r="I298" i="2"/>
  <c r="J297" i="2"/>
  <c r="I297" i="2"/>
  <c r="J296" i="2"/>
  <c r="I296" i="2"/>
  <c r="J295" i="2"/>
  <c r="I295" i="2"/>
  <c r="J294" i="2"/>
  <c r="I294" i="2"/>
  <c r="J293" i="2"/>
  <c r="I293" i="2"/>
  <c r="J292" i="2"/>
  <c r="I292" i="2"/>
  <c r="J291" i="2"/>
  <c r="I291" i="2"/>
  <c r="J290" i="2"/>
  <c r="I290" i="2"/>
  <c r="J289" i="2"/>
  <c r="I289" i="2"/>
  <c r="J288" i="2"/>
  <c r="I288" i="2"/>
  <c r="J287" i="2"/>
  <c r="I287" i="2"/>
  <c r="J286" i="2"/>
  <c r="I286" i="2"/>
  <c r="J285" i="2"/>
  <c r="I285" i="2"/>
  <c r="J284" i="2"/>
  <c r="I284" i="2"/>
  <c r="J283" i="2"/>
  <c r="I283" i="2"/>
  <c r="J282" i="2"/>
  <c r="I282" i="2"/>
  <c r="J281" i="2"/>
  <c r="I281" i="2"/>
  <c r="J280" i="2"/>
  <c r="I280" i="2"/>
  <c r="J279" i="2"/>
  <c r="I279" i="2"/>
  <c r="J278" i="2"/>
  <c r="I278" i="2"/>
  <c r="J277" i="2"/>
  <c r="I277" i="2"/>
  <c r="J276" i="2"/>
  <c r="I276" i="2"/>
  <c r="J275" i="2"/>
  <c r="I275" i="2"/>
  <c r="J274" i="2"/>
  <c r="I274" i="2"/>
  <c r="J273" i="2"/>
  <c r="I273" i="2"/>
  <c r="J272" i="2"/>
  <c r="I272" i="2"/>
  <c r="J271" i="2"/>
  <c r="I271" i="2"/>
  <c r="J270" i="2"/>
  <c r="I270" i="2"/>
  <c r="J269" i="2"/>
  <c r="I269" i="2"/>
  <c r="J268" i="2"/>
  <c r="I268" i="2"/>
  <c r="J267" i="2"/>
  <c r="I267" i="2"/>
  <c r="J266" i="2"/>
  <c r="I266" i="2"/>
  <c r="J265" i="2"/>
  <c r="I265" i="2"/>
  <c r="J264" i="2"/>
  <c r="I264" i="2"/>
  <c r="J263" i="2"/>
  <c r="I263" i="2"/>
  <c r="J262" i="2"/>
  <c r="I262" i="2"/>
  <c r="J261" i="2"/>
  <c r="I261" i="2"/>
  <c r="J260" i="2"/>
  <c r="I260" i="2"/>
  <c r="J259" i="2"/>
  <c r="I259" i="2"/>
  <c r="J258" i="2"/>
  <c r="I258" i="2"/>
  <c r="J257" i="2"/>
  <c r="I257" i="2"/>
  <c r="J256" i="2"/>
  <c r="I256" i="2"/>
  <c r="J255" i="2"/>
  <c r="I255" i="2"/>
  <c r="J254" i="2"/>
  <c r="I254" i="2"/>
  <c r="J253" i="2"/>
  <c r="I253" i="2"/>
  <c r="J252" i="2"/>
  <c r="I252" i="2"/>
  <c r="J251" i="2"/>
  <c r="I251" i="2"/>
  <c r="J250" i="2"/>
  <c r="I250" i="2"/>
  <c r="J249" i="2"/>
  <c r="I249" i="2"/>
  <c r="J248" i="2"/>
  <c r="I248" i="2"/>
  <c r="J247" i="2"/>
  <c r="I247" i="2"/>
  <c r="J246" i="2"/>
  <c r="I246" i="2"/>
  <c r="J245" i="2"/>
  <c r="I245" i="2"/>
  <c r="J244" i="2"/>
  <c r="I244" i="2"/>
  <c r="J243" i="2"/>
  <c r="I243" i="2"/>
  <c r="J242" i="2"/>
  <c r="I242" i="2"/>
  <c r="J241" i="2"/>
  <c r="I241" i="2"/>
  <c r="J240" i="2"/>
  <c r="I240" i="2"/>
  <c r="J239" i="2"/>
  <c r="I239" i="2"/>
  <c r="J238" i="2"/>
  <c r="I238" i="2"/>
  <c r="J237" i="2"/>
  <c r="I237" i="2"/>
  <c r="J236" i="2"/>
  <c r="I236" i="2"/>
  <c r="J235" i="2"/>
  <c r="I235" i="2"/>
  <c r="J234" i="2"/>
  <c r="I234" i="2"/>
  <c r="J233" i="2"/>
  <c r="I233" i="2"/>
  <c r="J232" i="2"/>
  <c r="I232" i="2"/>
  <c r="J231" i="2"/>
  <c r="I231" i="2"/>
  <c r="J230" i="2"/>
  <c r="I230" i="2"/>
  <c r="J229" i="2"/>
  <c r="I229" i="2"/>
  <c r="J228" i="2"/>
  <c r="I228" i="2"/>
  <c r="J227" i="2"/>
  <c r="I227" i="2"/>
  <c r="J226" i="2"/>
  <c r="I226" i="2"/>
  <c r="J225" i="2"/>
  <c r="I225" i="2"/>
  <c r="J224" i="2"/>
  <c r="I224" i="2"/>
  <c r="J223" i="2"/>
  <c r="I223" i="2"/>
  <c r="J222" i="2"/>
  <c r="I222" i="2"/>
  <c r="J221" i="2"/>
  <c r="I221" i="2"/>
  <c r="J220" i="2"/>
  <c r="I220" i="2"/>
  <c r="J219" i="2"/>
  <c r="I219" i="2"/>
  <c r="J218" i="2"/>
  <c r="I218" i="2"/>
  <c r="J217" i="2"/>
  <c r="I217" i="2"/>
  <c r="J216" i="2"/>
  <c r="I216" i="2"/>
  <c r="J215" i="2"/>
  <c r="I215" i="2"/>
  <c r="J214" i="2"/>
  <c r="I214" i="2"/>
  <c r="J213" i="2"/>
  <c r="I213" i="2"/>
  <c r="J212" i="2"/>
  <c r="I212" i="2"/>
  <c r="J211" i="2"/>
  <c r="I211" i="2"/>
  <c r="J210" i="2"/>
  <c r="I210" i="2"/>
  <c r="J209" i="2"/>
  <c r="I209" i="2"/>
  <c r="J208" i="2"/>
  <c r="I208" i="2"/>
  <c r="J207" i="2"/>
  <c r="I207" i="2"/>
  <c r="J206" i="2"/>
  <c r="I206" i="2"/>
  <c r="J205" i="2"/>
  <c r="I205" i="2"/>
  <c r="J204" i="2"/>
  <c r="I204" i="2"/>
  <c r="J203" i="2"/>
  <c r="I203" i="2"/>
  <c r="J202" i="2"/>
  <c r="I202" i="2"/>
  <c r="J201" i="2"/>
  <c r="I201" i="2"/>
  <c r="J200" i="2"/>
  <c r="I200" i="2"/>
  <c r="J199" i="2"/>
  <c r="I199" i="2"/>
  <c r="J198" i="2"/>
  <c r="I198" i="2"/>
  <c r="J197" i="2"/>
  <c r="I197" i="2"/>
  <c r="J196" i="2"/>
  <c r="I196" i="2"/>
  <c r="J195" i="2"/>
  <c r="I195" i="2"/>
  <c r="J194" i="2"/>
  <c r="I194" i="2"/>
  <c r="J193" i="2"/>
  <c r="I193" i="2"/>
  <c r="J192" i="2"/>
  <c r="I192" i="2"/>
  <c r="J191" i="2"/>
  <c r="I191" i="2"/>
  <c r="J190" i="2"/>
  <c r="I190" i="2"/>
  <c r="J189" i="2"/>
  <c r="I189" i="2"/>
  <c r="J188" i="2"/>
  <c r="I188" i="2"/>
  <c r="J187" i="2"/>
  <c r="I187" i="2"/>
  <c r="J186" i="2"/>
  <c r="I186" i="2"/>
  <c r="J185" i="2"/>
  <c r="I185" i="2"/>
  <c r="J184" i="2"/>
  <c r="I184" i="2"/>
  <c r="J183" i="2"/>
  <c r="I183" i="2"/>
  <c r="J182" i="2"/>
  <c r="I182" i="2"/>
  <c r="J181" i="2"/>
  <c r="I181" i="2"/>
  <c r="J180" i="2"/>
  <c r="I180" i="2"/>
  <c r="J179" i="2"/>
  <c r="I179" i="2"/>
  <c r="J178" i="2"/>
  <c r="I178" i="2"/>
  <c r="J177" i="2"/>
  <c r="I177" i="2"/>
  <c r="J176" i="2"/>
  <c r="I176" i="2"/>
  <c r="J175" i="2"/>
  <c r="I175" i="2"/>
  <c r="J174" i="2"/>
  <c r="I174" i="2"/>
  <c r="J173" i="2"/>
  <c r="I173" i="2"/>
  <c r="J172" i="2"/>
  <c r="I172" i="2"/>
  <c r="J171" i="2"/>
  <c r="I171" i="2"/>
  <c r="J170" i="2"/>
  <c r="I170" i="2"/>
  <c r="J169" i="2"/>
  <c r="I169" i="2"/>
  <c r="J168" i="2"/>
  <c r="I168" i="2"/>
  <c r="J167" i="2"/>
  <c r="I167" i="2"/>
  <c r="J166" i="2"/>
  <c r="I166" i="2"/>
  <c r="J165" i="2"/>
  <c r="I165" i="2"/>
  <c r="J164" i="2"/>
  <c r="I164" i="2"/>
  <c r="J163" i="2"/>
  <c r="I163" i="2"/>
  <c r="J162" i="2"/>
  <c r="I162" i="2"/>
  <c r="J161" i="2"/>
  <c r="I161" i="2"/>
  <c r="J160" i="2"/>
  <c r="I160" i="2"/>
  <c r="J159" i="2"/>
  <c r="I159" i="2"/>
  <c r="J158" i="2"/>
  <c r="I158" i="2"/>
  <c r="J157" i="2"/>
  <c r="I157" i="2"/>
  <c r="J156" i="2"/>
  <c r="I156" i="2"/>
  <c r="J155" i="2"/>
  <c r="I155" i="2"/>
  <c r="J154" i="2"/>
  <c r="I154" i="2"/>
  <c r="J153" i="2"/>
  <c r="I153" i="2"/>
  <c r="J152" i="2"/>
  <c r="I152" i="2"/>
  <c r="J151" i="2"/>
  <c r="I151" i="2"/>
  <c r="J150" i="2"/>
  <c r="I150" i="2"/>
  <c r="J149" i="2"/>
  <c r="I149" i="2"/>
  <c r="J148" i="2"/>
  <c r="I148" i="2"/>
  <c r="J147" i="2"/>
  <c r="I147" i="2"/>
  <c r="J146" i="2"/>
  <c r="I146" i="2"/>
  <c r="J145" i="2"/>
  <c r="I145" i="2"/>
  <c r="J144" i="2"/>
  <c r="I144" i="2"/>
  <c r="J143" i="2"/>
  <c r="I143" i="2"/>
  <c r="J142" i="2"/>
  <c r="I142" i="2"/>
  <c r="J141" i="2"/>
  <c r="I141" i="2"/>
  <c r="J140" i="2"/>
  <c r="I140" i="2"/>
  <c r="J139" i="2"/>
  <c r="I139" i="2"/>
  <c r="J138" i="2"/>
  <c r="I138" i="2"/>
  <c r="J137" i="2"/>
  <c r="I137" i="2"/>
  <c r="J136" i="2"/>
  <c r="I136" i="2"/>
  <c r="J135" i="2"/>
  <c r="I135" i="2"/>
  <c r="J134" i="2"/>
  <c r="I134" i="2"/>
  <c r="J133" i="2"/>
  <c r="I133" i="2"/>
  <c r="J132" i="2"/>
  <c r="I132" i="2"/>
  <c r="J131" i="2"/>
  <c r="I131" i="2"/>
  <c r="J130" i="2"/>
  <c r="I130" i="2"/>
  <c r="J129" i="2"/>
  <c r="I129" i="2"/>
  <c r="J128" i="2"/>
  <c r="I128" i="2"/>
  <c r="J127" i="2"/>
  <c r="I127" i="2"/>
  <c r="J126" i="2"/>
  <c r="I126" i="2"/>
  <c r="J125" i="2"/>
  <c r="I125" i="2"/>
  <c r="J124" i="2"/>
  <c r="I124" i="2"/>
  <c r="J123" i="2"/>
  <c r="I123" i="2"/>
  <c r="J122" i="2"/>
  <c r="I122" i="2"/>
  <c r="J121" i="2"/>
  <c r="I121" i="2"/>
  <c r="J120" i="2"/>
  <c r="I120" i="2"/>
  <c r="J119" i="2"/>
  <c r="I119" i="2"/>
  <c r="J118" i="2"/>
  <c r="I118" i="2"/>
  <c r="J117" i="2"/>
  <c r="I117" i="2"/>
  <c r="J116" i="2"/>
  <c r="I116" i="2"/>
  <c r="J115" i="2"/>
  <c r="I115" i="2"/>
  <c r="J114" i="2"/>
  <c r="I114" i="2"/>
  <c r="J113" i="2"/>
  <c r="I113" i="2"/>
  <c r="J112" i="2"/>
  <c r="I112" i="2"/>
  <c r="J111" i="2"/>
  <c r="I111" i="2"/>
  <c r="J110" i="2"/>
  <c r="I110" i="2"/>
  <c r="J109" i="2"/>
  <c r="I109" i="2"/>
  <c r="J108" i="2"/>
  <c r="I108" i="2"/>
  <c r="J107" i="2"/>
  <c r="I107" i="2"/>
  <c r="J106" i="2"/>
  <c r="I106" i="2"/>
  <c r="J105" i="2"/>
  <c r="I105" i="2"/>
  <c r="J104" i="2"/>
  <c r="I104" i="2"/>
  <c r="J103" i="2"/>
  <c r="I103" i="2"/>
  <c r="J102" i="2"/>
  <c r="I102" i="2"/>
  <c r="J101" i="2"/>
  <c r="I101" i="2"/>
  <c r="J100" i="2"/>
  <c r="I100" i="2"/>
  <c r="J99" i="2"/>
  <c r="I99" i="2"/>
  <c r="J98" i="2"/>
  <c r="I98" i="2"/>
  <c r="J97" i="2"/>
  <c r="I97" i="2"/>
  <c r="J96" i="2"/>
  <c r="I96" i="2"/>
  <c r="J95" i="2"/>
  <c r="I95" i="2"/>
  <c r="J94" i="2"/>
  <c r="I94" i="2"/>
  <c r="J93" i="2"/>
  <c r="I93" i="2"/>
  <c r="J92" i="2"/>
  <c r="I92" i="2"/>
  <c r="J91" i="2"/>
  <c r="I91" i="2"/>
  <c r="J90" i="2"/>
  <c r="I90" i="2"/>
  <c r="J89" i="2"/>
  <c r="I89" i="2"/>
  <c r="J88" i="2"/>
  <c r="I88" i="2"/>
  <c r="J87" i="2"/>
  <c r="I87" i="2"/>
  <c r="J86" i="2"/>
  <c r="I86" i="2"/>
  <c r="J85" i="2"/>
  <c r="I85" i="2"/>
  <c r="J84" i="2"/>
  <c r="I84" i="2"/>
  <c r="J83" i="2"/>
  <c r="I83" i="2"/>
  <c r="J82" i="2"/>
  <c r="I82" i="2"/>
  <c r="J81" i="2"/>
  <c r="I81" i="2"/>
  <c r="J80" i="2"/>
  <c r="I80" i="2"/>
  <c r="J79" i="2"/>
  <c r="I79" i="2"/>
  <c r="J78" i="2"/>
  <c r="I78" i="2"/>
  <c r="J77" i="2"/>
  <c r="I77" i="2"/>
  <c r="J76" i="2"/>
  <c r="I76" i="2"/>
  <c r="J75" i="2"/>
  <c r="I75" i="2"/>
  <c r="J74" i="2"/>
  <c r="I74" i="2"/>
  <c r="J73" i="2"/>
  <c r="I73" i="2"/>
  <c r="J72" i="2"/>
  <c r="I72" i="2"/>
  <c r="J71" i="2"/>
  <c r="I71" i="2"/>
  <c r="J70" i="2"/>
  <c r="I70" i="2"/>
  <c r="J69" i="2"/>
  <c r="I69" i="2"/>
  <c r="J68" i="2"/>
  <c r="I68" i="2"/>
  <c r="J67" i="2"/>
  <c r="I67" i="2"/>
  <c r="J66" i="2"/>
  <c r="I66" i="2"/>
  <c r="J65" i="2"/>
  <c r="I65" i="2"/>
  <c r="J64" i="2"/>
  <c r="I64" i="2"/>
  <c r="J63" i="2"/>
  <c r="I63" i="2"/>
  <c r="J62" i="2"/>
  <c r="I62" i="2"/>
  <c r="J61" i="2"/>
  <c r="I61" i="2"/>
  <c r="J60" i="2"/>
  <c r="I60" i="2"/>
  <c r="J59" i="2"/>
  <c r="I59" i="2"/>
  <c r="J58" i="2"/>
  <c r="I58" i="2"/>
  <c r="J57" i="2"/>
  <c r="I57" i="2"/>
  <c r="J56" i="2"/>
  <c r="I56" i="2"/>
  <c r="J55" i="2"/>
  <c r="I55" i="2"/>
  <c r="J54" i="2"/>
  <c r="I54" i="2"/>
  <c r="J53" i="2"/>
  <c r="I53" i="2"/>
  <c r="J52" i="2"/>
  <c r="I52" i="2"/>
  <c r="J51" i="2"/>
  <c r="I51" i="2"/>
  <c r="J50" i="2"/>
  <c r="I50" i="2"/>
  <c r="J49" i="2"/>
  <c r="I49" i="2"/>
  <c r="J48" i="2"/>
  <c r="I48" i="2"/>
  <c r="J47" i="2"/>
  <c r="I47" i="2"/>
  <c r="J46" i="2"/>
  <c r="I46" i="2"/>
  <c r="J45" i="2"/>
  <c r="I45" i="2"/>
  <c r="J44" i="2"/>
  <c r="I44" i="2"/>
  <c r="J43" i="2"/>
  <c r="I43" i="2"/>
  <c r="J42" i="2"/>
  <c r="I42" i="2"/>
  <c r="J41" i="2"/>
  <c r="I41" i="2"/>
  <c r="J40" i="2"/>
  <c r="I40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2" i="2"/>
  <c r="I2" i="2"/>
  <c r="F2" i="2"/>
  <c r="E2" i="2"/>
  <c r="C32" i="3" l="1"/>
  <c r="X33" i="13"/>
  <c r="AA103" i="1"/>
  <c r="AA186" i="13" s="1"/>
  <c r="W186" i="13"/>
  <c r="AA107" i="1"/>
  <c r="AA190" i="13" s="1"/>
  <c r="W190" i="13"/>
  <c r="C23" i="6"/>
  <c r="V145" i="13"/>
  <c r="C16" i="3"/>
  <c r="X17" i="13"/>
  <c r="AB81" i="1"/>
  <c r="AB157" i="13" s="1"/>
  <c r="X157" i="13"/>
  <c r="C29" i="4"/>
  <c r="V99" i="13"/>
  <c r="C25" i="6"/>
  <c r="V147" i="13"/>
  <c r="C14" i="3"/>
  <c r="X15" i="13"/>
  <c r="C18" i="6"/>
  <c r="X139" i="13"/>
  <c r="C11" i="3"/>
  <c r="V13" i="13"/>
  <c r="C39" i="3"/>
  <c r="V41" i="13"/>
  <c r="C41" i="3"/>
  <c r="V43" i="13"/>
  <c r="AA98" i="1"/>
  <c r="AA181" i="13" s="1"/>
  <c r="W181" i="13"/>
  <c r="C35" i="6"/>
  <c r="V178" i="13"/>
  <c r="C33" i="3"/>
  <c r="V35" i="13"/>
  <c r="C35" i="3"/>
  <c r="V37" i="13"/>
  <c r="C47" i="3"/>
  <c r="V49" i="13"/>
  <c r="C40" i="6"/>
  <c r="X180" i="13"/>
  <c r="AC102" i="1"/>
  <c r="AC185" i="13" s="1"/>
  <c r="Y185" i="13"/>
  <c r="C21" i="3"/>
  <c r="V23" i="13"/>
  <c r="C43" i="3"/>
  <c r="V45" i="13"/>
  <c r="C23" i="3"/>
  <c r="V25" i="13"/>
  <c r="AC87" i="1"/>
  <c r="AC169" i="13" s="1"/>
  <c r="Y169" i="13"/>
  <c r="AB105" i="1"/>
  <c r="AB188" i="13" s="1"/>
  <c r="X188" i="13"/>
  <c r="AB100" i="1"/>
  <c r="AB183" i="13" s="1"/>
  <c r="X183" i="13"/>
  <c r="C20" i="6"/>
  <c r="C13" i="4"/>
  <c r="V83" i="13"/>
  <c r="C19" i="4"/>
  <c r="V89" i="13"/>
  <c r="C19" i="3"/>
  <c r="V21" i="13"/>
  <c r="C39" i="4"/>
  <c r="V109" i="13"/>
  <c r="C36" i="4"/>
  <c r="X105" i="13"/>
  <c r="D24" i="4"/>
  <c r="Y93" i="13"/>
  <c r="C43" i="6"/>
  <c r="V153" i="13"/>
  <c r="AA104" i="1"/>
  <c r="AA187" i="13" s="1"/>
  <c r="W187" i="13"/>
  <c r="C25" i="4"/>
  <c r="V95" i="13"/>
  <c r="C4" i="3"/>
  <c r="X5" i="13"/>
  <c r="AC86" i="1"/>
  <c r="AC167" i="13" s="1"/>
  <c r="Y167" i="13"/>
  <c r="C33" i="6"/>
  <c r="V177" i="13"/>
  <c r="AA80" i="1"/>
  <c r="AA155" i="13" s="1"/>
  <c r="W155" i="13"/>
  <c r="C25" i="3"/>
  <c r="V27" i="13"/>
  <c r="C5" i="3"/>
  <c r="V7" i="13"/>
  <c r="C11" i="4"/>
  <c r="V81" i="13"/>
  <c r="C38" i="6"/>
  <c r="X179" i="13"/>
  <c r="C59" i="3"/>
  <c r="V61" i="13"/>
  <c r="D46" i="4"/>
  <c r="AB73" i="1"/>
  <c r="AB141" i="13" s="1"/>
  <c r="C33" i="4"/>
  <c r="V103" i="13"/>
  <c r="C3" i="4"/>
  <c r="V73" i="13"/>
  <c r="C31" i="4"/>
  <c r="V101" i="13"/>
  <c r="AA81" i="1"/>
  <c r="AA157" i="13" s="1"/>
  <c r="W157" i="13"/>
  <c r="C7" i="3"/>
  <c r="V9" i="13"/>
  <c r="C27" i="6"/>
  <c r="V149" i="13"/>
  <c r="C63" i="3"/>
  <c r="V65" i="13"/>
  <c r="AB87" i="1"/>
  <c r="AB169" i="13" s="1"/>
  <c r="X169" i="13"/>
  <c r="C55" i="3"/>
  <c r="V57" i="13"/>
  <c r="C15" i="6"/>
  <c r="V174" i="13"/>
  <c r="AC101" i="1"/>
  <c r="AC184" i="13" s="1"/>
  <c r="Y184" i="13"/>
  <c r="C10" i="7"/>
  <c r="X165" i="13"/>
  <c r="C57" i="3"/>
  <c r="V59" i="13"/>
  <c r="C37" i="4"/>
  <c r="V107" i="13"/>
  <c r="C45" i="4"/>
  <c r="V115" i="13"/>
  <c r="C3" i="7"/>
  <c r="V159" i="13"/>
  <c r="C7" i="7"/>
  <c r="V163" i="13"/>
  <c r="AA99" i="1"/>
  <c r="AA182" i="13" s="1"/>
  <c r="W182" i="13"/>
  <c r="AC60" i="1"/>
  <c r="AC115" i="13" s="1"/>
  <c r="D32" i="6"/>
  <c r="C8" i="4"/>
  <c r="AC100" i="1"/>
  <c r="AC183" i="13" s="1"/>
  <c r="Y183" i="13"/>
  <c r="AC13" i="1"/>
  <c r="AC21" i="13" s="1"/>
  <c r="D20" i="3"/>
  <c r="AB92" i="1"/>
  <c r="AB175" i="13" s="1"/>
  <c r="C30" i="6"/>
  <c r="AA6" i="1"/>
  <c r="AA7" i="13" s="1"/>
  <c r="D5" i="3"/>
  <c r="AA56" i="1"/>
  <c r="AA107" i="13" s="1"/>
  <c r="D37" i="4"/>
  <c r="D6" i="6"/>
  <c r="D62" i="4"/>
  <c r="AA34" i="1"/>
  <c r="AA63" i="13" s="1"/>
  <c r="D61" i="3"/>
  <c r="AA26" i="1"/>
  <c r="AA47" i="13" s="1"/>
  <c r="D45" i="3"/>
  <c r="AA57" i="1"/>
  <c r="AA109" i="13" s="1"/>
  <c r="D39" i="4"/>
  <c r="AA94" i="1"/>
  <c r="AA177" i="13" s="1"/>
  <c r="D33" i="6"/>
  <c r="Z17" i="1"/>
  <c r="Z29" i="13" s="1"/>
  <c r="C27" i="3"/>
  <c r="AB18" i="1"/>
  <c r="AB31" i="13" s="1"/>
  <c r="C30" i="3"/>
  <c r="AC25" i="1"/>
  <c r="AC45" i="13" s="1"/>
  <c r="D44" i="3"/>
  <c r="AB64" i="1"/>
  <c r="AB123" i="13" s="1"/>
  <c r="C10" i="5"/>
  <c r="AC66" i="1"/>
  <c r="AC127" i="13" s="1"/>
  <c r="D14" i="5"/>
  <c r="AB12" i="1"/>
  <c r="AB19" i="13" s="1"/>
  <c r="C18" i="3"/>
  <c r="AC37" i="1"/>
  <c r="AC69" i="13" s="1"/>
  <c r="D68" i="3"/>
  <c r="AB42" i="1"/>
  <c r="AB79" i="13" s="1"/>
  <c r="C10" i="4"/>
  <c r="AC72" i="1"/>
  <c r="AC139" i="13" s="1"/>
  <c r="D18" i="6"/>
  <c r="AA7" i="1"/>
  <c r="AA9" i="13" s="1"/>
  <c r="D7" i="3"/>
  <c r="C65" i="4"/>
  <c r="C9" i="6"/>
  <c r="AB66" i="1"/>
  <c r="AB127" i="13" s="1"/>
  <c r="C14" i="5"/>
  <c r="AA46" i="1"/>
  <c r="AA87" i="13" s="1"/>
  <c r="D17" i="4"/>
  <c r="AC59" i="1"/>
  <c r="AC113" i="13" s="1"/>
  <c r="D44" i="4"/>
  <c r="C3" i="6"/>
  <c r="C59" i="4"/>
  <c r="AC67" i="1"/>
  <c r="AC129" i="13" s="1"/>
  <c r="D4" i="6"/>
  <c r="D60" i="4"/>
  <c r="AA27" i="1"/>
  <c r="AA49" i="13" s="1"/>
  <c r="D47" i="3"/>
  <c r="AA90" i="1"/>
  <c r="AA173" i="13" s="1"/>
  <c r="D11" i="6"/>
  <c r="D67" i="4"/>
  <c r="AC52" i="1"/>
  <c r="AC99" i="13" s="1"/>
  <c r="D30" i="4"/>
  <c r="Z71" i="1"/>
  <c r="Z137" i="13" s="1"/>
  <c r="C13" i="6"/>
  <c r="AC14" i="1"/>
  <c r="AC23" i="13" s="1"/>
  <c r="D22" i="3"/>
  <c r="AC22" i="1"/>
  <c r="AC39" i="13" s="1"/>
  <c r="D38" i="3"/>
  <c r="AB45" i="1"/>
  <c r="AB85" i="13" s="1"/>
  <c r="C16" i="4"/>
  <c r="AC38" i="1"/>
  <c r="AC71" i="13" s="1"/>
  <c r="D70" i="3"/>
  <c r="AA13" i="1"/>
  <c r="AA21" i="13" s="1"/>
  <c r="D19" i="3"/>
  <c r="AA91" i="1"/>
  <c r="AA174" i="13" s="1"/>
  <c r="D15" i="6"/>
  <c r="AA18" i="1"/>
  <c r="AA31" i="13" s="1"/>
  <c r="D29" i="3"/>
  <c r="Z42" i="1"/>
  <c r="Z79" i="13" s="1"/>
  <c r="C9" i="4"/>
  <c r="AC92" i="1"/>
  <c r="AC175" i="13" s="1"/>
  <c r="D30" i="6"/>
  <c r="AC48" i="1"/>
  <c r="AC91" i="13" s="1"/>
  <c r="D22" i="4"/>
  <c r="AC90" i="1"/>
  <c r="AC173" i="13" s="1"/>
  <c r="D12" i="6"/>
  <c r="D68" i="4"/>
  <c r="AC54" i="1"/>
  <c r="AC103" i="13" s="1"/>
  <c r="D34" i="4"/>
  <c r="AC96" i="1"/>
  <c r="AC179" i="13" s="1"/>
  <c r="D38" i="6"/>
  <c r="AC57" i="1"/>
  <c r="AC109" i="13" s="1"/>
  <c r="D40" i="4"/>
  <c r="AA39" i="1"/>
  <c r="AA73" i="13" s="1"/>
  <c r="D3" i="4"/>
  <c r="AC35" i="1"/>
  <c r="AC65" i="13" s="1"/>
  <c r="D64" i="3"/>
  <c r="AA44" i="1"/>
  <c r="AA83" i="13" s="1"/>
  <c r="D13" i="4"/>
  <c r="AA9" i="1"/>
  <c r="AA13" i="13" s="1"/>
  <c r="D11" i="3"/>
  <c r="AC23" i="1"/>
  <c r="AC41" i="13" s="1"/>
  <c r="D40" i="3"/>
  <c r="AA15" i="1"/>
  <c r="AA25" i="13" s="1"/>
  <c r="D23" i="3"/>
  <c r="AA70" i="1"/>
  <c r="AA135" i="13" s="1"/>
  <c r="D9" i="6"/>
  <c r="D65" i="4"/>
  <c r="AC51" i="1"/>
  <c r="AC97" i="13" s="1"/>
  <c r="D28" i="4"/>
  <c r="AC30" i="1"/>
  <c r="AC55" i="13" s="1"/>
  <c r="D54" i="3"/>
  <c r="AB68" i="1"/>
  <c r="AB131" i="13" s="1"/>
  <c r="C6" i="6"/>
  <c r="C62" i="4"/>
  <c r="AC41" i="1"/>
  <c r="AC77" i="13" s="1"/>
  <c r="D8" i="4"/>
  <c r="AA76" i="1"/>
  <c r="AA147" i="13" s="1"/>
  <c r="D25" i="6"/>
  <c r="AA77" i="1"/>
  <c r="AA149" i="13" s="1"/>
  <c r="D27" i="6"/>
  <c r="AC16" i="1"/>
  <c r="AC27" i="13" s="1"/>
  <c r="D26" i="3"/>
  <c r="C11" i="6"/>
  <c r="C67" i="4"/>
  <c r="AB22" i="1"/>
  <c r="AB39" i="13" s="1"/>
  <c r="C38" i="3"/>
  <c r="AA41" i="1"/>
  <c r="AA77" i="13" s="1"/>
  <c r="D7" i="4"/>
  <c r="AB26" i="1"/>
  <c r="AB47" i="13" s="1"/>
  <c r="C46" i="3"/>
  <c r="AB30" i="1"/>
  <c r="AB55" i="13" s="1"/>
  <c r="C54" i="3"/>
  <c r="AB34" i="1"/>
  <c r="AB63" i="13" s="1"/>
  <c r="C62" i="3"/>
  <c r="AC36" i="1"/>
  <c r="AC67" i="13" s="1"/>
  <c r="D66" i="3"/>
  <c r="AC42" i="1"/>
  <c r="AC79" i="13" s="1"/>
  <c r="D10" i="4"/>
  <c r="AC40" i="1"/>
  <c r="AC75" i="13" s="1"/>
  <c r="D6" i="4"/>
  <c r="AC85" i="1"/>
  <c r="AC165" i="13" s="1"/>
  <c r="D10" i="7"/>
  <c r="AA71" i="1"/>
  <c r="AA137" i="13" s="1"/>
  <c r="D13" i="6"/>
  <c r="AB15" i="1"/>
  <c r="AB25" i="13" s="1"/>
  <c r="C24" i="3"/>
  <c r="AB78" i="1"/>
  <c r="AB151" i="13" s="1"/>
  <c r="C42" i="6"/>
  <c r="AA50" i="1"/>
  <c r="AA95" i="13" s="1"/>
  <c r="D25" i="4"/>
  <c r="AC12" i="1"/>
  <c r="AC19" i="13" s="1"/>
  <c r="D18" i="3"/>
  <c r="AA53" i="1"/>
  <c r="AA101" i="13" s="1"/>
  <c r="D31" i="4"/>
  <c r="AB28" i="1"/>
  <c r="AB51" i="13" s="1"/>
  <c r="C50" i="3"/>
  <c r="AA19" i="1"/>
  <c r="AA33" i="13" s="1"/>
  <c r="D31" i="3"/>
  <c r="AA73" i="1"/>
  <c r="AA141" i="13" s="1"/>
  <c r="D19" i="6"/>
  <c r="Z26" i="1"/>
  <c r="Z47" i="13" s="1"/>
  <c r="C45" i="3"/>
  <c r="AB48" i="1"/>
  <c r="AB91" i="13" s="1"/>
  <c r="C22" i="4"/>
  <c r="AB58" i="1"/>
  <c r="AB111" i="13" s="1"/>
  <c r="C42" i="4"/>
  <c r="AB71" i="1"/>
  <c r="AB137" i="13" s="1"/>
  <c r="C14" i="6"/>
  <c r="AA11" i="1"/>
  <c r="AA17" i="13" s="1"/>
  <c r="D15" i="3"/>
  <c r="AA25" i="1"/>
  <c r="AA45" i="13" s="1"/>
  <c r="D43" i="3"/>
  <c r="AB62" i="1"/>
  <c r="AB119" i="13" s="1"/>
  <c r="C6" i="5"/>
  <c r="AA21" i="1"/>
  <c r="AA37" i="13" s="1"/>
  <c r="D35" i="3"/>
  <c r="AA83" i="1"/>
  <c r="AA161" i="13" s="1"/>
  <c r="D5" i="7"/>
  <c r="AA75" i="1"/>
  <c r="AA145" i="13" s="1"/>
  <c r="D23" i="6"/>
  <c r="AB36" i="1"/>
  <c r="AB67" i="13" s="1"/>
  <c r="C66" i="3"/>
  <c r="AC10" i="1"/>
  <c r="AC15" i="13" s="1"/>
  <c r="D14" i="3"/>
  <c r="AA47" i="1"/>
  <c r="AA89" i="13" s="1"/>
  <c r="D19" i="4"/>
  <c r="AC32" i="1"/>
  <c r="AC59" i="13" s="1"/>
  <c r="D58" i="3"/>
  <c r="AA84" i="1"/>
  <c r="AA163" i="13" s="1"/>
  <c r="D7" i="7"/>
  <c r="AA79" i="1"/>
  <c r="AA153" i="13" s="1"/>
  <c r="D43" i="6"/>
  <c r="AC28" i="1"/>
  <c r="AC51" i="13" s="1"/>
  <c r="D50" i="3"/>
  <c r="AA20" i="1"/>
  <c r="AA35" i="13" s="1"/>
  <c r="D33" i="3"/>
  <c r="AA43" i="1"/>
  <c r="AA81" i="13" s="1"/>
  <c r="D11" i="4"/>
  <c r="AB93" i="1"/>
  <c r="AB176" i="13" s="1"/>
  <c r="C32" i="6"/>
  <c r="AC50" i="1"/>
  <c r="AC95" i="13" s="1"/>
  <c r="D26" i="4"/>
  <c r="AC17" i="1"/>
  <c r="AC29" i="13" s="1"/>
  <c r="D28" i="3"/>
  <c r="AC62" i="1"/>
  <c r="AC119" i="13" s="1"/>
  <c r="D6" i="5"/>
  <c r="AC95" i="1"/>
  <c r="AC178" i="13" s="1"/>
  <c r="D36" i="6"/>
  <c r="AC21" i="1"/>
  <c r="AC37" i="13" s="1"/>
  <c r="D36" i="3"/>
  <c r="AB59" i="1"/>
  <c r="AB113" i="13" s="1"/>
  <c r="C44" i="4"/>
  <c r="AA95" i="1"/>
  <c r="AA178" i="13" s="1"/>
  <c r="D35" i="6"/>
  <c r="AA69" i="1"/>
  <c r="AA133" i="13" s="1"/>
  <c r="D63" i="4"/>
  <c r="D7" i="6"/>
  <c r="C63" i="4"/>
  <c r="C7" i="6"/>
  <c r="AB46" i="1"/>
  <c r="AB87" i="13" s="1"/>
  <c r="C18" i="4"/>
  <c r="AA31" i="1"/>
  <c r="AA57" i="13" s="1"/>
  <c r="D55" i="3"/>
  <c r="AB65" i="1"/>
  <c r="AB125" i="13" s="1"/>
  <c r="C12" i="5"/>
  <c r="AA33" i="1"/>
  <c r="AA61" i="13" s="1"/>
  <c r="D59" i="3"/>
  <c r="AA32" i="1"/>
  <c r="AA59" i="13" s="1"/>
  <c r="D57" i="3"/>
  <c r="AA22" i="1"/>
  <c r="AA39" i="13" s="1"/>
  <c r="D37" i="3"/>
  <c r="AC63" i="1"/>
  <c r="AC121" i="13" s="1"/>
  <c r="D8" i="5"/>
  <c r="AC5" i="1"/>
  <c r="AC5" i="13" s="1"/>
  <c r="D4" i="3"/>
  <c r="M22" i="1"/>
  <c r="M39" i="13" s="1"/>
  <c r="M51" i="1"/>
  <c r="M97" i="13" s="1"/>
  <c r="X17" i="1"/>
  <c r="X29" i="13" s="1"/>
  <c r="Y64" i="1"/>
  <c r="Y123" i="13" s="1"/>
  <c r="Y99" i="1"/>
  <c r="X74" i="1"/>
  <c r="X143" i="13" s="1"/>
  <c r="X106" i="1"/>
  <c r="Y77" i="1"/>
  <c r="Y149" i="13" s="1"/>
  <c r="Y97" i="1"/>
  <c r="Y180" i="13" s="1"/>
  <c r="Y73" i="1"/>
  <c r="Y141" i="13" s="1"/>
  <c r="M14" i="1"/>
  <c r="M23" i="13" s="1"/>
  <c r="Y61" i="1"/>
  <c r="Y117" i="13" s="1"/>
  <c r="Y18" i="1"/>
  <c r="Y31" i="13" s="1"/>
  <c r="Y33" i="1"/>
  <c r="Y61" i="13" s="1"/>
  <c r="L26" i="1"/>
  <c r="L47" i="13" s="1"/>
  <c r="Y82" i="1"/>
  <c r="Y159" i="13" s="1"/>
  <c r="M32" i="1"/>
  <c r="M59" i="13" s="1"/>
  <c r="Y11" i="1"/>
  <c r="Y17" i="13" s="1"/>
  <c r="Y45" i="1"/>
  <c r="Y85" i="13" s="1"/>
  <c r="L71" i="1"/>
  <c r="L137" i="13" s="1"/>
  <c r="Y19" i="1"/>
  <c r="Y33" i="13" s="1"/>
  <c r="M39" i="1"/>
  <c r="M73" i="13" s="1"/>
  <c r="Y39" i="1"/>
  <c r="Y73" i="13" s="1"/>
  <c r="L16" i="1"/>
  <c r="L27" i="13" s="1"/>
  <c r="X16" i="1"/>
  <c r="X27" i="13" s="1"/>
  <c r="M84" i="1"/>
  <c r="M163" i="13" s="1"/>
  <c r="Y84" i="1"/>
  <c r="Y163" i="13" s="1"/>
  <c r="M76" i="1"/>
  <c r="M147" i="13" s="1"/>
  <c r="Y76" i="1"/>
  <c r="Y147" i="13" s="1"/>
  <c r="L14" i="1"/>
  <c r="L23" i="13" s="1"/>
  <c r="X14" i="1"/>
  <c r="X23" i="13" s="1"/>
  <c r="L47" i="1"/>
  <c r="L89" i="13" s="1"/>
  <c r="X47" i="1"/>
  <c r="X89" i="13" s="1"/>
  <c r="L20" i="1"/>
  <c r="L35" i="13" s="1"/>
  <c r="X20" i="1"/>
  <c r="X35" i="13" s="1"/>
  <c r="Z56" i="1"/>
  <c r="Z107" i="13" s="1"/>
  <c r="AC68" i="1"/>
  <c r="AC131" i="13" s="1"/>
  <c r="M20" i="1"/>
  <c r="M35" i="13" s="1"/>
  <c r="Y20" i="1"/>
  <c r="Y35" i="13" s="1"/>
  <c r="M91" i="1"/>
  <c r="M174" i="13" s="1"/>
  <c r="Y91" i="1"/>
  <c r="Y174" i="13" s="1"/>
  <c r="X69" i="1"/>
  <c r="X133" i="13" s="1"/>
  <c r="L69" i="1"/>
  <c r="L133" i="13" s="1"/>
  <c r="M9" i="1"/>
  <c r="M13" i="13" s="1"/>
  <c r="Y9" i="1"/>
  <c r="Y13" i="13" s="1"/>
  <c r="Y104" i="1"/>
  <c r="M104" i="1"/>
  <c r="M187" i="13" s="1"/>
  <c r="Z9" i="1"/>
  <c r="Z13" i="13" s="1"/>
  <c r="AB96" i="1"/>
  <c r="AB179" i="13" s="1"/>
  <c r="L35" i="1"/>
  <c r="L65" i="13" s="1"/>
  <c r="X35" i="1"/>
  <c r="X65" i="13" s="1"/>
  <c r="M31" i="1"/>
  <c r="M57" i="13" s="1"/>
  <c r="Y31" i="1"/>
  <c r="Y57" i="13" s="1"/>
  <c r="Z33" i="1"/>
  <c r="Z61" i="13" s="1"/>
  <c r="Z27" i="1"/>
  <c r="Z49" i="13" s="1"/>
  <c r="AC81" i="1"/>
  <c r="AC157" i="13" s="1"/>
  <c r="Y98" i="1"/>
  <c r="L31" i="1"/>
  <c r="L57" i="13" s="1"/>
  <c r="X31" i="1"/>
  <c r="X57" i="13" s="1"/>
  <c r="L70" i="1"/>
  <c r="L135" i="13" s="1"/>
  <c r="X70" i="1"/>
  <c r="X135" i="13" s="1"/>
  <c r="AA105" i="1"/>
  <c r="AA188" i="13" s="1"/>
  <c r="M103" i="1"/>
  <c r="M186" i="13" s="1"/>
  <c r="Y103" i="1"/>
  <c r="M46" i="1"/>
  <c r="M87" i="13" s="1"/>
  <c r="Y46" i="1"/>
  <c r="Z14" i="1"/>
  <c r="Z23" i="13" s="1"/>
  <c r="Z32" i="1"/>
  <c r="Z59" i="13" s="1"/>
  <c r="L38" i="1"/>
  <c r="L71" i="13" s="1"/>
  <c r="X38" i="1"/>
  <c r="Z98" i="1"/>
  <c r="Z181" i="13" s="1"/>
  <c r="AB99" i="1"/>
  <c r="AB182" i="13" s="1"/>
  <c r="Z13" i="1"/>
  <c r="Z21" i="13" s="1"/>
  <c r="Z69" i="1"/>
  <c r="Z133" i="13" s="1"/>
  <c r="L21" i="1"/>
  <c r="L37" i="13" s="1"/>
  <c r="X21" i="1"/>
  <c r="X37" i="13" s="1"/>
  <c r="Z77" i="1"/>
  <c r="Z149" i="13" s="1"/>
  <c r="Z84" i="1"/>
  <c r="Z163" i="13" s="1"/>
  <c r="L9" i="1"/>
  <c r="L13" i="13" s="1"/>
  <c r="X9" i="1"/>
  <c r="X13" i="13" s="1"/>
  <c r="Z57" i="1"/>
  <c r="Z109" i="13" s="1"/>
  <c r="Z35" i="1"/>
  <c r="Z65" i="13" s="1"/>
  <c r="Z31" i="1"/>
  <c r="Z57" i="13" s="1"/>
  <c r="AB85" i="1"/>
  <c r="AB165" i="13" s="1"/>
  <c r="Z54" i="1"/>
  <c r="Z103" i="13" s="1"/>
  <c r="Z103" i="1"/>
  <c r="Z186" i="13" s="1"/>
  <c r="Y6" i="1"/>
  <c r="Y7" i="13" s="1"/>
  <c r="M6" i="1"/>
  <c r="M7" i="13" s="1"/>
  <c r="L32" i="1"/>
  <c r="L59" i="13" s="1"/>
  <c r="X32" i="1"/>
  <c r="X59" i="13" s="1"/>
  <c r="Z79" i="1"/>
  <c r="Z153" i="13" s="1"/>
  <c r="L13" i="1"/>
  <c r="L21" i="13" s="1"/>
  <c r="X13" i="1"/>
  <c r="X21" i="13" s="1"/>
  <c r="M69" i="1"/>
  <c r="M133" i="13" s="1"/>
  <c r="Y69" i="1"/>
  <c r="Y133" i="13" s="1"/>
  <c r="M26" i="1"/>
  <c r="M47" i="13" s="1"/>
  <c r="Y26" i="1"/>
  <c r="Y47" i="13" s="1"/>
  <c r="Z67" i="1"/>
  <c r="Z129" i="13" s="1"/>
  <c r="L77" i="1"/>
  <c r="L149" i="13" s="1"/>
  <c r="X77" i="1"/>
  <c r="X149" i="13" s="1"/>
  <c r="Z15" i="1"/>
  <c r="Z25" i="13" s="1"/>
  <c r="Z50" i="1"/>
  <c r="Z95" i="13" s="1"/>
  <c r="X57" i="1"/>
  <c r="X109" i="13" s="1"/>
  <c r="L57" i="1"/>
  <c r="L109" i="13" s="1"/>
  <c r="AB11" i="1"/>
  <c r="AB17" i="13" s="1"/>
  <c r="Y94" i="1"/>
  <c r="Y177" i="13" s="1"/>
  <c r="M94" i="1"/>
  <c r="M177" i="13" s="1"/>
  <c r="X24" i="1"/>
  <c r="X43" i="13" s="1"/>
  <c r="L24" i="1"/>
  <c r="L43" i="13" s="1"/>
  <c r="Z53" i="1"/>
  <c r="Z101" i="13" s="1"/>
  <c r="Z80" i="1"/>
  <c r="Z155" i="13" s="1"/>
  <c r="L103" i="1"/>
  <c r="L186" i="13" s="1"/>
  <c r="X103" i="1"/>
  <c r="Z91" i="1"/>
  <c r="Z174" i="13" s="1"/>
  <c r="L84" i="1"/>
  <c r="L163" i="13" s="1"/>
  <c r="X84" i="1"/>
  <c r="X163" i="13" s="1"/>
  <c r="X53" i="1"/>
  <c r="X101" i="13" s="1"/>
  <c r="L53" i="1"/>
  <c r="L101" i="13" s="1"/>
  <c r="L80" i="1"/>
  <c r="L155" i="13" s="1"/>
  <c r="X80" i="1"/>
  <c r="Z95" i="1"/>
  <c r="Z178" i="13" s="1"/>
  <c r="Z76" i="1"/>
  <c r="Z147" i="13" s="1"/>
  <c r="L90" i="1"/>
  <c r="L173" i="13" s="1"/>
  <c r="X90" i="1"/>
  <c r="X173" i="13" s="1"/>
  <c r="L67" i="1"/>
  <c r="L129" i="13" s="1"/>
  <c r="X67" i="1"/>
  <c r="X129" i="13" s="1"/>
  <c r="Z23" i="1"/>
  <c r="Z41" i="13" s="1"/>
  <c r="AB102" i="1"/>
  <c r="AB185" i="13" s="1"/>
  <c r="Y7" i="1"/>
  <c r="Y9" i="13" s="1"/>
  <c r="M7" i="1"/>
  <c r="M9" i="13" s="1"/>
  <c r="Z44" i="1"/>
  <c r="Z83" i="13" s="1"/>
  <c r="L101" i="1"/>
  <c r="L184" i="13" s="1"/>
  <c r="X101" i="1"/>
  <c r="L91" i="1"/>
  <c r="L174" i="13" s="1"/>
  <c r="X91" i="1"/>
  <c r="X174" i="13" s="1"/>
  <c r="X52" i="1"/>
  <c r="X99" i="13" s="1"/>
  <c r="L52" i="1"/>
  <c r="L99" i="13" s="1"/>
  <c r="Z6" i="1"/>
  <c r="Z7" i="13" s="1"/>
  <c r="L76" i="1"/>
  <c r="L147" i="13" s="1"/>
  <c r="X76" i="1"/>
  <c r="X147" i="13" s="1"/>
  <c r="X60" i="1"/>
  <c r="X115" i="13" s="1"/>
  <c r="L60" i="1"/>
  <c r="L115" i="13" s="1"/>
  <c r="M34" i="1"/>
  <c r="M63" i="13" s="1"/>
  <c r="Y34" i="1"/>
  <c r="Y63" i="13" s="1"/>
  <c r="AB10" i="1"/>
  <c r="AB15" i="13" s="1"/>
  <c r="Z90" i="1"/>
  <c r="Z173" i="13" s="1"/>
  <c r="L83" i="1"/>
  <c r="L161" i="13" s="1"/>
  <c r="X83" i="1"/>
  <c r="Z104" i="1"/>
  <c r="Z187" i="13" s="1"/>
  <c r="X23" i="1"/>
  <c r="X41" i="13" s="1"/>
  <c r="L23" i="1"/>
  <c r="L41" i="13" s="1"/>
  <c r="M75" i="1"/>
  <c r="M145" i="13" s="1"/>
  <c r="Y75" i="1"/>
  <c r="Y145" i="13" s="1"/>
  <c r="M24" i="1"/>
  <c r="M43" i="13" s="1"/>
  <c r="Y24" i="1"/>
  <c r="Y43" i="13" s="1"/>
  <c r="L54" i="1"/>
  <c r="L103" i="13" s="1"/>
  <c r="X54" i="1"/>
  <c r="X103" i="13" s="1"/>
  <c r="Z101" i="1"/>
  <c r="Z184" i="13" s="1"/>
  <c r="L98" i="1"/>
  <c r="L181" i="13" s="1"/>
  <c r="X98" i="1"/>
  <c r="M44" i="1"/>
  <c r="M83" i="13" s="1"/>
  <c r="Y44" i="1"/>
  <c r="Y83" i="13" s="1"/>
  <c r="Z82" i="1"/>
  <c r="Z159" i="13" s="1"/>
  <c r="Z7" i="1"/>
  <c r="Z9" i="13" s="1"/>
  <c r="L39" i="1"/>
  <c r="L73" i="13" s="1"/>
  <c r="X39" i="1"/>
  <c r="X73" i="13" s="1"/>
  <c r="L79" i="1"/>
  <c r="L153" i="13" s="1"/>
  <c r="X79" i="1"/>
  <c r="X153" i="13" s="1"/>
  <c r="M43" i="1"/>
  <c r="M81" i="13" s="1"/>
  <c r="Y43" i="1"/>
  <c r="Y81" i="13" s="1"/>
  <c r="AB72" i="1"/>
  <c r="AB139" i="13" s="1"/>
  <c r="Z24" i="1"/>
  <c r="Z43" i="13" s="1"/>
  <c r="AC49" i="1"/>
  <c r="AC93" i="13" s="1"/>
  <c r="Z43" i="1"/>
  <c r="Z81" i="13" s="1"/>
  <c r="L95" i="1"/>
  <c r="L178" i="13" s="1"/>
  <c r="X95" i="1"/>
  <c r="X178" i="13" s="1"/>
  <c r="Z47" i="1"/>
  <c r="Z89" i="13" s="1"/>
  <c r="Y83" i="1"/>
  <c r="Y161" i="13" s="1"/>
  <c r="M83" i="1"/>
  <c r="M161" i="13" s="1"/>
  <c r="Z52" i="1"/>
  <c r="Z99" i="13" s="1"/>
  <c r="X107" i="1"/>
  <c r="L107" i="1"/>
  <c r="L190" i="13" s="1"/>
  <c r="Z25" i="1"/>
  <c r="Z45" i="13" s="1"/>
  <c r="Y27" i="1"/>
  <c r="Y49" i="13" s="1"/>
  <c r="M27" i="1"/>
  <c r="M49" i="13" s="1"/>
  <c r="M80" i="1"/>
  <c r="M155" i="13" s="1"/>
  <c r="Y80" i="1"/>
  <c r="Y56" i="1"/>
  <c r="Y107" i="13" s="1"/>
  <c r="M56" i="1"/>
  <c r="M107" i="13" s="1"/>
  <c r="Z60" i="1"/>
  <c r="Z115" i="13" s="1"/>
  <c r="M15" i="1"/>
  <c r="M25" i="13" s="1"/>
  <c r="Y15" i="1"/>
  <c r="Y25" i="13" s="1"/>
  <c r="L94" i="1"/>
  <c r="L177" i="13" s="1"/>
  <c r="X94" i="1"/>
  <c r="X177" i="13" s="1"/>
  <c r="M47" i="1"/>
  <c r="M89" i="13" s="1"/>
  <c r="Y47" i="1"/>
  <c r="Y89" i="13" s="1"/>
  <c r="X44" i="1"/>
  <c r="X83" i="13" s="1"/>
  <c r="L44" i="1"/>
  <c r="L83" i="13" s="1"/>
  <c r="Y107" i="1"/>
  <c r="M107" i="1"/>
  <c r="M190" i="13" s="1"/>
  <c r="L82" i="1"/>
  <c r="L159" i="13" s="1"/>
  <c r="X82" i="1"/>
  <c r="X159" i="13" s="1"/>
  <c r="L50" i="1"/>
  <c r="L95" i="13" s="1"/>
  <c r="X50" i="1"/>
  <c r="X95" i="13" s="1"/>
  <c r="Z106" i="1"/>
  <c r="Z189" i="13" s="1"/>
  <c r="AB55" i="1"/>
  <c r="AB105" i="13" s="1"/>
  <c r="Z94" i="1"/>
  <c r="Z177" i="13" s="1"/>
  <c r="L7" i="1"/>
  <c r="L9" i="13" s="1"/>
  <c r="X7" i="1"/>
  <c r="X9" i="13" s="1"/>
  <c r="Z39" i="1"/>
  <c r="Z73" i="13" s="1"/>
  <c r="Z75" i="1"/>
  <c r="Z145" i="13" s="1"/>
  <c r="AB5" i="1"/>
  <c r="AB5" i="13" s="1"/>
  <c r="AB19" i="1"/>
  <c r="AB33" i="13" s="1"/>
  <c r="L75" i="1"/>
  <c r="L145" i="13" s="1"/>
  <c r="X75" i="1"/>
  <c r="X145" i="13" s="1"/>
  <c r="Z70" i="1"/>
  <c r="Z135" i="13" s="1"/>
  <c r="M71" i="1"/>
  <c r="M137" i="13" s="1"/>
  <c r="Y71" i="1"/>
  <c r="Y137" i="13" s="1"/>
  <c r="Z16" i="1"/>
  <c r="Z27" i="13" s="1"/>
  <c r="M79" i="1"/>
  <c r="M153" i="13" s="1"/>
  <c r="Y79" i="1"/>
  <c r="Y153" i="13" s="1"/>
  <c r="Z20" i="1"/>
  <c r="Z35" i="13" s="1"/>
  <c r="L56" i="1"/>
  <c r="L107" i="13" s="1"/>
  <c r="X56" i="1"/>
  <c r="X107" i="13" s="1"/>
  <c r="X6" i="1"/>
  <c r="X7" i="13" s="1"/>
  <c r="L6" i="1"/>
  <c r="L7" i="13" s="1"/>
  <c r="Z107" i="1"/>
  <c r="Z190" i="13" s="1"/>
  <c r="Z21" i="1"/>
  <c r="Z37" i="13" s="1"/>
  <c r="L43" i="1"/>
  <c r="L81" i="13" s="1"/>
  <c r="X43" i="1"/>
  <c r="X81" i="13" s="1"/>
  <c r="L25" i="1"/>
  <c r="L45" i="13" s="1"/>
  <c r="X25" i="1"/>
  <c r="X45" i="13" s="1"/>
  <c r="L104" i="1"/>
  <c r="L187" i="13" s="1"/>
  <c r="X104" i="1"/>
  <c r="Y53" i="1"/>
  <c r="Y101" i="13" s="1"/>
  <c r="M53" i="1"/>
  <c r="M101" i="13" s="1"/>
  <c r="M70" i="1"/>
  <c r="M135" i="13" s="1"/>
  <c r="Y70" i="1"/>
  <c r="Y135" i="13" s="1"/>
  <c r="L33" i="1"/>
  <c r="L61" i="13" s="1"/>
  <c r="X33" i="1"/>
  <c r="X61" i="13" s="1"/>
  <c r="L27" i="1"/>
  <c r="L49" i="13" s="1"/>
  <c r="X27" i="1"/>
  <c r="X49" i="13" s="1"/>
  <c r="F315" i="2"/>
  <c r="E315" i="2"/>
  <c r="F314" i="2"/>
  <c r="E314" i="2"/>
  <c r="F313" i="2"/>
  <c r="E313" i="2"/>
  <c r="F312" i="2"/>
  <c r="E312" i="2"/>
  <c r="F311" i="2"/>
  <c r="E311" i="2"/>
  <c r="F310" i="2"/>
  <c r="E310" i="2"/>
  <c r="F309" i="2"/>
  <c r="E309" i="2"/>
  <c r="F308" i="2"/>
  <c r="E308" i="2"/>
  <c r="F307" i="2"/>
  <c r="E307" i="2"/>
  <c r="F306" i="2"/>
  <c r="E306" i="2"/>
  <c r="F305" i="2"/>
  <c r="E305" i="2"/>
  <c r="F304" i="2"/>
  <c r="E304" i="2"/>
  <c r="F303" i="2"/>
  <c r="E303" i="2"/>
  <c r="F302" i="2"/>
  <c r="E302" i="2"/>
  <c r="F301" i="2"/>
  <c r="E301" i="2"/>
  <c r="F300" i="2"/>
  <c r="E300" i="2"/>
  <c r="F299" i="2"/>
  <c r="E299" i="2"/>
  <c r="F298" i="2"/>
  <c r="E298" i="2"/>
  <c r="F297" i="2"/>
  <c r="E297" i="2"/>
  <c r="F296" i="2"/>
  <c r="E296" i="2"/>
  <c r="F295" i="2"/>
  <c r="E295" i="2"/>
  <c r="F294" i="2"/>
  <c r="E294" i="2"/>
  <c r="F293" i="2"/>
  <c r="E293" i="2"/>
  <c r="F292" i="2"/>
  <c r="E292" i="2"/>
  <c r="F291" i="2"/>
  <c r="E291" i="2"/>
  <c r="F290" i="2"/>
  <c r="E290" i="2"/>
  <c r="F289" i="2"/>
  <c r="E289" i="2"/>
  <c r="F288" i="2"/>
  <c r="E288" i="2"/>
  <c r="F287" i="2"/>
  <c r="E287" i="2"/>
  <c r="F286" i="2"/>
  <c r="E286" i="2"/>
  <c r="F285" i="2"/>
  <c r="E285" i="2"/>
  <c r="F284" i="2"/>
  <c r="E284" i="2"/>
  <c r="F283" i="2"/>
  <c r="E283" i="2"/>
  <c r="F282" i="2"/>
  <c r="E282" i="2"/>
  <c r="F281" i="2"/>
  <c r="E281" i="2"/>
  <c r="F280" i="2"/>
  <c r="E280" i="2"/>
  <c r="F279" i="2"/>
  <c r="E279" i="2"/>
  <c r="F278" i="2"/>
  <c r="E278" i="2"/>
  <c r="F277" i="2"/>
  <c r="E277" i="2"/>
  <c r="F276" i="2"/>
  <c r="E276" i="2"/>
  <c r="F275" i="2"/>
  <c r="E275" i="2"/>
  <c r="F274" i="2"/>
  <c r="E274" i="2"/>
  <c r="F273" i="2"/>
  <c r="E273" i="2"/>
  <c r="F272" i="2"/>
  <c r="E272" i="2"/>
  <c r="F271" i="2"/>
  <c r="E271" i="2"/>
  <c r="F270" i="2"/>
  <c r="E270" i="2"/>
  <c r="F269" i="2"/>
  <c r="E269" i="2"/>
  <c r="F268" i="2"/>
  <c r="E268" i="2"/>
  <c r="F267" i="2"/>
  <c r="E267" i="2"/>
  <c r="F266" i="2"/>
  <c r="E266" i="2"/>
  <c r="F265" i="2"/>
  <c r="E265" i="2"/>
  <c r="F264" i="2"/>
  <c r="E264" i="2"/>
  <c r="F263" i="2"/>
  <c r="E263" i="2"/>
  <c r="F262" i="2"/>
  <c r="E262" i="2"/>
  <c r="F261" i="2"/>
  <c r="E261" i="2"/>
  <c r="F260" i="2"/>
  <c r="E260" i="2"/>
  <c r="F259" i="2"/>
  <c r="E259" i="2"/>
  <c r="F258" i="2"/>
  <c r="E258" i="2"/>
  <c r="F257" i="2"/>
  <c r="E257" i="2"/>
  <c r="F256" i="2"/>
  <c r="E256" i="2"/>
  <c r="F255" i="2"/>
  <c r="E255" i="2"/>
  <c r="F254" i="2"/>
  <c r="E254" i="2"/>
  <c r="F253" i="2"/>
  <c r="E253" i="2"/>
  <c r="F252" i="2"/>
  <c r="E252" i="2"/>
  <c r="F251" i="2"/>
  <c r="E251" i="2"/>
  <c r="F250" i="2"/>
  <c r="E250" i="2"/>
  <c r="F249" i="2"/>
  <c r="E249" i="2"/>
  <c r="F248" i="2"/>
  <c r="E248" i="2"/>
  <c r="F247" i="2"/>
  <c r="E247" i="2"/>
  <c r="F246" i="2"/>
  <c r="E246" i="2"/>
  <c r="F245" i="2"/>
  <c r="E245" i="2"/>
  <c r="F244" i="2"/>
  <c r="E244" i="2"/>
  <c r="F243" i="2"/>
  <c r="E243" i="2"/>
  <c r="F242" i="2"/>
  <c r="E242" i="2"/>
  <c r="F241" i="2"/>
  <c r="E241" i="2"/>
  <c r="F240" i="2"/>
  <c r="E240" i="2"/>
  <c r="F239" i="2"/>
  <c r="E239" i="2"/>
  <c r="F238" i="2"/>
  <c r="E238" i="2"/>
  <c r="F237" i="2"/>
  <c r="E237" i="2"/>
  <c r="F236" i="2"/>
  <c r="E236" i="2"/>
  <c r="F235" i="2"/>
  <c r="E235" i="2"/>
  <c r="F234" i="2"/>
  <c r="E234" i="2"/>
  <c r="F233" i="2"/>
  <c r="E233" i="2"/>
  <c r="F232" i="2"/>
  <c r="E232" i="2"/>
  <c r="F231" i="2"/>
  <c r="E231" i="2"/>
  <c r="F230" i="2"/>
  <c r="E230" i="2"/>
  <c r="F229" i="2"/>
  <c r="E229" i="2"/>
  <c r="F228" i="2"/>
  <c r="E228" i="2"/>
  <c r="F227" i="2"/>
  <c r="E227" i="2"/>
  <c r="F226" i="2"/>
  <c r="E226" i="2"/>
  <c r="F225" i="2"/>
  <c r="E225" i="2"/>
  <c r="F224" i="2"/>
  <c r="E224" i="2"/>
  <c r="F223" i="2"/>
  <c r="E223" i="2"/>
  <c r="F222" i="2"/>
  <c r="E222" i="2"/>
  <c r="F221" i="2"/>
  <c r="E221" i="2"/>
  <c r="F220" i="2"/>
  <c r="E220" i="2"/>
  <c r="F219" i="2"/>
  <c r="E219" i="2"/>
  <c r="F218" i="2"/>
  <c r="E218" i="2"/>
  <c r="F217" i="2"/>
  <c r="E217" i="2"/>
  <c r="F216" i="2"/>
  <c r="E216" i="2"/>
  <c r="F215" i="2"/>
  <c r="E215" i="2"/>
  <c r="F214" i="2"/>
  <c r="E214" i="2"/>
  <c r="F213" i="2"/>
  <c r="E213" i="2"/>
  <c r="F212" i="2"/>
  <c r="E212" i="2"/>
  <c r="F211" i="2"/>
  <c r="E211" i="2"/>
  <c r="F210" i="2"/>
  <c r="E210" i="2"/>
  <c r="F209" i="2"/>
  <c r="E209" i="2"/>
  <c r="F208" i="2"/>
  <c r="E208" i="2"/>
  <c r="F207" i="2"/>
  <c r="E207" i="2"/>
  <c r="F206" i="2"/>
  <c r="E206" i="2"/>
  <c r="F205" i="2"/>
  <c r="E205" i="2"/>
  <c r="F204" i="2"/>
  <c r="E204" i="2"/>
  <c r="F203" i="2"/>
  <c r="E203" i="2"/>
  <c r="F202" i="2"/>
  <c r="E202" i="2"/>
  <c r="F201" i="2"/>
  <c r="E201" i="2"/>
  <c r="F200" i="2"/>
  <c r="E200" i="2"/>
  <c r="F199" i="2"/>
  <c r="E199" i="2"/>
  <c r="F198" i="2"/>
  <c r="E198" i="2"/>
  <c r="F197" i="2"/>
  <c r="E197" i="2"/>
  <c r="F196" i="2"/>
  <c r="E196" i="2"/>
  <c r="F195" i="2"/>
  <c r="E195" i="2"/>
  <c r="F194" i="2"/>
  <c r="E194" i="2"/>
  <c r="F193" i="2"/>
  <c r="E193" i="2"/>
  <c r="F192" i="2"/>
  <c r="E192" i="2"/>
  <c r="F191" i="2"/>
  <c r="E191" i="2"/>
  <c r="F190" i="2"/>
  <c r="E190" i="2"/>
  <c r="F189" i="2"/>
  <c r="E189" i="2"/>
  <c r="F188" i="2"/>
  <c r="E188" i="2"/>
  <c r="F187" i="2"/>
  <c r="E187" i="2"/>
  <c r="F186" i="2"/>
  <c r="E186" i="2"/>
  <c r="F185" i="2"/>
  <c r="E185" i="2"/>
  <c r="F184" i="2"/>
  <c r="E184" i="2"/>
  <c r="F183" i="2"/>
  <c r="E183" i="2"/>
  <c r="F182" i="2"/>
  <c r="E182" i="2"/>
  <c r="F181" i="2"/>
  <c r="E181" i="2"/>
  <c r="F180" i="2"/>
  <c r="E180" i="2"/>
  <c r="F179" i="2"/>
  <c r="E179" i="2"/>
  <c r="F178" i="2"/>
  <c r="E178" i="2"/>
  <c r="F177" i="2"/>
  <c r="E177" i="2"/>
  <c r="F176" i="2"/>
  <c r="E176" i="2"/>
  <c r="F175" i="2"/>
  <c r="E175" i="2"/>
  <c r="F174" i="2"/>
  <c r="E174" i="2"/>
  <c r="F173" i="2"/>
  <c r="E173" i="2"/>
  <c r="F172" i="2"/>
  <c r="E172" i="2"/>
  <c r="F171" i="2"/>
  <c r="E171" i="2"/>
  <c r="F170" i="2"/>
  <c r="E170" i="2"/>
  <c r="F169" i="2"/>
  <c r="E169" i="2"/>
  <c r="F168" i="2"/>
  <c r="E168" i="2"/>
  <c r="F167" i="2"/>
  <c r="E167" i="2"/>
  <c r="F166" i="2"/>
  <c r="E166" i="2"/>
  <c r="F165" i="2"/>
  <c r="E165" i="2"/>
  <c r="F164" i="2"/>
  <c r="E164" i="2"/>
  <c r="F163" i="2"/>
  <c r="E163" i="2"/>
  <c r="F162" i="2"/>
  <c r="E162" i="2"/>
  <c r="F161" i="2"/>
  <c r="E161" i="2"/>
  <c r="F160" i="2"/>
  <c r="E160" i="2"/>
  <c r="F159" i="2"/>
  <c r="E159" i="2"/>
  <c r="F158" i="2"/>
  <c r="E158" i="2"/>
  <c r="F157" i="2"/>
  <c r="E157" i="2"/>
  <c r="F156" i="2"/>
  <c r="E156" i="2"/>
  <c r="F155" i="2"/>
  <c r="E155" i="2"/>
  <c r="F154" i="2"/>
  <c r="E154" i="2"/>
  <c r="F153" i="2"/>
  <c r="E153" i="2"/>
  <c r="F152" i="2"/>
  <c r="E152" i="2"/>
  <c r="F151" i="2"/>
  <c r="E151" i="2"/>
  <c r="F150" i="2"/>
  <c r="E150" i="2"/>
  <c r="F149" i="2"/>
  <c r="E149" i="2"/>
  <c r="F148" i="2"/>
  <c r="E148" i="2"/>
  <c r="F147" i="2"/>
  <c r="E147" i="2"/>
  <c r="F146" i="2"/>
  <c r="E146" i="2"/>
  <c r="F145" i="2"/>
  <c r="E145" i="2"/>
  <c r="F144" i="2"/>
  <c r="E144" i="2"/>
  <c r="F143" i="2"/>
  <c r="E143" i="2"/>
  <c r="F142" i="2"/>
  <c r="E142" i="2"/>
  <c r="F141" i="2"/>
  <c r="E141" i="2"/>
  <c r="F140" i="2"/>
  <c r="E140" i="2"/>
  <c r="F139" i="2"/>
  <c r="E139" i="2"/>
  <c r="F138" i="2"/>
  <c r="E138" i="2"/>
  <c r="F137" i="2"/>
  <c r="E137" i="2"/>
  <c r="F136" i="2"/>
  <c r="E136" i="2"/>
  <c r="F135" i="2"/>
  <c r="E135" i="2"/>
  <c r="F134" i="2"/>
  <c r="E134" i="2"/>
  <c r="F133" i="2"/>
  <c r="E133" i="2"/>
  <c r="F132" i="2"/>
  <c r="E132" i="2"/>
  <c r="F131" i="2"/>
  <c r="E131" i="2"/>
  <c r="F130" i="2"/>
  <c r="E130" i="2"/>
  <c r="F129" i="2"/>
  <c r="E129" i="2"/>
  <c r="F128" i="2"/>
  <c r="E128" i="2"/>
  <c r="F127" i="2"/>
  <c r="E127" i="2"/>
  <c r="F126" i="2"/>
  <c r="E126" i="2"/>
  <c r="F125" i="2"/>
  <c r="E125" i="2"/>
  <c r="F124" i="2"/>
  <c r="E124" i="2"/>
  <c r="F123" i="2"/>
  <c r="E123" i="2"/>
  <c r="F122" i="2"/>
  <c r="E122" i="2"/>
  <c r="F121" i="2"/>
  <c r="E121" i="2"/>
  <c r="F120" i="2"/>
  <c r="E120" i="2"/>
  <c r="F119" i="2"/>
  <c r="E119" i="2"/>
  <c r="F118" i="2"/>
  <c r="E118" i="2"/>
  <c r="F117" i="2"/>
  <c r="E117" i="2"/>
  <c r="F116" i="2"/>
  <c r="E116" i="2"/>
  <c r="F115" i="2"/>
  <c r="E115" i="2"/>
  <c r="F114" i="2"/>
  <c r="E114" i="2"/>
  <c r="F113" i="2"/>
  <c r="E113" i="2"/>
  <c r="F112" i="2"/>
  <c r="E112" i="2"/>
  <c r="F111" i="2"/>
  <c r="E111" i="2"/>
  <c r="F110" i="2"/>
  <c r="E110" i="2"/>
  <c r="F109" i="2"/>
  <c r="E109" i="2"/>
  <c r="F108" i="2"/>
  <c r="E108" i="2"/>
  <c r="F107" i="2"/>
  <c r="E107" i="2"/>
  <c r="F106" i="2"/>
  <c r="E106" i="2"/>
  <c r="F105" i="2"/>
  <c r="E105" i="2"/>
  <c r="F104" i="2"/>
  <c r="E104" i="2"/>
  <c r="F103" i="2"/>
  <c r="E103" i="2"/>
  <c r="F102" i="2"/>
  <c r="E102" i="2"/>
  <c r="F101" i="2"/>
  <c r="E101" i="2"/>
  <c r="F100" i="2"/>
  <c r="E100" i="2"/>
  <c r="F99" i="2"/>
  <c r="E99" i="2"/>
  <c r="F98" i="2"/>
  <c r="E98" i="2"/>
  <c r="F97" i="2"/>
  <c r="E97" i="2"/>
  <c r="F96" i="2"/>
  <c r="E96" i="2"/>
  <c r="F95" i="2"/>
  <c r="E95" i="2"/>
  <c r="F94" i="2"/>
  <c r="E94" i="2"/>
  <c r="F93" i="2"/>
  <c r="E93" i="2"/>
  <c r="F92" i="2"/>
  <c r="E92" i="2"/>
  <c r="F91" i="2"/>
  <c r="E91" i="2"/>
  <c r="F90" i="2"/>
  <c r="E90" i="2"/>
  <c r="F89" i="2"/>
  <c r="E89" i="2"/>
  <c r="F88" i="2"/>
  <c r="E88" i="2"/>
  <c r="F87" i="2"/>
  <c r="E87" i="2"/>
  <c r="F86" i="2"/>
  <c r="E86" i="2"/>
  <c r="F85" i="2"/>
  <c r="E85" i="2"/>
  <c r="F84" i="2"/>
  <c r="E84" i="2"/>
  <c r="F83" i="2"/>
  <c r="E83" i="2"/>
  <c r="F82" i="2"/>
  <c r="E82" i="2"/>
  <c r="F81" i="2"/>
  <c r="E81" i="2"/>
  <c r="F80" i="2"/>
  <c r="E80" i="2"/>
  <c r="F79" i="2"/>
  <c r="E79" i="2"/>
  <c r="F78" i="2"/>
  <c r="E78" i="2"/>
  <c r="F77" i="2"/>
  <c r="E77" i="2"/>
  <c r="F76" i="2"/>
  <c r="E76" i="2"/>
  <c r="F75" i="2"/>
  <c r="E75" i="2"/>
  <c r="F74" i="2"/>
  <c r="E74" i="2"/>
  <c r="F73" i="2"/>
  <c r="E73" i="2"/>
  <c r="F72" i="2"/>
  <c r="E72" i="2"/>
  <c r="F71" i="2"/>
  <c r="E71" i="2"/>
  <c r="F70" i="2"/>
  <c r="E70" i="2"/>
  <c r="F69" i="2"/>
  <c r="E69" i="2"/>
  <c r="F68" i="2"/>
  <c r="E68" i="2"/>
  <c r="F67" i="2"/>
  <c r="E67" i="2"/>
  <c r="F66" i="2"/>
  <c r="E66" i="2"/>
  <c r="F65" i="2"/>
  <c r="E65" i="2"/>
  <c r="F64" i="2"/>
  <c r="E64" i="2"/>
  <c r="F63" i="2"/>
  <c r="E63" i="2"/>
  <c r="F62" i="2"/>
  <c r="E62" i="2"/>
  <c r="F61" i="2"/>
  <c r="E61" i="2"/>
  <c r="F60" i="2"/>
  <c r="E60" i="2"/>
  <c r="F59" i="2"/>
  <c r="E59" i="2"/>
  <c r="F58" i="2"/>
  <c r="E58" i="2"/>
  <c r="F57" i="2"/>
  <c r="E57" i="2"/>
  <c r="F56" i="2"/>
  <c r="E56" i="2"/>
  <c r="F55" i="2"/>
  <c r="E55" i="2"/>
  <c r="F54" i="2"/>
  <c r="E54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AC80" i="1" l="1"/>
  <c r="AC155" i="13" s="1"/>
  <c r="Y155" i="13"/>
  <c r="AB104" i="1"/>
  <c r="AB187" i="13" s="1"/>
  <c r="X187" i="13"/>
  <c r="AB98" i="1"/>
  <c r="AB181" i="13" s="1"/>
  <c r="X181" i="13"/>
  <c r="AB80" i="1"/>
  <c r="AB155" i="13" s="1"/>
  <c r="X155" i="13"/>
  <c r="AC103" i="1"/>
  <c r="AC186" i="13" s="1"/>
  <c r="Y186" i="13"/>
  <c r="C6" i="7"/>
  <c r="X161" i="13"/>
  <c r="D18" i="4"/>
  <c r="Y87" i="13"/>
  <c r="AC98" i="1"/>
  <c r="AC181" i="13" s="1"/>
  <c r="Y181" i="13"/>
  <c r="AC107" i="1"/>
  <c r="AC190" i="13" s="1"/>
  <c r="Y190" i="13"/>
  <c r="AB106" i="1"/>
  <c r="AB189" i="13" s="1"/>
  <c r="X189" i="13"/>
  <c r="AB103" i="1"/>
  <c r="AB186" i="13" s="1"/>
  <c r="X186" i="13"/>
  <c r="C70" i="3"/>
  <c r="X71" i="13"/>
  <c r="AC104" i="1"/>
  <c r="AC187" i="13" s="1"/>
  <c r="Y187" i="13"/>
  <c r="AB107" i="1"/>
  <c r="AB190" i="13" s="1"/>
  <c r="X190" i="13"/>
  <c r="AB101" i="1"/>
  <c r="AB184" i="13" s="1"/>
  <c r="X184" i="13"/>
  <c r="AC99" i="1"/>
  <c r="AC182" i="13" s="1"/>
  <c r="Y182" i="13"/>
  <c r="AC70" i="1"/>
  <c r="AC135" i="13" s="1"/>
  <c r="D66" i="4"/>
  <c r="D10" i="6"/>
  <c r="AB43" i="1"/>
  <c r="AB81" i="13" s="1"/>
  <c r="C12" i="4"/>
  <c r="AC34" i="1"/>
  <c r="AC63" i="13" s="1"/>
  <c r="D62" i="3"/>
  <c r="AC7" i="1"/>
  <c r="AC9" i="13" s="1"/>
  <c r="D8" i="3"/>
  <c r="AB24" i="1"/>
  <c r="AB43" i="13" s="1"/>
  <c r="C42" i="3"/>
  <c r="AB77" i="1"/>
  <c r="AB149" i="13" s="1"/>
  <c r="C28" i="6"/>
  <c r="AC91" i="1"/>
  <c r="AC174" i="13" s="1"/>
  <c r="D16" i="6"/>
  <c r="AB20" i="1"/>
  <c r="AB35" i="13" s="1"/>
  <c r="C34" i="3"/>
  <c r="AC84" i="1"/>
  <c r="AC163" i="13" s="1"/>
  <c r="D8" i="7"/>
  <c r="AC61" i="1"/>
  <c r="AC117" i="13" s="1"/>
  <c r="D4" i="5"/>
  <c r="AC64" i="1"/>
  <c r="AC123" i="13" s="1"/>
  <c r="D10" i="5"/>
  <c r="AC79" i="1"/>
  <c r="AC153" i="13" s="1"/>
  <c r="D44" i="6"/>
  <c r="AC15" i="1"/>
  <c r="AC25" i="13" s="1"/>
  <c r="D24" i="3"/>
  <c r="AC83" i="1"/>
  <c r="AC161" i="13" s="1"/>
  <c r="D6" i="7"/>
  <c r="AB39" i="1"/>
  <c r="AB73" i="13" s="1"/>
  <c r="C4" i="4"/>
  <c r="AB23" i="1"/>
  <c r="AB41" i="13" s="1"/>
  <c r="C40" i="3"/>
  <c r="AB52" i="1"/>
  <c r="AB99" i="13" s="1"/>
  <c r="C30" i="4"/>
  <c r="AB21" i="1"/>
  <c r="AB37" i="13" s="1"/>
  <c r="C36" i="3"/>
  <c r="AC82" i="1"/>
  <c r="AC159" i="13" s="1"/>
  <c r="D4" i="7"/>
  <c r="AB17" i="1"/>
  <c r="AB29" i="13" s="1"/>
  <c r="C28" i="3"/>
  <c r="AC27" i="1"/>
  <c r="AC49" i="13" s="1"/>
  <c r="D48" i="3"/>
  <c r="AB54" i="1"/>
  <c r="AB103" i="13" s="1"/>
  <c r="C34" i="4"/>
  <c r="AB91" i="1"/>
  <c r="AB174" i="13" s="1"/>
  <c r="C16" i="6"/>
  <c r="AC94" i="1"/>
  <c r="AC177" i="13" s="1"/>
  <c r="D34" i="6"/>
  <c r="AB32" i="1"/>
  <c r="AB59" i="13" s="1"/>
  <c r="C58" i="3"/>
  <c r="AB70" i="1"/>
  <c r="AB135" i="13" s="1"/>
  <c r="C66" i="4"/>
  <c r="C10" i="6"/>
  <c r="AB47" i="1"/>
  <c r="AB89" i="13" s="1"/>
  <c r="C20" i="4"/>
  <c r="AB16" i="1"/>
  <c r="AB27" i="13" s="1"/>
  <c r="C26" i="3"/>
  <c r="AC73" i="1"/>
  <c r="AC141" i="13" s="1"/>
  <c r="D20" i="6"/>
  <c r="AC53" i="1"/>
  <c r="AC101" i="13" s="1"/>
  <c r="D32" i="4"/>
  <c r="AB95" i="1"/>
  <c r="AB178" i="13" s="1"/>
  <c r="C36" i="6"/>
  <c r="AB60" i="1"/>
  <c r="AB115" i="13" s="1"/>
  <c r="C46" i="4"/>
  <c r="AC26" i="1"/>
  <c r="AC47" i="13" s="1"/>
  <c r="D46" i="3"/>
  <c r="AC31" i="1"/>
  <c r="AC57" i="13" s="1"/>
  <c r="D56" i="3"/>
  <c r="AC20" i="1"/>
  <c r="AC35" i="13" s="1"/>
  <c r="D34" i="3"/>
  <c r="AC45" i="1"/>
  <c r="AC85" i="13" s="1"/>
  <c r="D16" i="4"/>
  <c r="AC97" i="1"/>
  <c r="AC180" i="13" s="1"/>
  <c r="D40" i="6"/>
  <c r="AB27" i="1"/>
  <c r="AB49" i="13" s="1"/>
  <c r="C48" i="3"/>
  <c r="AB44" i="1"/>
  <c r="AB83" i="13" s="1"/>
  <c r="C14" i="4"/>
  <c r="AC24" i="1"/>
  <c r="AC43" i="13" s="1"/>
  <c r="D42" i="3"/>
  <c r="AB76" i="1"/>
  <c r="AB147" i="13" s="1"/>
  <c r="C26" i="6"/>
  <c r="AB67" i="1"/>
  <c r="AB129" i="13" s="1"/>
  <c r="C4" i="6"/>
  <c r="C60" i="4"/>
  <c r="AC39" i="1"/>
  <c r="AC73" i="13" s="1"/>
  <c r="D4" i="4"/>
  <c r="AC77" i="1"/>
  <c r="AC149" i="13" s="1"/>
  <c r="D28" i="6"/>
  <c r="AC44" i="1"/>
  <c r="AC83" i="13" s="1"/>
  <c r="D14" i="4"/>
  <c r="AB57" i="1"/>
  <c r="AB109" i="13" s="1"/>
  <c r="C40" i="4"/>
  <c r="AC69" i="1"/>
  <c r="AC133" i="13" s="1"/>
  <c r="D8" i="6"/>
  <c r="D64" i="4"/>
  <c r="AC6" i="1"/>
  <c r="AC7" i="13" s="1"/>
  <c r="D6" i="3"/>
  <c r="AB9" i="1"/>
  <c r="AB13" i="13" s="1"/>
  <c r="C12" i="3"/>
  <c r="AB35" i="1"/>
  <c r="AB65" i="13" s="1"/>
  <c r="C64" i="3"/>
  <c r="AC33" i="1"/>
  <c r="AC61" i="13" s="1"/>
  <c r="D60" i="3"/>
  <c r="AB74" i="1"/>
  <c r="AB143" i="13" s="1"/>
  <c r="C22" i="6"/>
  <c r="AC71" i="1"/>
  <c r="AC137" i="13" s="1"/>
  <c r="D14" i="6"/>
  <c r="AB50" i="1"/>
  <c r="AB95" i="13" s="1"/>
  <c r="C26" i="4"/>
  <c r="AB31" i="1"/>
  <c r="AB57" i="13" s="1"/>
  <c r="C56" i="3"/>
  <c r="AC9" i="1"/>
  <c r="AC13" i="13" s="1"/>
  <c r="D12" i="3"/>
  <c r="AB14" i="1"/>
  <c r="AB23" i="13" s="1"/>
  <c r="C22" i="3"/>
  <c r="AC11" i="1"/>
  <c r="AC17" i="13" s="1"/>
  <c r="D16" i="3"/>
  <c r="AB6" i="1"/>
  <c r="AB7" i="13" s="1"/>
  <c r="C6" i="3"/>
  <c r="AC47" i="1"/>
  <c r="AC89" i="13" s="1"/>
  <c r="D20" i="4"/>
  <c r="AC56" i="1"/>
  <c r="AC107" i="13" s="1"/>
  <c r="D38" i="4"/>
  <c r="AC43" i="1"/>
  <c r="AC81" i="13" s="1"/>
  <c r="D12" i="4"/>
  <c r="AB33" i="1"/>
  <c r="AB61" i="13" s="1"/>
  <c r="C60" i="3"/>
  <c r="AB25" i="1"/>
  <c r="AB45" i="13" s="1"/>
  <c r="C44" i="3"/>
  <c r="AB56" i="1"/>
  <c r="AB107" i="13" s="1"/>
  <c r="C38" i="4"/>
  <c r="AB7" i="1"/>
  <c r="AB9" i="13" s="1"/>
  <c r="C8" i="3"/>
  <c r="AB82" i="1"/>
  <c r="AB159" i="13" s="1"/>
  <c r="C4" i="7"/>
  <c r="AC75" i="1"/>
  <c r="AC145" i="13" s="1"/>
  <c r="D24" i="6"/>
  <c r="AB90" i="1"/>
  <c r="AB173" i="13" s="1"/>
  <c r="C12" i="6"/>
  <c r="C68" i="4"/>
  <c r="AB53" i="1"/>
  <c r="AB101" i="13" s="1"/>
  <c r="C32" i="4"/>
  <c r="AC76" i="1"/>
  <c r="AC147" i="13" s="1"/>
  <c r="D26" i="6"/>
  <c r="AC19" i="1"/>
  <c r="AC33" i="13" s="1"/>
  <c r="D32" i="3"/>
  <c r="AC18" i="1"/>
  <c r="AC31" i="13" s="1"/>
  <c r="D30" i="3"/>
  <c r="AB75" i="1"/>
  <c r="AB145" i="13" s="1"/>
  <c r="C24" i="6"/>
  <c r="AB94" i="1"/>
  <c r="AB177" i="13" s="1"/>
  <c r="C34" i="6"/>
  <c r="AB79" i="1"/>
  <c r="AB153" i="13" s="1"/>
  <c r="C44" i="6"/>
  <c r="AB84" i="1"/>
  <c r="AB163" i="13" s="1"/>
  <c r="C8" i="7"/>
  <c r="AB13" i="1"/>
  <c r="AB21" i="13" s="1"/>
  <c r="C20" i="3"/>
  <c r="AB69" i="1"/>
  <c r="AB133" i="13" s="1"/>
  <c r="C8" i="6"/>
  <c r="C64" i="4"/>
  <c r="AC46" i="1"/>
  <c r="AC87" i="13" s="1"/>
  <c r="AB83" i="1"/>
  <c r="AB161" i="13" s="1"/>
  <c r="AB38" i="1"/>
  <c r="AB71" i="13" s="1"/>
</calcChain>
</file>

<file path=xl/sharedStrings.xml><?xml version="1.0" encoding="utf-8"?>
<sst xmlns="http://schemas.openxmlformats.org/spreadsheetml/2006/main" count="2660" uniqueCount="312">
  <si>
    <t>intersection (A) NW bound entrance ramp</t>
  </si>
  <si>
    <t>intersection (A) SW bound queue</t>
  </si>
  <si>
    <t>intersection (A) SW bound departure</t>
  </si>
  <si>
    <t>intersection (A) SW bound connect</t>
  </si>
  <si>
    <t>intersection (A) NE bound approach</t>
  </si>
  <si>
    <t>intersection (A) NE bound queue</t>
  </si>
  <si>
    <t>intersection (A) NB LT queue</t>
  </si>
  <si>
    <t>intersection (A) WB LT queue</t>
  </si>
  <si>
    <t>intersection (A) NB queue</t>
  </si>
  <si>
    <t>intersection (A) WB LT approach</t>
  </si>
  <si>
    <t>intersection (A) NB approach</t>
  </si>
  <si>
    <t>intersection (A) NE bound departure</t>
  </si>
  <si>
    <t>intersection (B) SW bound queue</t>
  </si>
  <si>
    <t>intersection (B) SE LT queue</t>
  </si>
  <si>
    <t>intersection (B) SW bound departure</t>
  </si>
  <si>
    <t>intersection (B) NE bound LT queue</t>
  </si>
  <si>
    <t>intersection (B) SE bound queue</t>
  </si>
  <si>
    <t>intersection (B) SE bound departure</t>
  </si>
  <si>
    <t>intersection (B) NE bound queue</t>
  </si>
  <si>
    <t>intersection (B) NE bound departure</t>
  </si>
  <si>
    <t>intersection (B) off-ramp</t>
  </si>
  <si>
    <t>SB highway</t>
  </si>
  <si>
    <t>NB highway</t>
  </si>
  <si>
    <t>intersection (C) WB connect</t>
  </si>
  <si>
    <t>intersection (C) SE bound queue</t>
  </si>
  <si>
    <t>intersection (C) EB LT queue</t>
  </si>
  <si>
    <t>intersection (C) EB approach</t>
  </si>
  <si>
    <t>intersection (C) EB queue</t>
  </si>
  <si>
    <t>intersection (C) EB RTqueue</t>
  </si>
  <si>
    <t>intersection (C) NB LT queue</t>
  </si>
  <si>
    <t>intersection (C) SE bound departure</t>
  </si>
  <si>
    <t>intersection (C) WB LT queue</t>
  </si>
  <si>
    <t>intersection (C) NB queue</t>
  </si>
  <si>
    <t>intersection (C) NB approach</t>
  </si>
  <si>
    <t>intersection (C) EB departure</t>
  </si>
  <si>
    <t>intersection (C) EB Transit entrance</t>
  </si>
  <si>
    <t>intersection (C) WB queue</t>
  </si>
  <si>
    <t>intersection (C) WB LTqueue</t>
  </si>
  <si>
    <t>intersection (C) WB departure</t>
  </si>
  <si>
    <t>intersection (C) NB departure</t>
  </si>
  <si>
    <t>West Bus terminal SB bus departure</t>
  </si>
  <si>
    <t>West Bus terminal passenger pick up</t>
  </si>
  <si>
    <t>West Bus terminal SB approach</t>
  </si>
  <si>
    <t>West Bus terminal highway entrance ramp</t>
  </si>
  <si>
    <t>West Bus terminal highway on-ramp</t>
  </si>
  <si>
    <t>East Bus terminal highway exit ramp</t>
  </si>
  <si>
    <t>East Bus terminal NB bus approach</t>
  </si>
  <si>
    <t>East Bus terminal passenger pick up</t>
  </si>
  <si>
    <t>East Bus terminal NB bus departure</t>
  </si>
  <si>
    <t>Parkway NB</t>
  </si>
  <si>
    <t>Parkway SB</t>
  </si>
  <si>
    <t>15A</t>
  </si>
  <si>
    <t>intersection (A) SB to E Transit Center</t>
  </si>
  <si>
    <t>15B</t>
  </si>
  <si>
    <t>15C</t>
  </si>
  <si>
    <t>15D</t>
  </si>
  <si>
    <t>15E</t>
  </si>
  <si>
    <t>16A</t>
  </si>
  <si>
    <t>16B</t>
  </si>
  <si>
    <t>17A</t>
  </si>
  <si>
    <t>intersection (A) NB from E Transit Center</t>
  </si>
  <si>
    <t>17B</t>
  </si>
  <si>
    <t>17C</t>
  </si>
  <si>
    <t>17D</t>
  </si>
  <si>
    <t>18A</t>
  </si>
  <si>
    <t>18B</t>
  </si>
  <si>
    <t>19A</t>
  </si>
  <si>
    <t>intersection (A) NE bound</t>
  </si>
  <si>
    <t>19B</t>
  </si>
  <si>
    <t>1A</t>
  </si>
  <si>
    <t>1B</t>
  </si>
  <si>
    <t>26A</t>
  </si>
  <si>
    <t>intersection (B) SB entrance</t>
  </si>
  <si>
    <t>26B</t>
  </si>
  <si>
    <t>27A</t>
  </si>
  <si>
    <t>intersection (B) NE bound approach</t>
  </si>
  <si>
    <t>27B</t>
  </si>
  <si>
    <t>28A</t>
  </si>
  <si>
    <t>intersection (B) SE bound connect</t>
  </si>
  <si>
    <t>28B</t>
  </si>
  <si>
    <t>34A</t>
  </si>
  <si>
    <t>intersection (B) SB mall</t>
  </si>
  <si>
    <t>34B</t>
  </si>
  <si>
    <t>35A</t>
  </si>
  <si>
    <t>35B</t>
  </si>
  <si>
    <t>intersection (B) NB mall</t>
  </si>
  <si>
    <t>36A</t>
  </si>
  <si>
    <t>intersection (B) SB connect</t>
  </si>
  <si>
    <t>36B</t>
  </si>
  <si>
    <t>38A</t>
  </si>
  <si>
    <t>38B</t>
  </si>
  <si>
    <t>3A</t>
  </si>
  <si>
    <t>intersection (A) WB RT lane</t>
  </si>
  <si>
    <t>3B</t>
  </si>
  <si>
    <t>40A</t>
  </si>
  <si>
    <t>40B</t>
  </si>
  <si>
    <t>42A</t>
  </si>
  <si>
    <t>intersection (C) WB exit-connect</t>
  </si>
  <si>
    <t>42B</t>
  </si>
  <si>
    <t>4A</t>
  </si>
  <si>
    <t>intersection (A) SW bound approach</t>
  </si>
  <si>
    <t>4B</t>
  </si>
  <si>
    <t>4C</t>
  </si>
  <si>
    <t>55A</t>
  </si>
  <si>
    <t>intersection (C) WB Transit entrance/exit</t>
  </si>
  <si>
    <t>55B</t>
  </si>
  <si>
    <t>75A</t>
  </si>
  <si>
    <t>west parking lot</t>
  </si>
  <si>
    <t>75B</t>
  </si>
  <si>
    <t>75C</t>
  </si>
  <si>
    <t>east parking garage</t>
  </si>
  <si>
    <t>RE</t>
  </si>
  <si>
    <t>DISCCART</t>
  </si>
  <si>
    <t>X</t>
  </si>
  <si>
    <t>Y</t>
  </si>
  <si>
    <t>intersection (B) bus lane approach</t>
  </si>
  <si>
    <t>Parkway entrance queue</t>
  </si>
  <si>
    <t>feet</t>
  </si>
  <si>
    <t>meters</t>
  </si>
  <si>
    <t>Referenced to SW Corner of Parking Garage</t>
  </si>
  <si>
    <t>Geo-Referenced Coordinates</t>
  </si>
  <si>
    <t>X1</t>
  </si>
  <si>
    <t>Y1</t>
  </si>
  <si>
    <t>Y-axis (deg)</t>
  </si>
  <si>
    <t>X-axis (deg)</t>
  </si>
  <si>
    <t>X2</t>
  </si>
  <si>
    <t>Y2</t>
  </si>
  <si>
    <t>Angle wrt</t>
  </si>
  <si>
    <t>Link #</t>
  </si>
  <si>
    <t>Link Description</t>
  </si>
  <si>
    <t>Release Height</t>
  </si>
  <si>
    <t>(m)</t>
  </si>
  <si>
    <t>Link Length</t>
  </si>
  <si>
    <t>Link Width</t>
  </si>
  <si>
    <t>Base</t>
  </si>
  <si>
    <t>Emission Rate</t>
  </si>
  <si>
    <t>Initial Vertical</t>
  </si>
  <si>
    <t>Dimension (m)</t>
  </si>
  <si>
    <t>Y (m)</t>
  </si>
  <si>
    <t>X (m)</t>
  </si>
  <si>
    <t>Link Endpoint Coordinates Referenced to SW Corner of Parking Garage</t>
  </si>
  <si>
    <t>Link Endpoint Coordinates - Geo-Referenced</t>
  </si>
  <si>
    <t>X1 / X2</t>
  </si>
  <si>
    <t>Y1 / Y2</t>
  </si>
  <si>
    <t>Link Coordinates (m)</t>
  </si>
  <si>
    <t>Transit-only Links</t>
  </si>
  <si>
    <t>'1A-Int A NW ent ramp'</t>
  </si>
  <si>
    <t>'1B-Int A NW ent ramp'</t>
  </si>
  <si>
    <t>'3A-Int A WB RT lane'</t>
  </si>
  <si>
    <t>'3B-Int A WB RT lane'</t>
  </si>
  <si>
    <t>'4A-Int A SW approach'</t>
  </si>
  <si>
    <t>'4B-Int A SW approach'</t>
  </si>
  <si>
    <t>'4C-Int A SW approach'</t>
  </si>
  <si>
    <t>'6-Int A SW departure'</t>
  </si>
  <si>
    <t>'2-Int A NW ent ramp'</t>
  </si>
  <si>
    <t>'5-Int A SW queue'</t>
  </si>
  <si>
    <t>'7-Int A SW connect'</t>
  </si>
  <si>
    <t>'8-Int A NE approach'</t>
  </si>
  <si>
    <t>'9-Int A NE queue'</t>
  </si>
  <si>
    <t>'10-Int A NB LT queue'</t>
  </si>
  <si>
    <t>'11-Int A WB LT queue'</t>
  </si>
  <si>
    <t>'12-Int A NB queue'</t>
  </si>
  <si>
    <t>'13-Int A WB LT appr'</t>
  </si>
  <si>
    <t>'14-Int A NB approach'</t>
  </si>
  <si>
    <t>'19A-Int A NE bound'</t>
  </si>
  <si>
    <t>'19B-Int A NE bound'</t>
  </si>
  <si>
    <t>'20-Int A NE depart'</t>
  </si>
  <si>
    <t>'21-Int B SW queue'</t>
  </si>
  <si>
    <t>'22-Int B SE LT queue'</t>
  </si>
  <si>
    <t>'23-Int B SW depart'</t>
  </si>
  <si>
    <t>'24-Int B NE LT queue'</t>
  </si>
  <si>
    <t>'25-Int B SE queue'</t>
  </si>
  <si>
    <t>'26A-Int B SB entranc'</t>
  </si>
  <si>
    <t>'26B-Int B SB entranc'</t>
  </si>
  <si>
    <t>'27A-Int B NE appr'</t>
  </si>
  <si>
    <t>'27B-Int B NE appr'</t>
  </si>
  <si>
    <t>'27A-Int B SE connect'</t>
  </si>
  <si>
    <t>'28B-Int B SE connect'</t>
  </si>
  <si>
    <t>'30-Int B SE depart'</t>
  </si>
  <si>
    <t>'31-Int B NE queue'</t>
  </si>
  <si>
    <t>'32-Int B NE depart'</t>
  </si>
  <si>
    <t>'33-Int B off-ramp'</t>
  </si>
  <si>
    <t>'34A-Int B SB mall'</t>
  </si>
  <si>
    <t>'34B-Int B SB mall'</t>
  </si>
  <si>
    <t>'35A-Int B SB mall'</t>
  </si>
  <si>
    <t>'36A-Int B SB connect'</t>
  </si>
  <si>
    <t>'35B-Int B NB mall'</t>
  </si>
  <si>
    <t>'36B-Int B SB connect'</t>
  </si>
  <si>
    <t>'37-SB highway'</t>
  </si>
  <si>
    <t>'38A-SB highway'</t>
  </si>
  <si>
    <t>'38B-SB highway'</t>
  </si>
  <si>
    <t>'39-NB highway'</t>
  </si>
  <si>
    <t>'40A-NB highway'</t>
  </si>
  <si>
    <t>'40B-NB highway'</t>
  </si>
  <si>
    <t>'41-Int C WB connect'</t>
  </si>
  <si>
    <t>'42A-Int C WB exit'</t>
  </si>
  <si>
    <t>'42B-Int C WB exit'</t>
  </si>
  <si>
    <t>'43-Int C SE queue'</t>
  </si>
  <si>
    <t>'44-Int C EB LT queue'</t>
  </si>
  <si>
    <t>'45-Int C EB approach'</t>
  </si>
  <si>
    <t>'46-Int C EB queue'</t>
  </si>
  <si>
    <t>'47-Int C EB RT queue'</t>
  </si>
  <si>
    <t>'48-Int C NB LT queue'</t>
  </si>
  <si>
    <t>'49-Int C SE depart'</t>
  </si>
  <si>
    <t>'50-Int C WB LT queue'</t>
  </si>
  <si>
    <t>'51-Int C NB queue'</t>
  </si>
  <si>
    <t>'52-Int C NB approach'</t>
  </si>
  <si>
    <t>'53-Int C EB depart'</t>
  </si>
  <si>
    <t>'54-Int C EB Transit'</t>
  </si>
  <si>
    <t>'55A-Int C EB Transit'</t>
  </si>
  <si>
    <t>'55B-Int C EB Transit'</t>
  </si>
  <si>
    <t>'56-Int C WB queue'</t>
  </si>
  <si>
    <t>'57-Int C WB LT queue'</t>
  </si>
  <si>
    <t>'58-Int C WB depart'</t>
  </si>
  <si>
    <t>'59-Int C NB depart'</t>
  </si>
  <si>
    <t>'69-Parkway NB'</t>
  </si>
  <si>
    <t>'70-Parkway NB'</t>
  </si>
  <si>
    <t>'71-Parkway NB'</t>
  </si>
  <si>
    <t>'72-Parkway NB'</t>
  </si>
  <si>
    <t>'73-Parkway ent queue'</t>
  </si>
  <si>
    <t>'74-Parkway ent queue'</t>
  </si>
  <si>
    <t>No. of</t>
  </si>
  <si>
    <t>Lanes</t>
  </si>
  <si>
    <t>(ft)</t>
  </si>
  <si>
    <t>Shoulder</t>
  </si>
  <si>
    <t>WL</t>
  </si>
  <si>
    <t>pollutant</t>
  </si>
  <si>
    <t>Total PM2.5</t>
  </si>
  <si>
    <t>20 Character Link Description</t>
  </si>
  <si>
    <t>linkID</t>
  </si>
  <si>
    <t>Link Count</t>
  </si>
  <si>
    <t>VPHL</t>
  </si>
  <si>
    <t>Off-Peak</t>
  </si>
  <si>
    <t>linkid</t>
  </si>
  <si>
    <t xml:space="preserve"> Link Description</t>
  </si>
  <si>
    <t>Link Type</t>
  </si>
  <si>
    <t>Link Volume (off-peak hour)</t>
  </si>
  <si>
    <t>Link Volume (peak hour)</t>
  </si>
  <si>
    <t>average speed - off-peak hour(mph)</t>
  </si>
  <si>
    <t>average speed - peak hour(mph)</t>
  </si>
  <si>
    <t>link length (meters)</t>
  </si>
  <si>
    <t>link length (miles)</t>
  </si>
  <si>
    <t>number of lanes</t>
  </si>
  <si>
    <t>link width (meters)</t>
  </si>
  <si>
    <t>link area</t>
  </si>
  <si>
    <t>fleet mix</t>
  </si>
  <si>
    <t>accel</t>
  </si>
  <si>
    <t>arterial</t>
  </si>
  <si>
    <t>cruise</t>
  </si>
  <si>
    <t xml:space="preserve">intersection (A) SW bound queue </t>
  </si>
  <si>
    <t>queue</t>
  </si>
  <si>
    <t xml:space="preserve">intersection (A) NE bound </t>
  </si>
  <si>
    <t xml:space="preserve">accel </t>
  </si>
  <si>
    <t>decel</t>
  </si>
  <si>
    <t>intersection (B) on-ramp approach</t>
  </si>
  <si>
    <t>intersection (B) highway exit ramp</t>
  </si>
  <si>
    <t>highway - 10% HD</t>
  </si>
  <si>
    <t>SB highway (north of ramp)</t>
  </si>
  <si>
    <t>NB highway (north of ramp)</t>
  </si>
  <si>
    <t>intersection (C) EB TH queue</t>
  </si>
  <si>
    <t>intersection (C) EB RT queue</t>
  </si>
  <si>
    <t>intersection (C) NB TH/RT queue</t>
  </si>
  <si>
    <t>intersection (C) WB TH/RT queue</t>
  </si>
  <si>
    <t>all bus</t>
  </si>
  <si>
    <t>idle</t>
  </si>
  <si>
    <t>Parkway NB (south of intersection)</t>
  </si>
  <si>
    <t>Parkway SB (south of intersection)</t>
  </si>
  <si>
    <t>Parkway entrace queue- LT</t>
  </si>
  <si>
    <t>Parkway entrace queue- RT</t>
  </si>
  <si>
    <t>Parking lot (off-network) - W parking lot</t>
  </si>
  <si>
    <t>starts</t>
  </si>
  <si>
    <t>na</t>
  </si>
  <si>
    <t>LD</t>
  </si>
  <si>
    <t>Parking lot (off-network) - Garage</t>
  </si>
  <si>
    <t>Peak</t>
  </si>
  <si>
    <t>EFL</t>
  </si>
  <si>
    <t>hourID 1</t>
  </si>
  <si>
    <t>hourID 7</t>
  </si>
  <si>
    <t>hourID 13</t>
  </si>
  <si>
    <t>hourID 19</t>
  </si>
  <si>
    <t>Quarter 1 (1-3) - monthID 1</t>
  </si>
  <si>
    <t>Quarter 2 (4-6) - monthID 4</t>
  </si>
  <si>
    <t>Quarter 3 (7-9) - monthID 7</t>
  </si>
  <si>
    <t>Quarter 4 (10-12) - monthID 10</t>
  </si>
  <si>
    <t>ON, MD</t>
  </si>
  <si>
    <t>AM, PM</t>
  </si>
  <si>
    <t>-</t>
  </si>
  <si>
    <t>'15A-Int A SB'</t>
  </si>
  <si>
    <t>'15B-Int A SB'</t>
  </si>
  <si>
    <t>'15C-Int A SB'</t>
  </si>
  <si>
    <t>'15D-Int A SB'</t>
  </si>
  <si>
    <t>'15E-Int A SB'</t>
  </si>
  <si>
    <t>'16A-Int A SB'</t>
  </si>
  <si>
    <t>'16B-Int A SB'</t>
  </si>
  <si>
    <t>'17A-Int A NB'</t>
  </si>
  <si>
    <t>'17B-Int A NB'</t>
  </si>
  <si>
    <t>'17C-Int A NB'</t>
  </si>
  <si>
    <t>'17D-Int A NB'</t>
  </si>
  <si>
    <t>'18A-Int A NB'</t>
  </si>
  <si>
    <t>'18B-Int A NB'</t>
  </si>
  <si>
    <t>'29-Int B approach'</t>
  </si>
  <si>
    <t>'63-W Hwy Entr Ramp'</t>
  </si>
  <si>
    <t>'65-E Hwy Exit Ramp'</t>
  </si>
  <si>
    <t>Grams/veh-mile</t>
  </si>
  <si>
    <t>movesRunID</t>
  </si>
  <si>
    <t>yearID</t>
  </si>
  <si>
    <t>monthID</t>
  </si>
  <si>
    <t>hourID</t>
  </si>
  <si>
    <t>ON, 7 pm-6am</t>
  </si>
  <si>
    <t>AM, 6am-9am</t>
  </si>
  <si>
    <t>MD, 9am-4pm</t>
  </si>
  <si>
    <t>PM, 4pm-7pm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</si>
</sst>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right"/>
    </xf>
    <xf numFmtId="1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quotePrefix="1"/>
    <xf numFmtId="0" fontId="0" fillId="0" borderId="0" xfId="0" quotePrefix="1" applyFont="1"/>
    <xf numFmtId="0" fontId="1" fillId="0" borderId="0" xfId="1"/>
    <xf numFmtId="0" fontId="2" fillId="0" borderId="0" xfId="0" applyFont="1" applyFill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/>
    <xf numFmtId="0" fontId="4" fillId="0" borderId="0" xfId="0" applyFont="1" applyFill="1"/>
    <xf numFmtId="164" fontId="3" fillId="0" borderId="0" xfId="0" applyNumberFormat="1" applyFont="1" applyFill="1" applyAlignment="1">
      <alignment horizontal="center"/>
    </xf>
    <xf numFmtId="0" fontId="3" fillId="0" borderId="0" xfId="0" quotePrefix="1" applyFont="1" applyFill="1"/>
    <xf numFmtId="0" fontId="3" fillId="0" borderId="0" xfId="0" applyFont="1" applyFill="1" applyAlignment="1">
      <alignment horizontal="right"/>
    </xf>
    <xf numFmtId="0" fontId="0" fillId="0" borderId="0" xfId="0" applyFont="1"/>
    <xf numFmtId="164" fontId="0" fillId="0" borderId="0" xfId="0" applyNumberFormat="1" applyFont="1"/>
    <xf numFmtId="1" fontId="0" fillId="0" borderId="0" xfId="0" applyNumberFormat="1" applyFont="1"/>
    <xf numFmtId="0" fontId="0" fillId="0" borderId="0" xfId="0" applyFont="1" applyAlignment="1">
      <alignment horizontal="center"/>
    </xf>
    <xf numFmtId="3" fontId="5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/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dresser/LOCALS~1/Temp/notesFCBCEE/pla_110207/pla_traffic.ph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dresser\LOCALS~1\Temp\notesFCBCEE\pla_110207\pla_traffic.ph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ffic Volumes_rev-b"/>
      <sheetName val="Traffic Volumes_rev"/>
      <sheetName val="Traffic Volumes"/>
      <sheetName val="Traffic Mix"/>
      <sheetName val="Speed Estimates_rev"/>
      <sheetName val="Speed Estimates"/>
      <sheetName val="scratch"/>
      <sheetName val="Traffic Volumes_rev_base"/>
      <sheetName val="Traffic Volumes_speed"/>
      <sheetName val="Accel (May)_2"/>
      <sheetName val="Accel (May)- est normal_2"/>
      <sheetName val="Accel (May)- est normal (2)"/>
      <sheetName val="Accel_Cyc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11.733333333333333</v>
          </cell>
          <cell r="X12">
            <v>11.733333333333333</v>
          </cell>
          <cell r="Y12">
            <v>7.333333333333333</v>
          </cell>
          <cell r="Z12">
            <v>6.8933333333333335</v>
          </cell>
          <cell r="AA12">
            <v>5.5733333333333324</v>
          </cell>
          <cell r="AB12">
            <v>4.1066666666666665</v>
          </cell>
        </row>
        <row r="13">
          <cell r="W13">
            <v>11.44</v>
          </cell>
          <cell r="X13">
            <v>11.44</v>
          </cell>
          <cell r="Y13">
            <v>6.7466666666666653</v>
          </cell>
          <cell r="Z13">
            <v>6.16</v>
          </cell>
          <cell r="AA13">
            <v>4.9866666666666664</v>
          </cell>
          <cell r="AB13">
            <v>3.5199999999999996</v>
          </cell>
        </row>
        <row r="14">
          <cell r="W14">
            <v>9.8266666666666662</v>
          </cell>
          <cell r="X14">
            <v>9.8266666666666662</v>
          </cell>
          <cell r="Y14">
            <v>5.4266666666666667</v>
          </cell>
          <cell r="Z14">
            <v>4.9866666666666664</v>
          </cell>
          <cell r="AA14">
            <v>3.6666666666666665</v>
          </cell>
          <cell r="AB14">
            <v>2.1999999999999997</v>
          </cell>
        </row>
        <row r="15">
          <cell r="W15">
            <v>8.5066666666666659</v>
          </cell>
          <cell r="X15">
            <v>8.5066666666666659</v>
          </cell>
          <cell r="Y15">
            <v>4.1066666666666665</v>
          </cell>
          <cell r="Z15">
            <v>3.6666666666666665</v>
          </cell>
          <cell r="AA15">
            <v>2.3466666666666667</v>
          </cell>
          <cell r="AB15">
            <v>0.87999999999999989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11.733333333333333</v>
          </cell>
          <cell r="X20">
            <v>11.733333333333333</v>
          </cell>
          <cell r="Y20">
            <v>7.333333333333333</v>
          </cell>
          <cell r="Z20">
            <v>2.9333333333333331</v>
          </cell>
          <cell r="AA20">
            <v>2.6399999999999997</v>
          </cell>
          <cell r="AB20">
            <v>2.1999999999999997</v>
          </cell>
        </row>
        <row r="21">
          <cell r="W21">
            <v>11.44</v>
          </cell>
          <cell r="X21">
            <v>11.44</v>
          </cell>
          <cell r="Y21">
            <v>6.7466666666666653</v>
          </cell>
          <cell r="Z21">
            <v>2.3466666666666667</v>
          </cell>
          <cell r="AA21">
            <v>2.0533333333333332</v>
          </cell>
          <cell r="AB21">
            <v>1.4666666666666666</v>
          </cell>
        </row>
        <row r="22">
          <cell r="W22">
            <v>9.8266666666666662</v>
          </cell>
          <cell r="X22">
            <v>9.8266666666666662</v>
          </cell>
          <cell r="Y22">
            <v>5.4266666666666667</v>
          </cell>
          <cell r="Z22">
            <v>1.0266666666666666</v>
          </cell>
          <cell r="AA22">
            <v>0.73333333333333328</v>
          </cell>
          <cell r="AB22">
            <v>0.29333333333333333</v>
          </cell>
        </row>
        <row r="23">
          <cell r="W23">
            <v>8.5066666666666659</v>
          </cell>
          <cell r="X23">
            <v>8.5066666666666659</v>
          </cell>
          <cell r="Y23">
            <v>4.1066666666666665</v>
          </cell>
          <cell r="Z23" t="str">
            <v/>
          </cell>
          <cell r="AA23" t="str">
            <v/>
          </cell>
          <cell r="AB23" t="str">
            <v/>
          </cell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2.9333333333333331</v>
          </cell>
          <cell r="X28">
            <v>2.9333333333333331</v>
          </cell>
          <cell r="Y28">
            <v>1.4666666666666666</v>
          </cell>
          <cell r="Z28">
            <v>1.4666666666666666</v>
          </cell>
          <cell r="AA28">
            <v>0.87999999999999989</v>
          </cell>
          <cell r="AB28">
            <v>0.29333333333333333</v>
          </cell>
        </row>
        <row r="29">
          <cell r="W29">
            <v>2.3466666666666667</v>
          </cell>
          <cell r="X29">
            <v>2.3466666666666667</v>
          </cell>
          <cell r="Y29">
            <v>0.87999999999999989</v>
          </cell>
          <cell r="Z29">
            <v>0.87999999999999989</v>
          </cell>
          <cell r="AA29">
            <v>0.29333333333333333</v>
          </cell>
          <cell r="AB29" t="str">
            <v/>
          </cell>
        </row>
        <row r="30">
          <cell r="W30">
            <v>1.0266666666666666</v>
          </cell>
          <cell r="X30">
            <v>1.0266666666666666</v>
          </cell>
          <cell r="Y30">
            <v>0.14666666666666667</v>
          </cell>
          <cell r="Z30" t="str">
            <v/>
          </cell>
          <cell r="AA30" t="str">
            <v/>
          </cell>
          <cell r="AB30" t="str">
            <v/>
          </cell>
        </row>
        <row r="31"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2.9333333333333331</v>
          </cell>
          <cell r="X36">
            <v>2.9333333333333331</v>
          </cell>
          <cell r="Y36">
            <v>1.4666666666666666</v>
          </cell>
          <cell r="Z36">
            <v>1.1733333333333333</v>
          </cell>
          <cell r="AA36">
            <v>0.58666666666666667</v>
          </cell>
          <cell r="AB36">
            <v>0.14666666666666667</v>
          </cell>
        </row>
        <row r="37">
          <cell r="W37">
            <v>2.3466666666666667</v>
          </cell>
          <cell r="X37">
            <v>2.3466666666666667</v>
          </cell>
          <cell r="Y37">
            <v>0.87999999999999989</v>
          </cell>
          <cell r="Z37">
            <v>0.43999999999999995</v>
          </cell>
          <cell r="AA37" t="str">
            <v/>
          </cell>
          <cell r="AB37" t="str">
            <v/>
          </cell>
        </row>
        <row r="38">
          <cell r="W38">
            <v>1.0266666666666666</v>
          </cell>
          <cell r="X38">
            <v>1.0266666666666666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</row>
        <row r="39"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</row>
      </sheetData>
      <sheetData sheetId="10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7.626666666666666</v>
          </cell>
          <cell r="X12">
            <v>7.626666666666666</v>
          </cell>
          <cell r="Y12">
            <v>4.7666666666666666</v>
          </cell>
          <cell r="Z12">
            <v>4.480666666666667</v>
          </cell>
          <cell r="AA12">
            <v>3.622666666666666</v>
          </cell>
          <cell r="AB12">
            <v>2.6693333333333329</v>
          </cell>
        </row>
        <row r="13">
          <cell r="W13">
            <v>7.4359999999999999</v>
          </cell>
          <cell r="X13">
            <v>7.4359999999999999</v>
          </cell>
          <cell r="Y13">
            <v>4.3853333333333326</v>
          </cell>
          <cell r="Z13">
            <v>4.0040000000000004</v>
          </cell>
          <cell r="AA13">
            <v>3.241333333333333</v>
          </cell>
          <cell r="AB13">
            <v>2.2879999999999998</v>
          </cell>
        </row>
        <row r="14">
          <cell r="W14">
            <v>6.3873333333333333</v>
          </cell>
          <cell r="X14">
            <v>6.3873333333333333</v>
          </cell>
          <cell r="Y14">
            <v>3.5273333333333334</v>
          </cell>
          <cell r="Z14">
            <v>3.241333333333333</v>
          </cell>
          <cell r="AA14">
            <v>2.3833333333333333</v>
          </cell>
          <cell r="AB14">
            <v>1.43</v>
          </cell>
        </row>
        <row r="15">
          <cell r="W15">
            <v>5.5293333333333328</v>
          </cell>
          <cell r="X15">
            <v>5.5293333333333328</v>
          </cell>
          <cell r="Y15">
            <v>2.6693333333333329</v>
          </cell>
          <cell r="Z15">
            <v>2.3833333333333333</v>
          </cell>
          <cell r="AA15">
            <v>1.5253333333333332</v>
          </cell>
          <cell r="AB15">
            <v>0.57199999999999995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7.626666666666666</v>
          </cell>
          <cell r="X20">
            <v>7.626666666666666</v>
          </cell>
          <cell r="Y20">
            <v>4.7666666666666666</v>
          </cell>
          <cell r="Z20">
            <v>1.9066666666666665</v>
          </cell>
          <cell r="AA20">
            <v>1.7160000000000002</v>
          </cell>
          <cell r="AB20">
            <v>1.43</v>
          </cell>
        </row>
        <row r="21">
          <cell r="W21">
            <v>7.4359999999999999</v>
          </cell>
          <cell r="X21">
            <v>7.4359999999999999</v>
          </cell>
          <cell r="Y21">
            <v>4.3853333333333326</v>
          </cell>
          <cell r="Z21">
            <v>1.5253333333333332</v>
          </cell>
          <cell r="AA21">
            <v>1.3346666666666664</v>
          </cell>
          <cell r="AB21">
            <v>0.95333333333333325</v>
          </cell>
        </row>
        <row r="22">
          <cell r="W22">
            <v>6.3873333333333333</v>
          </cell>
          <cell r="X22">
            <v>6.3873333333333333</v>
          </cell>
          <cell r="Y22">
            <v>3.5273333333333334</v>
          </cell>
          <cell r="Z22">
            <v>0.66733333333333322</v>
          </cell>
          <cell r="AA22">
            <v>0.47666666666666663</v>
          </cell>
          <cell r="AB22">
            <v>0.19066666666666665</v>
          </cell>
        </row>
        <row r="23">
          <cell r="W23">
            <v>5.5293333333333328</v>
          </cell>
          <cell r="X23">
            <v>5.5293333333333328</v>
          </cell>
          <cell r="Y23">
            <v>2.6693333333333329</v>
          </cell>
          <cell r="Z23" t="str">
            <v/>
          </cell>
          <cell r="AA23" t="str">
            <v/>
          </cell>
          <cell r="AB23" t="str">
            <v/>
          </cell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1.9066666666666665</v>
          </cell>
          <cell r="X28">
            <v>1.9066666666666665</v>
          </cell>
          <cell r="Y28">
            <v>0.95333333333333325</v>
          </cell>
          <cell r="Z28">
            <v>0.95333333333333325</v>
          </cell>
          <cell r="AA28">
            <v>0.57199999999999995</v>
          </cell>
          <cell r="AB28">
            <v>0.19066666666666665</v>
          </cell>
        </row>
        <row r="29">
          <cell r="W29">
            <v>1.5253333333333332</v>
          </cell>
          <cell r="X29">
            <v>1.5253333333333332</v>
          </cell>
          <cell r="Y29">
            <v>0.57199999999999995</v>
          </cell>
          <cell r="Z29">
            <v>0.57199999999999995</v>
          </cell>
          <cell r="AA29">
            <v>0.19066666666666665</v>
          </cell>
          <cell r="AB29" t="str">
            <v/>
          </cell>
        </row>
        <row r="30">
          <cell r="W30">
            <v>0.66733333333333322</v>
          </cell>
          <cell r="X30">
            <v>0.66733333333333322</v>
          </cell>
          <cell r="Y30">
            <v>9.5333333333333325E-2</v>
          </cell>
          <cell r="Z30" t="str">
            <v/>
          </cell>
          <cell r="AA30" t="str">
            <v/>
          </cell>
          <cell r="AB30" t="str">
            <v/>
          </cell>
        </row>
        <row r="31"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1.9066666666666665</v>
          </cell>
          <cell r="X36">
            <v>1.9066666666666665</v>
          </cell>
          <cell r="Y36">
            <v>0.95333333333333325</v>
          </cell>
          <cell r="Z36">
            <v>0.7626666666666666</v>
          </cell>
          <cell r="AA36">
            <v>0.3813333333333333</v>
          </cell>
          <cell r="AB36">
            <v>9.5333333333333325E-2</v>
          </cell>
        </row>
        <row r="37">
          <cell r="W37">
            <v>1.5253333333333332</v>
          </cell>
          <cell r="X37">
            <v>1.5253333333333332</v>
          </cell>
          <cell r="Y37">
            <v>0.57199999999999995</v>
          </cell>
          <cell r="Z37">
            <v>0.28599999999999998</v>
          </cell>
          <cell r="AA37" t="str">
            <v/>
          </cell>
          <cell r="AB37" t="str">
            <v/>
          </cell>
        </row>
        <row r="38">
          <cell r="W38">
            <v>0.66733333333333322</v>
          </cell>
          <cell r="X38">
            <v>0.66733333333333322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</row>
        <row r="39"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</row>
      </sheetData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ffic Volumes_rev-b"/>
      <sheetName val="Traffic Volumes_rev"/>
      <sheetName val="Traffic Volumes"/>
      <sheetName val="Traffic Mix"/>
      <sheetName val="Speed Estimates_rev"/>
      <sheetName val="Speed Estimates"/>
      <sheetName val="scratch"/>
      <sheetName val="Traffic Volumes_rev_base"/>
      <sheetName val="Traffic Volumes_speed"/>
      <sheetName val="Accel (May)_2"/>
      <sheetName val="Accel (May)- est normal_2"/>
      <sheetName val="Accel (May)- est normal (2)"/>
      <sheetName val="Accel_Cyc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11.733333333333333</v>
          </cell>
          <cell r="X12">
            <v>11.733333333333333</v>
          </cell>
          <cell r="Y12">
            <v>7.333333333333333</v>
          </cell>
          <cell r="Z12">
            <v>6.8933333333333335</v>
          </cell>
          <cell r="AA12">
            <v>5.5733333333333324</v>
          </cell>
          <cell r="AB12">
            <v>4.1066666666666665</v>
          </cell>
        </row>
        <row r="13">
          <cell r="W13">
            <v>11.44</v>
          </cell>
          <cell r="X13">
            <v>11.44</v>
          </cell>
          <cell r="Y13">
            <v>6.7466666666666653</v>
          </cell>
          <cell r="Z13">
            <v>6.16</v>
          </cell>
          <cell r="AA13">
            <v>4.9866666666666664</v>
          </cell>
          <cell r="AB13">
            <v>3.5199999999999996</v>
          </cell>
        </row>
        <row r="14">
          <cell r="W14">
            <v>9.8266666666666662</v>
          </cell>
          <cell r="X14">
            <v>9.8266666666666662</v>
          </cell>
          <cell r="Y14">
            <v>5.4266666666666667</v>
          </cell>
          <cell r="Z14">
            <v>4.9866666666666664</v>
          </cell>
          <cell r="AA14">
            <v>3.6666666666666665</v>
          </cell>
          <cell r="AB14">
            <v>2.1999999999999997</v>
          </cell>
        </row>
        <row r="15">
          <cell r="W15">
            <v>8.5066666666666659</v>
          </cell>
          <cell r="X15">
            <v>8.5066666666666659</v>
          </cell>
          <cell r="Y15">
            <v>4.1066666666666665</v>
          </cell>
          <cell r="Z15">
            <v>3.6666666666666665</v>
          </cell>
          <cell r="AA15">
            <v>2.3466666666666667</v>
          </cell>
          <cell r="AB15">
            <v>0.87999999999999989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11.733333333333333</v>
          </cell>
          <cell r="X20">
            <v>11.733333333333333</v>
          </cell>
          <cell r="Y20">
            <v>7.333333333333333</v>
          </cell>
          <cell r="Z20">
            <v>2.9333333333333331</v>
          </cell>
          <cell r="AA20">
            <v>2.6399999999999997</v>
          </cell>
          <cell r="AB20">
            <v>2.1999999999999997</v>
          </cell>
        </row>
        <row r="21">
          <cell r="W21">
            <v>11.44</v>
          </cell>
          <cell r="X21">
            <v>11.44</v>
          </cell>
          <cell r="Y21">
            <v>6.7466666666666653</v>
          </cell>
          <cell r="Z21">
            <v>2.3466666666666667</v>
          </cell>
          <cell r="AA21">
            <v>2.0533333333333332</v>
          </cell>
          <cell r="AB21">
            <v>1.4666666666666666</v>
          </cell>
        </row>
        <row r="22">
          <cell r="W22">
            <v>9.8266666666666662</v>
          </cell>
          <cell r="X22">
            <v>9.8266666666666662</v>
          </cell>
          <cell r="Y22">
            <v>5.4266666666666667</v>
          </cell>
          <cell r="Z22">
            <v>1.0266666666666666</v>
          </cell>
          <cell r="AA22">
            <v>0.73333333333333328</v>
          </cell>
          <cell r="AB22">
            <v>0.29333333333333333</v>
          </cell>
        </row>
        <row r="23">
          <cell r="W23">
            <v>8.5066666666666659</v>
          </cell>
          <cell r="X23">
            <v>8.5066666666666659</v>
          </cell>
          <cell r="Y23">
            <v>4.1066666666666665</v>
          </cell>
          <cell r="Z23" t="str">
            <v/>
          </cell>
          <cell r="AA23" t="str">
            <v/>
          </cell>
          <cell r="AB23" t="str">
            <v/>
          </cell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2.9333333333333331</v>
          </cell>
          <cell r="X28">
            <v>2.9333333333333331</v>
          </cell>
          <cell r="Y28">
            <v>1.4666666666666666</v>
          </cell>
          <cell r="Z28">
            <v>1.4666666666666666</v>
          </cell>
          <cell r="AA28">
            <v>0.87999999999999989</v>
          </cell>
          <cell r="AB28">
            <v>0.29333333333333333</v>
          </cell>
        </row>
        <row r="29">
          <cell r="W29">
            <v>2.3466666666666667</v>
          </cell>
          <cell r="X29">
            <v>2.3466666666666667</v>
          </cell>
          <cell r="Y29">
            <v>0.87999999999999989</v>
          </cell>
          <cell r="Z29">
            <v>0.87999999999999989</v>
          </cell>
          <cell r="AA29">
            <v>0.29333333333333333</v>
          </cell>
          <cell r="AB29" t="str">
            <v/>
          </cell>
        </row>
        <row r="30">
          <cell r="W30">
            <v>1.0266666666666666</v>
          </cell>
          <cell r="X30">
            <v>1.0266666666666666</v>
          </cell>
          <cell r="Y30">
            <v>0.14666666666666667</v>
          </cell>
          <cell r="Z30" t="str">
            <v/>
          </cell>
          <cell r="AA30" t="str">
            <v/>
          </cell>
          <cell r="AB30" t="str">
            <v/>
          </cell>
        </row>
        <row r="31"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2.9333333333333331</v>
          </cell>
          <cell r="X36">
            <v>2.9333333333333331</v>
          </cell>
          <cell r="Y36">
            <v>1.4666666666666666</v>
          </cell>
          <cell r="Z36">
            <v>1.1733333333333333</v>
          </cell>
          <cell r="AA36">
            <v>0.58666666666666667</v>
          </cell>
          <cell r="AB36">
            <v>0.14666666666666667</v>
          </cell>
        </row>
        <row r="37">
          <cell r="W37">
            <v>2.3466666666666667</v>
          </cell>
          <cell r="X37">
            <v>2.3466666666666667</v>
          </cell>
          <cell r="Y37">
            <v>0.87999999999999989</v>
          </cell>
          <cell r="Z37">
            <v>0.43999999999999995</v>
          </cell>
          <cell r="AA37" t="str">
            <v/>
          </cell>
          <cell r="AB37" t="str">
            <v/>
          </cell>
        </row>
        <row r="38">
          <cell r="W38">
            <v>1.0266666666666666</v>
          </cell>
          <cell r="X38">
            <v>1.0266666666666666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</row>
        <row r="39"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</row>
      </sheetData>
      <sheetData sheetId="10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7.626666666666666</v>
          </cell>
          <cell r="X12">
            <v>7.626666666666666</v>
          </cell>
          <cell r="Y12">
            <v>4.7666666666666666</v>
          </cell>
          <cell r="Z12">
            <v>4.480666666666667</v>
          </cell>
          <cell r="AA12">
            <v>3.622666666666666</v>
          </cell>
          <cell r="AB12">
            <v>2.6693333333333329</v>
          </cell>
        </row>
        <row r="13">
          <cell r="W13">
            <v>7.4359999999999999</v>
          </cell>
          <cell r="X13">
            <v>7.4359999999999999</v>
          </cell>
          <cell r="Y13">
            <v>4.3853333333333326</v>
          </cell>
          <cell r="Z13">
            <v>4.0040000000000004</v>
          </cell>
          <cell r="AA13">
            <v>3.241333333333333</v>
          </cell>
          <cell r="AB13">
            <v>2.2879999999999998</v>
          </cell>
        </row>
        <row r="14">
          <cell r="W14">
            <v>6.3873333333333333</v>
          </cell>
          <cell r="X14">
            <v>6.3873333333333333</v>
          </cell>
          <cell r="Y14">
            <v>3.5273333333333334</v>
          </cell>
          <cell r="Z14">
            <v>3.241333333333333</v>
          </cell>
          <cell r="AA14">
            <v>2.3833333333333333</v>
          </cell>
          <cell r="AB14">
            <v>1.43</v>
          </cell>
        </row>
        <row r="15">
          <cell r="W15">
            <v>5.5293333333333328</v>
          </cell>
          <cell r="X15">
            <v>5.5293333333333328</v>
          </cell>
          <cell r="Y15">
            <v>2.6693333333333329</v>
          </cell>
          <cell r="Z15">
            <v>2.3833333333333333</v>
          </cell>
          <cell r="AA15">
            <v>1.5253333333333332</v>
          </cell>
          <cell r="AB15">
            <v>0.57199999999999995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7.626666666666666</v>
          </cell>
          <cell r="X20">
            <v>7.626666666666666</v>
          </cell>
          <cell r="Y20">
            <v>4.7666666666666666</v>
          </cell>
          <cell r="Z20">
            <v>1.9066666666666665</v>
          </cell>
          <cell r="AA20">
            <v>1.7160000000000002</v>
          </cell>
          <cell r="AB20">
            <v>1.43</v>
          </cell>
        </row>
        <row r="21">
          <cell r="W21">
            <v>7.4359999999999999</v>
          </cell>
          <cell r="X21">
            <v>7.4359999999999999</v>
          </cell>
          <cell r="Y21">
            <v>4.3853333333333326</v>
          </cell>
          <cell r="Z21">
            <v>1.5253333333333332</v>
          </cell>
          <cell r="AA21">
            <v>1.3346666666666664</v>
          </cell>
          <cell r="AB21">
            <v>0.95333333333333325</v>
          </cell>
        </row>
        <row r="22">
          <cell r="W22">
            <v>6.3873333333333333</v>
          </cell>
          <cell r="X22">
            <v>6.3873333333333333</v>
          </cell>
          <cell r="Y22">
            <v>3.5273333333333334</v>
          </cell>
          <cell r="Z22">
            <v>0.66733333333333322</v>
          </cell>
          <cell r="AA22">
            <v>0.47666666666666663</v>
          </cell>
          <cell r="AB22">
            <v>0.19066666666666665</v>
          </cell>
        </row>
        <row r="23">
          <cell r="W23">
            <v>5.5293333333333328</v>
          </cell>
          <cell r="X23">
            <v>5.5293333333333328</v>
          </cell>
          <cell r="Y23">
            <v>2.6693333333333329</v>
          </cell>
          <cell r="Z23" t="str">
            <v/>
          </cell>
          <cell r="AA23" t="str">
            <v/>
          </cell>
          <cell r="AB23" t="str">
            <v/>
          </cell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1.9066666666666665</v>
          </cell>
          <cell r="X28">
            <v>1.9066666666666665</v>
          </cell>
          <cell r="Y28">
            <v>0.95333333333333325</v>
          </cell>
          <cell r="Z28">
            <v>0.95333333333333325</v>
          </cell>
          <cell r="AA28">
            <v>0.57199999999999995</v>
          </cell>
          <cell r="AB28">
            <v>0.19066666666666665</v>
          </cell>
        </row>
        <row r="29">
          <cell r="W29">
            <v>1.5253333333333332</v>
          </cell>
          <cell r="X29">
            <v>1.5253333333333332</v>
          </cell>
          <cell r="Y29">
            <v>0.57199999999999995</v>
          </cell>
          <cell r="Z29">
            <v>0.57199999999999995</v>
          </cell>
          <cell r="AA29">
            <v>0.19066666666666665</v>
          </cell>
          <cell r="AB29" t="str">
            <v/>
          </cell>
        </row>
        <row r="30">
          <cell r="W30">
            <v>0.66733333333333322</v>
          </cell>
          <cell r="X30">
            <v>0.66733333333333322</v>
          </cell>
          <cell r="Y30">
            <v>9.5333333333333325E-2</v>
          </cell>
          <cell r="Z30" t="str">
            <v/>
          </cell>
          <cell r="AA30" t="str">
            <v/>
          </cell>
          <cell r="AB30" t="str">
            <v/>
          </cell>
        </row>
        <row r="31"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1.9066666666666665</v>
          </cell>
          <cell r="X36">
            <v>1.9066666666666665</v>
          </cell>
          <cell r="Y36">
            <v>0.95333333333333325</v>
          </cell>
          <cell r="Z36">
            <v>0.7626666666666666</v>
          </cell>
          <cell r="AA36">
            <v>0.3813333333333333</v>
          </cell>
          <cell r="AB36">
            <v>9.5333333333333325E-2</v>
          </cell>
        </row>
        <row r="37">
          <cell r="W37">
            <v>1.5253333333333332</v>
          </cell>
          <cell r="X37">
            <v>1.5253333333333332</v>
          </cell>
          <cell r="Y37">
            <v>0.57199999999999995</v>
          </cell>
          <cell r="Z37">
            <v>0.28599999999999998</v>
          </cell>
          <cell r="AA37" t="str">
            <v/>
          </cell>
          <cell r="AB37" t="str">
            <v/>
          </cell>
        </row>
        <row r="38">
          <cell r="W38">
            <v>0.66733333333333322</v>
          </cell>
          <cell r="X38">
            <v>0.66733333333333322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</row>
        <row r="39"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7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4.4" x14ac:dyDescent="0.3"/>
  <cols>
    <col min="1" max="1" width="9.109375" style="4"/>
    <col min="2" max="3" width="34.88671875" customWidth="1"/>
    <col min="14" max="14" width="13.109375" hidden="1" customWidth="1"/>
    <col min="15" max="15" width="10.109375" bestFit="1" customWidth="1"/>
    <col min="16" max="16" width="9.5546875" bestFit="1" customWidth="1"/>
    <col min="17" max="18" width="9.88671875" bestFit="1" customWidth="1"/>
    <col min="19" max="19" width="12.6640625" hidden="1" customWidth="1"/>
    <col min="20" max="20" width="12.33203125" hidden="1" customWidth="1"/>
    <col min="21" max="21" width="0" hidden="1" customWidth="1"/>
    <col min="22" max="22" width="9.5546875" bestFit="1" customWidth="1"/>
    <col min="23" max="23" width="10.5546875" bestFit="1" customWidth="1"/>
    <col min="24" max="24" width="9.5546875" bestFit="1" customWidth="1"/>
    <col min="25" max="25" width="9.5546875" customWidth="1"/>
    <col min="31" max="31" width="9.5546875" customWidth="1"/>
  </cols>
  <sheetData>
    <row r="1" spans="1:34" s="2" customFormat="1" x14ac:dyDescent="0.3">
      <c r="A1" s="4"/>
      <c r="B1"/>
      <c r="C1"/>
      <c r="D1"/>
      <c r="E1"/>
      <c r="F1" s="37" t="s">
        <v>140</v>
      </c>
      <c r="G1" s="37"/>
      <c r="H1" s="37"/>
      <c r="I1" s="37"/>
      <c r="J1" s="37"/>
      <c r="K1" s="37"/>
      <c r="L1" s="37"/>
      <c r="M1" s="37"/>
      <c r="N1"/>
      <c r="O1"/>
      <c r="P1"/>
      <c r="Q1"/>
      <c r="R1"/>
      <c r="S1"/>
      <c r="T1"/>
      <c r="U1"/>
      <c r="V1" s="37" t="s">
        <v>141</v>
      </c>
      <c r="W1" s="37"/>
      <c r="X1" s="37"/>
      <c r="Y1" s="37"/>
      <c r="Z1" s="37"/>
      <c r="AA1" s="37"/>
      <c r="AB1" s="37"/>
      <c r="AC1" s="37"/>
    </row>
    <row r="2" spans="1:34" s="2" customFormat="1" x14ac:dyDescent="0.3">
      <c r="A2" s="4"/>
      <c r="B2"/>
      <c r="C2"/>
      <c r="D2" s="1"/>
      <c r="E2" s="1"/>
      <c r="F2" s="1">
        <v>490</v>
      </c>
      <c r="G2" s="1">
        <v>238</v>
      </c>
      <c r="H2" s="1">
        <v>490</v>
      </c>
      <c r="I2" s="1">
        <v>238</v>
      </c>
      <c r="J2" s="1">
        <f>F2/0.3048</f>
        <v>1607.6115485564303</v>
      </c>
      <c r="K2" s="1">
        <f>G2/0.3048</f>
        <v>780.83989501312328</v>
      </c>
      <c r="L2" s="1">
        <f>H2/0.3048</f>
        <v>1607.6115485564303</v>
      </c>
      <c r="M2" s="1">
        <f>I2/0.3048</f>
        <v>780.83989501312328</v>
      </c>
      <c r="N2"/>
      <c r="O2"/>
      <c r="P2"/>
      <c r="Q2"/>
      <c r="R2"/>
      <c r="S2"/>
      <c r="T2"/>
      <c r="U2"/>
      <c r="V2">
        <v>495485</v>
      </c>
      <c r="W2" s="5">
        <v>4411918</v>
      </c>
      <c r="X2">
        <v>495485</v>
      </c>
      <c r="Y2" s="5">
        <v>4411918</v>
      </c>
      <c r="Z2">
        <f>V2/0.3048</f>
        <v>1625606.9553805774</v>
      </c>
      <c r="AA2">
        <f>W2/0.3048</f>
        <v>14474796.587926509</v>
      </c>
      <c r="AB2">
        <f>X2/0.3048</f>
        <v>1625606.9553805774</v>
      </c>
      <c r="AC2">
        <f>Y2/0.3048</f>
        <v>14474796.587926509</v>
      </c>
    </row>
    <row r="3" spans="1:34" x14ac:dyDescent="0.3">
      <c r="B3" s="2"/>
      <c r="C3" s="10"/>
      <c r="D3" s="2"/>
      <c r="E3" s="2"/>
      <c r="F3" s="37" t="s">
        <v>118</v>
      </c>
      <c r="G3" s="37"/>
      <c r="H3" s="37"/>
      <c r="I3" s="37"/>
      <c r="J3" s="37" t="s">
        <v>117</v>
      </c>
      <c r="K3" s="37"/>
      <c r="L3" s="37"/>
      <c r="M3" s="37"/>
      <c r="N3" s="2" t="s">
        <v>130</v>
      </c>
      <c r="O3" s="2" t="s">
        <v>132</v>
      </c>
      <c r="P3" s="2" t="s">
        <v>133</v>
      </c>
      <c r="Q3" s="7" t="s">
        <v>127</v>
      </c>
      <c r="R3" s="2" t="s">
        <v>127</v>
      </c>
      <c r="S3" s="2" t="s">
        <v>136</v>
      </c>
      <c r="T3" s="2" t="s">
        <v>134</v>
      </c>
      <c r="U3" s="2"/>
      <c r="V3" s="37" t="s">
        <v>118</v>
      </c>
      <c r="W3" s="37"/>
      <c r="X3" s="37"/>
      <c r="Y3" s="37"/>
      <c r="Z3" s="37" t="s">
        <v>117</v>
      </c>
      <c r="AA3" s="37"/>
      <c r="AB3" s="37"/>
      <c r="AC3" s="37"/>
      <c r="AD3" s="10" t="s">
        <v>221</v>
      </c>
      <c r="AE3" t="s">
        <v>133</v>
      </c>
      <c r="AF3" s="10" t="s">
        <v>224</v>
      </c>
      <c r="AG3" s="10" t="s">
        <v>225</v>
      </c>
      <c r="AH3" s="29" t="s">
        <v>225</v>
      </c>
    </row>
    <row r="4" spans="1:34" x14ac:dyDescent="0.3">
      <c r="A4" s="3" t="s">
        <v>128</v>
      </c>
      <c r="B4" s="2" t="s">
        <v>129</v>
      </c>
      <c r="C4" s="10" t="s">
        <v>228</v>
      </c>
      <c r="D4" s="2" t="s">
        <v>139</v>
      </c>
      <c r="E4" s="2" t="s">
        <v>138</v>
      </c>
      <c r="F4" s="2" t="s">
        <v>121</v>
      </c>
      <c r="G4" s="2" t="s">
        <v>122</v>
      </c>
      <c r="H4" s="2" t="s">
        <v>125</v>
      </c>
      <c r="I4" s="2" t="s">
        <v>126</v>
      </c>
      <c r="J4" s="2" t="s">
        <v>121</v>
      </c>
      <c r="K4" s="2" t="s">
        <v>122</v>
      </c>
      <c r="L4" s="2" t="s">
        <v>125</v>
      </c>
      <c r="M4" s="2" t="s">
        <v>126</v>
      </c>
      <c r="N4" s="2" t="s">
        <v>131</v>
      </c>
      <c r="O4" s="2" t="s">
        <v>131</v>
      </c>
      <c r="P4" s="2" t="s">
        <v>131</v>
      </c>
      <c r="Q4" s="7" t="s">
        <v>123</v>
      </c>
      <c r="R4" s="2" t="s">
        <v>124</v>
      </c>
      <c r="S4" s="2" t="s">
        <v>137</v>
      </c>
      <c r="T4" s="2" t="s">
        <v>135</v>
      </c>
      <c r="U4" s="2"/>
      <c r="V4" s="2" t="s">
        <v>121</v>
      </c>
      <c r="W4" s="2" t="s">
        <v>122</v>
      </c>
      <c r="X4" s="2" t="s">
        <v>125</v>
      </c>
      <c r="Y4" s="2" t="s">
        <v>126</v>
      </c>
      <c r="Z4" s="2" t="s">
        <v>121</v>
      </c>
      <c r="AA4" s="2" t="s">
        <v>122</v>
      </c>
      <c r="AB4" s="2" t="s">
        <v>125</v>
      </c>
      <c r="AC4" s="2" t="s">
        <v>126</v>
      </c>
      <c r="AD4" s="10" t="s">
        <v>222</v>
      </c>
      <c r="AE4" s="10" t="s">
        <v>223</v>
      </c>
      <c r="AF4" s="10" t="s">
        <v>131</v>
      </c>
      <c r="AG4" s="10" t="s">
        <v>223</v>
      </c>
      <c r="AH4" s="29" t="s">
        <v>131</v>
      </c>
    </row>
    <row r="5" spans="1:34" x14ac:dyDescent="0.3">
      <c r="A5" s="4" t="s">
        <v>69</v>
      </c>
      <c r="B5" t="s">
        <v>0</v>
      </c>
      <c r="C5" s="13" t="s">
        <v>146</v>
      </c>
      <c r="D5">
        <v>289.39999999999998</v>
      </c>
      <c r="E5">
        <v>679.9</v>
      </c>
      <c r="F5" s="1">
        <f t="shared" ref="F5:F12" si="0">D5+P5/2*COS(RADIANS(R5))</f>
        <v>291.82396965169409</v>
      </c>
      <c r="G5" s="1">
        <f t="shared" ref="G5:G12" si="1">E5+P5/2*SIN(RADIANS(R5))</f>
        <v>681.66758907205997</v>
      </c>
      <c r="H5" s="1">
        <f t="shared" ref="H5:H12" si="2">F5+O5*COS(RADIANS(R5-90))</f>
        <v>350.74360538702831</v>
      </c>
      <c r="I5" s="1">
        <f t="shared" ref="I5:I12" si="3">G5+O5*SIN(RADIANS(R5-90))</f>
        <v>600.8686006822569</v>
      </c>
      <c r="J5" s="1">
        <f t="shared" ref="J5:M6" si="4">F5/0.3048</f>
        <v>957.42772195437692</v>
      </c>
      <c r="K5" s="1">
        <f t="shared" si="4"/>
        <v>2236.4422213650259</v>
      </c>
      <c r="L5" s="1">
        <f t="shared" si="4"/>
        <v>1150.7336134745024</v>
      </c>
      <c r="M5" s="1">
        <f t="shared" si="4"/>
        <v>1971.3536767790579</v>
      </c>
      <c r="N5">
        <v>1.3</v>
      </c>
      <c r="O5">
        <v>100</v>
      </c>
      <c r="P5">
        <v>6</v>
      </c>
      <c r="Q5">
        <v>53.9</v>
      </c>
      <c r="R5">
        <f>IF(AND(Q5&gt;0,Q5&lt;=90),90-Q5,IF(AND(Q5&gt;90,Q5&lt;=180),450-Q5,IF(Q5&lt;=0,90-Q5)))</f>
        <v>36.1</v>
      </c>
      <c r="S5">
        <v>1.2</v>
      </c>
      <c r="T5">
        <v>3.1E-7</v>
      </c>
      <c r="V5" s="1">
        <f t="shared" ref="V5:V36" si="5">($V$2-$F$2)+F5</f>
        <v>495286.82396965171</v>
      </c>
      <c r="W5" s="1">
        <f t="shared" ref="W5:W36" si="6">($W$2-$G$2)+G5</f>
        <v>4412361.6675890721</v>
      </c>
      <c r="X5" s="1">
        <f t="shared" ref="X5:X36" si="7">($X$2-$H$2)+H5</f>
        <v>495345.74360538705</v>
      </c>
      <c r="Y5" s="1">
        <f t="shared" ref="Y5:Y36" si="8">($Y$2-$I$2)+I5</f>
        <v>4412280.8686006824</v>
      </c>
      <c r="Z5">
        <f t="shared" ref="Z5:AC6" si="9">V5/0.3048</f>
        <v>1624956.7715539753</v>
      </c>
      <c r="AA5">
        <f t="shared" si="9"/>
        <v>14476252.190252861</v>
      </c>
      <c r="AB5">
        <f t="shared" si="9"/>
        <v>1625150.0774454954</v>
      </c>
      <c r="AC5">
        <f t="shared" si="9"/>
        <v>14475987.101708274</v>
      </c>
      <c r="AD5">
        <f>P5/3</f>
        <v>2</v>
      </c>
      <c r="AE5" s="5">
        <f>AD5*12</f>
        <v>24</v>
      </c>
      <c r="AF5">
        <f>2*3</f>
        <v>6</v>
      </c>
      <c r="AG5" s="1">
        <f>AE5+AF5/0.3048</f>
        <v>43.685039370078741</v>
      </c>
      <c r="AH5" s="1">
        <f>AE5*0.3048+AF5</f>
        <v>13.315200000000001</v>
      </c>
    </row>
    <row r="6" spans="1:34" x14ac:dyDescent="0.3">
      <c r="A6" s="4" t="s">
        <v>70</v>
      </c>
      <c r="B6" t="s">
        <v>0</v>
      </c>
      <c r="C6" s="13" t="s">
        <v>147</v>
      </c>
      <c r="D6">
        <v>294.2</v>
      </c>
      <c r="E6">
        <v>682.9</v>
      </c>
      <c r="F6" s="1">
        <f t="shared" si="0"/>
        <v>291.54625707435474</v>
      </c>
      <c r="G6" s="1">
        <f t="shared" si="1"/>
        <v>681.50084007898033</v>
      </c>
      <c r="H6" s="1">
        <f t="shared" si="2"/>
        <v>217.62397458048196</v>
      </c>
      <c r="I6" s="1">
        <f t="shared" si="3"/>
        <v>821.70692465057107</v>
      </c>
      <c r="J6" s="1">
        <f t="shared" si="4"/>
        <v>956.51659145129508</v>
      </c>
      <c r="K6" s="1">
        <f t="shared" si="4"/>
        <v>2235.8951446160772</v>
      </c>
      <c r="L6" s="1">
        <f t="shared" si="4"/>
        <v>713.98941791496702</v>
      </c>
      <c r="M6" s="1">
        <f t="shared" si="4"/>
        <v>2695.8888604021358</v>
      </c>
      <c r="N6">
        <v>1.3</v>
      </c>
      <c r="O6">
        <v>158.5</v>
      </c>
      <c r="P6">
        <v>6</v>
      </c>
      <c r="Q6">
        <v>-117.8</v>
      </c>
      <c r="R6">
        <f t="shared" ref="R6:R69" si="10">IF(AND(Q6&gt;0,Q6&lt;=90),90-Q6,IF(AND(Q6&gt;90,Q6&lt;=180),450-Q6,IF(Q6&lt;=0,90-Q6)))</f>
        <v>207.8</v>
      </c>
      <c r="S6">
        <v>1.2</v>
      </c>
      <c r="T6">
        <v>3.1E-7</v>
      </c>
      <c r="V6" s="1">
        <f t="shared" si="5"/>
        <v>495286.54625707434</v>
      </c>
      <c r="W6" s="1">
        <f t="shared" si="6"/>
        <v>4412361.500840079</v>
      </c>
      <c r="X6" s="1">
        <f t="shared" si="7"/>
        <v>495212.62397458049</v>
      </c>
      <c r="Y6" s="1">
        <f t="shared" si="8"/>
        <v>4412501.7069246508</v>
      </c>
      <c r="Z6">
        <f t="shared" si="9"/>
        <v>1624955.8604234722</v>
      </c>
      <c r="AA6">
        <f t="shared" si="9"/>
        <v>14476251.643176112</v>
      </c>
      <c r="AB6">
        <f t="shared" si="9"/>
        <v>1624713.3332499359</v>
      </c>
      <c r="AC6">
        <f t="shared" si="9"/>
        <v>14476711.636891898</v>
      </c>
      <c r="AD6">
        <f t="shared" ref="AD6:AD69" si="11">P6/3</f>
        <v>2</v>
      </c>
      <c r="AE6" s="5">
        <f t="shared" ref="AE6:AE69" si="12">AD6*12</f>
        <v>24</v>
      </c>
      <c r="AF6">
        <f t="shared" ref="AF6:AF69" si="13">2*3</f>
        <v>6</v>
      </c>
      <c r="AG6" s="1">
        <f t="shared" ref="AG6:AG69" si="14">AE6+AF6/0.3048</f>
        <v>43.685039370078741</v>
      </c>
      <c r="AH6" s="1">
        <f t="shared" ref="AH6:AH69" si="15">AE6*0.3048+AF6</f>
        <v>13.315200000000001</v>
      </c>
    </row>
    <row r="7" spans="1:34" x14ac:dyDescent="0.3">
      <c r="A7" s="4">
        <v>2</v>
      </c>
      <c r="B7" t="s">
        <v>0</v>
      </c>
      <c r="C7" s="13" t="s">
        <v>154</v>
      </c>
      <c r="D7">
        <v>348.5</v>
      </c>
      <c r="E7">
        <v>599.1</v>
      </c>
      <c r="F7" s="1">
        <f t="shared" si="0"/>
        <v>350.92396965169411</v>
      </c>
      <c r="G7" s="1">
        <f t="shared" si="1"/>
        <v>600.86758907206001</v>
      </c>
      <c r="H7" s="1">
        <f t="shared" si="2"/>
        <v>388.63253652230799</v>
      </c>
      <c r="I7" s="1">
        <f t="shared" si="3"/>
        <v>549.15623650258601</v>
      </c>
      <c r="J7" s="1">
        <f t="shared" ref="J7:J12" si="16">F7/0.3048</f>
        <v>1151.3253597496525</v>
      </c>
      <c r="K7" s="1">
        <f t="shared" ref="K7:M7" si="17">G7/0.3048</f>
        <v>1971.3503578479658</v>
      </c>
      <c r="L7" s="1">
        <f t="shared" si="17"/>
        <v>1275.0411303225328</v>
      </c>
      <c r="M7" s="1">
        <f t="shared" si="17"/>
        <v>1801.6936893129462</v>
      </c>
      <c r="N7">
        <v>1.3</v>
      </c>
      <c r="O7">
        <v>64</v>
      </c>
      <c r="P7">
        <v>6</v>
      </c>
      <c r="Q7">
        <v>53.9</v>
      </c>
      <c r="R7">
        <f t="shared" si="10"/>
        <v>36.1</v>
      </c>
      <c r="S7">
        <v>1.2</v>
      </c>
      <c r="T7">
        <v>3.1E-7</v>
      </c>
      <c r="V7" s="1">
        <f t="shared" si="5"/>
        <v>495345.92396965169</v>
      </c>
      <c r="W7" s="1">
        <f t="shared" si="6"/>
        <v>4412280.8675890723</v>
      </c>
      <c r="X7" s="1">
        <f t="shared" si="7"/>
        <v>495383.63253652229</v>
      </c>
      <c r="Y7" s="1">
        <f t="shared" si="8"/>
        <v>4412229.1562365023</v>
      </c>
      <c r="Z7">
        <f t="shared" ref="Z7:Z12" si="18">V7/0.3048</f>
        <v>1625150.6691917705</v>
      </c>
      <c r="AA7">
        <f t="shared" ref="AA7:AC7" si="19">W7/0.3048</f>
        <v>14475987.098389344</v>
      </c>
      <c r="AB7">
        <f t="shared" si="19"/>
        <v>1625274.3849623434</v>
      </c>
      <c r="AC7">
        <f t="shared" si="19"/>
        <v>14475817.441720808</v>
      </c>
      <c r="AD7">
        <f t="shared" si="11"/>
        <v>2</v>
      </c>
      <c r="AE7" s="5">
        <f t="shared" si="12"/>
        <v>24</v>
      </c>
      <c r="AF7">
        <f t="shared" si="13"/>
        <v>6</v>
      </c>
      <c r="AG7" s="1">
        <f t="shared" si="14"/>
        <v>43.685039370078741</v>
      </c>
      <c r="AH7" s="1">
        <f t="shared" si="15"/>
        <v>13.315200000000001</v>
      </c>
    </row>
    <row r="8" spans="1:34" x14ac:dyDescent="0.3">
      <c r="A8" s="4" t="s">
        <v>91</v>
      </c>
      <c r="B8" t="s">
        <v>92</v>
      </c>
      <c r="C8" s="13" t="s">
        <v>148</v>
      </c>
      <c r="D8">
        <v>362.3</v>
      </c>
      <c r="E8">
        <v>593.70000000000005</v>
      </c>
      <c r="F8" s="1">
        <f t="shared" si="0"/>
        <v>362.33141362982502</v>
      </c>
      <c r="G8" s="1">
        <f t="shared" si="1"/>
        <v>595.1996710252123</v>
      </c>
      <c r="H8" s="1">
        <f t="shared" si="2"/>
        <v>386.32615003322132</v>
      </c>
      <c r="I8" s="1">
        <f t="shared" si="3"/>
        <v>594.69705294801167</v>
      </c>
      <c r="J8" s="1">
        <f t="shared" si="16"/>
        <v>1188.7513570532317</v>
      </c>
      <c r="K8" s="1">
        <f t="shared" ref="K8:M12" si="20">G8/0.3048</f>
        <v>1952.7548261982029</v>
      </c>
      <c r="L8" s="1">
        <f t="shared" si="20"/>
        <v>1267.474245515818</v>
      </c>
      <c r="M8" s="1">
        <f t="shared" si="20"/>
        <v>1951.1058167585684</v>
      </c>
      <c r="N8">
        <v>1.3</v>
      </c>
      <c r="O8">
        <v>24</v>
      </c>
      <c r="P8">
        <v>3</v>
      </c>
      <c r="Q8">
        <v>1.2</v>
      </c>
      <c r="R8">
        <f t="shared" si="10"/>
        <v>88.8</v>
      </c>
      <c r="S8">
        <v>1.2</v>
      </c>
      <c r="T8">
        <v>3.1E-7</v>
      </c>
      <c r="V8" s="1">
        <f t="shared" si="5"/>
        <v>495357.33141362981</v>
      </c>
      <c r="W8" s="1">
        <f t="shared" si="6"/>
        <v>4412275.1996710254</v>
      </c>
      <c r="X8" s="1">
        <f t="shared" si="7"/>
        <v>495381.32615003322</v>
      </c>
      <c r="Y8" s="1">
        <f t="shared" si="8"/>
        <v>4412274.6970529482</v>
      </c>
      <c r="Z8">
        <f t="shared" si="18"/>
        <v>1625188.0951890741</v>
      </c>
      <c r="AA8">
        <f t="shared" ref="AA8:AC12" si="21">W8/0.3048</f>
        <v>14475968.502857694</v>
      </c>
      <c r="AB8">
        <f t="shared" si="21"/>
        <v>1625266.8180775368</v>
      </c>
      <c r="AC8">
        <f t="shared" si="21"/>
        <v>14475966.853848254</v>
      </c>
      <c r="AD8">
        <f t="shared" si="11"/>
        <v>1</v>
      </c>
      <c r="AE8" s="5">
        <f t="shared" si="12"/>
        <v>12</v>
      </c>
      <c r="AF8">
        <f t="shared" si="13"/>
        <v>6</v>
      </c>
      <c r="AG8" s="1">
        <f t="shared" si="14"/>
        <v>31.685039370078741</v>
      </c>
      <c r="AH8" s="1">
        <f t="shared" si="15"/>
        <v>9.6576000000000004</v>
      </c>
    </row>
    <row r="9" spans="1:34" x14ac:dyDescent="0.3">
      <c r="A9" s="4" t="s">
        <v>93</v>
      </c>
      <c r="B9" t="s">
        <v>92</v>
      </c>
      <c r="C9" s="13" t="s">
        <v>149</v>
      </c>
      <c r="D9">
        <v>390.6</v>
      </c>
      <c r="E9">
        <v>592.1</v>
      </c>
      <c r="F9" s="1">
        <f t="shared" si="0"/>
        <v>389.37428265249736</v>
      </c>
      <c r="G9" s="1">
        <f t="shared" si="1"/>
        <v>592.96464847425466</v>
      </c>
      <c r="H9" s="1">
        <f t="shared" si="2"/>
        <v>403.7850905567422</v>
      </c>
      <c r="I9" s="1">
        <f t="shared" si="3"/>
        <v>613.39327093263284</v>
      </c>
      <c r="J9" s="1">
        <f t="shared" si="16"/>
        <v>1277.4746806184296</v>
      </c>
      <c r="K9" s="1">
        <f t="shared" si="20"/>
        <v>1945.4220750467671</v>
      </c>
      <c r="L9" s="1">
        <f t="shared" si="20"/>
        <v>1324.7542341100466</v>
      </c>
      <c r="M9" s="1">
        <f t="shared" si="20"/>
        <v>2012.4451146083754</v>
      </c>
      <c r="N9">
        <v>1.3</v>
      </c>
      <c r="O9">
        <v>25</v>
      </c>
      <c r="P9">
        <v>3</v>
      </c>
      <c r="Q9">
        <v>-54.8</v>
      </c>
      <c r="R9">
        <f t="shared" si="10"/>
        <v>144.80000000000001</v>
      </c>
      <c r="S9">
        <v>1.2</v>
      </c>
      <c r="T9">
        <v>3.1E-7</v>
      </c>
      <c r="V9" s="1">
        <f t="shared" si="5"/>
        <v>495384.37428265251</v>
      </c>
      <c r="W9" s="1">
        <f t="shared" si="6"/>
        <v>4412272.964648474</v>
      </c>
      <c r="X9" s="1">
        <f t="shared" si="7"/>
        <v>495398.78509055672</v>
      </c>
      <c r="Y9" s="1">
        <f t="shared" si="8"/>
        <v>4412293.3932709331</v>
      </c>
      <c r="Z9">
        <f t="shared" si="18"/>
        <v>1625276.8185126395</v>
      </c>
      <c r="AA9">
        <f t="shared" si="21"/>
        <v>14475961.170106541</v>
      </c>
      <c r="AB9">
        <f t="shared" si="21"/>
        <v>1625324.0980661309</v>
      </c>
      <c r="AC9">
        <f t="shared" si="21"/>
        <v>14476028.193146106</v>
      </c>
      <c r="AD9">
        <f t="shared" si="11"/>
        <v>1</v>
      </c>
      <c r="AE9" s="5">
        <f t="shared" si="12"/>
        <v>12</v>
      </c>
      <c r="AF9">
        <f t="shared" si="13"/>
        <v>6</v>
      </c>
      <c r="AG9" s="1">
        <f t="shared" si="14"/>
        <v>31.685039370078741</v>
      </c>
      <c r="AH9" s="1">
        <f t="shared" si="15"/>
        <v>9.6576000000000004</v>
      </c>
    </row>
    <row r="10" spans="1:34" x14ac:dyDescent="0.3">
      <c r="A10" s="4" t="s">
        <v>99</v>
      </c>
      <c r="B10" t="s">
        <v>100</v>
      </c>
      <c r="C10" s="13" t="s">
        <v>150</v>
      </c>
      <c r="D10">
        <v>407</v>
      </c>
      <c r="E10">
        <v>596.5</v>
      </c>
      <c r="F10" s="1">
        <f t="shared" si="0"/>
        <v>402.89545947722479</v>
      </c>
      <c r="G10" s="1">
        <f t="shared" si="1"/>
        <v>598.34465365228709</v>
      </c>
      <c r="H10" s="1">
        <f t="shared" si="2"/>
        <v>439.37860948912476</v>
      </c>
      <c r="I10" s="1">
        <f t="shared" si="3"/>
        <v>679.52334399161941</v>
      </c>
      <c r="J10" s="1">
        <f t="shared" si="16"/>
        <v>1321.8354969725222</v>
      </c>
      <c r="K10" s="1">
        <f t="shared" si="20"/>
        <v>1963.0730106702331</v>
      </c>
      <c r="L10" s="1">
        <f t="shared" si="20"/>
        <v>1441.5308710273121</v>
      </c>
      <c r="M10" s="1">
        <f t="shared" si="20"/>
        <v>2229.407296560431</v>
      </c>
      <c r="N10">
        <v>1.3</v>
      </c>
      <c r="O10">
        <v>89</v>
      </c>
      <c r="P10">
        <v>9</v>
      </c>
      <c r="Q10">
        <v>-65.8</v>
      </c>
      <c r="R10">
        <f t="shared" si="10"/>
        <v>155.80000000000001</v>
      </c>
      <c r="S10">
        <v>1.2</v>
      </c>
      <c r="T10">
        <v>3.1E-7</v>
      </c>
      <c r="V10" s="1">
        <f t="shared" si="5"/>
        <v>495397.89545947721</v>
      </c>
      <c r="W10" s="1">
        <f t="shared" si="6"/>
        <v>4412278.344653652</v>
      </c>
      <c r="X10" s="1">
        <f t="shared" si="7"/>
        <v>495434.37860948913</v>
      </c>
      <c r="Y10" s="1">
        <f t="shared" si="8"/>
        <v>4412359.5233439915</v>
      </c>
      <c r="Z10">
        <f t="shared" si="18"/>
        <v>1625321.1793289934</v>
      </c>
      <c r="AA10">
        <f t="shared" si="21"/>
        <v>14475978.821042165</v>
      </c>
      <c r="AB10">
        <f t="shared" si="21"/>
        <v>1625440.8747030483</v>
      </c>
      <c r="AC10">
        <f t="shared" si="21"/>
        <v>14476245.155328056</v>
      </c>
      <c r="AD10">
        <f t="shared" si="11"/>
        <v>3</v>
      </c>
      <c r="AE10" s="5">
        <f t="shared" si="12"/>
        <v>36</v>
      </c>
      <c r="AF10">
        <f t="shared" si="13"/>
        <v>6</v>
      </c>
      <c r="AG10" s="1">
        <f t="shared" si="14"/>
        <v>55.685039370078741</v>
      </c>
      <c r="AH10" s="1">
        <f t="shared" si="15"/>
        <v>16.972799999999999</v>
      </c>
    </row>
    <row r="11" spans="1:34" x14ac:dyDescent="0.3">
      <c r="A11" s="4" t="s">
        <v>101</v>
      </c>
      <c r="B11" t="s">
        <v>100</v>
      </c>
      <c r="C11" s="13" t="s">
        <v>151</v>
      </c>
      <c r="D11">
        <v>442.9</v>
      </c>
      <c r="E11">
        <v>680.9</v>
      </c>
      <c r="F11" s="1">
        <f t="shared" si="0"/>
        <v>438.43953006886807</v>
      </c>
      <c r="G11" s="1">
        <f t="shared" si="1"/>
        <v>681.49515375615704</v>
      </c>
      <c r="H11" s="1">
        <f t="shared" si="2"/>
        <v>450.51453849934336</v>
      </c>
      <c r="I11" s="1">
        <f t="shared" si="3"/>
        <v>771.99313258112284</v>
      </c>
      <c r="J11" s="1">
        <f t="shared" si="16"/>
        <v>1438.4499018007482</v>
      </c>
      <c r="K11" s="1">
        <f t="shared" si="20"/>
        <v>2235.8764887013026</v>
      </c>
      <c r="L11" s="1">
        <f t="shared" si="20"/>
        <v>1478.0660711920714</v>
      </c>
      <c r="M11" s="1">
        <f t="shared" si="20"/>
        <v>2532.7858680483032</v>
      </c>
      <c r="N11">
        <v>1.3</v>
      </c>
      <c r="O11">
        <v>91.3</v>
      </c>
      <c r="P11">
        <v>9</v>
      </c>
      <c r="Q11">
        <v>-82.4</v>
      </c>
      <c r="R11">
        <f t="shared" si="10"/>
        <v>172.4</v>
      </c>
      <c r="S11">
        <v>1.2</v>
      </c>
      <c r="T11">
        <v>3.1E-7</v>
      </c>
      <c r="V11" s="1">
        <f t="shared" si="5"/>
        <v>495433.43953006889</v>
      </c>
      <c r="W11" s="1">
        <f t="shared" si="6"/>
        <v>4412361.4951537559</v>
      </c>
      <c r="X11" s="1">
        <f t="shared" si="7"/>
        <v>495445.51453849935</v>
      </c>
      <c r="Y11" s="1">
        <f t="shared" si="8"/>
        <v>4412451.993132581</v>
      </c>
      <c r="Z11">
        <f t="shared" si="18"/>
        <v>1625437.7937338217</v>
      </c>
      <c r="AA11">
        <f t="shared" si="21"/>
        <v>14476251.624520196</v>
      </c>
      <c r="AB11">
        <f t="shared" si="21"/>
        <v>1625477.4099032129</v>
      </c>
      <c r="AC11">
        <f t="shared" si="21"/>
        <v>14476548.533899544</v>
      </c>
      <c r="AD11">
        <f t="shared" si="11"/>
        <v>3</v>
      </c>
      <c r="AE11" s="5">
        <f t="shared" si="12"/>
        <v>36</v>
      </c>
      <c r="AF11">
        <f t="shared" si="13"/>
        <v>6</v>
      </c>
      <c r="AG11" s="1">
        <f t="shared" si="14"/>
        <v>55.685039370078741</v>
      </c>
      <c r="AH11" s="1">
        <f t="shared" si="15"/>
        <v>16.972799999999999</v>
      </c>
    </row>
    <row r="12" spans="1:34" x14ac:dyDescent="0.3">
      <c r="A12" s="4" t="s">
        <v>102</v>
      </c>
      <c r="B12" t="s">
        <v>100</v>
      </c>
      <c r="C12" s="13" t="s">
        <v>152</v>
      </c>
      <c r="D12">
        <v>453.9</v>
      </c>
      <c r="E12">
        <v>769.8</v>
      </c>
      <c r="F12" s="1">
        <f t="shared" si="0"/>
        <v>449.40302222799602</v>
      </c>
      <c r="G12" s="1">
        <f t="shared" si="1"/>
        <v>769.96489668917945</v>
      </c>
      <c r="H12" s="1">
        <f t="shared" si="2"/>
        <v>451.33781004770219</v>
      </c>
      <c r="I12" s="1">
        <f t="shared" si="3"/>
        <v>822.72943588069245</v>
      </c>
      <c r="J12" s="1">
        <f t="shared" si="16"/>
        <v>1474.4193642650787</v>
      </c>
      <c r="K12" s="1">
        <f t="shared" si="20"/>
        <v>2526.1315508175176</v>
      </c>
      <c r="L12" s="1">
        <f t="shared" si="20"/>
        <v>1480.7670933323561</v>
      </c>
      <c r="M12" s="1">
        <f t="shared" si="20"/>
        <v>2699.2435560390172</v>
      </c>
      <c r="N12">
        <v>1.3</v>
      </c>
      <c r="O12">
        <v>52.8</v>
      </c>
      <c r="P12">
        <v>9</v>
      </c>
      <c r="Q12">
        <v>-87.9</v>
      </c>
      <c r="R12">
        <f t="shared" si="10"/>
        <v>177.9</v>
      </c>
      <c r="S12">
        <v>1.2</v>
      </c>
      <c r="T12">
        <v>3.1E-7</v>
      </c>
      <c r="V12" s="1">
        <f t="shared" si="5"/>
        <v>495444.40302222798</v>
      </c>
      <c r="W12" s="1">
        <f t="shared" si="6"/>
        <v>4412449.9648966892</v>
      </c>
      <c r="X12" s="1">
        <f t="shared" si="7"/>
        <v>495446.33781004773</v>
      </c>
      <c r="Y12" s="1">
        <f t="shared" si="8"/>
        <v>4412502.7294358807</v>
      </c>
      <c r="Z12">
        <f t="shared" si="18"/>
        <v>1625473.763196286</v>
      </c>
      <c r="AA12">
        <f t="shared" si="21"/>
        <v>14476541.879582312</v>
      </c>
      <c r="AB12">
        <f t="shared" si="21"/>
        <v>1625480.1109253534</v>
      </c>
      <c r="AC12">
        <f t="shared" si="21"/>
        <v>14476714.991587535</v>
      </c>
      <c r="AD12">
        <f t="shared" si="11"/>
        <v>3</v>
      </c>
      <c r="AE12" s="5">
        <f t="shared" si="12"/>
        <v>36</v>
      </c>
      <c r="AF12">
        <f t="shared" si="13"/>
        <v>6</v>
      </c>
      <c r="AG12" s="1">
        <f t="shared" si="14"/>
        <v>55.685039370078741</v>
      </c>
      <c r="AH12" s="1">
        <f t="shared" si="15"/>
        <v>16.972799999999999</v>
      </c>
    </row>
    <row r="13" spans="1:34" x14ac:dyDescent="0.3">
      <c r="A13" s="4">
        <v>5</v>
      </c>
      <c r="B13" t="s">
        <v>1</v>
      </c>
      <c r="C13" s="13" t="s">
        <v>155</v>
      </c>
      <c r="D13">
        <v>398.8</v>
      </c>
      <c r="E13">
        <v>598.6</v>
      </c>
      <c r="F13" s="1">
        <f t="shared" ref="F13:F87" si="22">D13+P13/2*COS(RADIANS(R13))</f>
        <v>402.46351983260342</v>
      </c>
      <c r="G13" s="1">
        <f t="shared" ref="G13:G87" si="23">E13+P13/2*SIN(RADIANS(R13))</f>
        <v>595.98683669930074</v>
      </c>
      <c r="H13" s="1">
        <f t="shared" ref="H13:H87" si="24">F13+O13*COS(RADIANS(R13-90))</f>
        <v>389.62998451139168</v>
      </c>
      <c r="I13" s="1">
        <f t="shared" ref="I13:I87" si="25">G13+O13*SIN(RADIANS(R13-90))</f>
        <v>577.99488374362613</v>
      </c>
      <c r="J13" s="1">
        <f t="shared" ref="J13:J87" si="26">F13/0.3048</f>
        <v>1320.4183721542106</v>
      </c>
      <c r="K13" s="1">
        <f t="shared" ref="K13:K87" si="27">G13/0.3048</f>
        <v>1955.3373907457371</v>
      </c>
      <c r="L13" s="1">
        <f t="shared" ref="L13:L87" si="28">H13/0.3048</f>
        <v>1278.313597478319</v>
      </c>
      <c r="M13" s="1">
        <f t="shared" ref="M13:M87" si="29">I13/0.3048</f>
        <v>1896.3086736995608</v>
      </c>
      <c r="N13">
        <v>1.3</v>
      </c>
      <c r="O13">
        <v>22.1</v>
      </c>
      <c r="P13">
        <v>9</v>
      </c>
      <c r="Q13">
        <v>125.5</v>
      </c>
      <c r="R13">
        <f t="shared" si="10"/>
        <v>324.5</v>
      </c>
      <c r="S13">
        <v>1.2</v>
      </c>
      <c r="T13">
        <v>3.1E-7</v>
      </c>
      <c r="V13" s="1">
        <f t="shared" si="5"/>
        <v>495397.46351983259</v>
      </c>
      <c r="W13" s="1">
        <f t="shared" si="6"/>
        <v>4412275.9868366988</v>
      </c>
      <c r="X13" s="1">
        <f t="shared" si="7"/>
        <v>495384.62998451141</v>
      </c>
      <c r="Y13" s="1">
        <f t="shared" si="8"/>
        <v>4412257.994883744</v>
      </c>
      <c r="Z13">
        <f t="shared" ref="Z13:Z87" si="30">V13/0.3048</f>
        <v>1625319.7622041751</v>
      </c>
      <c r="AA13">
        <f t="shared" ref="AA13:AA87" si="31">W13/0.3048</f>
        <v>14475971.08542224</v>
      </c>
      <c r="AB13">
        <f t="shared" ref="AB13:AB87" si="32">X13/0.3048</f>
        <v>1625277.6574294993</v>
      </c>
      <c r="AC13">
        <f t="shared" ref="AC13:AC87" si="33">Y13/0.3048</f>
        <v>14475912.056705195</v>
      </c>
      <c r="AD13">
        <f t="shared" si="11"/>
        <v>3</v>
      </c>
      <c r="AE13" s="5">
        <f t="shared" si="12"/>
        <v>36</v>
      </c>
      <c r="AF13">
        <f t="shared" si="13"/>
        <v>6</v>
      </c>
      <c r="AG13" s="1">
        <f t="shared" si="14"/>
        <v>55.685039370078741</v>
      </c>
      <c r="AH13" s="1">
        <f t="shared" si="15"/>
        <v>16.972799999999999</v>
      </c>
    </row>
    <row r="14" spans="1:34" x14ac:dyDescent="0.3">
      <c r="A14" s="4">
        <v>6</v>
      </c>
      <c r="B14" t="s">
        <v>2</v>
      </c>
      <c r="C14" s="13" t="s">
        <v>153</v>
      </c>
      <c r="D14">
        <v>386.4</v>
      </c>
      <c r="E14">
        <v>579</v>
      </c>
      <c r="F14" s="1">
        <f t="shared" si="22"/>
        <v>389.54848503231011</v>
      </c>
      <c r="G14" s="1">
        <f t="shared" si="23"/>
        <v>575.78487294165234</v>
      </c>
      <c r="H14" s="1">
        <f t="shared" si="24"/>
        <v>324.88870752554135</v>
      </c>
      <c r="I14" s="1">
        <f t="shared" si="25"/>
        <v>512.46534062519277</v>
      </c>
      <c r="J14" s="1">
        <f t="shared" si="26"/>
        <v>1278.0462107359256</v>
      </c>
      <c r="K14" s="1">
        <f t="shared" si="27"/>
        <v>1889.0579820920352</v>
      </c>
      <c r="L14" s="1">
        <f t="shared" si="28"/>
        <v>1065.9078330890463</v>
      </c>
      <c r="M14" s="1">
        <f t="shared" si="29"/>
        <v>1681.3167343346217</v>
      </c>
      <c r="N14">
        <v>1.3</v>
      </c>
      <c r="O14">
        <v>90.5</v>
      </c>
      <c r="P14">
        <v>9</v>
      </c>
      <c r="Q14">
        <v>135.6</v>
      </c>
      <c r="R14">
        <f t="shared" si="10"/>
        <v>314.39999999999998</v>
      </c>
      <c r="S14">
        <v>1.2</v>
      </c>
      <c r="T14">
        <v>3.1E-7</v>
      </c>
      <c r="V14" s="1">
        <f t="shared" si="5"/>
        <v>495384.54848503228</v>
      </c>
      <c r="W14" s="1">
        <f t="shared" si="6"/>
        <v>4412255.7848729417</v>
      </c>
      <c r="X14" s="1">
        <f t="shared" si="7"/>
        <v>495319.88870752556</v>
      </c>
      <c r="Y14" s="1">
        <f t="shared" si="8"/>
        <v>4412192.4653406255</v>
      </c>
      <c r="Z14">
        <f t="shared" si="30"/>
        <v>1625277.3900427567</v>
      </c>
      <c r="AA14">
        <f t="shared" si="31"/>
        <v>14475904.806013588</v>
      </c>
      <c r="AB14">
        <f t="shared" si="32"/>
        <v>1625065.25166511</v>
      </c>
      <c r="AC14">
        <f t="shared" si="33"/>
        <v>14475697.064765831</v>
      </c>
      <c r="AD14">
        <f t="shared" si="11"/>
        <v>3</v>
      </c>
      <c r="AE14" s="5">
        <f t="shared" si="12"/>
        <v>36</v>
      </c>
      <c r="AF14">
        <f t="shared" si="13"/>
        <v>6</v>
      </c>
      <c r="AG14" s="1">
        <f t="shared" si="14"/>
        <v>55.685039370078741</v>
      </c>
      <c r="AH14" s="1">
        <f t="shared" si="15"/>
        <v>16.972799999999999</v>
      </c>
    </row>
    <row r="15" spans="1:34" x14ac:dyDescent="0.3">
      <c r="A15" s="4">
        <v>7</v>
      </c>
      <c r="B15" t="s">
        <v>3</v>
      </c>
      <c r="C15" s="13" t="s">
        <v>156</v>
      </c>
      <c r="D15">
        <v>322</v>
      </c>
      <c r="E15">
        <v>514.20000000000005</v>
      </c>
      <c r="F15" s="1">
        <f t="shared" si="22"/>
        <v>325.2096270211938</v>
      </c>
      <c r="G15" s="1">
        <f t="shared" si="23"/>
        <v>511.0459083106507</v>
      </c>
      <c r="H15" s="1">
        <f t="shared" si="24"/>
        <v>276.91697871093407</v>
      </c>
      <c r="I15" s="1">
        <f t="shared" si="25"/>
        <v>461.90295236392762</v>
      </c>
      <c r="J15" s="1">
        <f t="shared" si="26"/>
        <v>1066.9607185734703</v>
      </c>
      <c r="K15" s="1">
        <f t="shared" si="27"/>
        <v>1676.6598041688014</v>
      </c>
      <c r="L15" s="1">
        <f t="shared" si="28"/>
        <v>908.52027136133222</v>
      </c>
      <c r="M15" s="1">
        <f t="shared" si="29"/>
        <v>1515.4296337399201</v>
      </c>
      <c r="N15">
        <v>1.3</v>
      </c>
      <c r="O15">
        <v>68.900000000000006</v>
      </c>
      <c r="P15">
        <v>9</v>
      </c>
      <c r="Q15">
        <v>134.5</v>
      </c>
      <c r="R15">
        <f t="shared" si="10"/>
        <v>315.5</v>
      </c>
      <c r="S15">
        <v>1.2</v>
      </c>
      <c r="T15">
        <v>3.1E-7</v>
      </c>
      <c r="V15" s="1">
        <f t="shared" si="5"/>
        <v>495320.20962702122</v>
      </c>
      <c r="W15" s="1">
        <f t="shared" si="6"/>
        <v>4412191.0459083105</v>
      </c>
      <c r="X15" s="1">
        <f t="shared" si="7"/>
        <v>495271.91697871091</v>
      </c>
      <c r="Y15" s="1">
        <f t="shared" si="8"/>
        <v>4412141.9029523637</v>
      </c>
      <c r="Z15">
        <f t="shared" si="30"/>
        <v>1625066.3045505944</v>
      </c>
      <c r="AA15">
        <f t="shared" si="31"/>
        <v>14475692.407835664</v>
      </c>
      <c r="AB15">
        <f t="shared" si="32"/>
        <v>1624907.8641033822</v>
      </c>
      <c r="AC15">
        <f t="shared" si="33"/>
        <v>14475531.177665235</v>
      </c>
      <c r="AD15">
        <f t="shared" si="11"/>
        <v>3</v>
      </c>
      <c r="AE15" s="5">
        <f t="shared" si="12"/>
        <v>36</v>
      </c>
      <c r="AF15">
        <f t="shared" si="13"/>
        <v>6</v>
      </c>
      <c r="AG15" s="1">
        <f t="shared" si="14"/>
        <v>55.685039370078741</v>
      </c>
      <c r="AH15" s="1">
        <f t="shared" si="15"/>
        <v>16.972799999999999</v>
      </c>
    </row>
    <row r="16" spans="1:34" x14ac:dyDescent="0.3">
      <c r="A16" s="4">
        <v>8</v>
      </c>
      <c r="B16" t="s">
        <v>4</v>
      </c>
      <c r="C16" s="13" t="s">
        <v>157</v>
      </c>
      <c r="D16">
        <v>310</v>
      </c>
      <c r="E16">
        <v>471.2</v>
      </c>
      <c r="F16" s="1">
        <f t="shared" ref="F16" si="34">D16+P16/2*COS(RADIANS(R16))</f>
        <v>306.74664784340695</v>
      </c>
      <c r="G16" s="1">
        <f t="shared" ref="G16" si="35">E16+P16/2*SIN(RADIANS(R16))</f>
        <v>474.30897084984588</v>
      </c>
      <c r="H16" s="1">
        <f t="shared" si="24"/>
        <v>354.14118124327945</v>
      </c>
      <c r="I16" s="1">
        <f t="shared" si="25"/>
        <v>523.90451705924227</v>
      </c>
      <c r="J16" s="1">
        <f t="shared" si="26"/>
        <v>1006.3866399061907</v>
      </c>
      <c r="K16" s="1">
        <f t="shared" si="27"/>
        <v>1556.131794126791</v>
      </c>
      <c r="L16" s="1">
        <f t="shared" si="28"/>
        <v>1161.8805158900243</v>
      </c>
      <c r="M16" s="1">
        <f t="shared" si="29"/>
        <v>1718.8468407455455</v>
      </c>
      <c r="N16">
        <v>1.3</v>
      </c>
      <c r="O16">
        <v>68.599999999999994</v>
      </c>
      <c r="P16">
        <v>9</v>
      </c>
      <c r="Q16">
        <v>-46.3</v>
      </c>
      <c r="R16">
        <f t="shared" si="10"/>
        <v>136.30000000000001</v>
      </c>
      <c r="S16">
        <v>1.2</v>
      </c>
      <c r="T16">
        <v>3.1E-7</v>
      </c>
      <c r="V16" s="1">
        <f t="shared" si="5"/>
        <v>495301.74664784339</v>
      </c>
      <c r="W16" s="1">
        <f t="shared" si="6"/>
        <v>4412154.30897085</v>
      </c>
      <c r="X16" s="1">
        <f t="shared" si="7"/>
        <v>495349.14118124329</v>
      </c>
      <c r="Y16" s="1">
        <f t="shared" si="8"/>
        <v>4412203.9045170592</v>
      </c>
      <c r="Z16">
        <f t="shared" si="30"/>
        <v>1625005.730471927</v>
      </c>
      <c r="AA16">
        <f t="shared" si="31"/>
        <v>14475571.879825622</v>
      </c>
      <c r="AB16">
        <f t="shared" si="32"/>
        <v>1625161.2243479111</v>
      </c>
      <c r="AC16">
        <f t="shared" si="33"/>
        <v>14475734.59487224</v>
      </c>
      <c r="AD16">
        <f t="shared" si="11"/>
        <v>3</v>
      </c>
      <c r="AE16" s="5">
        <f t="shared" si="12"/>
        <v>36</v>
      </c>
      <c r="AF16">
        <f t="shared" si="13"/>
        <v>6</v>
      </c>
      <c r="AG16" s="1">
        <f t="shared" si="14"/>
        <v>55.685039370078741</v>
      </c>
      <c r="AH16" s="1">
        <f t="shared" si="15"/>
        <v>16.972799999999999</v>
      </c>
    </row>
    <row r="17" spans="1:34" x14ac:dyDescent="0.3">
      <c r="A17" s="4">
        <v>9</v>
      </c>
      <c r="B17" t="s">
        <v>5</v>
      </c>
      <c r="C17" s="13" t="s">
        <v>158</v>
      </c>
      <c r="D17">
        <v>358</v>
      </c>
      <c r="E17">
        <v>520.20000000000005</v>
      </c>
      <c r="F17" s="1">
        <f t="shared" si="22"/>
        <v>355.77056552356783</v>
      </c>
      <c r="G17" s="1">
        <f t="shared" si="23"/>
        <v>522.20739181907663</v>
      </c>
      <c r="H17" s="1">
        <f t="shared" si="24"/>
        <v>374.10474413780054</v>
      </c>
      <c r="I17" s="1">
        <f t="shared" si="25"/>
        <v>542.5695600371572</v>
      </c>
      <c r="J17" s="1">
        <f t="shared" si="26"/>
        <v>1167.2262648411017</v>
      </c>
      <c r="K17" s="1">
        <f t="shared" si="27"/>
        <v>1713.2788445507763</v>
      </c>
      <c r="L17" s="1">
        <f t="shared" si="28"/>
        <v>1227.3777694809728</v>
      </c>
      <c r="M17" s="1">
        <f t="shared" si="29"/>
        <v>1780.0838583896232</v>
      </c>
      <c r="N17">
        <v>1.3</v>
      </c>
      <c r="O17">
        <v>27.4</v>
      </c>
      <c r="P17">
        <v>6</v>
      </c>
      <c r="Q17">
        <v>-48</v>
      </c>
      <c r="R17">
        <f t="shared" si="10"/>
        <v>138</v>
      </c>
      <c r="S17">
        <v>1.2</v>
      </c>
      <c r="T17">
        <v>3.1E-7</v>
      </c>
      <c r="V17" s="1">
        <f t="shared" si="5"/>
        <v>495350.77056552359</v>
      </c>
      <c r="W17" s="1">
        <f t="shared" si="6"/>
        <v>4412202.207391819</v>
      </c>
      <c r="X17" s="1">
        <f t="shared" si="7"/>
        <v>495369.10474413779</v>
      </c>
      <c r="Y17" s="1">
        <f t="shared" si="8"/>
        <v>4412222.569560037</v>
      </c>
      <c r="Z17">
        <f t="shared" si="30"/>
        <v>1625166.570096862</v>
      </c>
      <c r="AA17">
        <f t="shared" si="31"/>
        <v>14475729.026876045</v>
      </c>
      <c r="AB17">
        <f t="shared" si="32"/>
        <v>1625226.7216015018</v>
      </c>
      <c r="AC17">
        <f t="shared" si="33"/>
        <v>14475795.831889885</v>
      </c>
      <c r="AD17">
        <f t="shared" si="11"/>
        <v>2</v>
      </c>
      <c r="AE17" s="5">
        <f t="shared" si="12"/>
        <v>24</v>
      </c>
      <c r="AF17">
        <f t="shared" si="13"/>
        <v>6</v>
      </c>
      <c r="AG17" s="1">
        <f t="shared" si="14"/>
        <v>43.685039370078741</v>
      </c>
      <c r="AH17" s="1">
        <f t="shared" si="15"/>
        <v>13.315200000000001</v>
      </c>
    </row>
    <row r="18" spans="1:34" x14ac:dyDescent="0.3">
      <c r="A18" s="4">
        <v>10</v>
      </c>
      <c r="B18" t="s">
        <v>6</v>
      </c>
      <c r="C18" s="13" t="s">
        <v>159</v>
      </c>
      <c r="D18">
        <v>353.1</v>
      </c>
      <c r="E18">
        <v>525.6</v>
      </c>
      <c r="F18" s="1">
        <f t="shared" si="22"/>
        <v>352.02281055335521</v>
      </c>
      <c r="G18" s="1">
        <f t="shared" si="23"/>
        <v>526.64386919488845</v>
      </c>
      <c r="H18" s="1">
        <f t="shared" si="24"/>
        <v>379.58095729841085</v>
      </c>
      <c r="I18" s="1">
        <f t="shared" si="25"/>
        <v>555.08167058631079</v>
      </c>
      <c r="J18" s="1">
        <f t="shared" si="26"/>
        <v>1154.9304808180946</v>
      </c>
      <c r="K18" s="1">
        <f t="shared" si="27"/>
        <v>1727.8342165186627</v>
      </c>
      <c r="L18" s="1">
        <f t="shared" si="28"/>
        <v>1245.3443480918991</v>
      </c>
      <c r="M18" s="1">
        <f t="shared" si="29"/>
        <v>1821.134089850101</v>
      </c>
      <c r="N18">
        <v>1.3</v>
      </c>
      <c r="O18">
        <v>39.6</v>
      </c>
      <c r="P18">
        <v>3</v>
      </c>
      <c r="Q18">
        <v>-45.9</v>
      </c>
      <c r="R18">
        <f t="shared" si="10"/>
        <v>135.9</v>
      </c>
      <c r="S18">
        <v>1.2</v>
      </c>
      <c r="T18">
        <v>3.1E-7</v>
      </c>
      <c r="V18" s="1">
        <f t="shared" si="5"/>
        <v>495347.02281055338</v>
      </c>
      <c r="W18" s="1">
        <f t="shared" si="6"/>
        <v>4412206.6438691951</v>
      </c>
      <c r="X18" s="1">
        <f t="shared" si="7"/>
        <v>495374.5809572984</v>
      </c>
      <c r="Y18" s="1">
        <f t="shared" si="8"/>
        <v>4412235.081670586</v>
      </c>
      <c r="Z18">
        <f t="shared" si="30"/>
        <v>1625154.2743128391</v>
      </c>
      <c r="AA18">
        <f t="shared" si="31"/>
        <v>14475743.582248015</v>
      </c>
      <c r="AB18">
        <f t="shared" si="32"/>
        <v>1625244.6881801127</v>
      </c>
      <c r="AC18">
        <f t="shared" si="33"/>
        <v>14475836.882121345</v>
      </c>
      <c r="AD18">
        <f t="shared" si="11"/>
        <v>1</v>
      </c>
      <c r="AE18" s="5">
        <f t="shared" si="12"/>
        <v>12</v>
      </c>
      <c r="AF18">
        <f t="shared" si="13"/>
        <v>6</v>
      </c>
      <c r="AG18" s="1">
        <f t="shared" si="14"/>
        <v>31.685039370078741</v>
      </c>
      <c r="AH18" s="1">
        <f t="shared" si="15"/>
        <v>9.6576000000000004</v>
      </c>
    </row>
    <row r="19" spans="1:34" x14ac:dyDescent="0.3">
      <c r="A19" s="4">
        <v>11</v>
      </c>
      <c r="B19" t="s">
        <v>7</v>
      </c>
      <c r="C19" s="13" t="s">
        <v>160</v>
      </c>
      <c r="D19">
        <v>380.3</v>
      </c>
      <c r="E19">
        <v>539.79999999999995</v>
      </c>
      <c r="F19" s="1">
        <f t="shared" si="22"/>
        <v>382.87419471717095</v>
      </c>
      <c r="G19" s="1">
        <f t="shared" si="23"/>
        <v>541.34062375617441</v>
      </c>
      <c r="H19" s="1">
        <f t="shared" si="24"/>
        <v>393.81262338600999</v>
      </c>
      <c r="I19" s="1">
        <f t="shared" si="25"/>
        <v>523.06384126426076</v>
      </c>
      <c r="J19" s="1">
        <f t="shared" si="26"/>
        <v>1256.1489327991171</v>
      </c>
      <c r="K19" s="1">
        <f t="shared" si="27"/>
        <v>1776.051915210546</v>
      </c>
      <c r="L19" s="1">
        <f t="shared" si="28"/>
        <v>1292.0361659645996</v>
      </c>
      <c r="M19" s="1">
        <f t="shared" si="29"/>
        <v>1716.0887180585983</v>
      </c>
      <c r="N19">
        <v>1.3</v>
      </c>
      <c r="O19">
        <v>21.3</v>
      </c>
      <c r="P19">
        <v>6</v>
      </c>
      <c r="Q19">
        <v>59.1</v>
      </c>
      <c r="R19">
        <f t="shared" si="10"/>
        <v>30.9</v>
      </c>
      <c r="S19">
        <v>1.2</v>
      </c>
      <c r="T19">
        <v>3.1E-7</v>
      </c>
      <c r="V19" s="1">
        <f t="shared" si="5"/>
        <v>495377.87419471715</v>
      </c>
      <c r="W19" s="1">
        <f t="shared" si="6"/>
        <v>4412221.3406237559</v>
      </c>
      <c r="X19" s="1">
        <f t="shared" si="7"/>
        <v>495388.81262338604</v>
      </c>
      <c r="Y19" s="1">
        <f t="shared" si="8"/>
        <v>4412203.0638412647</v>
      </c>
      <c r="Z19">
        <f t="shared" si="30"/>
        <v>1625255.4927648199</v>
      </c>
      <c r="AA19">
        <f t="shared" si="31"/>
        <v>14475791.799946705</v>
      </c>
      <c r="AB19">
        <f t="shared" si="32"/>
        <v>1625291.3799979857</v>
      </c>
      <c r="AC19">
        <f t="shared" si="33"/>
        <v>14475731.836749556</v>
      </c>
      <c r="AD19">
        <f t="shared" si="11"/>
        <v>2</v>
      </c>
      <c r="AE19" s="5">
        <f t="shared" si="12"/>
        <v>24</v>
      </c>
      <c r="AF19">
        <f t="shared" si="13"/>
        <v>6</v>
      </c>
      <c r="AG19" s="1">
        <f t="shared" si="14"/>
        <v>43.685039370078741</v>
      </c>
      <c r="AH19" s="1">
        <f t="shared" si="15"/>
        <v>13.315200000000001</v>
      </c>
    </row>
    <row r="20" spans="1:34" x14ac:dyDescent="0.3">
      <c r="A20" s="4">
        <v>12</v>
      </c>
      <c r="B20" t="s">
        <v>8</v>
      </c>
      <c r="C20" s="13" t="s">
        <v>161</v>
      </c>
      <c r="D20">
        <v>385.7</v>
      </c>
      <c r="E20">
        <v>546.29999999999995</v>
      </c>
      <c r="F20" s="1">
        <f t="shared" si="22"/>
        <v>388.26609278048153</v>
      </c>
      <c r="G20" s="1">
        <f t="shared" si="23"/>
        <v>547.85408102811937</v>
      </c>
      <c r="H20" s="1">
        <f t="shared" si="24"/>
        <v>397.33156544451128</v>
      </c>
      <c r="I20" s="1">
        <f t="shared" si="25"/>
        <v>532.8852064753105</v>
      </c>
      <c r="J20" s="1">
        <f t="shared" si="26"/>
        <v>1273.8388870750705</v>
      </c>
      <c r="K20" s="1">
        <f t="shared" si="27"/>
        <v>1797.4215256828063</v>
      </c>
      <c r="L20" s="1">
        <f t="shared" si="28"/>
        <v>1303.5812514583704</v>
      </c>
      <c r="M20" s="1">
        <f t="shared" si="29"/>
        <v>1748.3110448665041</v>
      </c>
      <c r="N20">
        <v>1.3</v>
      </c>
      <c r="O20">
        <v>17.5</v>
      </c>
      <c r="P20">
        <v>6</v>
      </c>
      <c r="Q20">
        <v>58.8</v>
      </c>
      <c r="R20">
        <f t="shared" si="10"/>
        <v>31.200000000000003</v>
      </c>
      <c r="S20">
        <v>1.2</v>
      </c>
      <c r="T20">
        <v>3.1E-7</v>
      </c>
      <c r="V20" s="1">
        <f t="shared" si="5"/>
        <v>495383.26609278045</v>
      </c>
      <c r="W20" s="1">
        <f t="shared" si="6"/>
        <v>4412227.8540810281</v>
      </c>
      <c r="X20" s="1">
        <f t="shared" si="7"/>
        <v>495392.33156544453</v>
      </c>
      <c r="Y20" s="1">
        <f t="shared" si="8"/>
        <v>4412212.8852064749</v>
      </c>
      <c r="Z20">
        <f t="shared" si="30"/>
        <v>1625273.1827190958</v>
      </c>
      <c r="AA20">
        <f t="shared" si="31"/>
        <v>14475813.169557178</v>
      </c>
      <c r="AB20">
        <f t="shared" si="32"/>
        <v>1625302.9250834794</v>
      </c>
      <c r="AC20">
        <f t="shared" si="33"/>
        <v>14475764.059076361</v>
      </c>
      <c r="AD20">
        <f t="shared" si="11"/>
        <v>2</v>
      </c>
      <c r="AE20" s="5">
        <f t="shared" si="12"/>
        <v>24</v>
      </c>
      <c r="AF20">
        <f t="shared" si="13"/>
        <v>6</v>
      </c>
      <c r="AG20" s="1">
        <f t="shared" si="14"/>
        <v>43.685039370078741</v>
      </c>
      <c r="AH20" s="1">
        <f t="shared" si="15"/>
        <v>13.315200000000001</v>
      </c>
    </row>
    <row r="21" spans="1:34" x14ac:dyDescent="0.3">
      <c r="A21" s="4">
        <v>13</v>
      </c>
      <c r="B21" t="s">
        <v>9</v>
      </c>
      <c r="C21" s="13" t="s">
        <v>162</v>
      </c>
      <c r="D21">
        <v>395</v>
      </c>
      <c r="E21">
        <v>517.6</v>
      </c>
      <c r="F21" s="1">
        <f t="shared" si="22"/>
        <v>397.95622369545049</v>
      </c>
      <c r="G21" s="1">
        <f t="shared" si="23"/>
        <v>518.11062849749817</v>
      </c>
      <c r="H21" s="1">
        <f t="shared" si="24"/>
        <v>419.72601863878606</v>
      </c>
      <c r="I21" s="1">
        <f t="shared" si="25"/>
        <v>392.07695828145978</v>
      </c>
      <c r="J21" s="1">
        <f t="shared" si="26"/>
        <v>1305.6306551688008</v>
      </c>
      <c r="K21" s="1">
        <f t="shared" si="27"/>
        <v>1699.8380200049153</v>
      </c>
      <c r="L21" s="1">
        <f t="shared" si="28"/>
        <v>1377.0538669251509</v>
      </c>
      <c r="M21" s="1">
        <f t="shared" si="29"/>
        <v>1286.3417266452093</v>
      </c>
      <c r="N21">
        <v>1.3</v>
      </c>
      <c r="O21">
        <v>127.9</v>
      </c>
      <c r="P21">
        <v>6</v>
      </c>
      <c r="Q21">
        <v>80.2</v>
      </c>
      <c r="R21">
        <f t="shared" si="10"/>
        <v>9.7999999999999972</v>
      </c>
      <c r="S21">
        <v>1.2</v>
      </c>
      <c r="T21">
        <v>3.1E-7</v>
      </c>
      <c r="V21" s="1">
        <f t="shared" si="5"/>
        <v>495392.95622369542</v>
      </c>
      <c r="W21" s="1">
        <f t="shared" si="6"/>
        <v>4412198.1106284978</v>
      </c>
      <c r="X21" s="1">
        <f t="shared" si="7"/>
        <v>495414.72601863876</v>
      </c>
      <c r="Y21" s="1">
        <f t="shared" si="8"/>
        <v>4412072.0769582819</v>
      </c>
      <c r="Z21">
        <f t="shared" si="30"/>
        <v>1625304.9744871897</v>
      </c>
      <c r="AA21">
        <f t="shared" si="31"/>
        <v>14475715.586051501</v>
      </c>
      <c r="AB21">
        <f t="shared" si="32"/>
        <v>1625376.3976989461</v>
      </c>
      <c r="AC21">
        <f t="shared" si="33"/>
        <v>14475302.089758143</v>
      </c>
      <c r="AD21">
        <f t="shared" si="11"/>
        <v>2</v>
      </c>
      <c r="AE21" s="5">
        <f t="shared" si="12"/>
        <v>24</v>
      </c>
      <c r="AF21">
        <f t="shared" si="13"/>
        <v>6</v>
      </c>
      <c r="AG21" s="1">
        <f t="shared" si="14"/>
        <v>43.685039370078741</v>
      </c>
      <c r="AH21" s="1">
        <f t="shared" si="15"/>
        <v>13.315200000000001</v>
      </c>
    </row>
    <row r="22" spans="1:34" x14ac:dyDescent="0.3">
      <c r="A22" s="4">
        <v>14</v>
      </c>
      <c r="B22" t="s">
        <v>10</v>
      </c>
      <c r="C22" s="13" t="s">
        <v>163</v>
      </c>
      <c r="D22">
        <v>398.7</v>
      </c>
      <c r="E22">
        <v>530.79999999999995</v>
      </c>
      <c r="F22" s="1">
        <f t="shared" si="22"/>
        <v>401.64880604744866</v>
      </c>
      <c r="G22" s="1">
        <f t="shared" si="23"/>
        <v>531.35185405183813</v>
      </c>
      <c r="H22" s="1">
        <f t="shared" si="24"/>
        <v>427.8986637798838</v>
      </c>
      <c r="I22" s="1">
        <f t="shared" si="25"/>
        <v>391.08697972819675</v>
      </c>
      <c r="J22" s="1">
        <f t="shared" si="26"/>
        <v>1317.7454266648576</v>
      </c>
      <c r="K22" s="1">
        <f t="shared" si="27"/>
        <v>1743.280361062461</v>
      </c>
      <c r="L22" s="1">
        <f t="shared" si="28"/>
        <v>1403.8670071518497</v>
      </c>
      <c r="M22" s="1">
        <f t="shared" si="29"/>
        <v>1283.0937655124565</v>
      </c>
      <c r="N22">
        <v>1.3</v>
      </c>
      <c r="O22">
        <v>142.69999999999999</v>
      </c>
      <c r="P22">
        <v>6</v>
      </c>
      <c r="Q22">
        <v>79.400000000000006</v>
      </c>
      <c r="R22">
        <f t="shared" si="10"/>
        <v>10.599999999999994</v>
      </c>
      <c r="S22">
        <v>1.2</v>
      </c>
      <c r="T22">
        <v>3.1E-7</v>
      </c>
      <c r="V22" s="1">
        <f t="shared" si="5"/>
        <v>495396.64880604745</v>
      </c>
      <c r="W22" s="1">
        <f t="shared" si="6"/>
        <v>4412211.3518540515</v>
      </c>
      <c r="X22" s="1">
        <f t="shared" si="7"/>
        <v>495422.8986637799</v>
      </c>
      <c r="Y22" s="1">
        <f t="shared" si="8"/>
        <v>4412071.0869797282</v>
      </c>
      <c r="Z22">
        <f t="shared" si="30"/>
        <v>1625317.0892586857</v>
      </c>
      <c r="AA22">
        <f t="shared" si="31"/>
        <v>14475759.028392557</v>
      </c>
      <c r="AB22">
        <f t="shared" si="32"/>
        <v>1625403.2108391728</v>
      </c>
      <c r="AC22">
        <f t="shared" si="33"/>
        <v>14475298.841797007</v>
      </c>
      <c r="AD22">
        <f t="shared" si="11"/>
        <v>2</v>
      </c>
      <c r="AE22" s="5">
        <f t="shared" si="12"/>
        <v>24</v>
      </c>
      <c r="AF22">
        <f t="shared" si="13"/>
        <v>6</v>
      </c>
      <c r="AG22" s="1">
        <f t="shared" si="14"/>
        <v>43.685039370078741</v>
      </c>
      <c r="AH22" s="1">
        <f t="shared" si="15"/>
        <v>13.315200000000001</v>
      </c>
    </row>
    <row r="23" spans="1:34" x14ac:dyDescent="0.3">
      <c r="A23" s="4" t="s">
        <v>51</v>
      </c>
      <c r="B23" t="s">
        <v>52</v>
      </c>
      <c r="C23" s="13" t="s">
        <v>287</v>
      </c>
      <c r="D23">
        <v>400.4</v>
      </c>
      <c r="E23">
        <v>538.20000000000005</v>
      </c>
      <c r="F23" s="1">
        <f t="shared" ref="F23:F37" si="36">D23+P23/2*COS(RADIANS(R23))</f>
        <v>398.91609150055547</v>
      </c>
      <c r="G23" s="1">
        <f t="shared" ref="G23:G37" si="37">E23+P23/2*SIN(RADIANS(R23))</f>
        <v>538.41912454284363</v>
      </c>
      <c r="H23" s="1">
        <f t="shared" ref="H23:H37" si="38">F23+O23*COS(RADIANS(R23-90))</f>
        <v>403.82448126025253</v>
      </c>
      <c r="I23" s="1">
        <f t="shared" ref="I23:I37" si="39">G23+O23*SIN(RADIANS(R23-90))</f>
        <v>571.65867493040003</v>
      </c>
      <c r="J23" s="1">
        <f t="shared" ref="J23:J37" si="40">F23/0.3048</f>
        <v>1308.7798277577278</v>
      </c>
      <c r="K23" s="1">
        <f t="shared" si="27"/>
        <v>1766.4669440382008</v>
      </c>
      <c r="L23" s="1">
        <f t="shared" si="28"/>
        <v>1324.8834687016158</v>
      </c>
      <c r="M23" s="1">
        <f t="shared" si="29"/>
        <v>1875.5205870419948</v>
      </c>
      <c r="N23">
        <v>1.3</v>
      </c>
      <c r="O23">
        <v>33.6</v>
      </c>
      <c r="P23">
        <v>3</v>
      </c>
      <c r="Q23">
        <v>-81.599999999999994</v>
      </c>
      <c r="R23">
        <f t="shared" si="10"/>
        <v>171.6</v>
      </c>
      <c r="S23">
        <v>1.2</v>
      </c>
      <c r="T23">
        <v>3.1E-7</v>
      </c>
      <c r="V23" s="1">
        <f t="shared" si="5"/>
        <v>495393.91609150055</v>
      </c>
      <c r="W23" s="1">
        <f t="shared" si="6"/>
        <v>4412218.4191245427</v>
      </c>
      <c r="X23" s="1">
        <f t="shared" si="7"/>
        <v>495398.82448126026</v>
      </c>
      <c r="Y23" s="1">
        <f t="shared" si="8"/>
        <v>4412251.6586749302</v>
      </c>
      <c r="Z23">
        <f t="shared" ref="Z23:Z37" si="41">V23/0.3048</f>
        <v>1625308.1236597786</v>
      </c>
      <c r="AA23">
        <f t="shared" si="31"/>
        <v>14475782.214975534</v>
      </c>
      <c r="AB23">
        <f t="shared" si="32"/>
        <v>1625324.2273007226</v>
      </c>
      <c r="AC23">
        <f t="shared" si="33"/>
        <v>14475891.268618537</v>
      </c>
      <c r="AD23">
        <f t="shared" si="11"/>
        <v>1</v>
      </c>
      <c r="AE23" s="5">
        <f t="shared" si="12"/>
        <v>12</v>
      </c>
      <c r="AF23">
        <f t="shared" si="13"/>
        <v>6</v>
      </c>
      <c r="AG23" s="1">
        <f t="shared" si="14"/>
        <v>31.685039370078741</v>
      </c>
      <c r="AH23" s="1">
        <f t="shared" si="15"/>
        <v>9.6576000000000004</v>
      </c>
    </row>
    <row r="24" spans="1:34" x14ac:dyDescent="0.3">
      <c r="A24" s="4" t="s">
        <v>53</v>
      </c>
      <c r="B24" t="s">
        <v>52</v>
      </c>
      <c r="C24" s="13" t="s">
        <v>288</v>
      </c>
      <c r="D24">
        <v>405.2</v>
      </c>
      <c r="E24">
        <v>570.6</v>
      </c>
      <c r="F24" s="1">
        <f t="shared" si="36"/>
        <v>405.03279660169051</v>
      </c>
      <c r="G24" s="1">
        <f t="shared" si="37"/>
        <v>572.09065187874091</v>
      </c>
      <c r="H24" s="1">
        <f t="shared" si="38"/>
        <v>433.75268946543173</v>
      </c>
      <c r="I24" s="1">
        <f t="shared" si="39"/>
        <v>575.31210401950375</v>
      </c>
      <c r="J24" s="1">
        <f t="shared" si="40"/>
        <v>1328.8477578795619</v>
      </c>
      <c r="K24" s="1">
        <f t="shared" si="27"/>
        <v>1876.9378342478376</v>
      </c>
      <c r="L24" s="1">
        <f t="shared" si="28"/>
        <v>1423.0731281674268</v>
      </c>
      <c r="M24" s="1">
        <f t="shared" si="29"/>
        <v>1887.5069029511276</v>
      </c>
      <c r="N24">
        <v>1.3</v>
      </c>
      <c r="O24">
        <v>28.9</v>
      </c>
      <c r="P24">
        <v>3</v>
      </c>
      <c r="Q24">
        <v>-6.4</v>
      </c>
      <c r="R24">
        <f t="shared" si="10"/>
        <v>96.4</v>
      </c>
      <c r="S24">
        <v>1.2</v>
      </c>
      <c r="T24">
        <v>3.1E-7</v>
      </c>
      <c r="V24" s="1">
        <f t="shared" si="5"/>
        <v>495400.03279660171</v>
      </c>
      <c r="W24" s="1">
        <f t="shared" si="6"/>
        <v>4412252.0906518791</v>
      </c>
      <c r="X24" s="1">
        <f t="shared" si="7"/>
        <v>495428.75268946541</v>
      </c>
      <c r="Y24" s="1">
        <f t="shared" si="8"/>
        <v>4412255.3121040193</v>
      </c>
      <c r="Z24">
        <f t="shared" si="41"/>
        <v>1625328.1915899005</v>
      </c>
      <c r="AA24">
        <f t="shared" si="31"/>
        <v>14475892.685865745</v>
      </c>
      <c r="AB24">
        <f t="shared" si="32"/>
        <v>1625422.4169601882</v>
      </c>
      <c r="AC24">
        <f t="shared" si="33"/>
        <v>14475903.254934445</v>
      </c>
      <c r="AD24">
        <f t="shared" si="11"/>
        <v>1</v>
      </c>
      <c r="AE24" s="5">
        <f t="shared" si="12"/>
        <v>12</v>
      </c>
      <c r="AF24">
        <f t="shared" si="13"/>
        <v>6</v>
      </c>
      <c r="AG24" s="1">
        <f t="shared" si="14"/>
        <v>31.685039370078741</v>
      </c>
      <c r="AH24" s="1">
        <f t="shared" si="15"/>
        <v>9.6576000000000004</v>
      </c>
    </row>
    <row r="25" spans="1:34" x14ac:dyDescent="0.3">
      <c r="A25" s="4" t="s">
        <v>54</v>
      </c>
      <c r="B25" t="s">
        <v>52</v>
      </c>
      <c r="C25" s="13" t="s">
        <v>289</v>
      </c>
      <c r="D25">
        <v>434.5</v>
      </c>
      <c r="E25">
        <v>573.20000000000005</v>
      </c>
      <c r="F25" s="1">
        <f t="shared" si="36"/>
        <v>435.57900970050798</v>
      </c>
      <c r="G25" s="1">
        <f t="shared" si="37"/>
        <v>574.24198755568852</v>
      </c>
      <c r="H25" s="1">
        <f t="shared" si="38"/>
        <v>452.181344754478</v>
      </c>
      <c r="I25" s="1">
        <f t="shared" si="39"/>
        <v>557.04976632759474</v>
      </c>
      <c r="J25" s="1">
        <f t="shared" si="40"/>
        <v>1429.0649924557347</v>
      </c>
      <c r="K25" s="1">
        <f t="shared" si="27"/>
        <v>1883.9960221643323</v>
      </c>
      <c r="L25" s="1">
        <f t="shared" si="28"/>
        <v>1483.5345956511744</v>
      </c>
      <c r="M25" s="1">
        <f t="shared" si="29"/>
        <v>1827.5910968753108</v>
      </c>
      <c r="N25">
        <v>1.3</v>
      </c>
      <c r="O25">
        <v>23.9</v>
      </c>
      <c r="P25">
        <v>3</v>
      </c>
      <c r="Q25">
        <v>46</v>
      </c>
      <c r="R25">
        <f t="shared" si="10"/>
        <v>44</v>
      </c>
      <c r="S25">
        <v>1.2</v>
      </c>
      <c r="T25">
        <v>3.1E-7</v>
      </c>
      <c r="V25" s="1">
        <f t="shared" si="5"/>
        <v>495430.57900970051</v>
      </c>
      <c r="W25" s="1">
        <f t="shared" si="6"/>
        <v>4412254.2419875553</v>
      </c>
      <c r="X25" s="1">
        <f t="shared" si="7"/>
        <v>495447.18134475447</v>
      </c>
      <c r="Y25" s="1">
        <f t="shared" si="8"/>
        <v>4412237.0497663273</v>
      </c>
      <c r="Z25">
        <f t="shared" si="41"/>
        <v>1625428.4088244766</v>
      </c>
      <c r="AA25">
        <f t="shared" si="31"/>
        <v>14475899.744053658</v>
      </c>
      <c r="AB25">
        <f t="shared" si="32"/>
        <v>1625482.878427672</v>
      </c>
      <c r="AC25">
        <f t="shared" si="33"/>
        <v>14475843.339128369</v>
      </c>
      <c r="AD25">
        <f t="shared" si="11"/>
        <v>1</v>
      </c>
      <c r="AE25" s="5">
        <f t="shared" si="12"/>
        <v>12</v>
      </c>
      <c r="AF25">
        <f t="shared" si="13"/>
        <v>6</v>
      </c>
      <c r="AG25" s="1">
        <f t="shared" si="14"/>
        <v>31.685039370078741</v>
      </c>
      <c r="AH25" s="1">
        <f t="shared" si="15"/>
        <v>9.6576000000000004</v>
      </c>
    </row>
    <row r="26" spans="1:34" x14ac:dyDescent="0.3">
      <c r="A26" s="4" t="s">
        <v>55</v>
      </c>
      <c r="B26" t="s">
        <v>52</v>
      </c>
      <c r="C26" s="13" t="s">
        <v>290</v>
      </c>
      <c r="D26">
        <v>451.1</v>
      </c>
      <c r="E26">
        <v>556</v>
      </c>
      <c r="F26" s="1">
        <f t="shared" si="36"/>
        <v>452.5998149487225</v>
      </c>
      <c r="G26" s="1">
        <f t="shared" si="37"/>
        <v>556.02356097596771</v>
      </c>
      <c r="H26" s="1">
        <f t="shared" si="38"/>
        <v>455.09099547437728</v>
      </c>
      <c r="I26" s="1">
        <f t="shared" si="39"/>
        <v>397.44312706437631</v>
      </c>
      <c r="J26" s="1">
        <f t="shared" si="40"/>
        <v>1484.9075293593257</v>
      </c>
      <c r="K26" s="1">
        <f t="shared" si="27"/>
        <v>1824.2242814172168</v>
      </c>
      <c r="L26" s="1">
        <f t="shared" si="28"/>
        <v>1493.0806938135736</v>
      </c>
      <c r="M26" s="1">
        <f t="shared" si="29"/>
        <v>1303.9472672715758</v>
      </c>
      <c r="N26">
        <v>1.3</v>
      </c>
      <c r="O26">
        <v>158.6</v>
      </c>
      <c r="P26">
        <v>3</v>
      </c>
      <c r="Q26">
        <v>89.1</v>
      </c>
      <c r="R26">
        <f t="shared" si="10"/>
        <v>0.90000000000000568</v>
      </c>
      <c r="S26">
        <v>1.2</v>
      </c>
      <c r="T26">
        <v>3.1E-7</v>
      </c>
      <c r="V26" s="1">
        <f t="shared" si="5"/>
        <v>495447.59981494874</v>
      </c>
      <c r="W26" s="1">
        <f t="shared" si="6"/>
        <v>4412236.0235609757</v>
      </c>
      <c r="X26" s="1">
        <f t="shared" si="7"/>
        <v>495450.09099547437</v>
      </c>
      <c r="Y26" s="1">
        <f t="shared" si="8"/>
        <v>4412077.443127064</v>
      </c>
      <c r="Z26">
        <f t="shared" si="41"/>
        <v>1625484.2513613803</v>
      </c>
      <c r="AA26">
        <f t="shared" si="31"/>
        <v>14475839.972312912</v>
      </c>
      <c r="AB26">
        <f t="shared" si="32"/>
        <v>1625492.4245258344</v>
      </c>
      <c r="AC26">
        <f t="shared" si="33"/>
        <v>14475319.695298767</v>
      </c>
      <c r="AD26">
        <f t="shared" si="11"/>
        <v>1</v>
      </c>
      <c r="AE26" s="5">
        <f t="shared" si="12"/>
        <v>12</v>
      </c>
      <c r="AF26">
        <f t="shared" si="13"/>
        <v>6</v>
      </c>
      <c r="AG26" s="1">
        <f t="shared" si="14"/>
        <v>31.685039370078741</v>
      </c>
      <c r="AH26" s="1">
        <f t="shared" si="15"/>
        <v>9.6576000000000004</v>
      </c>
    </row>
    <row r="27" spans="1:34" x14ac:dyDescent="0.3">
      <c r="A27" s="4" t="s">
        <v>56</v>
      </c>
      <c r="B27" t="s">
        <v>52</v>
      </c>
      <c r="C27" s="13" t="s">
        <v>291</v>
      </c>
      <c r="D27">
        <v>454.9</v>
      </c>
      <c r="E27">
        <v>396.1</v>
      </c>
      <c r="F27" s="1">
        <f t="shared" si="36"/>
        <v>456.20553354390984</v>
      </c>
      <c r="G27" s="1">
        <f t="shared" si="37"/>
        <v>396.83863534015524</v>
      </c>
      <c r="H27" s="1">
        <f t="shared" si="38"/>
        <v>480.38353034499005</v>
      </c>
      <c r="I27" s="1">
        <f t="shared" si="39"/>
        <v>354.10417066950617</v>
      </c>
      <c r="J27" s="1">
        <f t="shared" si="40"/>
        <v>1496.737314776607</v>
      </c>
      <c r="K27" s="1">
        <f t="shared" si="27"/>
        <v>1301.9640267065461</v>
      </c>
      <c r="L27" s="1">
        <f t="shared" si="28"/>
        <v>1576.0614512630907</v>
      </c>
      <c r="M27" s="1">
        <f t="shared" si="29"/>
        <v>1161.7590901230517</v>
      </c>
      <c r="N27">
        <v>1.3</v>
      </c>
      <c r="O27">
        <v>49.1</v>
      </c>
      <c r="P27">
        <v>3</v>
      </c>
      <c r="Q27">
        <v>60.5</v>
      </c>
      <c r="R27">
        <f t="shared" si="10"/>
        <v>29.5</v>
      </c>
      <c r="S27">
        <v>1.2</v>
      </c>
      <c r="T27">
        <v>3.1E-7</v>
      </c>
      <c r="V27" s="1">
        <f t="shared" si="5"/>
        <v>495451.20553354389</v>
      </c>
      <c r="W27" s="1">
        <f t="shared" si="6"/>
        <v>4412076.8386353403</v>
      </c>
      <c r="X27" s="1">
        <f t="shared" si="7"/>
        <v>495475.38353034499</v>
      </c>
      <c r="Y27" s="1">
        <f t="shared" si="8"/>
        <v>4412034.1041706698</v>
      </c>
      <c r="Z27">
        <f t="shared" si="41"/>
        <v>1625496.0811467974</v>
      </c>
      <c r="AA27">
        <f t="shared" si="31"/>
        <v>14475317.712058203</v>
      </c>
      <c r="AB27">
        <f t="shared" si="32"/>
        <v>1625575.4052832839</v>
      </c>
      <c r="AC27">
        <f t="shared" si="33"/>
        <v>14475177.507121619</v>
      </c>
      <c r="AD27">
        <f t="shared" si="11"/>
        <v>1</v>
      </c>
      <c r="AE27" s="5">
        <f t="shared" si="12"/>
        <v>12</v>
      </c>
      <c r="AF27">
        <f t="shared" si="13"/>
        <v>6</v>
      </c>
      <c r="AG27" s="1">
        <f t="shared" si="14"/>
        <v>31.685039370078741</v>
      </c>
      <c r="AH27" s="1">
        <f t="shared" si="15"/>
        <v>9.6576000000000004</v>
      </c>
    </row>
    <row r="28" spans="1:34" x14ac:dyDescent="0.3">
      <c r="A28" s="4" t="s">
        <v>57</v>
      </c>
      <c r="B28" t="s">
        <v>52</v>
      </c>
      <c r="C28" s="13" t="s">
        <v>292</v>
      </c>
      <c r="D28">
        <v>480.4</v>
      </c>
      <c r="E28">
        <v>350.9</v>
      </c>
      <c r="F28" s="1">
        <f t="shared" si="36"/>
        <v>481.18151444776083</v>
      </c>
      <c r="G28" s="1">
        <f t="shared" si="37"/>
        <v>352.18032619591298</v>
      </c>
      <c r="H28" s="1">
        <f t="shared" si="38"/>
        <v>525.05402542771265</v>
      </c>
      <c r="I28" s="1">
        <f t="shared" si="39"/>
        <v>325.40043111930737</v>
      </c>
      <c r="J28" s="1">
        <f t="shared" si="40"/>
        <v>1578.6795093430474</v>
      </c>
      <c r="K28" s="1">
        <f t="shared" si="27"/>
        <v>1155.4472644222867</v>
      </c>
      <c r="L28" s="1">
        <f t="shared" si="28"/>
        <v>1722.6181936604744</v>
      </c>
      <c r="M28" s="1">
        <f t="shared" si="29"/>
        <v>1067.5867162706934</v>
      </c>
      <c r="N28">
        <v>1.3</v>
      </c>
      <c r="O28">
        <v>51.4</v>
      </c>
      <c r="P28">
        <v>3</v>
      </c>
      <c r="Q28">
        <v>31.4</v>
      </c>
      <c r="R28">
        <f t="shared" si="10"/>
        <v>58.6</v>
      </c>
      <c r="S28">
        <v>1.2</v>
      </c>
      <c r="T28">
        <v>3.1E-7</v>
      </c>
      <c r="V28" s="1">
        <f t="shared" si="5"/>
        <v>495476.18151444779</v>
      </c>
      <c r="W28" s="1">
        <f t="shared" si="6"/>
        <v>4412032.1803261964</v>
      </c>
      <c r="X28" s="1">
        <f t="shared" si="7"/>
        <v>495520.05402542773</v>
      </c>
      <c r="Y28" s="1">
        <f t="shared" si="8"/>
        <v>4412005.4004311189</v>
      </c>
      <c r="Z28">
        <f t="shared" si="41"/>
        <v>1625578.023341364</v>
      </c>
      <c r="AA28">
        <f t="shared" si="31"/>
        <v>14475171.195295919</v>
      </c>
      <c r="AB28">
        <f t="shared" si="32"/>
        <v>1625721.9620256815</v>
      </c>
      <c r="AC28">
        <f t="shared" si="33"/>
        <v>14475083.334747765</v>
      </c>
      <c r="AD28">
        <f t="shared" si="11"/>
        <v>1</v>
      </c>
      <c r="AE28" s="5">
        <f t="shared" si="12"/>
        <v>12</v>
      </c>
      <c r="AF28">
        <f t="shared" si="13"/>
        <v>6</v>
      </c>
      <c r="AG28" s="1">
        <f t="shared" si="14"/>
        <v>31.685039370078741</v>
      </c>
      <c r="AH28" s="1">
        <f t="shared" si="15"/>
        <v>9.6576000000000004</v>
      </c>
    </row>
    <row r="29" spans="1:34" x14ac:dyDescent="0.3">
      <c r="A29" s="4" t="s">
        <v>58</v>
      </c>
      <c r="B29" t="s">
        <v>52</v>
      </c>
      <c r="C29" s="13" t="s">
        <v>293</v>
      </c>
      <c r="D29">
        <v>560.20000000000005</v>
      </c>
      <c r="E29">
        <v>323</v>
      </c>
      <c r="F29" s="1">
        <f t="shared" si="36"/>
        <v>560.07187461529395</v>
      </c>
      <c r="G29" s="1">
        <f t="shared" si="37"/>
        <v>321.50548205571363</v>
      </c>
      <c r="H29" s="1">
        <f t="shared" si="38"/>
        <v>525.10015471899317</v>
      </c>
      <c r="I29" s="1">
        <f t="shared" si="39"/>
        <v>324.50361605783519</v>
      </c>
      <c r="J29" s="1">
        <f t="shared" si="40"/>
        <v>1837.5061503126442</v>
      </c>
      <c r="K29" s="1">
        <f t="shared" si="27"/>
        <v>1054.8080119938111</v>
      </c>
      <c r="L29" s="1">
        <f t="shared" si="28"/>
        <v>1722.7695364796364</v>
      </c>
      <c r="M29" s="1">
        <f t="shared" si="29"/>
        <v>1064.6444096385669</v>
      </c>
      <c r="N29">
        <v>1.3</v>
      </c>
      <c r="O29">
        <v>35.1</v>
      </c>
      <c r="P29">
        <v>3</v>
      </c>
      <c r="Q29">
        <v>-175.1</v>
      </c>
      <c r="R29">
        <f t="shared" si="10"/>
        <v>265.10000000000002</v>
      </c>
      <c r="S29">
        <v>1.2</v>
      </c>
      <c r="T29">
        <v>3.1E-7</v>
      </c>
      <c r="V29" s="1">
        <f t="shared" si="5"/>
        <v>495555.07187461527</v>
      </c>
      <c r="W29" s="1">
        <f t="shared" si="6"/>
        <v>4412001.5054820562</v>
      </c>
      <c r="X29" s="1">
        <f t="shared" si="7"/>
        <v>495520.10015471897</v>
      </c>
      <c r="Y29" s="1">
        <f t="shared" si="8"/>
        <v>4412004.5036160583</v>
      </c>
      <c r="Z29">
        <f t="shared" si="41"/>
        <v>1625836.8499823334</v>
      </c>
      <c r="AA29">
        <f t="shared" si="31"/>
        <v>14475070.556043491</v>
      </c>
      <c r="AB29">
        <f t="shared" si="32"/>
        <v>1625722.1133685005</v>
      </c>
      <c r="AC29">
        <f t="shared" si="33"/>
        <v>14475080.392441135</v>
      </c>
      <c r="AD29">
        <f t="shared" si="11"/>
        <v>1</v>
      </c>
      <c r="AE29" s="5">
        <f t="shared" si="12"/>
        <v>12</v>
      </c>
      <c r="AF29">
        <f t="shared" si="13"/>
        <v>6</v>
      </c>
      <c r="AG29" s="1">
        <f t="shared" si="14"/>
        <v>31.685039370078741</v>
      </c>
      <c r="AH29" s="1">
        <f t="shared" si="15"/>
        <v>9.6576000000000004</v>
      </c>
    </row>
    <row r="30" spans="1:34" x14ac:dyDescent="0.3">
      <c r="A30" s="4" t="s">
        <v>59</v>
      </c>
      <c r="B30" t="s">
        <v>60</v>
      </c>
      <c r="C30" s="13" t="s">
        <v>294</v>
      </c>
      <c r="D30">
        <v>483.5</v>
      </c>
      <c r="E30">
        <v>361.7</v>
      </c>
      <c r="F30" s="1">
        <f t="shared" si="36"/>
        <v>482.15411244548852</v>
      </c>
      <c r="G30" s="1">
        <f t="shared" si="37"/>
        <v>361.03774122081239</v>
      </c>
      <c r="H30" s="1">
        <f t="shared" si="38"/>
        <v>463.03690901960596</v>
      </c>
      <c r="I30" s="1">
        <f t="shared" si="39"/>
        <v>399.88902862771079</v>
      </c>
      <c r="J30" s="1">
        <f t="shared" si="40"/>
        <v>1581.8704476558021</v>
      </c>
      <c r="K30" s="1">
        <f t="shared" si="27"/>
        <v>1184.5070250026652</v>
      </c>
      <c r="L30" s="1">
        <f t="shared" si="28"/>
        <v>1519.149963975085</v>
      </c>
      <c r="M30" s="1">
        <f t="shared" si="29"/>
        <v>1311.9718786998385</v>
      </c>
      <c r="N30">
        <v>1.3</v>
      </c>
      <c r="O30">
        <v>43.3</v>
      </c>
      <c r="P30">
        <v>3</v>
      </c>
      <c r="Q30">
        <v>-116.2</v>
      </c>
      <c r="R30">
        <f t="shared" si="10"/>
        <v>206.2</v>
      </c>
      <c r="S30">
        <v>1.2</v>
      </c>
      <c r="T30">
        <v>3.1E-7</v>
      </c>
      <c r="V30" s="1">
        <f t="shared" si="5"/>
        <v>495477.15411244548</v>
      </c>
      <c r="W30" s="1">
        <f t="shared" si="6"/>
        <v>4412041.0377412206</v>
      </c>
      <c r="X30" s="1">
        <f t="shared" si="7"/>
        <v>495458.03690901963</v>
      </c>
      <c r="Y30" s="1">
        <f t="shared" si="8"/>
        <v>4412079.8890286274</v>
      </c>
      <c r="Z30">
        <f t="shared" si="41"/>
        <v>1625581.2142796768</v>
      </c>
      <c r="AA30">
        <f t="shared" si="31"/>
        <v>14475200.255056497</v>
      </c>
      <c r="AB30">
        <f t="shared" si="32"/>
        <v>1625518.4937959961</v>
      </c>
      <c r="AC30">
        <f t="shared" si="33"/>
        <v>14475327.719910195</v>
      </c>
      <c r="AD30">
        <f t="shared" si="11"/>
        <v>1</v>
      </c>
      <c r="AE30" s="5">
        <f t="shared" si="12"/>
        <v>12</v>
      </c>
      <c r="AF30">
        <f t="shared" si="13"/>
        <v>6</v>
      </c>
      <c r="AG30" s="1">
        <f t="shared" si="14"/>
        <v>31.685039370078741</v>
      </c>
      <c r="AH30" s="1">
        <f t="shared" si="15"/>
        <v>9.6576000000000004</v>
      </c>
    </row>
    <row r="31" spans="1:34" x14ac:dyDescent="0.3">
      <c r="A31" s="4" t="s">
        <v>61</v>
      </c>
      <c r="B31" t="s">
        <v>60</v>
      </c>
      <c r="C31" s="13" t="s">
        <v>295</v>
      </c>
      <c r="D31">
        <v>462.5</v>
      </c>
      <c r="E31">
        <v>401.2</v>
      </c>
      <c r="F31" s="1">
        <f t="shared" si="36"/>
        <v>461.00000913851329</v>
      </c>
      <c r="G31" s="1">
        <f t="shared" si="37"/>
        <v>401.19476402287717</v>
      </c>
      <c r="H31" s="1">
        <f t="shared" si="38"/>
        <v>460.45965629943669</v>
      </c>
      <c r="I31" s="1">
        <f t="shared" si="39"/>
        <v>555.99382092830319</v>
      </c>
      <c r="J31" s="1">
        <f t="shared" si="40"/>
        <v>1512.4672215830487</v>
      </c>
      <c r="K31" s="1">
        <f t="shared" si="27"/>
        <v>1316.255787476631</v>
      </c>
      <c r="L31" s="1">
        <f t="shared" si="28"/>
        <v>1510.6944104312227</v>
      </c>
      <c r="M31" s="1">
        <f t="shared" si="29"/>
        <v>1824.1267090823594</v>
      </c>
      <c r="N31">
        <v>1.3</v>
      </c>
      <c r="O31">
        <v>154.80000000000001</v>
      </c>
      <c r="P31">
        <v>3</v>
      </c>
      <c r="Q31">
        <v>-90.2</v>
      </c>
      <c r="R31">
        <f t="shared" si="10"/>
        <v>180.2</v>
      </c>
      <c r="S31">
        <v>1.2</v>
      </c>
      <c r="T31">
        <v>3.1E-7</v>
      </c>
      <c r="V31" s="1">
        <f t="shared" si="5"/>
        <v>495456.00000913849</v>
      </c>
      <c r="W31" s="1">
        <f t="shared" si="6"/>
        <v>4412081.1947640227</v>
      </c>
      <c r="X31" s="1">
        <f t="shared" si="7"/>
        <v>495455.45965629944</v>
      </c>
      <c r="Y31" s="1">
        <f t="shared" si="8"/>
        <v>4412235.993820928</v>
      </c>
      <c r="Z31">
        <f t="shared" si="41"/>
        <v>1625511.8110536039</v>
      </c>
      <c r="AA31">
        <f t="shared" si="31"/>
        <v>14475332.003818972</v>
      </c>
      <c r="AB31">
        <f t="shared" si="32"/>
        <v>1625510.0382424521</v>
      </c>
      <c r="AC31">
        <f t="shared" si="33"/>
        <v>14475839.874740576</v>
      </c>
      <c r="AD31">
        <f t="shared" si="11"/>
        <v>1</v>
      </c>
      <c r="AE31" s="5">
        <f t="shared" si="12"/>
        <v>12</v>
      </c>
      <c r="AF31">
        <f t="shared" si="13"/>
        <v>6</v>
      </c>
      <c r="AG31" s="1">
        <f t="shared" si="14"/>
        <v>31.685039370078741</v>
      </c>
      <c r="AH31" s="1">
        <f t="shared" si="15"/>
        <v>9.6576000000000004</v>
      </c>
    </row>
    <row r="32" spans="1:34" x14ac:dyDescent="0.3">
      <c r="A32" s="4" t="s">
        <v>62</v>
      </c>
      <c r="B32" t="s">
        <v>60</v>
      </c>
      <c r="C32" s="13" t="s">
        <v>296</v>
      </c>
      <c r="D32">
        <v>460.6</v>
      </c>
      <c r="E32">
        <v>559.79999999999995</v>
      </c>
      <c r="F32" s="1">
        <f t="shared" si="36"/>
        <v>459.41637387274801</v>
      </c>
      <c r="G32" s="1">
        <f t="shared" si="37"/>
        <v>558.87857219985153</v>
      </c>
      <c r="H32" s="1">
        <f t="shared" si="38"/>
        <v>434.66068030876062</v>
      </c>
      <c r="I32" s="1">
        <f t="shared" si="39"/>
        <v>590.67866081868954</v>
      </c>
      <c r="J32" s="1">
        <f t="shared" si="40"/>
        <v>1507.2715678239763</v>
      </c>
      <c r="K32" s="1">
        <f t="shared" si="27"/>
        <v>1833.591116141245</v>
      </c>
      <c r="L32" s="1">
        <f t="shared" si="28"/>
        <v>1426.052100750527</v>
      </c>
      <c r="M32" s="1">
        <f t="shared" si="29"/>
        <v>1937.9221155468815</v>
      </c>
      <c r="N32">
        <v>1.3</v>
      </c>
      <c r="O32">
        <v>40.299999999999997</v>
      </c>
      <c r="P32">
        <v>3</v>
      </c>
      <c r="Q32">
        <v>-127.9</v>
      </c>
      <c r="R32">
        <f t="shared" si="10"/>
        <v>217.9</v>
      </c>
      <c r="S32">
        <v>1.2</v>
      </c>
      <c r="T32">
        <v>3.1E-7</v>
      </c>
      <c r="V32" s="1">
        <f t="shared" si="5"/>
        <v>495454.41637387272</v>
      </c>
      <c r="W32" s="1">
        <f t="shared" si="6"/>
        <v>4412238.8785721995</v>
      </c>
      <c r="X32" s="1">
        <f t="shared" si="7"/>
        <v>495429.66068030876</v>
      </c>
      <c r="Y32" s="1">
        <f t="shared" si="8"/>
        <v>4412270.6786608184</v>
      </c>
      <c r="Z32">
        <f t="shared" si="41"/>
        <v>1625506.6153998447</v>
      </c>
      <c r="AA32">
        <f t="shared" si="31"/>
        <v>14475849.339147635</v>
      </c>
      <c r="AB32">
        <f t="shared" si="32"/>
        <v>1625425.3959327715</v>
      </c>
      <c r="AC32">
        <f t="shared" si="33"/>
        <v>14475953.670147041</v>
      </c>
      <c r="AD32">
        <f t="shared" si="11"/>
        <v>1</v>
      </c>
      <c r="AE32" s="5">
        <f t="shared" si="12"/>
        <v>12</v>
      </c>
      <c r="AF32">
        <f t="shared" si="13"/>
        <v>6</v>
      </c>
      <c r="AG32" s="1">
        <f t="shared" si="14"/>
        <v>31.685039370078741</v>
      </c>
      <c r="AH32" s="1">
        <f t="shared" si="15"/>
        <v>9.6576000000000004</v>
      </c>
    </row>
    <row r="33" spans="1:34" x14ac:dyDescent="0.3">
      <c r="A33" s="4" t="s">
        <v>63</v>
      </c>
      <c r="B33" t="s">
        <v>60</v>
      </c>
      <c r="C33" s="13" t="s">
        <v>297</v>
      </c>
      <c r="D33">
        <v>433.2</v>
      </c>
      <c r="E33">
        <v>593.6</v>
      </c>
      <c r="F33" s="1">
        <f t="shared" si="36"/>
        <v>431.70741664505817</v>
      </c>
      <c r="G33" s="1">
        <f t="shared" si="37"/>
        <v>593.74897962461546</v>
      </c>
      <c r="H33" s="1">
        <f t="shared" si="38"/>
        <v>433.61435584013606</v>
      </c>
      <c r="I33" s="1">
        <f t="shared" si="39"/>
        <v>612.85404656787102</v>
      </c>
      <c r="J33" s="1">
        <f t="shared" si="40"/>
        <v>1416.3629155021592</v>
      </c>
      <c r="K33" s="1">
        <f t="shared" si="27"/>
        <v>1947.9953399757724</v>
      </c>
      <c r="L33" s="1">
        <f t="shared" si="28"/>
        <v>1422.6192776907351</v>
      </c>
      <c r="M33" s="1">
        <f t="shared" si="29"/>
        <v>2010.6760058001016</v>
      </c>
      <c r="N33">
        <v>1.3</v>
      </c>
      <c r="O33">
        <v>19.2</v>
      </c>
      <c r="P33">
        <v>3</v>
      </c>
      <c r="Q33">
        <v>-84.3</v>
      </c>
      <c r="R33">
        <f t="shared" si="10"/>
        <v>174.3</v>
      </c>
      <c r="S33">
        <v>1.2</v>
      </c>
      <c r="T33">
        <v>3.1E-7</v>
      </c>
      <c r="V33" s="1">
        <f t="shared" si="5"/>
        <v>495426.70741664508</v>
      </c>
      <c r="W33" s="1">
        <f t="shared" si="6"/>
        <v>4412273.7489796244</v>
      </c>
      <c r="X33" s="1">
        <f t="shared" si="7"/>
        <v>495428.61435584014</v>
      </c>
      <c r="Y33" s="1">
        <f t="shared" si="8"/>
        <v>4412292.8540465683</v>
      </c>
      <c r="Z33">
        <f t="shared" si="41"/>
        <v>1625415.706747523</v>
      </c>
      <c r="AA33">
        <f t="shared" si="31"/>
        <v>14475963.74337147</v>
      </c>
      <c r="AB33">
        <f t="shared" si="32"/>
        <v>1625421.9631097117</v>
      </c>
      <c r="AC33">
        <f t="shared" si="33"/>
        <v>14476026.424037296</v>
      </c>
      <c r="AD33">
        <f t="shared" si="11"/>
        <v>1</v>
      </c>
      <c r="AE33" s="5">
        <f t="shared" si="12"/>
        <v>12</v>
      </c>
      <c r="AF33">
        <f t="shared" si="13"/>
        <v>6</v>
      </c>
      <c r="AG33" s="1">
        <f t="shared" si="14"/>
        <v>31.685039370078741</v>
      </c>
      <c r="AH33" s="1">
        <f t="shared" si="15"/>
        <v>9.6576000000000004</v>
      </c>
    </row>
    <row r="34" spans="1:34" x14ac:dyDescent="0.3">
      <c r="A34" s="4" t="s">
        <v>64</v>
      </c>
      <c r="B34" t="s">
        <v>60</v>
      </c>
      <c r="C34" s="13" t="s">
        <v>298</v>
      </c>
      <c r="D34">
        <v>596.29999999999995</v>
      </c>
      <c r="E34">
        <v>327.9</v>
      </c>
      <c r="F34" s="1">
        <f t="shared" si="36"/>
        <v>596.17709223705492</v>
      </c>
      <c r="G34" s="1">
        <f t="shared" si="37"/>
        <v>326.40504391977294</v>
      </c>
      <c r="H34" s="1">
        <f t="shared" si="38"/>
        <v>524.9175190795653</v>
      </c>
      <c r="I34" s="1">
        <f t="shared" si="39"/>
        <v>332.26364728682086</v>
      </c>
      <c r="J34" s="1">
        <f t="shared" si="40"/>
        <v>1955.9615887042482</v>
      </c>
      <c r="K34" s="1">
        <f t="shared" si="27"/>
        <v>1070.8826900255017</v>
      </c>
      <c r="L34" s="1">
        <f t="shared" si="28"/>
        <v>1722.17033818755</v>
      </c>
      <c r="M34" s="1">
        <f t="shared" si="29"/>
        <v>1090.1038296811707</v>
      </c>
      <c r="N34">
        <v>1.3</v>
      </c>
      <c r="O34">
        <v>71.5</v>
      </c>
      <c r="P34">
        <v>3</v>
      </c>
      <c r="Q34">
        <v>-175.3</v>
      </c>
      <c r="R34">
        <f t="shared" si="10"/>
        <v>265.3</v>
      </c>
      <c r="S34">
        <v>1.2</v>
      </c>
      <c r="T34">
        <v>3.1E-7</v>
      </c>
      <c r="V34" s="1">
        <f t="shared" si="5"/>
        <v>495591.17709223705</v>
      </c>
      <c r="W34" s="1">
        <f t="shared" si="6"/>
        <v>4412006.4050439196</v>
      </c>
      <c r="X34" s="1">
        <f t="shared" si="7"/>
        <v>495519.91751907958</v>
      </c>
      <c r="Y34" s="1">
        <f t="shared" si="8"/>
        <v>4412012.2636472872</v>
      </c>
      <c r="Z34">
        <f t="shared" si="41"/>
        <v>1625955.3054207251</v>
      </c>
      <c r="AA34">
        <f t="shared" si="31"/>
        <v>14475086.630721521</v>
      </c>
      <c r="AB34">
        <f t="shared" si="32"/>
        <v>1625721.5141702085</v>
      </c>
      <c r="AC34">
        <f t="shared" si="33"/>
        <v>14475105.851861177</v>
      </c>
      <c r="AD34">
        <f t="shared" si="11"/>
        <v>1</v>
      </c>
      <c r="AE34" s="5">
        <f t="shared" si="12"/>
        <v>12</v>
      </c>
      <c r="AF34">
        <f t="shared" si="13"/>
        <v>6</v>
      </c>
      <c r="AG34" s="1">
        <f t="shared" si="14"/>
        <v>31.685039370078741</v>
      </c>
      <c r="AH34" s="1">
        <f t="shared" si="15"/>
        <v>9.6576000000000004</v>
      </c>
    </row>
    <row r="35" spans="1:34" x14ac:dyDescent="0.3">
      <c r="A35" s="4" t="s">
        <v>65</v>
      </c>
      <c r="B35" t="s">
        <v>60</v>
      </c>
      <c r="C35" s="13" t="s">
        <v>299</v>
      </c>
      <c r="D35">
        <v>522.4</v>
      </c>
      <c r="E35">
        <v>335.6</v>
      </c>
      <c r="F35" s="1">
        <f t="shared" si="36"/>
        <v>521.54823438242033</v>
      </c>
      <c r="G35" s="1">
        <f t="shared" si="37"/>
        <v>334.36529544719838</v>
      </c>
      <c r="H35" s="1">
        <f t="shared" si="38"/>
        <v>484.58941143522389</v>
      </c>
      <c r="I35" s="1">
        <f t="shared" si="39"/>
        <v>359.86147960008259</v>
      </c>
      <c r="J35" s="1">
        <f t="shared" si="40"/>
        <v>1711.1162545354996</v>
      </c>
      <c r="K35" s="1">
        <f t="shared" si="27"/>
        <v>1096.9990008110183</v>
      </c>
      <c r="L35" s="1">
        <f t="shared" si="28"/>
        <v>1589.8602737376111</v>
      </c>
      <c r="M35" s="1">
        <f t="shared" si="29"/>
        <v>1180.6478989504021</v>
      </c>
      <c r="N35">
        <v>1.3</v>
      </c>
      <c r="O35">
        <v>44.9</v>
      </c>
      <c r="P35">
        <v>3</v>
      </c>
      <c r="Q35">
        <v>-145.4</v>
      </c>
      <c r="R35">
        <f t="shared" si="10"/>
        <v>235.4</v>
      </c>
      <c r="S35">
        <v>1.2</v>
      </c>
      <c r="T35">
        <v>3.1E-7</v>
      </c>
      <c r="V35" s="1">
        <f t="shared" si="5"/>
        <v>495516.54823438241</v>
      </c>
      <c r="W35" s="1">
        <f t="shared" si="6"/>
        <v>4412014.3652954474</v>
      </c>
      <c r="X35" s="1">
        <f t="shared" si="7"/>
        <v>495479.58941143524</v>
      </c>
      <c r="Y35" s="1">
        <f t="shared" si="8"/>
        <v>4412039.8614796</v>
      </c>
      <c r="Z35">
        <f t="shared" si="41"/>
        <v>1625710.4600865564</v>
      </c>
      <c r="AA35">
        <f t="shared" si="31"/>
        <v>14475112.747032307</v>
      </c>
      <c r="AB35">
        <f t="shared" si="32"/>
        <v>1625589.2041057586</v>
      </c>
      <c r="AC35">
        <f t="shared" si="33"/>
        <v>14475196.395930445</v>
      </c>
      <c r="AD35">
        <f t="shared" si="11"/>
        <v>1</v>
      </c>
      <c r="AE35" s="5">
        <f t="shared" si="12"/>
        <v>12</v>
      </c>
      <c r="AF35">
        <f t="shared" si="13"/>
        <v>6</v>
      </c>
      <c r="AG35" s="1">
        <f t="shared" si="14"/>
        <v>31.685039370078741</v>
      </c>
      <c r="AH35" s="1">
        <f t="shared" si="15"/>
        <v>9.6576000000000004</v>
      </c>
    </row>
    <row r="36" spans="1:34" x14ac:dyDescent="0.3">
      <c r="A36" s="4" t="s">
        <v>66</v>
      </c>
      <c r="B36" t="s">
        <v>67</v>
      </c>
      <c r="C36" s="13" t="s">
        <v>164</v>
      </c>
      <c r="D36">
        <v>437</v>
      </c>
      <c r="E36">
        <v>613.70000000000005</v>
      </c>
      <c r="F36" s="1">
        <f t="shared" si="36"/>
        <v>432.8922462024513</v>
      </c>
      <c r="G36" s="1">
        <f t="shared" si="37"/>
        <v>615.53748707171633</v>
      </c>
      <c r="H36" s="1">
        <f t="shared" si="38"/>
        <v>462.2103732578347</v>
      </c>
      <c r="I36" s="1">
        <f t="shared" si="39"/>
        <v>681.0789809970488</v>
      </c>
      <c r="J36" s="1">
        <f t="shared" si="40"/>
        <v>1420.2501515828453</v>
      </c>
      <c r="K36" s="1">
        <f t="shared" si="27"/>
        <v>2019.4799444610114</v>
      </c>
      <c r="L36" s="1">
        <f t="shared" si="28"/>
        <v>1516.438232473211</v>
      </c>
      <c r="M36" s="1">
        <f t="shared" si="29"/>
        <v>2234.5110925100025</v>
      </c>
      <c r="N36">
        <v>1.3</v>
      </c>
      <c r="O36">
        <v>71.8</v>
      </c>
      <c r="P36">
        <v>9</v>
      </c>
      <c r="Q36">
        <v>-65.900000000000006</v>
      </c>
      <c r="R36">
        <f t="shared" si="10"/>
        <v>155.9</v>
      </c>
      <c r="S36">
        <v>1.2</v>
      </c>
      <c r="T36">
        <v>3.1E-7</v>
      </c>
      <c r="V36" s="1">
        <f t="shared" si="5"/>
        <v>495427.89224620245</v>
      </c>
      <c r="W36" s="1">
        <f t="shared" si="6"/>
        <v>4412295.5374870719</v>
      </c>
      <c r="X36" s="1">
        <f t="shared" si="7"/>
        <v>495457.21037325781</v>
      </c>
      <c r="Y36" s="1">
        <f t="shared" si="8"/>
        <v>4412361.0789809972</v>
      </c>
      <c r="Z36">
        <f t="shared" si="41"/>
        <v>1625419.5939836036</v>
      </c>
      <c r="AA36">
        <f t="shared" si="31"/>
        <v>14476035.227975957</v>
      </c>
      <c r="AB36">
        <f t="shared" si="32"/>
        <v>1625515.782064494</v>
      </c>
      <c r="AC36">
        <f t="shared" si="33"/>
        <v>14476250.259124005</v>
      </c>
      <c r="AD36">
        <f t="shared" si="11"/>
        <v>3</v>
      </c>
      <c r="AE36" s="5">
        <f t="shared" si="12"/>
        <v>36</v>
      </c>
      <c r="AF36">
        <f t="shared" si="13"/>
        <v>6</v>
      </c>
      <c r="AG36" s="1">
        <f t="shared" si="14"/>
        <v>55.685039370078741</v>
      </c>
      <c r="AH36" s="1">
        <f t="shared" si="15"/>
        <v>16.972799999999999</v>
      </c>
    </row>
    <row r="37" spans="1:34" x14ac:dyDescent="0.3">
      <c r="A37" s="4" t="s">
        <v>68</v>
      </c>
      <c r="B37" t="s">
        <v>67</v>
      </c>
      <c r="C37" s="13" t="s">
        <v>165</v>
      </c>
      <c r="D37">
        <v>468.3</v>
      </c>
      <c r="E37">
        <v>682.3</v>
      </c>
      <c r="F37" s="1">
        <f t="shared" si="36"/>
        <v>463.81712385858714</v>
      </c>
      <c r="G37" s="1">
        <f t="shared" si="37"/>
        <v>682.6922008423644</v>
      </c>
      <c r="H37" s="1">
        <f t="shared" si="38"/>
        <v>476.33268851715087</v>
      </c>
      <c r="I37" s="1">
        <f t="shared" si="39"/>
        <v>825.74575948833899</v>
      </c>
      <c r="J37" s="1">
        <f t="shared" si="40"/>
        <v>1521.7097239454959</v>
      </c>
      <c r="K37" s="1">
        <f t="shared" si="27"/>
        <v>2239.8038085379408</v>
      </c>
      <c r="L37" s="1">
        <f t="shared" si="28"/>
        <v>1562.7712877859281</v>
      </c>
      <c r="M37" s="1">
        <f t="shared" si="29"/>
        <v>2709.1396308672538</v>
      </c>
      <c r="N37">
        <v>1.3</v>
      </c>
      <c r="O37">
        <v>143.6</v>
      </c>
      <c r="P37">
        <v>9</v>
      </c>
      <c r="Q37">
        <v>-85</v>
      </c>
      <c r="R37">
        <f t="shared" si="10"/>
        <v>175</v>
      </c>
      <c r="S37">
        <v>1.2</v>
      </c>
      <c r="T37">
        <v>3.1E-7</v>
      </c>
      <c r="V37" s="1">
        <f t="shared" ref="V37:V68" si="42">($V$2-$F$2)+F37</f>
        <v>495458.81712385861</v>
      </c>
      <c r="W37" s="1">
        <f t="shared" ref="W37:W68" si="43">($W$2-$G$2)+G37</f>
        <v>4412362.6922008423</v>
      </c>
      <c r="X37" s="1">
        <f t="shared" ref="X37:X68" si="44">($X$2-$H$2)+H37</f>
        <v>495471.33268851717</v>
      </c>
      <c r="Y37" s="1">
        <f t="shared" ref="Y37:Y68" si="45">($Y$2-$I$2)+I37</f>
        <v>4412505.7457594881</v>
      </c>
      <c r="Z37">
        <f t="shared" si="41"/>
        <v>1625521.0535559666</v>
      </c>
      <c r="AA37">
        <f t="shared" si="31"/>
        <v>14476255.551840033</v>
      </c>
      <c r="AB37">
        <f t="shared" si="32"/>
        <v>1625562.115119807</v>
      </c>
      <c r="AC37">
        <f t="shared" si="33"/>
        <v>14476724.887662362</v>
      </c>
      <c r="AD37">
        <f t="shared" si="11"/>
        <v>3</v>
      </c>
      <c r="AE37" s="5">
        <f t="shared" si="12"/>
        <v>36</v>
      </c>
      <c r="AF37">
        <f t="shared" si="13"/>
        <v>6</v>
      </c>
      <c r="AG37" s="1">
        <f t="shared" si="14"/>
        <v>55.685039370078741</v>
      </c>
      <c r="AH37" s="1">
        <f t="shared" si="15"/>
        <v>16.972799999999999</v>
      </c>
    </row>
    <row r="38" spans="1:34" x14ac:dyDescent="0.3">
      <c r="A38" s="4">
        <v>20</v>
      </c>
      <c r="B38" t="s">
        <v>11</v>
      </c>
      <c r="C38" s="13" t="s">
        <v>166</v>
      </c>
      <c r="D38">
        <v>379.2</v>
      </c>
      <c r="E38">
        <v>542.20000000000005</v>
      </c>
      <c r="F38" s="1">
        <f t="shared" si="22"/>
        <v>376.79467306726872</v>
      </c>
      <c r="G38" s="1">
        <f t="shared" si="23"/>
        <v>543.99287544092658</v>
      </c>
      <c r="H38" s="1">
        <f t="shared" si="24"/>
        <v>427.65257307488554</v>
      </c>
      <c r="I38" s="1">
        <f t="shared" si="25"/>
        <v>612.22398276607009</v>
      </c>
      <c r="J38" s="1">
        <f t="shared" si="26"/>
        <v>1236.2029956275219</v>
      </c>
      <c r="K38" s="1">
        <f t="shared" si="27"/>
        <v>1784.7535283494965</v>
      </c>
      <c r="L38" s="1">
        <f t="shared" si="28"/>
        <v>1403.0596229490995</v>
      </c>
      <c r="M38" s="1">
        <f t="shared" si="29"/>
        <v>2008.6088673427496</v>
      </c>
      <c r="N38">
        <v>1.3</v>
      </c>
      <c r="O38">
        <v>85.1</v>
      </c>
      <c r="P38">
        <v>6</v>
      </c>
      <c r="Q38">
        <v>-53.3</v>
      </c>
      <c r="R38">
        <f t="shared" si="10"/>
        <v>143.30000000000001</v>
      </c>
      <c r="S38">
        <v>1.2</v>
      </c>
      <c r="T38">
        <v>3.1E-7</v>
      </c>
      <c r="V38" s="1">
        <f t="shared" si="42"/>
        <v>495371.79467306728</v>
      </c>
      <c r="W38" s="1">
        <f t="shared" si="43"/>
        <v>4412223.992875441</v>
      </c>
      <c r="X38" s="1">
        <f t="shared" si="44"/>
        <v>495422.65257307491</v>
      </c>
      <c r="Y38" s="1">
        <f t="shared" si="45"/>
        <v>4412292.2239827663</v>
      </c>
      <c r="Z38">
        <f t="shared" si="30"/>
        <v>1625235.5468276485</v>
      </c>
      <c r="AA38">
        <f t="shared" si="31"/>
        <v>14475800.501559844</v>
      </c>
      <c r="AB38">
        <f t="shared" si="32"/>
        <v>1625402.4034549701</v>
      </c>
      <c r="AC38">
        <f t="shared" si="33"/>
        <v>14476024.356898839</v>
      </c>
      <c r="AD38">
        <f t="shared" si="11"/>
        <v>2</v>
      </c>
      <c r="AE38" s="5">
        <f t="shared" si="12"/>
        <v>24</v>
      </c>
      <c r="AF38">
        <f t="shared" si="13"/>
        <v>6</v>
      </c>
      <c r="AG38" s="1">
        <f t="shared" si="14"/>
        <v>43.685039370078741</v>
      </c>
      <c r="AH38" s="1">
        <f t="shared" si="15"/>
        <v>13.315200000000001</v>
      </c>
    </row>
    <row r="39" spans="1:34" x14ac:dyDescent="0.3">
      <c r="A39" s="4">
        <v>21</v>
      </c>
      <c r="B39" t="s">
        <v>12</v>
      </c>
      <c r="C39" s="13" t="s">
        <v>167</v>
      </c>
      <c r="D39">
        <v>273.5</v>
      </c>
      <c r="E39">
        <v>464.4</v>
      </c>
      <c r="F39" s="1">
        <f t="shared" si="22"/>
        <v>275.7364279990486</v>
      </c>
      <c r="G39" s="1">
        <f t="shared" si="23"/>
        <v>462.4004025892516</v>
      </c>
      <c r="H39" s="1">
        <f t="shared" si="24"/>
        <v>264.07210976968321</v>
      </c>
      <c r="I39" s="1">
        <f t="shared" si="25"/>
        <v>449.35457259480154</v>
      </c>
      <c r="J39" s="1">
        <f t="shared" si="26"/>
        <v>904.64707348769218</v>
      </c>
      <c r="K39" s="1">
        <f t="shared" si="27"/>
        <v>1517.0616882849461</v>
      </c>
      <c r="L39" s="1">
        <f t="shared" si="28"/>
        <v>866.37831289266137</v>
      </c>
      <c r="M39" s="1">
        <f t="shared" si="29"/>
        <v>1474.2604087755956</v>
      </c>
      <c r="N39">
        <v>1.3</v>
      </c>
      <c r="O39">
        <v>17.5</v>
      </c>
      <c r="P39">
        <v>6</v>
      </c>
      <c r="Q39">
        <v>131.80000000000001</v>
      </c>
      <c r="R39">
        <f t="shared" si="10"/>
        <v>318.2</v>
      </c>
      <c r="S39">
        <v>1.2</v>
      </c>
      <c r="T39">
        <v>3.1E-7</v>
      </c>
      <c r="V39" s="1">
        <f t="shared" si="42"/>
        <v>495270.73642799904</v>
      </c>
      <c r="W39" s="1">
        <f t="shared" si="43"/>
        <v>4412142.4004025897</v>
      </c>
      <c r="X39" s="1">
        <f t="shared" si="44"/>
        <v>495259.07210976968</v>
      </c>
      <c r="Y39" s="1">
        <f t="shared" si="45"/>
        <v>4412129.3545725951</v>
      </c>
      <c r="Z39">
        <f t="shared" si="30"/>
        <v>1624903.9909055086</v>
      </c>
      <c r="AA39">
        <f t="shared" si="31"/>
        <v>14475532.809719782</v>
      </c>
      <c r="AB39">
        <f t="shared" si="32"/>
        <v>1624865.7221449136</v>
      </c>
      <c r="AC39">
        <f t="shared" si="33"/>
        <v>14475490.008440271</v>
      </c>
      <c r="AD39">
        <f t="shared" si="11"/>
        <v>2</v>
      </c>
      <c r="AE39" s="5">
        <f t="shared" si="12"/>
        <v>24</v>
      </c>
      <c r="AF39">
        <f t="shared" si="13"/>
        <v>6</v>
      </c>
      <c r="AG39" s="1">
        <f t="shared" si="14"/>
        <v>43.685039370078741</v>
      </c>
      <c r="AH39" s="1">
        <f t="shared" si="15"/>
        <v>13.315200000000001</v>
      </c>
    </row>
    <row r="40" spans="1:34" x14ac:dyDescent="0.3">
      <c r="A40" s="4">
        <v>22</v>
      </c>
      <c r="B40" t="s">
        <v>13</v>
      </c>
      <c r="C40" s="13" t="s">
        <v>168</v>
      </c>
      <c r="D40">
        <v>303.5</v>
      </c>
      <c r="E40">
        <v>481.6</v>
      </c>
      <c r="F40" s="1">
        <f t="shared" si="22"/>
        <v>304.60059479675431</v>
      </c>
      <c r="G40" s="1">
        <f t="shared" si="23"/>
        <v>480.58083804360774</v>
      </c>
      <c r="H40" s="1">
        <f t="shared" si="24"/>
        <v>271.98741219220153</v>
      </c>
      <c r="I40" s="1">
        <f t="shared" si="25"/>
        <v>445.36180454746966</v>
      </c>
      <c r="J40" s="1">
        <f t="shared" si="26"/>
        <v>999.34578345391833</v>
      </c>
      <c r="K40" s="1">
        <f t="shared" si="27"/>
        <v>1576.7087862323087</v>
      </c>
      <c r="L40" s="1">
        <f t="shared" si="28"/>
        <v>892.34715286155358</v>
      </c>
      <c r="M40" s="1">
        <f t="shared" si="29"/>
        <v>1461.1607760743755</v>
      </c>
      <c r="N40">
        <v>1.3</v>
      </c>
      <c r="O40">
        <v>48</v>
      </c>
      <c r="P40">
        <v>3</v>
      </c>
      <c r="Q40">
        <v>132.80000000000001</v>
      </c>
      <c r="R40">
        <f t="shared" si="10"/>
        <v>317.2</v>
      </c>
      <c r="S40">
        <v>1.2</v>
      </c>
      <c r="T40">
        <v>3.1E-7</v>
      </c>
      <c r="V40" s="1">
        <f t="shared" si="42"/>
        <v>495299.60059479676</v>
      </c>
      <c r="W40" s="1">
        <f t="shared" si="43"/>
        <v>4412160.5808380432</v>
      </c>
      <c r="X40" s="1">
        <f t="shared" si="44"/>
        <v>495266.98741219222</v>
      </c>
      <c r="Y40" s="1">
        <f t="shared" si="45"/>
        <v>4412125.3618045477</v>
      </c>
      <c r="Z40">
        <f t="shared" si="30"/>
        <v>1624998.6896154748</v>
      </c>
      <c r="AA40">
        <f t="shared" si="31"/>
        <v>14475592.456817726</v>
      </c>
      <c r="AB40">
        <f t="shared" si="32"/>
        <v>1624891.6909848824</v>
      </c>
      <c r="AC40">
        <f t="shared" si="33"/>
        <v>14475476.90880757</v>
      </c>
      <c r="AD40">
        <f t="shared" si="11"/>
        <v>1</v>
      </c>
      <c r="AE40" s="5">
        <f t="shared" si="12"/>
        <v>12</v>
      </c>
      <c r="AF40">
        <f t="shared" si="13"/>
        <v>6</v>
      </c>
      <c r="AG40" s="1">
        <f t="shared" si="14"/>
        <v>31.685039370078741</v>
      </c>
      <c r="AH40" s="1">
        <f t="shared" si="15"/>
        <v>9.6576000000000004</v>
      </c>
    </row>
    <row r="41" spans="1:34" x14ac:dyDescent="0.3">
      <c r="A41" s="4">
        <v>23</v>
      </c>
      <c r="B41" t="s">
        <v>14</v>
      </c>
      <c r="C41" s="13" t="s">
        <v>169</v>
      </c>
      <c r="D41">
        <v>263.39999999999998</v>
      </c>
      <c r="E41">
        <v>449.9</v>
      </c>
      <c r="F41" s="1">
        <f t="shared" si="22"/>
        <v>266.1054975792153</v>
      </c>
      <c r="G41" s="1">
        <f t="shared" si="23"/>
        <v>448.60374275359402</v>
      </c>
      <c r="H41" s="1">
        <f t="shared" si="24"/>
        <v>234.52002934179035</v>
      </c>
      <c r="I41" s="1">
        <f t="shared" si="25"/>
        <v>382.67978507338023</v>
      </c>
      <c r="J41" s="1">
        <f t="shared" si="26"/>
        <v>873.04953274020761</v>
      </c>
      <c r="K41" s="1">
        <f t="shared" si="27"/>
        <v>1471.7970562781954</v>
      </c>
      <c r="L41" s="1">
        <f t="shared" si="28"/>
        <v>769.42266844419407</v>
      </c>
      <c r="M41" s="1">
        <f t="shared" si="29"/>
        <v>1255.5111058837933</v>
      </c>
      <c r="N41">
        <v>1.3</v>
      </c>
      <c r="O41">
        <v>73.099999999999994</v>
      </c>
      <c r="P41">
        <v>6</v>
      </c>
      <c r="Q41">
        <v>115.6</v>
      </c>
      <c r="R41">
        <f t="shared" si="10"/>
        <v>334.4</v>
      </c>
      <c r="S41">
        <v>1.2</v>
      </c>
      <c r="T41">
        <v>3.1E-7</v>
      </c>
      <c r="V41" s="1">
        <f t="shared" si="42"/>
        <v>495261.10549757921</v>
      </c>
      <c r="W41" s="1">
        <f t="shared" si="43"/>
        <v>4412128.6037427532</v>
      </c>
      <c r="X41" s="1">
        <f t="shared" si="44"/>
        <v>495229.5200293418</v>
      </c>
      <c r="Y41" s="1">
        <f t="shared" si="45"/>
        <v>4412062.6797850737</v>
      </c>
      <c r="Z41">
        <f t="shared" si="30"/>
        <v>1624872.393364761</v>
      </c>
      <c r="AA41">
        <f t="shared" si="31"/>
        <v>14475487.545087771</v>
      </c>
      <c r="AB41">
        <f t="shared" si="32"/>
        <v>1624768.7665004651</v>
      </c>
      <c r="AC41">
        <f t="shared" si="33"/>
        <v>14475271.259137381</v>
      </c>
      <c r="AD41">
        <f t="shared" si="11"/>
        <v>2</v>
      </c>
      <c r="AE41" s="5">
        <f t="shared" si="12"/>
        <v>24</v>
      </c>
      <c r="AF41">
        <f t="shared" si="13"/>
        <v>6</v>
      </c>
      <c r="AG41" s="1">
        <f t="shared" si="14"/>
        <v>43.685039370078741</v>
      </c>
      <c r="AH41" s="1">
        <f t="shared" si="15"/>
        <v>13.315200000000001</v>
      </c>
    </row>
    <row r="42" spans="1:34" x14ac:dyDescent="0.3">
      <c r="A42" s="4">
        <v>24</v>
      </c>
      <c r="B42" t="s">
        <v>15</v>
      </c>
      <c r="C42" s="13" t="s">
        <v>170</v>
      </c>
      <c r="D42">
        <v>260.8</v>
      </c>
      <c r="E42">
        <v>454.2</v>
      </c>
      <c r="F42" s="1">
        <f t="shared" si="22"/>
        <v>258.32465950516513</v>
      </c>
      <c r="G42" s="1">
        <f t="shared" si="23"/>
        <v>452.50509898972518</v>
      </c>
      <c r="H42" s="1">
        <f t="shared" si="24"/>
        <v>241.09316590070452</v>
      </c>
      <c r="I42" s="1">
        <f t="shared" si="25"/>
        <v>477.67106068721318</v>
      </c>
      <c r="J42" s="1">
        <f t="shared" si="26"/>
        <v>847.52184877022671</v>
      </c>
      <c r="K42" s="1">
        <f t="shared" si="27"/>
        <v>1484.596781462353</v>
      </c>
      <c r="L42" s="1">
        <f t="shared" si="28"/>
        <v>790.98807710204892</v>
      </c>
      <c r="M42" s="1">
        <f t="shared" si="29"/>
        <v>1567.1622725958437</v>
      </c>
      <c r="N42">
        <v>1.3</v>
      </c>
      <c r="O42">
        <v>30.5</v>
      </c>
      <c r="P42">
        <v>6</v>
      </c>
      <c r="Q42">
        <v>-124.4</v>
      </c>
      <c r="R42">
        <f t="shared" si="10"/>
        <v>214.4</v>
      </c>
      <c r="S42">
        <v>1.2</v>
      </c>
      <c r="T42">
        <v>3.1E-7</v>
      </c>
      <c r="V42" s="1">
        <f t="shared" si="42"/>
        <v>495253.32465950516</v>
      </c>
      <c r="W42" s="1">
        <f t="shared" si="43"/>
        <v>4412132.5050989902</v>
      </c>
      <c r="X42" s="1">
        <f t="shared" si="44"/>
        <v>495236.09316590073</v>
      </c>
      <c r="Y42" s="1">
        <f t="shared" si="45"/>
        <v>4412157.6710606869</v>
      </c>
      <c r="Z42">
        <f t="shared" si="30"/>
        <v>1624846.8656807912</v>
      </c>
      <c r="AA42">
        <f t="shared" si="31"/>
        <v>14475500.344812959</v>
      </c>
      <c r="AB42">
        <f t="shared" si="32"/>
        <v>1624790.3319091231</v>
      </c>
      <c r="AC42">
        <f t="shared" si="33"/>
        <v>14475582.91030409</v>
      </c>
      <c r="AD42">
        <f t="shared" si="11"/>
        <v>2</v>
      </c>
      <c r="AE42" s="5">
        <f t="shared" si="12"/>
        <v>24</v>
      </c>
      <c r="AF42">
        <f t="shared" si="13"/>
        <v>6</v>
      </c>
      <c r="AG42" s="1">
        <f t="shared" si="14"/>
        <v>43.685039370078741</v>
      </c>
      <c r="AH42" s="1">
        <f t="shared" si="15"/>
        <v>13.315200000000001</v>
      </c>
    </row>
    <row r="43" spans="1:34" x14ac:dyDescent="0.3">
      <c r="A43" s="4">
        <v>25</v>
      </c>
      <c r="B43" t="s">
        <v>16</v>
      </c>
      <c r="C43" s="13" t="s">
        <v>171</v>
      </c>
      <c r="D43">
        <v>254.9</v>
      </c>
      <c r="E43">
        <v>450.1</v>
      </c>
      <c r="F43" s="1">
        <f t="shared" si="22"/>
        <v>252.41581899613251</v>
      </c>
      <c r="G43" s="1">
        <f t="shared" si="23"/>
        <v>448.41808301631028</v>
      </c>
      <c r="H43" s="1">
        <f t="shared" si="24"/>
        <v>235.31632966195366</v>
      </c>
      <c r="I43" s="1">
        <f t="shared" si="25"/>
        <v>473.67392322229637</v>
      </c>
      <c r="J43" s="1">
        <f t="shared" si="26"/>
        <v>828.13588909492296</v>
      </c>
      <c r="K43" s="1">
        <f t="shared" si="27"/>
        <v>1471.1879364052174</v>
      </c>
      <c r="L43" s="1">
        <f t="shared" si="28"/>
        <v>772.0352023029975</v>
      </c>
      <c r="M43" s="1">
        <f t="shared" si="29"/>
        <v>1554.0483045350929</v>
      </c>
      <c r="N43">
        <v>1.3</v>
      </c>
      <c r="O43">
        <v>30.5</v>
      </c>
      <c r="P43">
        <v>6</v>
      </c>
      <c r="Q43">
        <v>-124.1</v>
      </c>
      <c r="R43">
        <f t="shared" si="10"/>
        <v>214.1</v>
      </c>
      <c r="S43">
        <v>1.2</v>
      </c>
      <c r="T43">
        <v>3.1E-7</v>
      </c>
      <c r="V43" s="1">
        <f t="shared" si="42"/>
        <v>495247.41581899615</v>
      </c>
      <c r="W43" s="1">
        <f t="shared" si="43"/>
        <v>4412128.4180830168</v>
      </c>
      <c r="X43" s="1">
        <f t="shared" si="44"/>
        <v>495230.31632966193</v>
      </c>
      <c r="Y43" s="1">
        <f t="shared" si="45"/>
        <v>4412153.6739232223</v>
      </c>
      <c r="Z43">
        <f t="shared" si="30"/>
        <v>1624827.4797211159</v>
      </c>
      <c r="AA43">
        <f t="shared" si="31"/>
        <v>14475486.935967902</v>
      </c>
      <c r="AB43">
        <f t="shared" si="32"/>
        <v>1624771.3790343239</v>
      </c>
      <c r="AC43">
        <f t="shared" si="33"/>
        <v>14475569.796336031</v>
      </c>
      <c r="AD43">
        <f t="shared" si="11"/>
        <v>2</v>
      </c>
      <c r="AE43" s="5">
        <f t="shared" si="12"/>
        <v>24</v>
      </c>
      <c r="AF43">
        <f t="shared" si="13"/>
        <v>6</v>
      </c>
      <c r="AG43" s="1">
        <f t="shared" si="14"/>
        <v>43.685039370078741</v>
      </c>
      <c r="AH43" s="1">
        <f t="shared" si="15"/>
        <v>13.315200000000001</v>
      </c>
    </row>
    <row r="44" spans="1:34" x14ac:dyDescent="0.3">
      <c r="A44" s="4" t="s">
        <v>71</v>
      </c>
      <c r="B44" t="s">
        <v>72</v>
      </c>
      <c r="C44" s="13" t="s">
        <v>172</v>
      </c>
      <c r="D44">
        <v>217.4</v>
      </c>
      <c r="E44">
        <v>485.8</v>
      </c>
      <c r="F44" s="1">
        <f t="shared" ref="F44:F49" si="46">D44+P44/2*COS(RADIANS(R44))</f>
        <v>218.6924437406623</v>
      </c>
      <c r="G44" s="1">
        <f t="shared" ref="G44:G49" si="47">E44+P44/2*SIN(RADIANS(R44))</f>
        <v>486.56130754444109</v>
      </c>
      <c r="H44" s="1">
        <f t="shared" ref="H44:H49" si="48">F44+O44*COS(RADIANS(R44-90))</f>
        <v>245.08443861461893</v>
      </c>
      <c r="I44" s="1">
        <f t="shared" ref="I44:I49" si="49">G44+O44*SIN(RADIANS(R44-90))</f>
        <v>441.75659120148174</v>
      </c>
      <c r="J44" s="1">
        <f t="shared" ref="J44:M49" si="50">F44/0.3048</f>
        <v>717.49489416227789</v>
      </c>
      <c r="K44" s="1">
        <f t="shared" si="50"/>
        <v>1596.3297491615522</v>
      </c>
      <c r="L44" s="1">
        <f t="shared" si="50"/>
        <v>804.08280385373666</v>
      </c>
      <c r="M44" s="1">
        <f t="shared" si="50"/>
        <v>1449.3326482988246</v>
      </c>
      <c r="N44">
        <v>1.3</v>
      </c>
      <c r="O44">
        <v>52</v>
      </c>
      <c r="P44">
        <v>3</v>
      </c>
      <c r="Q44">
        <v>59.5</v>
      </c>
      <c r="R44">
        <f t="shared" si="10"/>
        <v>30.5</v>
      </c>
      <c r="S44">
        <v>1.2</v>
      </c>
      <c r="T44">
        <v>3.1E-7</v>
      </c>
      <c r="V44" s="1">
        <f t="shared" si="42"/>
        <v>495213.69244374067</v>
      </c>
      <c r="W44" s="1">
        <f t="shared" si="43"/>
        <v>4412166.5613075448</v>
      </c>
      <c r="X44" s="1">
        <f t="shared" si="44"/>
        <v>495240.08443861461</v>
      </c>
      <c r="Y44" s="1">
        <f t="shared" si="45"/>
        <v>4412121.7565912018</v>
      </c>
      <c r="Z44">
        <f t="shared" ref="Z44:AC49" si="51">V44/0.3048</f>
        <v>1624716.8387261832</v>
      </c>
      <c r="AA44">
        <f t="shared" si="51"/>
        <v>14475612.077780658</v>
      </c>
      <c r="AB44">
        <f t="shared" si="51"/>
        <v>1624803.4266358747</v>
      </c>
      <c r="AC44">
        <f t="shared" si="51"/>
        <v>14475465.080679795</v>
      </c>
      <c r="AD44">
        <f t="shared" si="11"/>
        <v>1</v>
      </c>
      <c r="AE44" s="5">
        <f t="shared" si="12"/>
        <v>12</v>
      </c>
      <c r="AF44">
        <f t="shared" si="13"/>
        <v>6</v>
      </c>
      <c r="AG44" s="1">
        <f t="shared" si="14"/>
        <v>31.685039370078741</v>
      </c>
      <c r="AH44" s="1">
        <f t="shared" si="15"/>
        <v>9.6576000000000004</v>
      </c>
    </row>
    <row r="45" spans="1:34" x14ac:dyDescent="0.3">
      <c r="A45" s="4" t="s">
        <v>73</v>
      </c>
      <c r="B45" t="s">
        <v>72</v>
      </c>
      <c r="C45" s="13" t="s">
        <v>173</v>
      </c>
      <c r="D45">
        <v>243.7</v>
      </c>
      <c r="E45">
        <v>440.4</v>
      </c>
      <c r="F45" s="1">
        <f t="shared" si="46"/>
        <v>245.18274083021302</v>
      </c>
      <c r="G45" s="1">
        <f t="shared" si="47"/>
        <v>440.17310876962915</v>
      </c>
      <c r="H45" s="1">
        <f t="shared" si="48"/>
        <v>239.26844275854677</v>
      </c>
      <c r="I45" s="1">
        <f t="shared" si="49"/>
        <v>401.52299779540965</v>
      </c>
      <c r="J45" s="1">
        <f t="shared" si="50"/>
        <v>804.40531768442588</v>
      </c>
      <c r="K45" s="1">
        <f t="shared" si="50"/>
        <v>1444.1374959633501</v>
      </c>
      <c r="L45" s="1">
        <f t="shared" si="50"/>
        <v>785.00145261990406</v>
      </c>
      <c r="M45" s="1">
        <f t="shared" si="50"/>
        <v>1317.3326699324464</v>
      </c>
      <c r="N45">
        <v>1.3</v>
      </c>
      <c r="O45">
        <v>39.1</v>
      </c>
      <c r="P45">
        <v>3</v>
      </c>
      <c r="Q45">
        <v>98.7</v>
      </c>
      <c r="R45">
        <f t="shared" si="10"/>
        <v>351.3</v>
      </c>
      <c r="S45">
        <v>1.2</v>
      </c>
      <c r="T45">
        <v>3.1E-7</v>
      </c>
      <c r="V45" s="1">
        <f t="shared" si="42"/>
        <v>495240.18274083023</v>
      </c>
      <c r="W45" s="1">
        <f t="shared" si="43"/>
        <v>4412120.1731087696</v>
      </c>
      <c r="X45" s="1">
        <f t="shared" si="44"/>
        <v>495234.26844275853</v>
      </c>
      <c r="Y45" s="1">
        <f t="shared" si="45"/>
        <v>4412081.5229977956</v>
      </c>
      <c r="Z45">
        <f t="shared" si="51"/>
        <v>1624803.7491497055</v>
      </c>
      <c r="AA45">
        <f t="shared" si="51"/>
        <v>14475459.885527458</v>
      </c>
      <c r="AB45">
        <f t="shared" si="51"/>
        <v>1624784.3452846408</v>
      </c>
      <c r="AC45">
        <f t="shared" si="51"/>
        <v>14475333.080701428</v>
      </c>
      <c r="AD45">
        <f t="shared" si="11"/>
        <v>1</v>
      </c>
      <c r="AE45" s="5">
        <f t="shared" si="12"/>
        <v>12</v>
      </c>
      <c r="AF45">
        <f t="shared" si="13"/>
        <v>6</v>
      </c>
      <c r="AG45" s="1">
        <f t="shared" si="14"/>
        <v>31.685039370078741</v>
      </c>
      <c r="AH45" s="1">
        <f t="shared" si="15"/>
        <v>9.6576000000000004</v>
      </c>
    </row>
    <row r="46" spans="1:34" x14ac:dyDescent="0.3">
      <c r="A46" s="4" t="s">
        <v>74</v>
      </c>
      <c r="B46" t="s">
        <v>75</v>
      </c>
      <c r="C46" s="13" t="s">
        <v>174</v>
      </c>
      <c r="D46">
        <v>306.39999999999998</v>
      </c>
      <c r="E46">
        <v>207.7</v>
      </c>
      <c r="F46" s="1">
        <f t="shared" si="46"/>
        <v>303.69676893603372</v>
      </c>
      <c r="G46" s="1">
        <f t="shared" si="47"/>
        <v>206.39902274623736</v>
      </c>
      <c r="H46" s="1">
        <f t="shared" si="48"/>
        <v>256.86158780057895</v>
      </c>
      <c r="I46" s="1">
        <f t="shared" si="49"/>
        <v>303.71534104902327</v>
      </c>
      <c r="J46" s="1">
        <f t="shared" si="50"/>
        <v>996.38047551192165</v>
      </c>
      <c r="K46" s="1">
        <f t="shared" si="50"/>
        <v>677.16214811757663</v>
      </c>
      <c r="L46" s="1">
        <f t="shared" si="50"/>
        <v>842.72174475255554</v>
      </c>
      <c r="M46" s="1">
        <f t="shared" si="50"/>
        <v>996.44140764115241</v>
      </c>
      <c r="N46">
        <v>1.3</v>
      </c>
      <c r="O46">
        <v>108</v>
      </c>
      <c r="P46">
        <v>6</v>
      </c>
      <c r="Q46">
        <v>-115.7</v>
      </c>
      <c r="R46">
        <f t="shared" si="10"/>
        <v>205.7</v>
      </c>
      <c r="S46">
        <v>1.2</v>
      </c>
      <c r="T46">
        <v>3.1E-7</v>
      </c>
      <c r="V46" s="1">
        <f t="shared" si="42"/>
        <v>495298.69676893606</v>
      </c>
      <c r="W46" s="1">
        <f t="shared" si="43"/>
        <v>4411886.3990227459</v>
      </c>
      <c r="X46" s="1">
        <f t="shared" si="44"/>
        <v>495251.86158780055</v>
      </c>
      <c r="Y46" s="1">
        <f t="shared" si="45"/>
        <v>4411983.7153410492</v>
      </c>
      <c r="Z46">
        <f t="shared" si="51"/>
        <v>1624995.7243075329</v>
      </c>
      <c r="AA46">
        <f t="shared" si="51"/>
        <v>14474692.910179611</v>
      </c>
      <c r="AB46">
        <f t="shared" si="51"/>
        <v>1624842.0655767734</v>
      </c>
      <c r="AC46">
        <f t="shared" si="51"/>
        <v>14475012.189439137</v>
      </c>
      <c r="AD46">
        <f t="shared" si="11"/>
        <v>2</v>
      </c>
      <c r="AE46" s="5">
        <f t="shared" si="12"/>
        <v>24</v>
      </c>
      <c r="AF46">
        <f t="shared" si="13"/>
        <v>6</v>
      </c>
      <c r="AG46" s="1">
        <f t="shared" si="14"/>
        <v>43.685039370078741</v>
      </c>
      <c r="AH46" s="1">
        <f t="shared" si="15"/>
        <v>13.315200000000001</v>
      </c>
    </row>
    <row r="47" spans="1:34" x14ac:dyDescent="0.3">
      <c r="A47" s="4" t="s">
        <v>76</v>
      </c>
      <c r="B47" t="s">
        <v>75</v>
      </c>
      <c r="C47" s="13" t="s">
        <v>175</v>
      </c>
      <c r="D47">
        <v>259.89999999999998</v>
      </c>
      <c r="E47">
        <v>306.39999999999998</v>
      </c>
      <c r="F47" s="1">
        <f t="shared" si="46"/>
        <v>256.93775857974725</v>
      </c>
      <c r="G47" s="1">
        <f t="shared" si="47"/>
        <v>305.92552579823655</v>
      </c>
      <c r="H47" s="1">
        <f t="shared" si="48"/>
        <v>244.69632417425024</v>
      </c>
      <c r="I47" s="1">
        <f t="shared" si="49"/>
        <v>382.35135444075712</v>
      </c>
      <c r="J47" s="1">
        <f t="shared" si="50"/>
        <v>842.97164888368513</v>
      </c>
      <c r="K47" s="1">
        <f t="shared" si="50"/>
        <v>1003.692669941721</v>
      </c>
      <c r="L47" s="1">
        <f t="shared" si="50"/>
        <v>802.80946251394425</v>
      </c>
      <c r="M47" s="1">
        <f t="shared" si="50"/>
        <v>1254.4335775615391</v>
      </c>
      <c r="N47">
        <v>1.3</v>
      </c>
      <c r="O47">
        <v>77.400000000000006</v>
      </c>
      <c r="P47">
        <v>6</v>
      </c>
      <c r="Q47">
        <v>-99.1</v>
      </c>
      <c r="R47">
        <f t="shared" si="10"/>
        <v>189.1</v>
      </c>
      <c r="S47">
        <v>1.2</v>
      </c>
      <c r="T47">
        <v>3.1E-7</v>
      </c>
      <c r="V47" s="1">
        <f t="shared" si="42"/>
        <v>495251.93775857973</v>
      </c>
      <c r="W47" s="1">
        <f t="shared" si="43"/>
        <v>4411985.9255257985</v>
      </c>
      <c r="X47" s="1">
        <f t="shared" si="44"/>
        <v>495239.69632417423</v>
      </c>
      <c r="Y47" s="1">
        <f t="shared" si="45"/>
        <v>4412062.3513544407</v>
      </c>
      <c r="Z47">
        <f t="shared" si="51"/>
        <v>1624842.3154809047</v>
      </c>
      <c r="AA47">
        <f t="shared" si="51"/>
        <v>14475019.440701438</v>
      </c>
      <c r="AB47">
        <f t="shared" si="51"/>
        <v>1624802.1532945349</v>
      </c>
      <c r="AC47">
        <f t="shared" si="51"/>
        <v>14475270.181609057</v>
      </c>
      <c r="AD47">
        <f t="shared" si="11"/>
        <v>2</v>
      </c>
      <c r="AE47" s="5">
        <f t="shared" si="12"/>
        <v>24</v>
      </c>
      <c r="AF47">
        <f t="shared" si="13"/>
        <v>6</v>
      </c>
      <c r="AG47" s="1">
        <f t="shared" si="14"/>
        <v>43.685039370078741</v>
      </c>
      <c r="AH47" s="1">
        <f t="shared" si="15"/>
        <v>13.315200000000001</v>
      </c>
    </row>
    <row r="48" spans="1:34" x14ac:dyDescent="0.3">
      <c r="A48" s="4" t="s">
        <v>77</v>
      </c>
      <c r="B48" t="s">
        <v>78</v>
      </c>
      <c r="C48" s="13" t="s">
        <v>176</v>
      </c>
      <c r="D48">
        <v>253.4</v>
      </c>
      <c r="E48">
        <v>352.1</v>
      </c>
      <c r="F48" s="1">
        <f t="shared" si="46"/>
        <v>251.91609150055552</v>
      </c>
      <c r="G48" s="1">
        <f t="shared" si="47"/>
        <v>352.31912454284367</v>
      </c>
      <c r="H48" s="1">
        <f t="shared" si="48"/>
        <v>256.91213107739003</v>
      </c>
      <c r="I48" s="1">
        <f t="shared" si="49"/>
        <v>386.15223833017785</v>
      </c>
      <c r="J48" s="1">
        <f t="shared" si="50"/>
        <v>826.49636319079889</v>
      </c>
      <c r="K48" s="1">
        <f t="shared" si="50"/>
        <v>1155.9026395762587</v>
      </c>
      <c r="L48" s="1">
        <f t="shared" si="50"/>
        <v>842.88756915154204</v>
      </c>
      <c r="M48" s="1">
        <f t="shared" si="50"/>
        <v>1266.9036690622631</v>
      </c>
      <c r="N48">
        <v>1.3</v>
      </c>
      <c r="O48">
        <v>34.200000000000003</v>
      </c>
      <c r="P48">
        <v>3</v>
      </c>
      <c r="Q48">
        <v>-81.599999999999994</v>
      </c>
      <c r="R48">
        <f t="shared" si="10"/>
        <v>171.6</v>
      </c>
      <c r="S48">
        <v>1.2</v>
      </c>
      <c r="T48">
        <v>3.1E-7</v>
      </c>
      <c r="V48" s="1">
        <f t="shared" si="42"/>
        <v>495246.91609150055</v>
      </c>
      <c r="W48" s="1">
        <f t="shared" si="43"/>
        <v>4412032.3191245431</v>
      </c>
      <c r="X48" s="1">
        <f t="shared" si="44"/>
        <v>495251.91213107738</v>
      </c>
      <c r="Y48" s="1">
        <f t="shared" si="45"/>
        <v>4412066.1522383299</v>
      </c>
      <c r="Z48">
        <f t="shared" si="51"/>
        <v>1624825.8401952116</v>
      </c>
      <c r="AA48">
        <f t="shared" si="51"/>
        <v>14475171.650671072</v>
      </c>
      <c r="AB48">
        <f t="shared" si="51"/>
        <v>1624842.2314011725</v>
      </c>
      <c r="AC48">
        <f t="shared" si="51"/>
        <v>14475282.651700556</v>
      </c>
      <c r="AD48">
        <f t="shared" si="11"/>
        <v>1</v>
      </c>
      <c r="AE48" s="5">
        <f t="shared" si="12"/>
        <v>12</v>
      </c>
      <c r="AF48">
        <f t="shared" si="13"/>
        <v>6</v>
      </c>
      <c r="AG48" s="1">
        <f t="shared" si="14"/>
        <v>31.685039370078741</v>
      </c>
      <c r="AH48" s="1">
        <f t="shared" si="15"/>
        <v>9.6576000000000004</v>
      </c>
    </row>
    <row r="49" spans="1:34" x14ac:dyDescent="0.3">
      <c r="A49" s="4" t="s">
        <v>79</v>
      </c>
      <c r="B49" t="s">
        <v>78</v>
      </c>
      <c r="C49" s="13" t="s">
        <v>177</v>
      </c>
      <c r="D49">
        <v>260.8</v>
      </c>
      <c r="E49">
        <v>386.7</v>
      </c>
      <c r="F49" s="1">
        <f t="shared" si="46"/>
        <v>260.60161541461434</v>
      </c>
      <c r="G49" s="1">
        <f t="shared" si="47"/>
        <v>388.18682331037729</v>
      </c>
      <c r="H49" s="1">
        <f t="shared" si="48"/>
        <v>285.38200392090289</v>
      </c>
      <c r="I49" s="1">
        <f t="shared" si="49"/>
        <v>391.49323306680537</v>
      </c>
      <c r="J49" s="1">
        <f t="shared" si="50"/>
        <v>854.99217655713358</v>
      </c>
      <c r="K49" s="1">
        <f t="shared" si="50"/>
        <v>1273.578816635096</v>
      </c>
      <c r="L49" s="1">
        <f t="shared" si="50"/>
        <v>936.29266378248974</v>
      </c>
      <c r="M49" s="1">
        <f t="shared" si="50"/>
        <v>1284.4266176732458</v>
      </c>
      <c r="N49">
        <v>1.3</v>
      </c>
      <c r="O49">
        <v>25</v>
      </c>
      <c r="P49">
        <v>3</v>
      </c>
      <c r="Q49">
        <v>-7.6</v>
      </c>
      <c r="R49">
        <f t="shared" si="10"/>
        <v>97.6</v>
      </c>
      <c r="S49">
        <v>1.2</v>
      </c>
      <c r="T49">
        <v>3.1E-7</v>
      </c>
      <c r="V49" s="1">
        <f t="shared" si="42"/>
        <v>495255.60161541461</v>
      </c>
      <c r="W49" s="1">
        <f t="shared" si="43"/>
        <v>4412068.1868233103</v>
      </c>
      <c r="X49" s="1">
        <f t="shared" si="44"/>
        <v>495280.38200392091</v>
      </c>
      <c r="Y49" s="1">
        <f t="shared" si="45"/>
        <v>4412071.493233067</v>
      </c>
      <c r="Z49">
        <f t="shared" si="51"/>
        <v>1624854.3360085781</v>
      </c>
      <c r="AA49">
        <f t="shared" si="51"/>
        <v>14475289.326848131</v>
      </c>
      <c r="AB49">
        <f t="shared" si="51"/>
        <v>1624935.6364958035</v>
      </c>
      <c r="AC49">
        <f t="shared" si="51"/>
        <v>14475300.17464917</v>
      </c>
      <c r="AD49">
        <f t="shared" si="11"/>
        <v>1</v>
      </c>
      <c r="AE49" s="5">
        <f t="shared" si="12"/>
        <v>12</v>
      </c>
      <c r="AF49">
        <f t="shared" si="13"/>
        <v>6</v>
      </c>
      <c r="AG49" s="1">
        <f t="shared" si="14"/>
        <v>31.685039370078741</v>
      </c>
      <c r="AH49" s="1">
        <f t="shared" si="15"/>
        <v>9.6576000000000004</v>
      </c>
    </row>
    <row r="50" spans="1:34" x14ac:dyDescent="0.3">
      <c r="A50" s="4">
        <v>29</v>
      </c>
      <c r="B50" t="s">
        <v>115</v>
      </c>
      <c r="C50" s="14" t="s">
        <v>300</v>
      </c>
      <c r="D50">
        <v>285.8</v>
      </c>
      <c r="E50">
        <v>386.9</v>
      </c>
      <c r="F50" s="1">
        <f t="shared" si="22"/>
        <v>287.05371104205244</v>
      </c>
      <c r="G50" s="1">
        <f t="shared" si="23"/>
        <v>387.72353422699717</v>
      </c>
      <c r="H50" s="1">
        <f t="shared" si="24"/>
        <v>354.08939711962432</v>
      </c>
      <c r="I50" s="1">
        <f t="shared" si="25"/>
        <v>285.67145540393136</v>
      </c>
      <c r="J50" s="1">
        <f t="shared" si="26"/>
        <v>941.7772671983347</v>
      </c>
      <c r="K50" s="1">
        <f t="shared" si="27"/>
        <v>1272.0588393274186</v>
      </c>
      <c r="L50" s="1">
        <f t="shared" si="28"/>
        <v>1161.7106204712084</v>
      </c>
      <c r="M50" s="1">
        <f t="shared" si="29"/>
        <v>937.24230775568026</v>
      </c>
      <c r="N50">
        <v>1.3</v>
      </c>
      <c r="O50">
        <v>122.1</v>
      </c>
      <c r="P50">
        <v>3</v>
      </c>
      <c r="Q50">
        <v>56.7</v>
      </c>
      <c r="R50">
        <f t="shared" si="10"/>
        <v>33.299999999999997</v>
      </c>
      <c r="S50">
        <v>1.2</v>
      </c>
      <c r="T50">
        <v>3.1E-7</v>
      </c>
      <c r="V50" s="1">
        <f t="shared" si="42"/>
        <v>495282.05371104204</v>
      </c>
      <c r="W50" s="1">
        <f t="shared" si="43"/>
        <v>4412067.7235342273</v>
      </c>
      <c r="X50" s="1">
        <f t="shared" si="44"/>
        <v>495349.08939711965</v>
      </c>
      <c r="Y50" s="1">
        <f t="shared" si="45"/>
        <v>4411965.6714554038</v>
      </c>
      <c r="Z50">
        <f t="shared" si="30"/>
        <v>1624941.1210992192</v>
      </c>
      <c r="AA50">
        <f t="shared" si="31"/>
        <v>14475287.806870824</v>
      </c>
      <c r="AB50">
        <f t="shared" si="32"/>
        <v>1625161.0544524922</v>
      </c>
      <c r="AC50">
        <f t="shared" si="33"/>
        <v>14474952.990339251</v>
      </c>
      <c r="AD50">
        <f t="shared" si="11"/>
        <v>1</v>
      </c>
      <c r="AE50" s="5">
        <f t="shared" si="12"/>
        <v>12</v>
      </c>
      <c r="AF50">
        <f t="shared" si="13"/>
        <v>6</v>
      </c>
      <c r="AG50" s="1">
        <f t="shared" si="14"/>
        <v>31.685039370078741</v>
      </c>
      <c r="AH50" s="1">
        <f t="shared" si="15"/>
        <v>9.6576000000000004</v>
      </c>
    </row>
    <row r="51" spans="1:34" x14ac:dyDescent="0.3">
      <c r="A51" s="4">
        <v>30</v>
      </c>
      <c r="B51" t="s">
        <v>17</v>
      </c>
      <c r="C51" s="14" t="s">
        <v>178</v>
      </c>
      <c r="D51">
        <v>311.60000000000002</v>
      </c>
      <c r="E51">
        <v>366.9</v>
      </c>
      <c r="F51" s="1">
        <f t="shared" si="22"/>
        <v>309.15461661281438</v>
      </c>
      <c r="G51" s="1">
        <f t="shared" si="23"/>
        <v>365.16215648297197</v>
      </c>
      <c r="H51" s="1">
        <f t="shared" si="24"/>
        <v>250.01000891662687</v>
      </c>
      <c r="I51" s="1">
        <f t="shared" si="25"/>
        <v>448.38670442685736</v>
      </c>
      <c r="J51" s="1">
        <f t="shared" si="26"/>
        <v>1014.2867999108083</v>
      </c>
      <c r="K51" s="1">
        <f t="shared" si="27"/>
        <v>1198.0385711383594</v>
      </c>
      <c r="L51" s="1">
        <f t="shared" si="28"/>
        <v>820.24281140625612</v>
      </c>
      <c r="M51" s="1">
        <f t="shared" si="29"/>
        <v>1471.084988277091</v>
      </c>
      <c r="N51">
        <v>1.3</v>
      </c>
      <c r="O51">
        <v>102.1</v>
      </c>
      <c r="P51">
        <v>6</v>
      </c>
      <c r="Q51">
        <v>-125.4</v>
      </c>
      <c r="R51">
        <f t="shared" si="10"/>
        <v>215.4</v>
      </c>
      <c r="S51">
        <v>1.2</v>
      </c>
      <c r="T51">
        <v>3.1E-7</v>
      </c>
      <c r="V51" s="1">
        <f t="shared" si="42"/>
        <v>495304.15461661282</v>
      </c>
      <c r="W51" s="1">
        <f t="shared" si="43"/>
        <v>4412045.1621564832</v>
      </c>
      <c r="X51" s="1">
        <f t="shared" si="44"/>
        <v>495245.01000891661</v>
      </c>
      <c r="Y51" s="1">
        <f t="shared" si="45"/>
        <v>4412128.3867044272</v>
      </c>
      <c r="Z51">
        <f t="shared" si="30"/>
        <v>1625013.6306319318</v>
      </c>
      <c r="AA51">
        <f t="shared" si="31"/>
        <v>14475213.786602635</v>
      </c>
      <c r="AB51">
        <f t="shared" si="32"/>
        <v>1624819.5866434271</v>
      </c>
      <c r="AC51">
        <f t="shared" si="33"/>
        <v>14475486.833019774</v>
      </c>
      <c r="AD51">
        <f t="shared" si="11"/>
        <v>2</v>
      </c>
      <c r="AE51" s="5">
        <f t="shared" si="12"/>
        <v>24</v>
      </c>
      <c r="AF51">
        <f t="shared" si="13"/>
        <v>6</v>
      </c>
      <c r="AG51" s="1">
        <f t="shared" si="14"/>
        <v>43.685039370078741</v>
      </c>
      <c r="AH51" s="1">
        <f t="shared" si="15"/>
        <v>13.315200000000001</v>
      </c>
    </row>
    <row r="52" spans="1:34" x14ac:dyDescent="0.3">
      <c r="A52" s="4">
        <v>31</v>
      </c>
      <c r="B52" t="s">
        <v>18</v>
      </c>
      <c r="C52" s="14" t="s">
        <v>179</v>
      </c>
      <c r="D52">
        <v>259.2</v>
      </c>
      <c r="E52">
        <v>414.3</v>
      </c>
      <c r="F52" s="1">
        <f t="shared" si="22"/>
        <v>261.84638059805297</v>
      </c>
      <c r="G52" s="1">
        <f t="shared" si="23"/>
        <v>412.88696435634176</v>
      </c>
      <c r="H52" s="1">
        <f t="shared" si="24"/>
        <v>247.48051822086094</v>
      </c>
      <c r="I52" s="1">
        <f t="shared" si="25"/>
        <v>385.98209494280292</v>
      </c>
      <c r="J52" s="1">
        <f t="shared" si="26"/>
        <v>859.07605183088242</v>
      </c>
      <c r="K52" s="1">
        <f t="shared" si="27"/>
        <v>1354.6160247911475</v>
      </c>
      <c r="L52" s="1">
        <f t="shared" si="28"/>
        <v>811.94395741752271</v>
      </c>
      <c r="M52" s="1">
        <f t="shared" si="29"/>
        <v>1266.345455849091</v>
      </c>
      <c r="N52">
        <v>1.3</v>
      </c>
      <c r="O52">
        <v>30.5</v>
      </c>
      <c r="P52">
        <v>6</v>
      </c>
      <c r="Q52">
        <v>118.1</v>
      </c>
      <c r="R52">
        <f t="shared" si="10"/>
        <v>331.9</v>
      </c>
      <c r="S52">
        <v>1.2</v>
      </c>
      <c r="T52">
        <v>3.1E-7</v>
      </c>
      <c r="V52" s="1">
        <f t="shared" si="42"/>
        <v>495256.84638059803</v>
      </c>
      <c r="W52" s="1">
        <f t="shared" si="43"/>
        <v>4412092.8869643565</v>
      </c>
      <c r="X52" s="1">
        <f t="shared" si="44"/>
        <v>495242.48051822087</v>
      </c>
      <c r="Y52" s="1">
        <f t="shared" si="45"/>
        <v>4412065.9820949426</v>
      </c>
      <c r="Z52">
        <f t="shared" si="30"/>
        <v>1624858.4198838517</v>
      </c>
      <c r="AA52">
        <f t="shared" si="31"/>
        <v>14475370.364056287</v>
      </c>
      <c r="AB52">
        <f t="shared" si="32"/>
        <v>1624811.2877894384</v>
      </c>
      <c r="AC52">
        <f t="shared" si="33"/>
        <v>14475282.093487343</v>
      </c>
      <c r="AD52">
        <f t="shared" si="11"/>
        <v>2</v>
      </c>
      <c r="AE52" s="5">
        <f t="shared" si="12"/>
        <v>24</v>
      </c>
      <c r="AF52">
        <f t="shared" si="13"/>
        <v>6</v>
      </c>
      <c r="AG52" s="1">
        <f t="shared" si="14"/>
        <v>43.685039370078741</v>
      </c>
      <c r="AH52" s="1">
        <f t="shared" si="15"/>
        <v>13.315200000000001</v>
      </c>
    </row>
    <row r="53" spans="1:34" x14ac:dyDescent="0.3">
      <c r="A53" s="4">
        <v>32</v>
      </c>
      <c r="B53" t="s">
        <v>19</v>
      </c>
      <c r="C53" s="14" t="s">
        <v>180</v>
      </c>
      <c r="D53">
        <v>265.2</v>
      </c>
      <c r="E53">
        <v>411.3</v>
      </c>
      <c r="F53" s="1">
        <f t="shared" si="22"/>
        <v>262.75461661281435</v>
      </c>
      <c r="G53" s="1">
        <f t="shared" si="23"/>
        <v>413.03784351702802</v>
      </c>
      <c r="H53" s="1">
        <f t="shared" si="24"/>
        <v>306.37448889021806</v>
      </c>
      <c r="I53" s="1">
        <f t="shared" si="25"/>
        <v>474.41696653538816</v>
      </c>
      <c r="J53" s="1">
        <f t="shared" si="26"/>
        <v>862.05582878219923</v>
      </c>
      <c r="K53" s="1">
        <f t="shared" si="27"/>
        <v>1355.1110351608531</v>
      </c>
      <c r="L53" s="1">
        <f t="shared" si="28"/>
        <v>1005.1656459652824</v>
      </c>
      <c r="M53" s="1">
        <f t="shared" si="29"/>
        <v>1556.4861106804074</v>
      </c>
      <c r="N53">
        <v>1.3</v>
      </c>
      <c r="O53">
        <v>75.3</v>
      </c>
      <c r="P53">
        <v>6</v>
      </c>
      <c r="Q53">
        <v>-54.6</v>
      </c>
      <c r="R53">
        <f t="shared" si="10"/>
        <v>144.6</v>
      </c>
      <c r="S53">
        <v>1.2</v>
      </c>
      <c r="T53">
        <v>3.1E-7</v>
      </c>
      <c r="V53" s="1">
        <f t="shared" si="42"/>
        <v>495257.7546166128</v>
      </c>
      <c r="W53" s="1">
        <f t="shared" si="43"/>
        <v>4412093.037843517</v>
      </c>
      <c r="X53" s="1">
        <f t="shared" si="44"/>
        <v>495301.37448889023</v>
      </c>
      <c r="Y53" s="1">
        <f t="shared" si="45"/>
        <v>4412154.4169665352</v>
      </c>
      <c r="Z53">
        <f t="shared" si="30"/>
        <v>1624861.3996608031</v>
      </c>
      <c r="AA53">
        <f t="shared" si="31"/>
        <v>14475370.859066656</v>
      </c>
      <c r="AB53">
        <f t="shared" si="32"/>
        <v>1625004.5094779863</v>
      </c>
      <c r="AC53">
        <f t="shared" si="33"/>
        <v>14475572.234142175</v>
      </c>
      <c r="AD53">
        <f t="shared" si="11"/>
        <v>2</v>
      </c>
      <c r="AE53" s="5">
        <f t="shared" si="12"/>
        <v>24</v>
      </c>
      <c r="AF53">
        <f t="shared" si="13"/>
        <v>6</v>
      </c>
      <c r="AG53" s="1">
        <f t="shared" si="14"/>
        <v>43.685039370078741</v>
      </c>
      <c r="AH53" s="1">
        <f t="shared" si="15"/>
        <v>13.315200000000001</v>
      </c>
    </row>
    <row r="54" spans="1:34" x14ac:dyDescent="0.3">
      <c r="A54" s="4">
        <v>33</v>
      </c>
      <c r="B54" t="s">
        <v>20</v>
      </c>
      <c r="C54" s="14" t="s">
        <v>181</v>
      </c>
      <c r="D54">
        <v>239.8</v>
      </c>
      <c r="E54">
        <v>477.6</v>
      </c>
      <c r="F54" s="1">
        <f t="shared" si="22"/>
        <v>236.97033202615719</v>
      </c>
      <c r="G54" s="1">
        <f t="shared" si="23"/>
        <v>476.6035166043489</v>
      </c>
      <c r="H54" s="1">
        <f t="shared" si="24"/>
        <v>166.98398153826093</v>
      </c>
      <c r="I54" s="1">
        <f t="shared" si="25"/>
        <v>675.34053063390843</v>
      </c>
      <c r="J54" s="1">
        <f t="shared" si="26"/>
        <v>777.4617192459225</v>
      </c>
      <c r="K54" s="1">
        <f t="shared" si="27"/>
        <v>1563.6598313790973</v>
      </c>
      <c r="L54" s="1">
        <f t="shared" si="28"/>
        <v>547.84770845886135</v>
      </c>
      <c r="M54" s="1">
        <f t="shared" si="29"/>
        <v>2215.6841556230588</v>
      </c>
      <c r="N54">
        <v>1.3</v>
      </c>
      <c r="O54">
        <v>210.7</v>
      </c>
      <c r="P54">
        <v>6</v>
      </c>
      <c r="Q54">
        <v>-109.4</v>
      </c>
      <c r="R54">
        <f t="shared" si="10"/>
        <v>199.4</v>
      </c>
      <c r="S54">
        <v>1.2</v>
      </c>
      <c r="T54">
        <v>3.1E-7</v>
      </c>
      <c r="V54" s="1">
        <f t="shared" si="42"/>
        <v>495231.97033202613</v>
      </c>
      <c r="W54" s="1">
        <f t="shared" si="43"/>
        <v>4412156.6035166048</v>
      </c>
      <c r="X54" s="1">
        <f t="shared" si="44"/>
        <v>495161.98398153827</v>
      </c>
      <c r="Y54" s="1">
        <f t="shared" si="45"/>
        <v>4412355.3405306339</v>
      </c>
      <c r="Z54">
        <f t="shared" si="30"/>
        <v>1624776.8055512668</v>
      </c>
      <c r="AA54">
        <f t="shared" si="31"/>
        <v>14475579.407862876</v>
      </c>
      <c r="AB54">
        <f t="shared" si="32"/>
        <v>1624547.1915404799</v>
      </c>
      <c r="AC54">
        <f t="shared" si="33"/>
        <v>14476231.432187118</v>
      </c>
      <c r="AD54">
        <f t="shared" si="11"/>
        <v>2</v>
      </c>
      <c r="AE54" s="5">
        <f t="shared" si="12"/>
        <v>24</v>
      </c>
      <c r="AF54">
        <f t="shared" si="13"/>
        <v>6</v>
      </c>
      <c r="AG54" s="1">
        <f t="shared" si="14"/>
        <v>43.685039370078741</v>
      </c>
      <c r="AH54" s="1">
        <f t="shared" si="15"/>
        <v>13.315200000000001</v>
      </c>
    </row>
    <row r="55" spans="1:34" x14ac:dyDescent="0.3">
      <c r="A55" s="4" t="s">
        <v>80</v>
      </c>
      <c r="B55" t="s">
        <v>81</v>
      </c>
      <c r="C55" s="14" t="s">
        <v>182</v>
      </c>
      <c r="D55">
        <v>213</v>
      </c>
      <c r="E55">
        <v>424.9</v>
      </c>
      <c r="F55" s="1">
        <f t="shared" ref="F55:F60" si="52">D55+P55/2*COS(RADIANS(R55))</f>
        <v>211.55316387231329</v>
      </c>
      <c r="G55" s="1">
        <f t="shared" ref="G55:G60" si="53">E55+P55/2*SIN(RADIANS(R55))</f>
        <v>424.50419042505195</v>
      </c>
      <c r="H55" s="1">
        <f t="shared" ref="H55:H60" si="54">F55+O55*COS(RADIANS(R55-90))</f>
        <v>107.16498530601169</v>
      </c>
      <c r="I55" s="1">
        <f t="shared" ref="I55:I60" si="55">G55+O55*SIN(RADIANS(R55-90))</f>
        <v>806.0831051669569</v>
      </c>
      <c r="J55" s="1">
        <f t="shared" ref="J55:M60" si="56">F55/0.3048</f>
        <v>694.07205994853439</v>
      </c>
      <c r="K55" s="1">
        <f t="shared" si="56"/>
        <v>1392.7302835467583</v>
      </c>
      <c r="L55" s="1">
        <f t="shared" si="56"/>
        <v>351.59115914045827</v>
      </c>
      <c r="M55" s="1">
        <f t="shared" si="56"/>
        <v>2644.6296101278112</v>
      </c>
      <c r="N55">
        <v>1.3</v>
      </c>
      <c r="O55">
        <v>395.6</v>
      </c>
      <c r="P55">
        <v>3</v>
      </c>
      <c r="Q55">
        <v>-105.3</v>
      </c>
      <c r="R55">
        <f t="shared" si="10"/>
        <v>195.3</v>
      </c>
      <c r="S55">
        <v>1.2</v>
      </c>
      <c r="T55">
        <v>3.1E-7</v>
      </c>
      <c r="V55" s="1">
        <f t="shared" si="42"/>
        <v>495206.55316387233</v>
      </c>
      <c r="W55" s="1">
        <f t="shared" si="43"/>
        <v>4412104.5041904254</v>
      </c>
      <c r="X55" s="1">
        <f t="shared" si="44"/>
        <v>495102.16498530604</v>
      </c>
      <c r="Y55" s="1">
        <f t="shared" si="45"/>
        <v>4412486.0831051674</v>
      </c>
      <c r="Z55">
        <f t="shared" ref="Z55:AC60" si="57">V55/0.3048</f>
        <v>1624693.4158919696</v>
      </c>
      <c r="AA55">
        <f t="shared" si="57"/>
        <v>14475408.478315042</v>
      </c>
      <c r="AB55">
        <f t="shared" si="57"/>
        <v>1624350.9349911616</v>
      </c>
      <c r="AC55">
        <f t="shared" si="57"/>
        <v>14476660.377641624</v>
      </c>
      <c r="AD55">
        <f t="shared" si="11"/>
        <v>1</v>
      </c>
      <c r="AE55" s="5">
        <f t="shared" si="12"/>
        <v>12</v>
      </c>
      <c r="AF55">
        <f t="shared" si="13"/>
        <v>6</v>
      </c>
      <c r="AG55" s="1">
        <f t="shared" si="14"/>
        <v>31.685039370078741</v>
      </c>
      <c r="AH55" s="1">
        <f t="shared" si="15"/>
        <v>9.6576000000000004</v>
      </c>
    </row>
    <row r="56" spans="1:34" x14ac:dyDescent="0.3">
      <c r="A56" s="4" t="s">
        <v>82</v>
      </c>
      <c r="B56" t="s">
        <v>81</v>
      </c>
      <c r="C56" s="14" t="s">
        <v>183</v>
      </c>
      <c r="D56">
        <v>204.3</v>
      </c>
      <c r="E56">
        <v>421</v>
      </c>
      <c r="F56" s="1">
        <f t="shared" si="52"/>
        <v>205.79933979017909</v>
      </c>
      <c r="G56" s="1">
        <f t="shared" si="53"/>
        <v>421.04449936612764</v>
      </c>
      <c r="H56" s="1">
        <f t="shared" si="54"/>
        <v>210.50440610207767</v>
      </c>
      <c r="I56" s="1">
        <f t="shared" si="55"/>
        <v>262.51430555119333</v>
      </c>
      <c r="J56" s="1">
        <f t="shared" si="56"/>
        <v>675.19468435098122</v>
      </c>
      <c r="K56" s="1">
        <f t="shared" si="56"/>
        <v>1381.3795910962192</v>
      </c>
      <c r="L56" s="1">
        <f t="shared" si="56"/>
        <v>690.63125361574032</v>
      </c>
      <c r="M56" s="1">
        <f t="shared" si="56"/>
        <v>861.26740666402009</v>
      </c>
      <c r="N56">
        <v>1.3</v>
      </c>
      <c r="O56">
        <v>158.6</v>
      </c>
      <c r="P56">
        <v>3</v>
      </c>
      <c r="Q56">
        <v>88.3</v>
      </c>
      <c r="R56">
        <f t="shared" si="10"/>
        <v>1.7000000000000028</v>
      </c>
      <c r="S56">
        <v>1.2</v>
      </c>
      <c r="T56">
        <v>3.1E-7</v>
      </c>
      <c r="V56" s="1">
        <f t="shared" si="42"/>
        <v>495200.79933979019</v>
      </c>
      <c r="W56" s="1">
        <f t="shared" si="43"/>
        <v>4412101.0444993665</v>
      </c>
      <c r="X56" s="1">
        <f t="shared" si="44"/>
        <v>495205.50440610206</v>
      </c>
      <c r="Y56" s="1">
        <f t="shared" si="45"/>
        <v>4411942.5143055515</v>
      </c>
      <c r="Z56">
        <f t="shared" si="57"/>
        <v>1624674.538516372</v>
      </c>
      <c r="AA56">
        <f t="shared" si="57"/>
        <v>14475397.127622593</v>
      </c>
      <c r="AB56">
        <f t="shared" si="57"/>
        <v>1624689.9750856366</v>
      </c>
      <c r="AC56">
        <f t="shared" si="57"/>
        <v>14474877.01543816</v>
      </c>
      <c r="AD56">
        <f t="shared" si="11"/>
        <v>1</v>
      </c>
      <c r="AE56" s="5">
        <f t="shared" si="12"/>
        <v>12</v>
      </c>
      <c r="AF56">
        <f t="shared" si="13"/>
        <v>6</v>
      </c>
      <c r="AG56" s="1">
        <f t="shared" si="14"/>
        <v>31.685039370078741</v>
      </c>
      <c r="AH56" s="1">
        <f t="shared" si="15"/>
        <v>9.6576000000000004</v>
      </c>
    </row>
    <row r="57" spans="1:34" x14ac:dyDescent="0.3">
      <c r="A57" s="4" t="s">
        <v>83</v>
      </c>
      <c r="B57" t="s">
        <v>81</v>
      </c>
      <c r="C57" s="14" t="s">
        <v>184</v>
      </c>
      <c r="D57">
        <v>204.6</v>
      </c>
      <c r="E57">
        <v>424.9</v>
      </c>
      <c r="F57" s="1">
        <f t="shared" si="52"/>
        <v>203.15525614980351</v>
      </c>
      <c r="G57" s="1">
        <f t="shared" si="53"/>
        <v>424.49662026907708</v>
      </c>
      <c r="H57" s="1">
        <f t="shared" si="54"/>
        <v>97.658010522434807</v>
      </c>
      <c r="I57" s="1">
        <f t="shared" si="55"/>
        <v>802.34529522379842</v>
      </c>
      <c r="J57" s="1">
        <f t="shared" si="56"/>
        <v>666.51986925788549</v>
      </c>
      <c r="K57" s="1">
        <f t="shared" si="56"/>
        <v>1392.7054470770245</v>
      </c>
      <c r="L57" s="1">
        <f t="shared" si="56"/>
        <v>320.40029698961547</v>
      </c>
      <c r="M57" s="1">
        <f t="shared" si="56"/>
        <v>2632.3664541463199</v>
      </c>
      <c r="N57">
        <v>1.3</v>
      </c>
      <c r="O57">
        <v>392.3</v>
      </c>
      <c r="P57">
        <v>3</v>
      </c>
      <c r="Q57">
        <v>-105.6</v>
      </c>
      <c r="R57">
        <f t="shared" si="10"/>
        <v>195.6</v>
      </c>
      <c r="S57">
        <v>1.2</v>
      </c>
      <c r="T57">
        <v>3.1E-7</v>
      </c>
      <c r="V57" s="1">
        <f t="shared" si="42"/>
        <v>495198.15525614982</v>
      </c>
      <c r="W57" s="1">
        <f t="shared" si="43"/>
        <v>4412104.4966202695</v>
      </c>
      <c r="X57" s="1">
        <f t="shared" si="44"/>
        <v>495092.65801052243</v>
      </c>
      <c r="Y57" s="1">
        <f t="shared" si="45"/>
        <v>4412482.3452952234</v>
      </c>
      <c r="Z57">
        <f t="shared" si="57"/>
        <v>1624665.8637012788</v>
      </c>
      <c r="AA57">
        <f t="shared" si="57"/>
        <v>14475408.453478573</v>
      </c>
      <c r="AB57">
        <f t="shared" si="57"/>
        <v>1624319.7441290105</v>
      </c>
      <c r="AC57">
        <f t="shared" si="57"/>
        <v>14476648.11448564</v>
      </c>
      <c r="AD57">
        <f t="shared" si="11"/>
        <v>1</v>
      </c>
      <c r="AE57" s="5">
        <f t="shared" si="12"/>
        <v>12</v>
      </c>
      <c r="AF57">
        <f t="shared" si="13"/>
        <v>6</v>
      </c>
      <c r="AG57" s="1">
        <f t="shared" si="14"/>
        <v>31.685039370078741</v>
      </c>
      <c r="AH57" s="1">
        <f t="shared" si="15"/>
        <v>9.6576000000000004</v>
      </c>
    </row>
    <row r="58" spans="1:34" x14ac:dyDescent="0.3">
      <c r="A58" s="4" t="s">
        <v>84</v>
      </c>
      <c r="B58" t="s">
        <v>85</v>
      </c>
      <c r="C58" s="14" t="s">
        <v>186</v>
      </c>
      <c r="D58">
        <v>209.1</v>
      </c>
      <c r="E58">
        <v>421.9</v>
      </c>
      <c r="F58" s="1">
        <f t="shared" si="52"/>
        <v>210.59868424514829</v>
      </c>
      <c r="G58" s="1">
        <f t="shared" si="53"/>
        <v>421.96281348059375</v>
      </c>
      <c r="H58" s="1">
        <f t="shared" si="54"/>
        <v>217.27785101495564</v>
      </c>
      <c r="I58" s="1">
        <f t="shared" si="55"/>
        <v>262.60272207982587</v>
      </c>
      <c r="J58" s="1">
        <f t="shared" si="56"/>
        <v>690.94056510875419</v>
      </c>
      <c r="K58" s="1">
        <f t="shared" si="56"/>
        <v>1384.3924326791132</v>
      </c>
      <c r="L58" s="1">
        <f t="shared" si="56"/>
        <v>712.85384191258413</v>
      </c>
      <c r="M58" s="1">
        <f t="shared" si="56"/>
        <v>861.55748713853632</v>
      </c>
      <c r="N58">
        <v>1.3</v>
      </c>
      <c r="O58">
        <v>159.5</v>
      </c>
      <c r="P58">
        <v>3</v>
      </c>
      <c r="Q58">
        <v>87.6</v>
      </c>
      <c r="R58">
        <f t="shared" si="10"/>
        <v>2.4000000000000057</v>
      </c>
      <c r="S58">
        <v>1.2</v>
      </c>
      <c r="T58">
        <v>3.1E-7</v>
      </c>
      <c r="V58" s="1">
        <f t="shared" si="42"/>
        <v>495205.59868424514</v>
      </c>
      <c r="W58" s="1">
        <f t="shared" si="43"/>
        <v>4412101.9628134808</v>
      </c>
      <c r="X58" s="1">
        <f t="shared" si="44"/>
        <v>495212.27785101498</v>
      </c>
      <c r="Y58" s="1">
        <f t="shared" si="45"/>
        <v>4411942.6027220795</v>
      </c>
      <c r="Z58">
        <f t="shared" si="57"/>
        <v>1624690.2843971297</v>
      </c>
      <c r="AA58">
        <f t="shared" si="57"/>
        <v>14475400.140464175</v>
      </c>
      <c r="AB58">
        <f t="shared" si="57"/>
        <v>1624712.1976739336</v>
      </c>
      <c r="AC58">
        <f t="shared" si="57"/>
        <v>14474877.305518633</v>
      </c>
      <c r="AD58">
        <f t="shared" si="11"/>
        <v>1</v>
      </c>
      <c r="AE58" s="5">
        <f t="shared" si="12"/>
        <v>12</v>
      </c>
      <c r="AF58">
        <f t="shared" si="13"/>
        <v>6</v>
      </c>
      <c r="AG58" s="1">
        <f t="shared" si="14"/>
        <v>31.685039370078741</v>
      </c>
      <c r="AH58" s="1">
        <f t="shared" si="15"/>
        <v>9.6576000000000004</v>
      </c>
    </row>
    <row r="59" spans="1:34" x14ac:dyDescent="0.3">
      <c r="A59" s="4" t="s">
        <v>86</v>
      </c>
      <c r="B59" t="s">
        <v>87</v>
      </c>
      <c r="C59" s="14" t="s">
        <v>185</v>
      </c>
      <c r="D59">
        <v>230.9</v>
      </c>
      <c r="E59">
        <v>381.7</v>
      </c>
      <c r="F59" s="1">
        <f t="shared" si="52"/>
        <v>235.39989033817429</v>
      </c>
      <c r="G59" s="1">
        <f t="shared" si="53"/>
        <v>381.66858432865916</v>
      </c>
      <c r="H59" s="1">
        <f t="shared" si="54"/>
        <v>234.83510638006922</v>
      </c>
      <c r="I59" s="1">
        <f t="shared" si="55"/>
        <v>300.77055580459273</v>
      </c>
      <c r="J59" s="1">
        <f t="shared" si="56"/>
        <v>772.30935150319647</v>
      </c>
      <c r="K59" s="1">
        <f t="shared" si="56"/>
        <v>1252.1935181386455</v>
      </c>
      <c r="L59" s="1">
        <f t="shared" si="56"/>
        <v>770.45638576138197</v>
      </c>
      <c r="M59" s="1">
        <f t="shared" si="56"/>
        <v>986.78003872897875</v>
      </c>
      <c r="N59">
        <v>1.3</v>
      </c>
      <c r="O59">
        <v>80.900000000000006</v>
      </c>
      <c r="P59">
        <v>9</v>
      </c>
      <c r="Q59">
        <v>90.4</v>
      </c>
      <c r="R59">
        <f t="shared" si="10"/>
        <v>359.6</v>
      </c>
      <c r="S59">
        <v>1.2</v>
      </c>
      <c r="T59">
        <v>3.1E-7</v>
      </c>
      <c r="V59" s="1">
        <f t="shared" si="42"/>
        <v>495230.39989033819</v>
      </c>
      <c r="W59" s="1">
        <f t="shared" si="43"/>
        <v>4412061.6685843291</v>
      </c>
      <c r="X59" s="1">
        <f t="shared" si="44"/>
        <v>495229.83510638005</v>
      </c>
      <c r="Y59" s="1">
        <f t="shared" si="45"/>
        <v>4411980.7705558045</v>
      </c>
      <c r="Z59">
        <f t="shared" si="57"/>
        <v>1624771.6531835243</v>
      </c>
      <c r="AA59">
        <f t="shared" si="57"/>
        <v>14475267.941549635</v>
      </c>
      <c r="AB59">
        <f t="shared" si="57"/>
        <v>1624769.8002177821</v>
      </c>
      <c r="AC59">
        <f t="shared" si="57"/>
        <v>14475002.528070224</v>
      </c>
      <c r="AD59">
        <f t="shared" si="11"/>
        <v>3</v>
      </c>
      <c r="AE59" s="5">
        <f t="shared" si="12"/>
        <v>36</v>
      </c>
      <c r="AF59">
        <f t="shared" si="13"/>
        <v>6</v>
      </c>
      <c r="AG59" s="1">
        <f t="shared" si="14"/>
        <v>55.685039370078741</v>
      </c>
      <c r="AH59" s="1">
        <f t="shared" si="15"/>
        <v>16.972799999999999</v>
      </c>
    </row>
    <row r="60" spans="1:34" x14ac:dyDescent="0.3">
      <c r="A60" s="4" t="s">
        <v>88</v>
      </c>
      <c r="B60" t="s">
        <v>87</v>
      </c>
      <c r="C60" s="14" t="s">
        <v>187</v>
      </c>
      <c r="D60">
        <v>234.2</v>
      </c>
      <c r="E60">
        <v>297.5</v>
      </c>
      <c r="F60" s="1">
        <f t="shared" si="52"/>
        <v>238.18427131589485</v>
      </c>
      <c r="G60" s="1">
        <f t="shared" si="53"/>
        <v>299.59178920576079</v>
      </c>
      <c r="H60" s="1">
        <f t="shared" si="54"/>
        <v>291.82704339251598</v>
      </c>
      <c r="I60" s="1">
        <f t="shared" si="55"/>
        <v>197.41736479370121</v>
      </c>
      <c r="J60" s="1">
        <f t="shared" si="56"/>
        <v>781.44445969781771</v>
      </c>
      <c r="K60" s="1">
        <f t="shared" si="56"/>
        <v>982.912694244622</v>
      </c>
      <c r="L60" s="1">
        <f t="shared" si="56"/>
        <v>957.43780640589227</v>
      </c>
      <c r="M60" s="1">
        <f t="shared" si="56"/>
        <v>647.6947663835341</v>
      </c>
      <c r="N60">
        <v>1.3</v>
      </c>
      <c r="O60">
        <v>115.4</v>
      </c>
      <c r="P60">
        <v>9</v>
      </c>
      <c r="Q60">
        <v>62.3</v>
      </c>
      <c r="R60">
        <f t="shared" si="10"/>
        <v>27.700000000000003</v>
      </c>
      <c r="S60">
        <v>1.2</v>
      </c>
      <c r="T60">
        <v>3.1E-7</v>
      </c>
      <c r="V60" s="1">
        <f t="shared" si="42"/>
        <v>495233.18427131587</v>
      </c>
      <c r="W60" s="1">
        <f t="shared" si="43"/>
        <v>4411979.5917892056</v>
      </c>
      <c r="X60" s="1">
        <f t="shared" si="44"/>
        <v>495286.82704339252</v>
      </c>
      <c r="Y60" s="1">
        <f t="shared" si="45"/>
        <v>4411877.4173647938</v>
      </c>
      <c r="Z60">
        <f t="shared" si="57"/>
        <v>1624780.7882917186</v>
      </c>
      <c r="AA60">
        <f t="shared" si="57"/>
        <v>14474998.660725739</v>
      </c>
      <c r="AB60">
        <f t="shared" si="57"/>
        <v>1624956.7816384269</v>
      </c>
      <c r="AC60">
        <f t="shared" si="57"/>
        <v>14474663.442797879</v>
      </c>
      <c r="AD60">
        <f t="shared" si="11"/>
        <v>3</v>
      </c>
      <c r="AE60" s="5">
        <f t="shared" si="12"/>
        <v>36</v>
      </c>
      <c r="AF60">
        <f t="shared" si="13"/>
        <v>6</v>
      </c>
      <c r="AG60" s="1">
        <f t="shared" si="14"/>
        <v>55.685039370078741</v>
      </c>
      <c r="AH60" s="1">
        <f t="shared" si="15"/>
        <v>16.972799999999999</v>
      </c>
    </row>
    <row r="61" spans="1:34" x14ac:dyDescent="0.3">
      <c r="A61" s="4">
        <v>37</v>
      </c>
      <c r="B61" t="s">
        <v>21</v>
      </c>
      <c r="C61" s="14" t="s">
        <v>188</v>
      </c>
      <c r="D61">
        <v>455.8</v>
      </c>
      <c r="E61">
        <v>148.4</v>
      </c>
      <c r="F61" s="1">
        <f t="shared" ref="F61:F66" si="58">D61+P61/2*COS(RADIANS(R61))</f>
        <v>461.08286412105497</v>
      </c>
      <c r="G61" s="1">
        <f t="shared" ref="G61:G66" si="59">E61+P61/2*SIN(RADIANS(R61))</f>
        <v>151.2445292542827</v>
      </c>
      <c r="H61" s="1">
        <f t="shared" si="24"/>
        <v>568.32161700751271</v>
      </c>
      <c r="I61" s="1">
        <f t="shared" si="25"/>
        <v>-47.919448109489736</v>
      </c>
      <c r="J61" s="1">
        <f t="shared" si="26"/>
        <v>1512.7390555152722</v>
      </c>
      <c r="K61" s="1">
        <f t="shared" si="27"/>
        <v>496.20908547993008</v>
      </c>
      <c r="L61" s="1">
        <f t="shared" si="28"/>
        <v>1864.5722342766164</v>
      </c>
      <c r="M61" s="1">
        <f t="shared" si="29"/>
        <v>-157.21603710462512</v>
      </c>
      <c r="N61">
        <v>1.3</v>
      </c>
      <c r="O61">
        <v>226.2</v>
      </c>
      <c r="P61">
        <v>12</v>
      </c>
      <c r="Q61">
        <v>61.7</v>
      </c>
      <c r="R61">
        <f t="shared" si="10"/>
        <v>28.299999999999997</v>
      </c>
      <c r="S61">
        <v>1.2</v>
      </c>
      <c r="T61">
        <v>3.1E-7</v>
      </c>
      <c r="V61" s="1">
        <f t="shared" si="42"/>
        <v>495456.08286412107</v>
      </c>
      <c r="W61" s="1">
        <f t="shared" si="43"/>
        <v>4411831.2445292547</v>
      </c>
      <c r="X61" s="1">
        <f t="shared" si="44"/>
        <v>495563.32161700749</v>
      </c>
      <c r="Y61" s="1">
        <f t="shared" si="45"/>
        <v>4411632.0805518907</v>
      </c>
      <c r="Z61">
        <f t="shared" si="30"/>
        <v>1625512.0828875361</v>
      </c>
      <c r="AA61">
        <f t="shared" si="31"/>
        <v>14474511.957116976</v>
      </c>
      <c r="AB61">
        <f t="shared" si="32"/>
        <v>1625863.9160662976</v>
      </c>
      <c r="AC61">
        <f t="shared" si="33"/>
        <v>14473858.531994391</v>
      </c>
      <c r="AD61">
        <f t="shared" si="11"/>
        <v>4</v>
      </c>
      <c r="AE61" s="5">
        <f t="shared" si="12"/>
        <v>48</v>
      </c>
      <c r="AF61">
        <f t="shared" si="13"/>
        <v>6</v>
      </c>
      <c r="AG61" s="1">
        <f t="shared" si="14"/>
        <v>67.685039370078741</v>
      </c>
      <c r="AH61" s="1">
        <f t="shared" si="15"/>
        <v>20.630400000000002</v>
      </c>
    </row>
    <row r="62" spans="1:34" x14ac:dyDescent="0.3">
      <c r="A62" s="4" t="s">
        <v>89</v>
      </c>
      <c r="B62" t="s">
        <v>21</v>
      </c>
      <c r="C62" s="14" t="s">
        <v>189</v>
      </c>
      <c r="D62">
        <v>173.3</v>
      </c>
      <c r="E62">
        <v>828.4</v>
      </c>
      <c r="F62" s="1">
        <f t="shared" si="58"/>
        <v>178.85917178523104</v>
      </c>
      <c r="G62" s="1">
        <f t="shared" si="59"/>
        <v>830.65734557883616</v>
      </c>
      <c r="H62" s="1">
        <f>F62+O62*COS(RADIANS(R62-90))</f>
        <v>397.63358080077205</v>
      </c>
      <c r="I62" s="1">
        <f>G62+O62*SIN(RADIANS(R62-90))</f>
        <v>291.8809467268627</v>
      </c>
      <c r="J62" s="1">
        <f t="shared" ref="J62:M63" si="60">F62/0.3048</f>
        <v>586.80830638199154</v>
      </c>
      <c r="K62" s="1">
        <f t="shared" si="60"/>
        <v>2725.2537584607485</v>
      </c>
      <c r="L62" s="1">
        <f t="shared" si="60"/>
        <v>1304.5721154880973</v>
      </c>
      <c r="M62" s="1">
        <f t="shared" si="60"/>
        <v>957.61465461569128</v>
      </c>
      <c r="N62">
        <v>1.3</v>
      </c>
      <c r="O62">
        <v>581.5</v>
      </c>
      <c r="P62">
        <v>12</v>
      </c>
      <c r="Q62">
        <v>67.900000000000006</v>
      </c>
      <c r="R62">
        <f t="shared" si="10"/>
        <v>22.099999999999994</v>
      </c>
      <c r="S62">
        <v>1.2</v>
      </c>
      <c r="T62">
        <v>3.1E-7</v>
      </c>
      <c r="V62" s="1">
        <f t="shared" si="42"/>
        <v>495173.85917178524</v>
      </c>
      <c r="W62" s="1">
        <f t="shared" si="43"/>
        <v>4412510.657345579</v>
      </c>
      <c r="X62" s="1">
        <f t="shared" si="44"/>
        <v>495392.63358080079</v>
      </c>
      <c r="Y62" s="1">
        <f t="shared" si="45"/>
        <v>4411971.8809467265</v>
      </c>
      <c r="Z62">
        <f t="shared" ref="Z62:AC63" si="61">V62/0.3048</f>
        <v>1624586.1521384029</v>
      </c>
      <c r="AA62">
        <f t="shared" si="61"/>
        <v>14476741.001789957</v>
      </c>
      <c r="AB62">
        <f t="shared" si="61"/>
        <v>1625303.915947509</v>
      </c>
      <c r="AC62">
        <f t="shared" si="61"/>
        <v>14474973.362686111</v>
      </c>
      <c r="AD62">
        <f t="shared" si="11"/>
        <v>4</v>
      </c>
      <c r="AE62" s="5">
        <f t="shared" si="12"/>
        <v>48</v>
      </c>
      <c r="AF62">
        <f t="shared" si="13"/>
        <v>6</v>
      </c>
      <c r="AG62" s="1">
        <f t="shared" si="14"/>
        <v>67.685039370078741</v>
      </c>
      <c r="AH62" s="1">
        <f t="shared" si="15"/>
        <v>20.630400000000002</v>
      </c>
    </row>
    <row r="63" spans="1:34" x14ac:dyDescent="0.3">
      <c r="A63" s="4" t="s">
        <v>90</v>
      </c>
      <c r="B63" t="s">
        <v>21</v>
      </c>
      <c r="C63" s="14" t="s">
        <v>190</v>
      </c>
      <c r="D63">
        <v>396.6</v>
      </c>
      <c r="E63">
        <v>283.89999999999998</v>
      </c>
      <c r="F63" s="1">
        <f t="shared" si="58"/>
        <v>402.15917178523102</v>
      </c>
      <c r="G63" s="1">
        <f t="shared" si="59"/>
        <v>286.15734557883616</v>
      </c>
      <c r="H63" s="1">
        <f>F63+O63*COS(RADIANS(R63-90))</f>
        <v>456.8998020720087</v>
      </c>
      <c r="I63" s="1">
        <f>G63+O63*SIN(RADIANS(R63-90))</f>
        <v>151.34742978698381</v>
      </c>
      <c r="J63" s="1">
        <f t="shared" si="60"/>
        <v>1319.4198549384218</v>
      </c>
      <c r="K63" s="1">
        <f t="shared" si="60"/>
        <v>938.8364356261028</v>
      </c>
      <c r="L63" s="1">
        <f t="shared" si="60"/>
        <v>1499.0150986614458</v>
      </c>
      <c r="M63" s="1">
        <f t="shared" si="60"/>
        <v>496.54668565283401</v>
      </c>
      <c r="N63">
        <v>1.3</v>
      </c>
      <c r="O63">
        <v>145.5</v>
      </c>
      <c r="P63">
        <v>12</v>
      </c>
      <c r="Q63">
        <v>67.900000000000006</v>
      </c>
      <c r="R63">
        <f t="shared" si="10"/>
        <v>22.099999999999994</v>
      </c>
      <c r="S63">
        <v>1.2</v>
      </c>
      <c r="T63">
        <v>3.1E-7</v>
      </c>
      <c r="V63" s="1">
        <f t="shared" si="42"/>
        <v>495397.15917178523</v>
      </c>
      <c r="W63" s="1">
        <f t="shared" si="43"/>
        <v>4411966.157345579</v>
      </c>
      <c r="X63" s="1">
        <f t="shared" si="44"/>
        <v>495451.89980207203</v>
      </c>
      <c r="Y63" s="1">
        <f t="shared" si="45"/>
        <v>4411831.3474297868</v>
      </c>
      <c r="Z63">
        <f t="shared" si="61"/>
        <v>1625318.7636869594</v>
      </c>
      <c r="AA63">
        <f t="shared" si="61"/>
        <v>14474954.584467122</v>
      </c>
      <c r="AB63">
        <f t="shared" si="61"/>
        <v>1625498.3589306825</v>
      </c>
      <c r="AC63">
        <f t="shared" si="61"/>
        <v>14474512.294717148</v>
      </c>
      <c r="AD63">
        <f t="shared" si="11"/>
        <v>4</v>
      </c>
      <c r="AE63" s="5">
        <f t="shared" si="12"/>
        <v>48</v>
      </c>
      <c r="AF63">
        <f t="shared" si="13"/>
        <v>6</v>
      </c>
      <c r="AG63" s="1">
        <f t="shared" si="14"/>
        <v>67.685039370078741</v>
      </c>
      <c r="AH63" s="1">
        <f t="shared" si="15"/>
        <v>20.630400000000002</v>
      </c>
    </row>
    <row r="64" spans="1:34" x14ac:dyDescent="0.3">
      <c r="A64" s="4">
        <v>39</v>
      </c>
      <c r="B64" t="s">
        <v>22</v>
      </c>
      <c r="C64" s="14" t="s">
        <v>191</v>
      </c>
      <c r="D64">
        <v>451.5</v>
      </c>
      <c r="E64">
        <v>199.1</v>
      </c>
      <c r="F64" s="1">
        <f t="shared" si="58"/>
        <v>456.80259378053216</v>
      </c>
      <c r="G64" s="1">
        <f t="shared" si="59"/>
        <v>201.90757888556342</v>
      </c>
      <c r="H64" s="1">
        <f t="shared" si="24"/>
        <v>608.50543956381</v>
      </c>
      <c r="I64" s="1">
        <f t="shared" si="25"/>
        <v>-84.609238389191006</v>
      </c>
      <c r="J64" s="1">
        <f t="shared" si="26"/>
        <v>1498.6961738206435</v>
      </c>
      <c r="K64" s="1">
        <f t="shared" si="27"/>
        <v>662.42643991326577</v>
      </c>
      <c r="L64" s="1">
        <f t="shared" si="28"/>
        <v>1996.4089224534448</v>
      </c>
      <c r="M64" s="1">
        <f t="shared" si="29"/>
        <v>-277.58936479393373</v>
      </c>
      <c r="N64">
        <v>1.3</v>
      </c>
      <c r="O64">
        <v>324.2</v>
      </c>
      <c r="P64">
        <v>12</v>
      </c>
      <c r="Q64">
        <v>62.1</v>
      </c>
      <c r="R64">
        <f t="shared" si="10"/>
        <v>27.9</v>
      </c>
      <c r="S64">
        <v>1.2</v>
      </c>
      <c r="T64">
        <v>3.1E-7</v>
      </c>
      <c r="V64" s="1">
        <f t="shared" si="42"/>
        <v>495451.80259378051</v>
      </c>
      <c r="W64" s="1">
        <f t="shared" si="43"/>
        <v>4411881.9075788856</v>
      </c>
      <c r="X64" s="1">
        <f t="shared" si="44"/>
        <v>495603.50543956383</v>
      </c>
      <c r="Y64" s="1">
        <f t="shared" si="45"/>
        <v>4411595.3907616111</v>
      </c>
      <c r="Z64">
        <f t="shared" si="30"/>
        <v>1625498.0400058415</v>
      </c>
      <c r="AA64">
        <f t="shared" si="31"/>
        <v>14474678.174471408</v>
      </c>
      <c r="AB64">
        <f t="shared" si="32"/>
        <v>1625995.7527544745</v>
      </c>
      <c r="AC64">
        <f t="shared" si="33"/>
        <v>14473738.158666702</v>
      </c>
      <c r="AD64">
        <f t="shared" si="11"/>
        <v>4</v>
      </c>
      <c r="AE64" s="5">
        <f t="shared" si="12"/>
        <v>48</v>
      </c>
      <c r="AF64">
        <f t="shared" si="13"/>
        <v>6</v>
      </c>
      <c r="AG64" s="1">
        <f t="shared" si="14"/>
        <v>67.685039370078741</v>
      </c>
      <c r="AH64" s="1">
        <f t="shared" si="15"/>
        <v>20.630400000000002</v>
      </c>
    </row>
    <row r="65" spans="1:34" x14ac:dyDescent="0.3">
      <c r="A65" s="4" t="s">
        <v>94</v>
      </c>
      <c r="B65" t="s">
        <v>22</v>
      </c>
      <c r="C65" s="14" t="s">
        <v>192</v>
      </c>
      <c r="D65">
        <v>406.5</v>
      </c>
      <c r="E65">
        <v>292.8</v>
      </c>
      <c r="F65" s="1">
        <f t="shared" si="58"/>
        <v>412.0709149612855</v>
      </c>
      <c r="G65" s="1">
        <f t="shared" si="59"/>
        <v>295.02820701330143</v>
      </c>
      <c r="H65" s="1">
        <f>F65+O65*COS(RADIANS(R65-90))</f>
        <v>450.69316985850992</v>
      </c>
      <c r="I65" s="1">
        <f>G65+O65*SIN(RADIANS(R65-90))</f>
        <v>198.46568101768642</v>
      </c>
      <c r="J65" s="1">
        <f t="shared" ref="J65:M66" si="62">F65/0.3048</f>
        <v>1351.9386973795456</v>
      </c>
      <c r="K65" s="1">
        <f t="shared" si="62"/>
        <v>967.94031172342977</v>
      </c>
      <c r="L65" s="1">
        <f t="shared" si="62"/>
        <v>1478.6521320817253</v>
      </c>
      <c r="M65" s="1">
        <f t="shared" si="62"/>
        <v>651.13412407377427</v>
      </c>
      <c r="N65">
        <v>1.3</v>
      </c>
      <c r="O65">
        <v>104</v>
      </c>
      <c r="P65">
        <v>12</v>
      </c>
      <c r="Q65">
        <v>68.2</v>
      </c>
      <c r="R65">
        <f t="shared" si="10"/>
        <v>21.799999999999997</v>
      </c>
      <c r="S65">
        <v>1.2</v>
      </c>
      <c r="T65">
        <v>3.1E-7</v>
      </c>
      <c r="V65" s="1">
        <f t="shared" si="42"/>
        <v>495407.07091496128</v>
      </c>
      <c r="W65" s="1">
        <f t="shared" si="43"/>
        <v>4411975.0282070134</v>
      </c>
      <c r="X65" s="1">
        <f t="shared" si="44"/>
        <v>495445.69316985848</v>
      </c>
      <c r="Y65" s="1">
        <f t="shared" si="45"/>
        <v>4411878.4656810174</v>
      </c>
      <c r="Z65">
        <f t="shared" ref="Z65:AC66" si="63">V65/0.3048</f>
        <v>1625351.2825294004</v>
      </c>
      <c r="AA65">
        <f t="shared" si="63"/>
        <v>14474983.688343219</v>
      </c>
      <c r="AB65">
        <f t="shared" si="63"/>
        <v>1625477.9959641024</v>
      </c>
      <c r="AC65">
        <f t="shared" si="63"/>
        <v>14474666.882155567</v>
      </c>
      <c r="AD65">
        <f t="shared" si="11"/>
        <v>4</v>
      </c>
      <c r="AE65" s="5">
        <f t="shared" si="12"/>
        <v>48</v>
      </c>
      <c r="AF65">
        <f t="shared" si="13"/>
        <v>6</v>
      </c>
      <c r="AG65" s="1">
        <f t="shared" si="14"/>
        <v>67.685039370078741</v>
      </c>
      <c r="AH65" s="1">
        <f t="shared" si="15"/>
        <v>20.630400000000002</v>
      </c>
    </row>
    <row r="66" spans="1:34" x14ac:dyDescent="0.3">
      <c r="A66" s="4" t="s">
        <v>95</v>
      </c>
      <c r="B66" t="s">
        <v>22</v>
      </c>
      <c r="C66" s="14" t="s">
        <v>193</v>
      </c>
      <c r="D66">
        <v>190.8</v>
      </c>
      <c r="E66">
        <v>829.7</v>
      </c>
      <c r="F66" s="1">
        <f t="shared" si="58"/>
        <v>196.37091496128551</v>
      </c>
      <c r="G66" s="1">
        <f t="shared" si="59"/>
        <v>831.9282070133014</v>
      </c>
      <c r="H66" s="1">
        <f>F66+O66*COS(RADIANS(R66-90))</f>
        <v>411.39289174487141</v>
      </c>
      <c r="I66" s="1">
        <f>G66+O66*SIN(RADIANS(R66-90))</f>
        <v>294.33491324925251</v>
      </c>
      <c r="J66" s="1">
        <f t="shared" si="62"/>
        <v>644.26153202521493</v>
      </c>
      <c r="K66" s="1">
        <f t="shared" si="62"/>
        <v>2729.4232513559755</v>
      </c>
      <c r="L66" s="1">
        <f t="shared" si="62"/>
        <v>1349.7142117613892</v>
      </c>
      <c r="M66" s="1">
        <f t="shared" si="62"/>
        <v>965.66572588337431</v>
      </c>
      <c r="N66">
        <v>1.3</v>
      </c>
      <c r="O66">
        <v>579</v>
      </c>
      <c r="P66">
        <v>12</v>
      </c>
      <c r="Q66">
        <v>68.2</v>
      </c>
      <c r="R66">
        <f t="shared" si="10"/>
        <v>21.799999999999997</v>
      </c>
      <c r="S66">
        <v>1.2</v>
      </c>
      <c r="T66">
        <v>3.1E-7</v>
      </c>
      <c r="V66" s="1">
        <f t="shared" si="42"/>
        <v>495191.37091496127</v>
      </c>
      <c r="W66" s="1">
        <f t="shared" si="43"/>
        <v>4412511.9282070138</v>
      </c>
      <c r="X66" s="1">
        <f t="shared" si="44"/>
        <v>495406.39289174485</v>
      </c>
      <c r="Y66" s="1">
        <f t="shared" si="45"/>
        <v>4411974.3349132491</v>
      </c>
      <c r="Z66">
        <f t="shared" si="63"/>
        <v>1624643.6053640461</v>
      </c>
      <c r="AA66">
        <f t="shared" si="63"/>
        <v>14476745.171282852</v>
      </c>
      <c r="AB66">
        <f t="shared" si="63"/>
        <v>1625349.0580437821</v>
      </c>
      <c r="AC66">
        <f t="shared" si="63"/>
        <v>14474981.413757378</v>
      </c>
      <c r="AD66">
        <f t="shared" si="11"/>
        <v>4</v>
      </c>
      <c r="AE66" s="5">
        <f t="shared" si="12"/>
        <v>48</v>
      </c>
      <c r="AF66">
        <f t="shared" si="13"/>
        <v>6</v>
      </c>
      <c r="AG66" s="1">
        <f t="shared" si="14"/>
        <v>67.685039370078741</v>
      </c>
      <c r="AH66" s="1">
        <f t="shared" si="15"/>
        <v>20.630400000000002</v>
      </c>
    </row>
    <row r="67" spans="1:34" x14ac:dyDescent="0.3">
      <c r="A67" s="4">
        <v>41</v>
      </c>
      <c r="B67" t="s">
        <v>23</v>
      </c>
      <c r="C67" s="14" t="s">
        <v>194</v>
      </c>
      <c r="D67">
        <v>249.4</v>
      </c>
      <c r="E67">
        <v>153.30000000000001</v>
      </c>
      <c r="F67" s="1">
        <f t="shared" si="22"/>
        <v>249.35287697147689</v>
      </c>
      <c r="G67" s="1">
        <f t="shared" si="23"/>
        <v>148.80024673785522</v>
      </c>
      <c r="H67" s="1">
        <f t="shared" si="24"/>
        <v>-44.631002821983685</v>
      </c>
      <c r="I67" s="1">
        <f t="shared" si="25"/>
        <v>151.87895126803159</v>
      </c>
      <c r="J67" s="1">
        <f t="shared" si="26"/>
        <v>818.08686670432041</v>
      </c>
      <c r="K67" s="1">
        <f t="shared" si="27"/>
        <v>488.18978588535174</v>
      </c>
      <c r="L67" s="1">
        <f t="shared" si="28"/>
        <v>-146.42717461280736</v>
      </c>
      <c r="M67" s="1">
        <f t="shared" si="29"/>
        <v>498.29052253291201</v>
      </c>
      <c r="N67">
        <v>1.3</v>
      </c>
      <c r="O67">
        <v>294</v>
      </c>
      <c r="P67">
        <v>9</v>
      </c>
      <c r="Q67">
        <v>-179.4</v>
      </c>
      <c r="R67">
        <f t="shared" si="10"/>
        <v>269.39999999999998</v>
      </c>
      <c r="S67">
        <v>1.2</v>
      </c>
      <c r="T67">
        <v>3.1E-7</v>
      </c>
      <c r="V67" s="1">
        <f t="shared" si="42"/>
        <v>495244.35287697148</v>
      </c>
      <c r="W67" s="1">
        <f t="shared" si="43"/>
        <v>4411828.8002467379</v>
      </c>
      <c r="X67" s="1">
        <f t="shared" si="44"/>
        <v>494950.36899717804</v>
      </c>
      <c r="Y67" s="1">
        <f t="shared" si="45"/>
        <v>4411831.8789512683</v>
      </c>
      <c r="Z67">
        <f t="shared" si="30"/>
        <v>1624817.4306987252</v>
      </c>
      <c r="AA67">
        <f t="shared" si="31"/>
        <v>14474503.937817382</v>
      </c>
      <c r="AB67">
        <f t="shared" si="32"/>
        <v>1623852.9166574082</v>
      </c>
      <c r="AC67">
        <f t="shared" si="33"/>
        <v>14474514.03855403</v>
      </c>
      <c r="AD67">
        <f t="shared" si="11"/>
        <v>3</v>
      </c>
      <c r="AE67" s="5">
        <f t="shared" si="12"/>
        <v>36</v>
      </c>
      <c r="AF67">
        <f t="shared" si="13"/>
        <v>6</v>
      </c>
      <c r="AG67" s="1">
        <f t="shared" si="14"/>
        <v>55.685039370078741</v>
      </c>
      <c r="AH67" s="1">
        <f t="shared" si="15"/>
        <v>16.972799999999999</v>
      </c>
    </row>
    <row r="68" spans="1:34" x14ac:dyDescent="0.3">
      <c r="A68" s="4" t="s">
        <v>96</v>
      </c>
      <c r="B68" t="s">
        <v>97</v>
      </c>
      <c r="C68" s="14" t="s">
        <v>195</v>
      </c>
      <c r="D68">
        <v>289.2</v>
      </c>
      <c r="E68">
        <v>193.9</v>
      </c>
      <c r="F68" s="1">
        <f>D68+P68/2*COS(RADIANS(R68))</f>
        <v>290.69868424514829</v>
      </c>
      <c r="G68" s="1">
        <f>E68+P68/2*SIN(RADIANS(R68))</f>
        <v>193.96281348059381</v>
      </c>
      <c r="H68" s="1">
        <f>F68+O68*COS(RADIANS(R68-90))</f>
        <v>292.16851969104317</v>
      </c>
      <c r="I68" s="1">
        <f>G68+O68*SIN(RADIANS(R68-90))</f>
        <v>158.89360214412386</v>
      </c>
      <c r="J68" s="1">
        <f t="shared" ref="J68:M69" si="64">F68/0.3048</f>
        <v>953.7358406993053</v>
      </c>
      <c r="K68" s="1">
        <f t="shared" si="64"/>
        <v>636.36093661612142</v>
      </c>
      <c r="L68" s="1">
        <f t="shared" si="64"/>
        <v>958.55813546930165</v>
      </c>
      <c r="M68" s="1">
        <f t="shared" si="64"/>
        <v>521.30446897678428</v>
      </c>
      <c r="N68">
        <v>1.3</v>
      </c>
      <c r="O68">
        <v>35.1</v>
      </c>
      <c r="P68">
        <v>3</v>
      </c>
      <c r="Q68">
        <v>87.6</v>
      </c>
      <c r="R68">
        <f t="shared" si="10"/>
        <v>2.4000000000000057</v>
      </c>
      <c r="S68">
        <v>1.2</v>
      </c>
      <c r="T68">
        <v>3.1E-7</v>
      </c>
      <c r="V68" s="1">
        <f t="shared" si="42"/>
        <v>495285.69868424517</v>
      </c>
      <c r="W68" s="1">
        <f t="shared" si="43"/>
        <v>4411873.9628134808</v>
      </c>
      <c r="X68" s="1">
        <f t="shared" si="44"/>
        <v>495287.16851969104</v>
      </c>
      <c r="Y68" s="1">
        <f t="shared" si="45"/>
        <v>4411838.893602144</v>
      </c>
      <c r="Z68">
        <f t="shared" ref="Z68:AC69" si="65">V68/0.3048</f>
        <v>1624953.0796727203</v>
      </c>
      <c r="AA68">
        <f t="shared" si="65"/>
        <v>14474652.108968113</v>
      </c>
      <c r="AB68">
        <f t="shared" si="65"/>
        <v>1624957.9019674901</v>
      </c>
      <c r="AC68">
        <f t="shared" si="65"/>
        <v>14474537.052500471</v>
      </c>
      <c r="AD68">
        <f t="shared" si="11"/>
        <v>1</v>
      </c>
      <c r="AE68" s="5">
        <f t="shared" si="12"/>
        <v>12</v>
      </c>
      <c r="AF68">
        <f t="shared" si="13"/>
        <v>6</v>
      </c>
      <c r="AG68" s="1">
        <f t="shared" si="14"/>
        <v>31.685039370078741</v>
      </c>
      <c r="AH68" s="1">
        <f t="shared" si="15"/>
        <v>9.6576000000000004</v>
      </c>
    </row>
    <row r="69" spans="1:34" x14ac:dyDescent="0.3">
      <c r="A69" s="4" t="s">
        <v>98</v>
      </c>
      <c r="B69" t="s">
        <v>97</v>
      </c>
      <c r="C69" s="14" t="s">
        <v>196</v>
      </c>
      <c r="D69">
        <v>288.39999999999998</v>
      </c>
      <c r="E69">
        <v>158.80000000000001</v>
      </c>
      <c r="F69" s="1">
        <f>D69+P69/2*COS(RADIANS(R69))</f>
        <v>288.57500610564898</v>
      </c>
      <c r="G69" s="1">
        <f>E69+P69/2*SIN(RADIANS(R69))</f>
        <v>157.31024402569227</v>
      </c>
      <c r="H69" s="1">
        <f>F69+O69*COS(RADIANS(R69-90))</f>
        <v>250.53657022832496</v>
      </c>
      <c r="I69" s="1">
        <f>G69+O69*SIN(RADIANS(R69-90))</f>
        <v>152.84175479478782</v>
      </c>
      <c r="J69" s="1">
        <f t="shared" si="64"/>
        <v>946.7683927350688</v>
      </c>
      <c r="K69" s="1">
        <f t="shared" si="64"/>
        <v>516.10972449374106</v>
      </c>
      <c r="L69" s="1">
        <f t="shared" si="64"/>
        <v>821.97037476484559</v>
      </c>
      <c r="M69" s="1">
        <f t="shared" si="64"/>
        <v>501.44932675455317</v>
      </c>
      <c r="N69">
        <v>1.3</v>
      </c>
      <c r="O69">
        <v>38.299999999999997</v>
      </c>
      <c r="P69">
        <v>3</v>
      </c>
      <c r="Q69">
        <v>173.3</v>
      </c>
      <c r="R69">
        <f t="shared" si="10"/>
        <v>276.7</v>
      </c>
      <c r="S69">
        <v>1.2</v>
      </c>
      <c r="T69">
        <v>3.1E-7</v>
      </c>
      <c r="V69" s="1">
        <f t="shared" ref="V69:V87" si="66">($V$2-$F$2)+F69</f>
        <v>495283.57500610565</v>
      </c>
      <c r="W69" s="1">
        <f t="shared" ref="W69:W87" si="67">($W$2-$G$2)+G69</f>
        <v>4411837.3102440257</v>
      </c>
      <c r="X69" s="1">
        <f t="shared" ref="X69:X87" si="68">($X$2-$H$2)+H69</f>
        <v>495245.53657022835</v>
      </c>
      <c r="Y69" s="1">
        <f t="shared" ref="Y69:Y87" si="69">($Y$2-$I$2)+I69</f>
        <v>4411832.8417547951</v>
      </c>
      <c r="Z69">
        <f t="shared" si="65"/>
        <v>1624946.112224756</v>
      </c>
      <c r="AA69">
        <f t="shared" si="65"/>
        <v>14474531.857755989</v>
      </c>
      <c r="AB69">
        <f t="shared" si="65"/>
        <v>1624821.3142067858</v>
      </c>
      <c r="AC69">
        <f t="shared" si="65"/>
        <v>14474517.197358251</v>
      </c>
      <c r="AD69">
        <f t="shared" si="11"/>
        <v>1</v>
      </c>
      <c r="AE69" s="5">
        <f t="shared" si="12"/>
        <v>12</v>
      </c>
      <c r="AF69">
        <f t="shared" si="13"/>
        <v>6</v>
      </c>
      <c r="AG69" s="1">
        <f t="shared" si="14"/>
        <v>31.685039370078741</v>
      </c>
      <c r="AH69" s="1">
        <f t="shared" si="15"/>
        <v>9.6576000000000004</v>
      </c>
    </row>
    <row r="70" spans="1:34" x14ac:dyDescent="0.3">
      <c r="A70" s="4">
        <v>43</v>
      </c>
      <c r="B70" t="s">
        <v>24</v>
      </c>
      <c r="C70" s="14" t="s">
        <v>197</v>
      </c>
      <c r="D70">
        <v>291.5</v>
      </c>
      <c r="E70">
        <v>194.7</v>
      </c>
      <c r="F70" s="1">
        <f t="shared" si="22"/>
        <v>294.19408272728185</v>
      </c>
      <c r="G70" s="1">
        <f t="shared" si="23"/>
        <v>196.01981750956773</v>
      </c>
      <c r="H70" s="1">
        <f t="shared" si="24"/>
        <v>311.30771643467693</v>
      </c>
      <c r="I70" s="1">
        <f t="shared" si="25"/>
        <v>161.08654481247979</v>
      </c>
      <c r="J70" s="1">
        <f t="shared" si="26"/>
        <v>965.2036834884575</v>
      </c>
      <c r="K70" s="1">
        <f t="shared" si="27"/>
        <v>643.10963749858172</v>
      </c>
      <c r="L70" s="1">
        <f t="shared" si="28"/>
        <v>1021.3507757043205</v>
      </c>
      <c r="M70" s="1">
        <f t="shared" si="29"/>
        <v>528.49916277060299</v>
      </c>
      <c r="N70">
        <v>1.3</v>
      </c>
      <c r="O70">
        <v>38.9</v>
      </c>
      <c r="P70">
        <v>6</v>
      </c>
      <c r="Q70">
        <v>63.9</v>
      </c>
      <c r="R70">
        <f t="shared" ref="R70:R87" si="70">IF(AND(Q70&gt;0,Q70&lt;=90),90-Q70,IF(AND(Q70&gt;90,Q70&lt;=180),450-Q70,IF(Q70&lt;=0,90-Q70)))</f>
        <v>26.1</v>
      </c>
      <c r="S70">
        <v>1.2</v>
      </c>
      <c r="T70">
        <v>3.1E-7</v>
      </c>
      <c r="V70" s="1">
        <f t="shared" si="66"/>
        <v>495289.19408272731</v>
      </c>
      <c r="W70" s="1">
        <f t="shared" si="67"/>
        <v>4411876.0198175097</v>
      </c>
      <c r="X70" s="1">
        <f t="shared" si="68"/>
        <v>495306.30771643471</v>
      </c>
      <c r="Y70" s="1">
        <f t="shared" si="69"/>
        <v>4411841.0865448127</v>
      </c>
      <c r="Z70">
        <f t="shared" si="30"/>
        <v>1624964.5475155094</v>
      </c>
      <c r="AA70">
        <f t="shared" si="31"/>
        <v>14474658.857668994</v>
      </c>
      <c r="AB70">
        <f t="shared" si="32"/>
        <v>1625020.6946077254</v>
      </c>
      <c r="AC70">
        <f t="shared" si="33"/>
        <v>14474544.247194266</v>
      </c>
      <c r="AD70">
        <f t="shared" ref="AD70:AD87" si="71">P70/3</f>
        <v>2</v>
      </c>
      <c r="AE70" s="5">
        <f t="shared" ref="AE70:AE87" si="72">AD70*12</f>
        <v>24</v>
      </c>
      <c r="AF70">
        <f t="shared" ref="AF70:AF97" si="73">2*3</f>
        <v>6</v>
      </c>
      <c r="AG70" s="1">
        <f t="shared" ref="AG70:AG87" si="74">AE70+AF70/0.3048</f>
        <v>43.685039370078741</v>
      </c>
      <c r="AH70" s="1">
        <f t="shared" ref="AH70:AH87" si="75">AE70*0.3048+AF70</f>
        <v>13.315200000000001</v>
      </c>
    </row>
    <row r="71" spans="1:34" x14ac:dyDescent="0.3">
      <c r="A71" s="4">
        <v>45</v>
      </c>
      <c r="B71" t="s">
        <v>26</v>
      </c>
      <c r="C71" s="14" t="s">
        <v>199</v>
      </c>
      <c r="D71">
        <v>-43.3</v>
      </c>
      <c r="E71">
        <v>131</v>
      </c>
      <c r="F71" s="1">
        <f t="shared" si="22"/>
        <v>-43.23717018847384</v>
      </c>
      <c r="G71" s="1">
        <f t="shared" si="23"/>
        <v>135.49956135804186</v>
      </c>
      <c r="H71" s="1">
        <f t="shared" si="24"/>
        <v>238.73534158214994</v>
      </c>
      <c r="I71" s="1">
        <f t="shared" si="25"/>
        <v>131.56222650240289</v>
      </c>
      <c r="J71" s="1">
        <f t="shared" si="26"/>
        <v>-141.85423290181706</v>
      </c>
      <c r="K71" s="1">
        <f t="shared" si="27"/>
        <v>444.55236666024228</v>
      </c>
      <c r="L71" s="1">
        <f t="shared" si="28"/>
        <v>783.25243301230296</v>
      </c>
      <c r="M71" s="1">
        <f t="shared" si="29"/>
        <v>431.63460138583622</v>
      </c>
      <c r="N71">
        <v>1.3</v>
      </c>
      <c r="O71">
        <v>282</v>
      </c>
      <c r="P71">
        <v>9</v>
      </c>
      <c r="Q71">
        <v>0.8</v>
      </c>
      <c r="R71">
        <f t="shared" si="70"/>
        <v>89.2</v>
      </c>
      <c r="S71">
        <v>1.2</v>
      </c>
      <c r="T71">
        <v>3.1E-7</v>
      </c>
      <c r="V71" s="1">
        <f t="shared" si="66"/>
        <v>494951.76282981155</v>
      </c>
      <c r="W71" s="1">
        <f t="shared" si="67"/>
        <v>4411815.4995613582</v>
      </c>
      <c r="X71" s="1">
        <f t="shared" si="68"/>
        <v>495233.73534158216</v>
      </c>
      <c r="Y71" s="1">
        <f t="shared" si="69"/>
        <v>4411811.5622265022</v>
      </c>
      <c r="Z71">
        <f t="shared" si="30"/>
        <v>1623857.4895991192</v>
      </c>
      <c r="AA71">
        <f t="shared" si="31"/>
        <v>14474460.300398156</v>
      </c>
      <c r="AB71">
        <f t="shared" si="32"/>
        <v>1624782.5962650334</v>
      </c>
      <c r="AC71">
        <f t="shared" si="33"/>
        <v>14474447.382632881</v>
      </c>
      <c r="AD71">
        <f t="shared" si="71"/>
        <v>3</v>
      </c>
      <c r="AE71" s="5">
        <f t="shared" si="72"/>
        <v>36</v>
      </c>
      <c r="AF71">
        <f t="shared" si="73"/>
        <v>6</v>
      </c>
      <c r="AG71" s="1">
        <f t="shared" si="74"/>
        <v>55.685039370078741</v>
      </c>
      <c r="AH71" s="1">
        <f t="shared" si="75"/>
        <v>16.972799999999999</v>
      </c>
    </row>
    <row r="72" spans="1:34" x14ac:dyDescent="0.3">
      <c r="A72" s="4">
        <v>47</v>
      </c>
      <c r="B72" t="s">
        <v>28</v>
      </c>
      <c r="C72" s="14" t="s">
        <v>201</v>
      </c>
      <c r="D72">
        <v>318.3</v>
      </c>
      <c r="E72">
        <v>126.5</v>
      </c>
      <c r="F72" s="1">
        <f t="shared" si="22"/>
        <v>318.2712038364005</v>
      </c>
      <c r="G72" s="1">
        <f t="shared" si="23"/>
        <v>125.00027643181754</v>
      </c>
      <c r="H72" s="1">
        <f t="shared" si="24"/>
        <v>286.27710104850792</v>
      </c>
      <c r="I72" s="1">
        <f t="shared" si="25"/>
        <v>125.61459458860762</v>
      </c>
      <c r="J72" s="1">
        <f t="shared" si="26"/>
        <v>1044.1968629803166</v>
      </c>
      <c r="K72" s="1">
        <f t="shared" si="27"/>
        <v>410.10589380517564</v>
      </c>
      <c r="L72" s="1">
        <f t="shared" si="28"/>
        <v>939.22933414864792</v>
      </c>
      <c r="M72" s="1">
        <f t="shared" si="29"/>
        <v>412.12137332220345</v>
      </c>
      <c r="N72">
        <v>1.3</v>
      </c>
      <c r="O72">
        <v>32</v>
      </c>
      <c r="P72">
        <v>3</v>
      </c>
      <c r="Q72">
        <v>-178.9</v>
      </c>
      <c r="R72">
        <f t="shared" si="70"/>
        <v>268.89999999999998</v>
      </c>
      <c r="S72">
        <v>1.2</v>
      </c>
      <c r="T72">
        <v>3.1E-7</v>
      </c>
      <c r="V72" s="1">
        <f t="shared" si="66"/>
        <v>495313.27120383643</v>
      </c>
      <c r="W72" s="1">
        <f t="shared" si="67"/>
        <v>4411805.0002764314</v>
      </c>
      <c r="X72" s="1">
        <f t="shared" si="68"/>
        <v>495281.2771010485</v>
      </c>
      <c r="Y72" s="1">
        <f t="shared" si="69"/>
        <v>4411805.614594589</v>
      </c>
      <c r="Z72">
        <f t="shared" si="30"/>
        <v>1625043.5406950014</v>
      </c>
      <c r="AA72">
        <f t="shared" si="31"/>
        <v>14474425.853925299</v>
      </c>
      <c r="AB72">
        <f t="shared" si="32"/>
        <v>1624938.5731661695</v>
      </c>
      <c r="AC72">
        <f t="shared" si="33"/>
        <v>14474427.869404819</v>
      </c>
      <c r="AD72">
        <f t="shared" si="71"/>
        <v>1</v>
      </c>
      <c r="AE72" s="5">
        <f t="shared" si="72"/>
        <v>12</v>
      </c>
      <c r="AF72">
        <f t="shared" si="73"/>
        <v>6</v>
      </c>
      <c r="AG72" s="1">
        <f t="shared" si="74"/>
        <v>31.685039370078741</v>
      </c>
      <c r="AH72" s="1">
        <f t="shared" si="75"/>
        <v>9.6576000000000004</v>
      </c>
    </row>
    <row r="73" spans="1:34" x14ac:dyDescent="0.3">
      <c r="A73" s="4">
        <v>48</v>
      </c>
      <c r="B73" t="s">
        <v>29</v>
      </c>
      <c r="C73" s="14" t="s">
        <v>202</v>
      </c>
      <c r="D73">
        <v>239.1</v>
      </c>
      <c r="E73">
        <v>133.9</v>
      </c>
      <c r="F73" s="1">
        <f t="shared" si="22"/>
        <v>239.10785394574711</v>
      </c>
      <c r="G73" s="1">
        <f t="shared" si="23"/>
        <v>135.39997943837113</v>
      </c>
      <c r="H73" s="1">
        <f t="shared" si="24"/>
        <v>311.5068615044608</v>
      </c>
      <c r="I73" s="1">
        <f t="shared" si="25"/>
        <v>135.02089565697636</v>
      </c>
      <c r="J73" s="1">
        <f t="shared" si="26"/>
        <v>784.47458643617813</v>
      </c>
      <c r="K73" s="1">
        <f t="shared" si="27"/>
        <v>444.22565432536459</v>
      </c>
      <c r="L73" s="1">
        <f t="shared" si="28"/>
        <v>1022.0041387941627</v>
      </c>
      <c r="M73" s="1">
        <f t="shared" si="29"/>
        <v>442.98194113181222</v>
      </c>
      <c r="N73">
        <v>1.3</v>
      </c>
      <c r="O73">
        <v>72.400000000000006</v>
      </c>
      <c r="P73">
        <v>3</v>
      </c>
      <c r="Q73">
        <v>0.3</v>
      </c>
      <c r="R73">
        <f t="shared" si="70"/>
        <v>89.7</v>
      </c>
      <c r="S73">
        <v>1.2</v>
      </c>
      <c r="T73">
        <v>3.1E-7</v>
      </c>
      <c r="V73" s="1">
        <f t="shared" si="66"/>
        <v>495234.10785394575</v>
      </c>
      <c r="W73" s="1">
        <f t="shared" si="67"/>
        <v>4411815.3999794386</v>
      </c>
      <c r="X73" s="1">
        <f t="shared" si="68"/>
        <v>495306.50686150446</v>
      </c>
      <c r="Y73" s="1">
        <f t="shared" si="69"/>
        <v>4411815.0208956571</v>
      </c>
      <c r="Z73">
        <f t="shared" si="30"/>
        <v>1624783.8184184572</v>
      </c>
      <c r="AA73">
        <f t="shared" si="31"/>
        <v>14474459.973685822</v>
      </c>
      <c r="AB73">
        <f t="shared" si="32"/>
        <v>1625021.3479708151</v>
      </c>
      <c r="AC73">
        <f t="shared" si="33"/>
        <v>14474458.729972627</v>
      </c>
      <c r="AD73">
        <f t="shared" si="71"/>
        <v>1</v>
      </c>
      <c r="AE73" s="5">
        <f t="shared" si="72"/>
        <v>12</v>
      </c>
      <c r="AF73">
        <f t="shared" si="73"/>
        <v>6</v>
      </c>
      <c r="AG73" s="1">
        <f t="shared" si="74"/>
        <v>31.685039370078741</v>
      </c>
      <c r="AH73" s="1">
        <f t="shared" si="75"/>
        <v>9.6576000000000004</v>
      </c>
    </row>
    <row r="74" spans="1:34" x14ac:dyDescent="0.3">
      <c r="A74" s="4">
        <v>49</v>
      </c>
      <c r="B74" t="s">
        <v>30</v>
      </c>
      <c r="C74" s="14" t="s">
        <v>203</v>
      </c>
      <c r="D74">
        <v>311.5</v>
      </c>
      <c r="E74">
        <v>149</v>
      </c>
      <c r="F74" s="1">
        <f t="shared" si="22"/>
        <v>315.46586553429245</v>
      </c>
      <c r="G74" s="1">
        <f t="shared" si="23"/>
        <v>151.12647844191073</v>
      </c>
      <c r="H74" s="1">
        <f t="shared" si="24"/>
        <v>380.9614015451433</v>
      </c>
      <c r="I74" s="1">
        <f t="shared" si="25"/>
        <v>28.977819985702823</v>
      </c>
      <c r="J74" s="1">
        <f t="shared" si="26"/>
        <v>1034.9929971597521</v>
      </c>
      <c r="K74" s="1">
        <f t="shared" si="27"/>
        <v>495.82177966506146</v>
      </c>
      <c r="L74" s="1">
        <f t="shared" si="28"/>
        <v>1249.8733646494202</v>
      </c>
      <c r="M74" s="1">
        <f t="shared" si="29"/>
        <v>95.071587879602433</v>
      </c>
      <c r="N74">
        <v>1.3</v>
      </c>
      <c r="O74">
        <v>138.6</v>
      </c>
      <c r="P74">
        <v>9</v>
      </c>
      <c r="Q74">
        <v>61.8</v>
      </c>
      <c r="R74">
        <f t="shared" si="70"/>
        <v>28.200000000000003</v>
      </c>
      <c r="S74">
        <v>1.2</v>
      </c>
      <c r="T74">
        <v>3.1E-7</v>
      </c>
      <c r="V74" s="1">
        <f t="shared" si="66"/>
        <v>495310.46586553426</v>
      </c>
      <c r="W74" s="1">
        <f t="shared" si="67"/>
        <v>4411831.126478442</v>
      </c>
      <c r="X74" s="1">
        <f t="shared" si="68"/>
        <v>495375.96140154515</v>
      </c>
      <c r="Y74" s="1">
        <f t="shared" si="69"/>
        <v>4411708.9778199857</v>
      </c>
      <c r="Z74">
        <f t="shared" si="30"/>
        <v>1625034.3368291806</v>
      </c>
      <c r="AA74">
        <f t="shared" si="31"/>
        <v>14474511.56981116</v>
      </c>
      <c r="AB74">
        <f t="shared" si="32"/>
        <v>1625249.2171966704</v>
      </c>
      <c r="AC74">
        <f t="shared" si="33"/>
        <v>14474110.819619374</v>
      </c>
      <c r="AD74">
        <f t="shared" si="71"/>
        <v>3</v>
      </c>
      <c r="AE74" s="5">
        <f t="shared" si="72"/>
        <v>36</v>
      </c>
      <c r="AF74">
        <f t="shared" si="73"/>
        <v>6</v>
      </c>
      <c r="AG74" s="1">
        <f t="shared" si="74"/>
        <v>55.685039370078741</v>
      </c>
      <c r="AH74" s="1">
        <f t="shared" si="75"/>
        <v>16.972799999999999</v>
      </c>
    </row>
    <row r="75" spans="1:34" x14ac:dyDescent="0.3">
      <c r="A75" s="4">
        <v>50</v>
      </c>
      <c r="B75" t="s">
        <v>31</v>
      </c>
      <c r="C75" s="14" t="s">
        <v>204</v>
      </c>
      <c r="D75">
        <v>340.9</v>
      </c>
      <c r="E75">
        <v>114</v>
      </c>
      <c r="F75" s="1">
        <f t="shared" si="22"/>
        <v>343.56344615540917</v>
      </c>
      <c r="G75" s="1">
        <f t="shared" si="23"/>
        <v>115.38059935435156</v>
      </c>
      <c r="H75" s="1">
        <f t="shared" si="24"/>
        <v>361.0970579556739</v>
      </c>
      <c r="I75" s="1">
        <f t="shared" si="25"/>
        <v>81.554833180654668</v>
      </c>
      <c r="J75" s="1">
        <f t="shared" si="26"/>
        <v>1127.1766606148594</v>
      </c>
      <c r="K75" s="1">
        <f t="shared" si="27"/>
        <v>378.54527347228202</v>
      </c>
      <c r="L75" s="1">
        <f t="shared" si="28"/>
        <v>1184.7016337128409</v>
      </c>
      <c r="M75" s="1">
        <f t="shared" si="29"/>
        <v>267.56835033023185</v>
      </c>
      <c r="N75">
        <v>1.3</v>
      </c>
      <c r="O75">
        <v>38.1</v>
      </c>
      <c r="P75">
        <v>6</v>
      </c>
      <c r="Q75">
        <v>62.6</v>
      </c>
      <c r="R75">
        <f t="shared" si="70"/>
        <v>27.4</v>
      </c>
      <c r="S75">
        <v>1.2</v>
      </c>
      <c r="T75">
        <v>3.1E-7</v>
      </c>
      <c r="V75" s="1">
        <f t="shared" si="66"/>
        <v>495338.5634461554</v>
      </c>
      <c r="W75" s="1">
        <f t="shared" si="67"/>
        <v>4411795.3805993544</v>
      </c>
      <c r="X75" s="1">
        <f t="shared" si="68"/>
        <v>495356.09705795569</v>
      </c>
      <c r="Y75" s="1">
        <f t="shared" si="69"/>
        <v>4411761.5548331803</v>
      </c>
      <c r="Z75">
        <f t="shared" si="30"/>
        <v>1625126.5204926357</v>
      </c>
      <c r="AA75">
        <f t="shared" si="31"/>
        <v>14474394.293304969</v>
      </c>
      <c r="AB75">
        <f t="shared" si="32"/>
        <v>1625184.0454657339</v>
      </c>
      <c r="AC75">
        <f t="shared" si="33"/>
        <v>14474283.316381825</v>
      </c>
      <c r="AD75">
        <f t="shared" si="71"/>
        <v>2</v>
      </c>
      <c r="AE75" s="5">
        <f t="shared" si="72"/>
        <v>24</v>
      </c>
      <c r="AF75">
        <f t="shared" si="73"/>
        <v>6</v>
      </c>
      <c r="AG75" s="1">
        <f t="shared" si="74"/>
        <v>43.685039370078741</v>
      </c>
      <c r="AH75" s="1">
        <f t="shared" si="75"/>
        <v>13.315200000000001</v>
      </c>
    </row>
    <row r="76" spans="1:34" x14ac:dyDescent="0.3">
      <c r="A76" s="4">
        <v>51</v>
      </c>
      <c r="B76" t="s">
        <v>32</v>
      </c>
      <c r="C76" s="14" t="s">
        <v>205</v>
      </c>
      <c r="D76">
        <v>348.1</v>
      </c>
      <c r="E76">
        <v>114.8</v>
      </c>
      <c r="F76" s="1">
        <f t="shared" si="22"/>
        <v>350.72892004013164</v>
      </c>
      <c r="G76" s="1">
        <f t="shared" si="23"/>
        <v>116.24526102230514</v>
      </c>
      <c r="H76" s="1">
        <f t="shared" si="24"/>
        <v>371.2998019242749</v>
      </c>
      <c r="I76" s="1">
        <f t="shared" si="25"/>
        <v>78.826965784432161</v>
      </c>
      <c r="J76" s="1">
        <f t="shared" si="26"/>
        <v>1150.6854332025316</v>
      </c>
      <c r="K76" s="1">
        <f t="shared" si="27"/>
        <v>381.3820899681927</v>
      </c>
      <c r="L76" s="1">
        <f t="shared" si="28"/>
        <v>1218.1752031636315</v>
      </c>
      <c r="M76" s="1">
        <f t="shared" si="29"/>
        <v>258.61865414839946</v>
      </c>
      <c r="N76">
        <v>1.3</v>
      </c>
      <c r="O76">
        <v>42.7</v>
      </c>
      <c r="P76">
        <v>6</v>
      </c>
      <c r="Q76">
        <v>61.2</v>
      </c>
      <c r="R76">
        <f t="shared" si="70"/>
        <v>28.799999999999997</v>
      </c>
      <c r="S76">
        <v>1.2</v>
      </c>
      <c r="T76">
        <v>3.1E-7</v>
      </c>
      <c r="V76" s="1">
        <f t="shared" si="66"/>
        <v>495345.72892004013</v>
      </c>
      <c r="W76" s="1">
        <f t="shared" si="67"/>
        <v>4411796.2452610219</v>
      </c>
      <c r="X76" s="1">
        <f t="shared" si="68"/>
        <v>495366.29980192427</v>
      </c>
      <c r="Y76" s="1">
        <f t="shared" si="69"/>
        <v>4411758.8269657847</v>
      </c>
      <c r="Z76">
        <f t="shared" si="30"/>
        <v>1625150.0292652235</v>
      </c>
      <c r="AA76">
        <f t="shared" si="31"/>
        <v>14474397.130121462</v>
      </c>
      <c r="AB76">
        <f t="shared" si="32"/>
        <v>1625217.5190351845</v>
      </c>
      <c r="AC76">
        <f t="shared" si="33"/>
        <v>14474274.366685644</v>
      </c>
      <c r="AD76">
        <f t="shared" si="71"/>
        <v>2</v>
      </c>
      <c r="AE76" s="5">
        <f t="shared" si="72"/>
        <v>24</v>
      </c>
      <c r="AF76">
        <f t="shared" si="73"/>
        <v>6</v>
      </c>
      <c r="AG76" s="1">
        <f t="shared" si="74"/>
        <v>43.685039370078741</v>
      </c>
      <c r="AH76" s="1">
        <f t="shared" si="75"/>
        <v>13.315200000000001</v>
      </c>
    </row>
    <row r="77" spans="1:34" x14ac:dyDescent="0.3">
      <c r="A77" s="4">
        <v>52</v>
      </c>
      <c r="B77" t="s">
        <v>33</v>
      </c>
      <c r="C77" s="14" t="s">
        <v>206</v>
      </c>
      <c r="D77">
        <v>366.2</v>
      </c>
      <c r="E77">
        <v>76.599999999999994</v>
      </c>
      <c r="F77" s="1">
        <f t="shared" si="22"/>
        <v>368.82892004013161</v>
      </c>
      <c r="G77" s="1">
        <f t="shared" si="23"/>
        <v>78.045261022305141</v>
      </c>
      <c r="H77" s="1">
        <f t="shared" si="24"/>
        <v>392.62755154075631</v>
      </c>
      <c r="I77" s="1">
        <f t="shared" si="25"/>
        <v>34.755711028138279</v>
      </c>
      <c r="J77" s="1">
        <f t="shared" si="26"/>
        <v>1210.0686353022691</v>
      </c>
      <c r="K77" s="1">
        <f t="shared" si="27"/>
        <v>256.05400597869141</v>
      </c>
      <c r="L77" s="1">
        <f t="shared" si="28"/>
        <v>1288.1481349762346</v>
      </c>
      <c r="M77" s="1">
        <f t="shared" si="29"/>
        <v>114.02792332066365</v>
      </c>
      <c r="N77">
        <v>1.3</v>
      </c>
      <c r="O77">
        <v>49.4</v>
      </c>
      <c r="P77">
        <v>6</v>
      </c>
      <c r="Q77">
        <v>61.2</v>
      </c>
      <c r="R77">
        <f t="shared" si="70"/>
        <v>28.799999999999997</v>
      </c>
      <c r="S77">
        <v>1.2</v>
      </c>
      <c r="T77">
        <v>3.1E-7</v>
      </c>
      <c r="V77" s="1">
        <f t="shared" si="66"/>
        <v>495363.82892004011</v>
      </c>
      <c r="W77" s="1">
        <f t="shared" si="67"/>
        <v>4411758.0452610226</v>
      </c>
      <c r="X77" s="1">
        <f t="shared" si="68"/>
        <v>495387.62755154073</v>
      </c>
      <c r="Y77" s="1">
        <f t="shared" si="69"/>
        <v>4411714.7557110284</v>
      </c>
      <c r="Z77">
        <f t="shared" si="30"/>
        <v>1625209.412467323</v>
      </c>
      <c r="AA77">
        <f t="shared" si="31"/>
        <v>14474271.802037476</v>
      </c>
      <c r="AB77">
        <f t="shared" si="32"/>
        <v>1625287.491966997</v>
      </c>
      <c r="AC77">
        <f t="shared" si="33"/>
        <v>14474129.775954816</v>
      </c>
      <c r="AD77">
        <f t="shared" si="71"/>
        <v>2</v>
      </c>
      <c r="AE77" s="5">
        <f t="shared" si="72"/>
        <v>24</v>
      </c>
      <c r="AF77">
        <f t="shared" si="73"/>
        <v>6</v>
      </c>
      <c r="AG77" s="1">
        <f t="shared" si="74"/>
        <v>43.685039370078741</v>
      </c>
      <c r="AH77" s="1">
        <f t="shared" si="75"/>
        <v>13.315200000000001</v>
      </c>
    </row>
    <row r="78" spans="1:34" x14ac:dyDescent="0.3">
      <c r="A78" s="4">
        <v>58</v>
      </c>
      <c r="B78" t="s">
        <v>38</v>
      </c>
      <c r="C78" s="14" t="s">
        <v>213</v>
      </c>
      <c r="D78">
        <v>340</v>
      </c>
      <c r="E78">
        <v>142</v>
      </c>
      <c r="F78" s="1">
        <f t="shared" si="22"/>
        <v>339.77506381952099</v>
      </c>
      <c r="G78" s="1">
        <f t="shared" si="23"/>
        <v>139.00844459942465</v>
      </c>
      <c r="H78" s="1">
        <f t="shared" si="24"/>
        <v>250.02840180226059</v>
      </c>
      <c r="I78" s="1">
        <f t="shared" si="25"/>
        <v>145.75653001379416</v>
      </c>
      <c r="J78" s="1">
        <f t="shared" si="26"/>
        <v>1114.7475847097146</v>
      </c>
      <c r="K78" s="1">
        <f t="shared" si="27"/>
        <v>456.06445078551394</v>
      </c>
      <c r="L78" s="1">
        <f t="shared" si="28"/>
        <v>820.30315551922763</v>
      </c>
      <c r="M78" s="1">
        <f t="shared" si="29"/>
        <v>478.20383862793358</v>
      </c>
      <c r="N78">
        <v>1.3</v>
      </c>
      <c r="O78">
        <v>90</v>
      </c>
      <c r="P78">
        <v>6</v>
      </c>
      <c r="Q78">
        <v>-175.7</v>
      </c>
      <c r="R78">
        <f t="shared" si="70"/>
        <v>265.7</v>
      </c>
      <c r="S78">
        <v>1.2</v>
      </c>
      <c r="T78">
        <v>3.1E-7</v>
      </c>
      <c r="V78" s="1">
        <f t="shared" si="66"/>
        <v>495334.77506381954</v>
      </c>
      <c r="W78" s="1">
        <f t="shared" si="67"/>
        <v>4411819.0084445998</v>
      </c>
      <c r="X78" s="1">
        <f t="shared" si="68"/>
        <v>495245.02840180224</v>
      </c>
      <c r="Y78" s="1">
        <f t="shared" si="69"/>
        <v>4411825.7565300139</v>
      </c>
      <c r="Z78">
        <f t="shared" si="30"/>
        <v>1625114.0914167308</v>
      </c>
      <c r="AA78">
        <f t="shared" si="31"/>
        <v>14474471.812482283</v>
      </c>
      <c r="AB78">
        <f t="shared" si="32"/>
        <v>1624819.6469875399</v>
      </c>
      <c r="AC78">
        <f t="shared" si="33"/>
        <v>14474493.951870123</v>
      </c>
      <c r="AD78">
        <f t="shared" si="71"/>
        <v>2</v>
      </c>
      <c r="AE78" s="5">
        <f t="shared" si="72"/>
        <v>24</v>
      </c>
      <c r="AF78">
        <f t="shared" si="73"/>
        <v>6</v>
      </c>
      <c r="AG78" s="1">
        <f t="shared" si="74"/>
        <v>43.685039370078741</v>
      </c>
      <c r="AH78" s="1">
        <f t="shared" si="75"/>
        <v>13.315200000000001</v>
      </c>
    </row>
    <row r="79" spans="1:34" x14ac:dyDescent="0.3">
      <c r="A79" s="4">
        <v>59</v>
      </c>
      <c r="B79" t="s">
        <v>39</v>
      </c>
      <c r="C79" s="14" t="s">
        <v>214</v>
      </c>
      <c r="D79">
        <v>352.3</v>
      </c>
      <c r="E79">
        <v>118.7</v>
      </c>
      <c r="F79" s="1">
        <f t="shared" si="22"/>
        <v>349.63414830203516</v>
      </c>
      <c r="G79" s="1">
        <f t="shared" si="23"/>
        <v>117.32405133654706</v>
      </c>
      <c r="H79" s="1">
        <f t="shared" si="24"/>
        <v>304.2737073635364</v>
      </c>
      <c r="I79" s="1">
        <f t="shared" si="25"/>
        <v>205.20829564612148</v>
      </c>
      <c r="J79" s="1">
        <f t="shared" si="26"/>
        <v>1147.0936624082517</v>
      </c>
      <c r="K79" s="1">
        <f t="shared" si="27"/>
        <v>384.92142826951135</v>
      </c>
      <c r="L79" s="1">
        <f t="shared" si="28"/>
        <v>998.27331812183854</v>
      </c>
      <c r="M79" s="1">
        <f t="shared" si="29"/>
        <v>673.25556314344317</v>
      </c>
      <c r="N79">
        <v>1.3</v>
      </c>
      <c r="O79">
        <v>98.9</v>
      </c>
      <c r="P79">
        <v>6</v>
      </c>
      <c r="Q79">
        <v>-117.3</v>
      </c>
      <c r="R79">
        <f t="shared" si="70"/>
        <v>207.3</v>
      </c>
      <c r="S79">
        <v>1.2</v>
      </c>
      <c r="T79">
        <v>3.1E-7</v>
      </c>
      <c r="V79" s="1">
        <f t="shared" si="66"/>
        <v>495344.63414830202</v>
      </c>
      <c r="W79" s="1">
        <f t="shared" si="67"/>
        <v>4411797.3240513364</v>
      </c>
      <c r="X79" s="1">
        <f t="shared" si="68"/>
        <v>495299.27370736352</v>
      </c>
      <c r="Y79" s="1">
        <f t="shared" si="69"/>
        <v>4411885.2082956461</v>
      </c>
      <c r="Z79">
        <f t="shared" si="30"/>
        <v>1625146.4374944291</v>
      </c>
      <c r="AA79">
        <f t="shared" si="31"/>
        <v>14474400.669459764</v>
      </c>
      <c r="AB79">
        <f t="shared" si="32"/>
        <v>1624997.6171501428</v>
      </c>
      <c r="AC79">
        <f t="shared" si="33"/>
        <v>14474689.003594639</v>
      </c>
      <c r="AD79">
        <f t="shared" si="71"/>
        <v>2</v>
      </c>
      <c r="AE79" s="5">
        <f t="shared" si="72"/>
        <v>24</v>
      </c>
      <c r="AF79">
        <f t="shared" si="73"/>
        <v>6</v>
      </c>
      <c r="AG79" s="1">
        <f t="shared" si="74"/>
        <v>43.685039370078741</v>
      </c>
      <c r="AH79" s="1">
        <f t="shared" si="75"/>
        <v>13.315200000000001</v>
      </c>
    </row>
    <row r="80" spans="1:34" x14ac:dyDescent="0.3">
      <c r="A80" s="4">
        <v>63</v>
      </c>
      <c r="B80" t="s">
        <v>43</v>
      </c>
      <c r="C80" s="14" t="s">
        <v>301</v>
      </c>
      <c r="D80">
        <v>308.10000000000002</v>
      </c>
      <c r="E80">
        <v>363.6</v>
      </c>
      <c r="F80" s="1">
        <f t="shared" si="22"/>
        <v>310.54538338718567</v>
      </c>
      <c r="G80" s="1">
        <f t="shared" si="23"/>
        <v>365.33784351702803</v>
      </c>
      <c r="H80" s="1">
        <f t="shared" si="24"/>
        <v>459.42064467925411</v>
      </c>
      <c r="I80" s="1">
        <f t="shared" si="25"/>
        <v>155.8500000147896</v>
      </c>
      <c r="J80" s="1">
        <f t="shared" si="26"/>
        <v>1018.8496830288243</v>
      </c>
      <c r="K80" s="1">
        <f t="shared" si="27"/>
        <v>1198.614972168727</v>
      </c>
      <c r="L80" s="1">
        <f t="shared" si="28"/>
        <v>1507.2855796563454</v>
      </c>
      <c r="M80" s="1">
        <f t="shared" si="29"/>
        <v>511.31889768631754</v>
      </c>
      <c r="N80">
        <v>1.3</v>
      </c>
      <c r="O80">
        <v>257</v>
      </c>
      <c r="P80">
        <v>6</v>
      </c>
      <c r="Q80">
        <v>54.6</v>
      </c>
      <c r="R80">
        <f t="shared" si="70"/>
        <v>35.4</v>
      </c>
      <c r="S80">
        <v>1.2</v>
      </c>
      <c r="T80">
        <v>3.1E-7</v>
      </c>
      <c r="V80" s="1">
        <f t="shared" si="66"/>
        <v>495305.54538338719</v>
      </c>
      <c r="W80" s="1">
        <f t="shared" si="67"/>
        <v>4412045.3378435168</v>
      </c>
      <c r="X80" s="1">
        <f t="shared" si="68"/>
        <v>495454.42064467928</v>
      </c>
      <c r="Y80" s="1">
        <f t="shared" si="69"/>
        <v>4411835.8500000145</v>
      </c>
      <c r="Z80">
        <f t="shared" si="30"/>
        <v>1625018.1935150498</v>
      </c>
      <c r="AA80">
        <f t="shared" si="31"/>
        <v>14475214.363003664</v>
      </c>
      <c r="AB80">
        <f t="shared" si="32"/>
        <v>1625506.6294116774</v>
      </c>
      <c r="AC80">
        <f t="shared" si="33"/>
        <v>14474527.06692918</v>
      </c>
      <c r="AD80">
        <f t="shared" si="71"/>
        <v>2</v>
      </c>
      <c r="AE80" s="5">
        <f t="shared" si="72"/>
        <v>24</v>
      </c>
      <c r="AF80">
        <f t="shared" si="73"/>
        <v>6</v>
      </c>
      <c r="AG80" s="1">
        <f t="shared" si="74"/>
        <v>43.685039370078741</v>
      </c>
      <c r="AH80" s="1">
        <f t="shared" si="75"/>
        <v>13.315200000000001</v>
      </c>
    </row>
    <row r="81" spans="1:34" x14ac:dyDescent="0.3">
      <c r="A81" s="4">
        <v>65</v>
      </c>
      <c r="B81" t="s">
        <v>45</v>
      </c>
      <c r="C81" s="14" t="s">
        <v>302</v>
      </c>
      <c r="D81">
        <v>446.2</v>
      </c>
      <c r="E81">
        <v>249.8</v>
      </c>
      <c r="F81" s="1">
        <f t="shared" si="22"/>
        <v>443.23775857974726</v>
      </c>
      <c r="G81" s="1">
        <f t="shared" si="23"/>
        <v>249.32552579823655</v>
      </c>
      <c r="H81" s="1">
        <f t="shared" si="24"/>
        <v>421.07981335739413</v>
      </c>
      <c r="I81" s="1">
        <f t="shared" si="25"/>
        <v>387.66220012403926</v>
      </c>
      <c r="J81" s="1">
        <f t="shared" si="26"/>
        <v>1454.1921213246301</v>
      </c>
      <c r="K81" s="1">
        <f t="shared" si="27"/>
        <v>817.99713188397811</v>
      </c>
      <c r="L81" s="1">
        <f t="shared" si="28"/>
        <v>1381.4954506476186</v>
      </c>
      <c r="M81" s="1">
        <f t="shared" si="29"/>
        <v>1271.8576119555094</v>
      </c>
      <c r="N81">
        <v>1.3</v>
      </c>
      <c r="O81">
        <v>140.1</v>
      </c>
      <c r="P81">
        <v>6</v>
      </c>
      <c r="Q81">
        <v>-99.1</v>
      </c>
      <c r="R81">
        <f t="shared" si="70"/>
        <v>189.1</v>
      </c>
      <c r="S81">
        <v>1.2</v>
      </c>
      <c r="T81">
        <v>3.1E-7</v>
      </c>
      <c r="V81" s="1">
        <f t="shared" si="66"/>
        <v>495438.23775857972</v>
      </c>
      <c r="W81" s="1">
        <f t="shared" si="67"/>
        <v>4411929.3255257979</v>
      </c>
      <c r="X81" s="1">
        <f t="shared" si="68"/>
        <v>495416.07981335738</v>
      </c>
      <c r="Y81" s="1">
        <f t="shared" si="69"/>
        <v>4412067.662200124</v>
      </c>
      <c r="Z81">
        <f t="shared" si="30"/>
        <v>1625453.5359533455</v>
      </c>
      <c r="AA81">
        <f t="shared" si="31"/>
        <v>14474833.745163377</v>
      </c>
      <c r="AB81">
        <f t="shared" si="32"/>
        <v>1625380.8392826684</v>
      </c>
      <c r="AC81">
        <f t="shared" si="33"/>
        <v>14475287.605643451</v>
      </c>
      <c r="AD81">
        <f t="shared" si="71"/>
        <v>2</v>
      </c>
      <c r="AE81" s="5">
        <f t="shared" si="72"/>
        <v>24</v>
      </c>
      <c r="AF81">
        <f t="shared" si="73"/>
        <v>6</v>
      </c>
      <c r="AG81" s="1">
        <f t="shared" si="74"/>
        <v>43.685039370078741</v>
      </c>
      <c r="AH81" s="1">
        <f t="shared" si="75"/>
        <v>13.315200000000001</v>
      </c>
    </row>
    <row r="82" spans="1:34" x14ac:dyDescent="0.3">
      <c r="A82" s="4">
        <v>69</v>
      </c>
      <c r="B82" t="s">
        <v>49</v>
      </c>
      <c r="C82" s="14" t="s">
        <v>215</v>
      </c>
      <c r="D82">
        <v>619.79999999999995</v>
      </c>
      <c r="E82">
        <v>327.39999999999998</v>
      </c>
      <c r="F82" s="1">
        <f t="shared" si="22"/>
        <v>616.80384192844735</v>
      </c>
      <c r="G82" s="1">
        <f t="shared" si="23"/>
        <v>327.55177882023014</v>
      </c>
      <c r="H82" s="1">
        <f t="shared" si="24"/>
        <v>631.68322560500872</v>
      </c>
      <c r="I82" s="1">
        <f t="shared" si="25"/>
        <v>621.27514176809927</v>
      </c>
      <c r="J82" s="1">
        <f t="shared" si="26"/>
        <v>2023.6346519962183</v>
      </c>
      <c r="K82" s="1">
        <f t="shared" si="27"/>
        <v>1074.6449436359255</v>
      </c>
      <c r="L82" s="1">
        <f t="shared" si="28"/>
        <v>2072.4515275754879</v>
      </c>
      <c r="M82" s="1">
        <f t="shared" si="29"/>
        <v>2038.3042708927142</v>
      </c>
      <c r="N82">
        <v>1.3</v>
      </c>
      <c r="O82">
        <v>294.10000000000002</v>
      </c>
      <c r="P82">
        <v>6</v>
      </c>
      <c r="Q82">
        <v>-87.1</v>
      </c>
      <c r="R82">
        <f t="shared" si="70"/>
        <v>177.1</v>
      </c>
      <c r="S82">
        <v>1.2</v>
      </c>
      <c r="T82">
        <v>3.1E-7</v>
      </c>
      <c r="V82" s="1">
        <f t="shared" si="66"/>
        <v>495611.80384192843</v>
      </c>
      <c r="W82" s="1">
        <f t="shared" si="67"/>
        <v>4412007.5517788203</v>
      </c>
      <c r="X82" s="1">
        <f t="shared" si="68"/>
        <v>495626.683225605</v>
      </c>
      <c r="Y82" s="1">
        <f t="shared" si="69"/>
        <v>4412301.2751417682</v>
      </c>
      <c r="Z82">
        <f t="shared" si="30"/>
        <v>1626022.9784840171</v>
      </c>
      <c r="AA82">
        <f t="shared" si="31"/>
        <v>14475090.392975131</v>
      </c>
      <c r="AB82">
        <f t="shared" si="32"/>
        <v>1626071.7953595964</v>
      </c>
      <c r="AC82">
        <f t="shared" si="33"/>
        <v>14476054.052302388</v>
      </c>
      <c r="AD82">
        <f t="shared" si="71"/>
        <v>2</v>
      </c>
      <c r="AE82" s="5">
        <f t="shared" si="72"/>
        <v>24</v>
      </c>
      <c r="AF82">
        <f t="shared" si="73"/>
        <v>6</v>
      </c>
      <c r="AG82" s="1">
        <f t="shared" si="74"/>
        <v>43.685039370078741</v>
      </c>
      <c r="AH82" s="1">
        <f t="shared" si="75"/>
        <v>13.315200000000001</v>
      </c>
    </row>
    <row r="83" spans="1:34" x14ac:dyDescent="0.3">
      <c r="A83" s="4">
        <v>70</v>
      </c>
      <c r="B83" t="s">
        <v>49</v>
      </c>
      <c r="C83" s="14" t="s">
        <v>216</v>
      </c>
      <c r="D83">
        <v>614.9</v>
      </c>
      <c r="E83">
        <v>227.9</v>
      </c>
      <c r="F83" s="1">
        <f t="shared" si="22"/>
        <v>611.90384192844738</v>
      </c>
      <c r="G83" s="1">
        <f t="shared" si="23"/>
        <v>228.05177882023014</v>
      </c>
      <c r="H83" s="1">
        <f t="shared" si="24"/>
        <v>616.66463758966609</v>
      </c>
      <c r="I83" s="1">
        <f t="shared" si="25"/>
        <v>322.03127033126208</v>
      </c>
      <c r="J83" s="1">
        <f t="shared" si="26"/>
        <v>2007.558536510654</v>
      </c>
      <c r="K83" s="1">
        <f t="shared" si="27"/>
        <v>748.20137408211986</v>
      </c>
      <c r="L83" s="1">
        <f t="shared" si="28"/>
        <v>2023.1779448479858</v>
      </c>
      <c r="M83" s="1">
        <f t="shared" si="29"/>
        <v>1056.5330391445605</v>
      </c>
      <c r="N83">
        <v>1.3</v>
      </c>
      <c r="O83">
        <v>94.1</v>
      </c>
      <c r="P83">
        <v>6</v>
      </c>
      <c r="Q83">
        <v>-87.1</v>
      </c>
      <c r="R83">
        <f t="shared" si="70"/>
        <v>177.1</v>
      </c>
      <c r="S83">
        <v>1.2</v>
      </c>
      <c r="T83">
        <v>3.1E-7</v>
      </c>
      <c r="V83" s="1">
        <f t="shared" si="66"/>
        <v>495606.90384192846</v>
      </c>
      <c r="W83" s="1">
        <f t="shared" si="67"/>
        <v>4411908.0517788203</v>
      </c>
      <c r="X83" s="1">
        <f t="shared" si="68"/>
        <v>495611.66463758965</v>
      </c>
      <c r="Y83" s="1">
        <f t="shared" si="69"/>
        <v>4412002.0312703317</v>
      </c>
      <c r="Z83">
        <f t="shared" si="30"/>
        <v>1626006.9023685316</v>
      </c>
      <c r="AA83">
        <f t="shared" si="31"/>
        <v>14474763.949405577</v>
      </c>
      <c r="AB83">
        <f t="shared" si="32"/>
        <v>1626022.521776869</v>
      </c>
      <c r="AC83">
        <f t="shared" si="33"/>
        <v>14475072.281070642</v>
      </c>
      <c r="AD83">
        <f t="shared" si="71"/>
        <v>2</v>
      </c>
      <c r="AE83" s="5">
        <f t="shared" si="72"/>
        <v>24</v>
      </c>
      <c r="AF83">
        <f t="shared" si="73"/>
        <v>6</v>
      </c>
      <c r="AG83" s="1">
        <f t="shared" si="74"/>
        <v>43.685039370078741</v>
      </c>
      <c r="AH83" s="1">
        <f t="shared" si="75"/>
        <v>13.315200000000001</v>
      </c>
    </row>
    <row r="84" spans="1:34" x14ac:dyDescent="0.3">
      <c r="A84" s="4">
        <v>71</v>
      </c>
      <c r="B84" t="s">
        <v>50</v>
      </c>
      <c r="C84" s="14" t="s">
        <v>217</v>
      </c>
      <c r="D84">
        <v>605.20000000000005</v>
      </c>
      <c r="E84">
        <v>327.5</v>
      </c>
      <c r="F84" s="1">
        <f t="shared" si="22"/>
        <v>602.20559560473441</v>
      </c>
      <c r="G84" s="1">
        <f t="shared" si="23"/>
        <v>327.68314561860456</v>
      </c>
      <c r="H84" s="1">
        <f t="shared" si="24"/>
        <v>620.36753611635436</v>
      </c>
      <c r="I84" s="1">
        <f t="shared" si="25"/>
        <v>624.62824814910994</v>
      </c>
      <c r="J84" s="1">
        <f t="shared" si="26"/>
        <v>1975.7401430601521</v>
      </c>
      <c r="K84" s="1">
        <f t="shared" si="27"/>
        <v>1075.0759370689125</v>
      </c>
      <c r="L84" s="1">
        <f t="shared" si="28"/>
        <v>2035.32656206153</v>
      </c>
      <c r="M84" s="1">
        <f t="shared" si="29"/>
        <v>2049.3052760797568</v>
      </c>
      <c r="N84">
        <v>1.3</v>
      </c>
      <c r="O84">
        <v>297.5</v>
      </c>
      <c r="P84">
        <v>6</v>
      </c>
      <c r="Q84">
        <v>-86.5</v>
      </c>
      <c r="R84">
        <f t="shared" si="70"/>
        <v>176.5</v>
      </c>
      <c r="S84">
        <v>1.2</v>
      </c>
      <c r="T84">
        <v>3.1E-7</v>
      </c>
      <c r="V84" s="1">
        <f t="shared" si="66"/>
        <v>495597.20559560473</v>
      </c>
      <c r="W84" s="1">
        <f t="shared" si="67"/>
        <v>4412007.683145619</v>
      </c>
      <c r="X84" s="1">
        <f t="shared" si="68"/>
        <v>495615.36753611633</v>
      </c>
      <c r="Y84" s="1">
        <f t="shared" si="69"/>
        <v>4412304.6282481495</v>
      </c>
      <c r="Z84">
        <f t="shared" si="30"/>
        <v>1625975.0839750811</v>
      </c>
      <c r="AA84">
        <f t="shared" si="31"/>
        <v>14475090.823968565</v>
      </c>
      <c r="AB84">
        <f t="shared" si="32"/>
        <v>1626034.6703940823</v>
      </c>
      <c r="AC84">
        <f t="shared" si="33"/>
        <v>14476065.053307576</v>
      </c>
      <c r="AD84">
        <f t="shared" si="71"/>
        <v>2</v>
      </c>
      <c r="AE84" s="5">
        <f t="shared" si="72"/>
        <v>24</v>
      </c>
      <c r="AF84">
        <f t="shared" si="73"/>
        <v>6</v>
      </c>
      <c r="AG84" s="1">
        <f t="shared" si="74"/>
        <v>43.685039370078741</v>
      </c>
      <c r="AH84" s="1">
        <f t="shared" si="75"/>
        <v>13.315200000000001</v>
      </c>
    </row>
    <row r="85" spans="1:34" x14ac:dyDescent="0.3">
      <c r="A85" s="4">
        <v>72</v>
      </c>
      <c r="B85" t="s">
        <v>50</v>
      </c>
      <c r="C85" s="14" t="s">
        <v>218</v>
      </c>
      <c r="D85">
        <v>602.4</v>
      </c>
      <c r="E85">
        <v>229.4</v>
      </c>
      <c r="F85" s="1">
        <f t="shared" si="22"/>
        <v>599.40559560473434</v>
      </c>
      <c r="G85" s="1">
        <f t="shared" si="23"/>
        <v>229.58314561860459</v>
      </c>
      <c r="H85" s="1">
        <f t="shared" si="24"/>
        <v>605.35782820938289</v>
      </c>
      <c r="I85" s="1">
        <f t="shared" si="25"/>
        <v>326.90128846473658</v>
      </c>
      <c r="J85" s="1">
        <f t="shared" si="26"/>
        <v>1966.5537913541152</v>
      </c>
      <c r="K85" s="1">
        <f t="shared" si="27"/>
        <v>753.22554336812527</v>
      </c>
      <c r="L85" s="1">
        <f t="shared" si="28"/>
        <v>1986.0821135478441</v>
      </c>
      <c r="M85" s="1">
        <f t="shared" si="29"/>
        <v>1072.5107889263011</v>
      </c>
      <c r="N85">
        <v>1.3</v>
      </c>
      <c r="O85">
        <v>97.5</v>
      </c>
      <c r="P85">
        <v>6</v>
      </c>
      <c r="Q85">
        <v>-86.5</v>
      </c>
      <c r="R85">
        <f t="shared" si="70"/>
        <v>176.5</v>
      </c>
      <c r="S85">
        <v>1.2</v>
      </c>
      <c r="T85">
        <v>3.1E-7</v>
      </c>
      <c r="V85" s="1">
        <f t="shared" si="66"/>
        <v>495594.40559560474</v>
      </c>
      <c r="W85" s="1">
        <f t="shared" si="67"/>
        <v>4411909.5831456184</v>
      </c>
      <c r="X85" s="1">
        <f t="shared" si="68"/>
        <v>495600.35782820941</v>
      </c>
      <c r="Y85" s="1">
        <f t="shared" si="69"/>
        <v>4412006.9012884647</v>
      </c>
      <c r="Z85">
        <f t="shared" si="30"/>
        <v>1625965.8976233751</v>
      </c>
      <c r="AA85">
        <f t="shared" si="31"/>
        <v>14474768.973574864</v>
      </c>
      <c r="AB85">
        <f t="shared" si="32"/>
        <v>1625985.4259455688</v>
      </c>
      <c r="AC85">
        <f t="shared" si="33"/>
        <v>14475088.258820422</v>
      </c>
      <c r="AD85">
        <f t="shared" si="71"/>
        <v>2</v>
      </c>
      <c r="AE85" s="5">
        <f t="shared" si="72"/>
        <v>24</v>
      </c>
      <c r="AF85">
        <f t="shared" si="73"/>
        <v>6</v>
      </c>
      <c r="AG85" s="1">
        <f t="shared" si="74"/>
        <v>43.685039370078741</v>
      </c>
      <c r="AH85" s="1">
        <f t="shared" si="75"/>
        <v>13.315200000000001</v>
      </c>
    </row>
    <row r="86" spans="1:34" x14ac:dyDescent="0.3">
      <c r="A86" s="4">
        <v>73</v>
      </c>
      <c r="B86" t="s">
        <v>116</v>
      </c>
      <c r="C86" s="14" t="s">
        <v>219</v>
      </c>
      <c r="D86">
        <v>560.1</v>
      </c>
      <c r="E86">
        <v>321.39999999999998</v>
      </c>
      <c r="F86" s="1">
        <f t="shared" si="22"/>
        <v>560.17588941011513</v>
      </c>
      <c r="G86" s="1">
        <f t="shared" si="23"/>
        <v>322.89807903577628</v>
      </c>
      <c r="H86" s="1">
        <f t="shared" si="24"/>
        <v>599.72517595460886</v>
      </c>
      <c r="I86" s="1">
        <f t="shared" si="25"/>
        <v>320.89459860873842</v>
      </c>
      <c r="J86" s="1">
        <f t="shared" si="26"/>
        <v>1837.8474062011651</v>
      </c>
      <c r="K86" s="1">
        <f t="shared" si="27"/>
        <v>1059.3768997236755</v>
      </c>
      <c r="L86" s="1">
        <f t="shared" si="28"/>
        <v>1967.6022833156458</v>
      </c>
      <c r="M86" s="1">
        <f t="shared" si="29"/>
        <v>1052.8038012097716</v>
      </c>
      <c r="N86">
        <v>1.3</v>
      </c>
      <c r="O86">
        <v>39.6</v>
      </c>
      <c r="P86">
        <v>3</v>
      </c>
      <c r="Q86">
        <v>2.9</v>
      </c>
      <c r="R86">
        <f t="shared" si="70"/>
        <v>87.1</v>
      </c>
      <c r="S86">
        <v>1.2</v>
      </c>
      <c r="T86">
        <v>3.1E-7</v>
      </c>
      <c r="V86" s="1">
        <f t="shared" si="66"/>
        <v>495555.17588941014</v>
      </c>
      <c r="W86" s="1">
        <f t="shared" si="67"/>
        <v>4412002.8980790358</v>
      </c>
      <c r="X86" s="1">
        <f t="shared" si="68"/>
        <v>495594.72517595463</v>
      </c>
      <c r="Y86" s="1">
        <f t="shared" si="69"/>
        <v>4412000.8945986088</v>
      </c>
      <c r="Z86">
        <f t="shared" si="30"/>
        <v>1625837.1912382222</v>
      </c>
      <c r="AA86">
        <f t="shared" si="31"/>
        <v>14475075.12493122</v>
      </c>
      <c r="AB86">
        <f t="shared" si="32"/>
        <v>1625966.9461153366</v>
      </c>
      <c r="AC86">
        <f t="shared" si="33"/>
        <v>14475068.551832706</v>
      </c>
      <c r="AD86">
        <f t="shared" si="71"/>
        <v>1</v>
      </c>
      <c r="AE86" s="5">
        <f t="shared" si="72"/>
        <v>12</v>
      </c>
      <c r="AF86">
        <f t="shared" si="73"/>
        <v>6</v>
      </c>
      <c r="AG86" s="1">
        <f t="shared" si="74"/>
        <v>31.685039370078741</v>
      </c>
      <c r="AH86" s="1">
        <f t="shared" si="75"/>
        <v>9.6576000000000004</v>
      </c>
    </row>
    <row r="87" spans="1:34" x14ac:dyDescent="0.3">
      <c r="A87" s="4">
        <v>74</v>
      </c>
      <c r="B87" t="s">
        <v>116</v>
      </c>
      <c r="C87" s="14" t="s">
        <v>220</v>
      </c>
      <c r="D87">
        <v>574.29999999999995</v>
      </c>
      <c r="E87">
        <v>318.10000000000002</v>
      </c>
      <c r="F87" s="1">
        <f t="shared" si="22"/>
        <v>574.37588941011506</v>
      </c>
      <c r="G87" s="1">
        <f t="shared" si="23"/>
        <v>319.59807903577632</v>
      </c>
      <c r="H87" s="1">
        <f t="shared" si="24"/>
        <v>598.74464172540922</v>
      </c>
      <c r="I87" s="1">
        <f t="shared" si="25"/>
        <v>318.36361129790453</v>
      </c>
      <c r="J87" s="1">
        <f t="shared" si="26"/>
        <v>1884.4353327103511</v>
      </c>
      <c r="K87" s="1">
        <f t="shared" si="27"/>
        <v>1048.5501280701321</v>
      </c>
      <c r="L87" s="1">
        <f t="shared" si="28"/>
        <v>1964.3853074980616</v>
      </c>
      <c r="M87" s="1">
        <f t="shared" si="29"/>
        <v>1044.500037066616</v>
      </c>
      <c r="N87">
        <v>1.3</v>
      </c>
      <c r="O87">
        <v>24.4</v>
      </c>
      <c r="P87">
        <v>3</v>
      </c>
      <c r="Q87">
        <v>2.9</v>
      </c>
      <c r="R87">
        <f t="shared" si="70"/>
        <v>87.1</v>
      </c>
      <c r="S87">
        <v>1.2</v>
      </c>
      <c r="T87">
        <v>3.1E-7</v>
      </c>
      <c r="V87" s="1">
        <f t="shared" si="66"/>
        <v>495569.37588941009</v>
      </c>
      <c r="W87" s="1">
        <f t="shared" si="67"/>
        <v>4411999.598079036</v>
      </c>
      <c r="X87" s="1">
        <f t="shared" si="68"/>
        <v>495593.74464172538</v>
      </c>
      <c r="Y87" s="1">
        <f t="shared" si="69"/>
        <v>4411998.3636112977</v>
      </c>
      <c r="Z87">
        <f t="shared" si="30"/>
        <v>1625883.7791647313</v>
      </c>
      <c r="AA87">
        <f t="shared" si="31"/>
        <v>14475064.298159566</v>
      </c>
      <c r="AB87">
        <f t="shared" si="32"/>
        <v>1625963.7291395189</v>
      </c>
      <c r="AC87">
        <f t="shared" si="33"/>
        <v>14475060.248068562</v>
      </c>
      <c r="AD87">
        <f t="shared" si="71"/>
        <v>1</v>
      </c>
      <c r="AE87" s="5">
        <f t="shared" si="72"/>
        <v>12</v>
      </c>
      <c r="AF87">
        <f t="shared" si="73"/>
        <v>6</v>
      </c>
      <c r="AG87" s="1">
        <f t="shared" si="74"/>
        <v>31.685039370078741</v>
      </c>
      <c r="AH87" s="1">
        <f t="shared" si="75"/>
        <v>9.6576000000000004</v>
      </c>
    </row>
    <row r="89" spans="1:34" x14ac:dyDescent="0.3">
      <c r="A89" s="12" t="s">
        <v>145</v>
      </c>
    </row>
    <row r="90" spans="1:34" x14ac:dyDescent="0.3">
      <c r="A90" s="4">
        <v>44</v>
      </c>
      <c r="B90" t="s">
        <v>25</v>
      </c>
      <c r="C90" s="14" t="s">
        <v>198</v>
      </c>
      <c r="D90">
        <v>296.8</v>
      </c>
      <c r="E90">
        <v>201.3</v>
      </c>
      <c r="F90" s="1">
        <f t="shared" ref="F90:F97" si="76">D90+P90/2*COS(RADIANS(R90))</f>
        <v>298.14240154240304</v>
      </c>
      <c r="G90" s="1">
        <f t="shared" ref="G90:G97" si="77">E90+P90/2*SIN(RADIANS(R90))</f>
        <v>201.96929671966473</v>
      </c>
      <c r="H90" s="1">
        <f t="shared" ref="H90:H97" si="78">F90+O90*COS(RADIANS(R90-90))</f>
        <v>302.55975989219013</v>
      </c>
      <c r="I90" s="1">
        <f t="shared" ref="I90:I97" si="79">G90+O90*SIN(RADIANS(R90-90))</f>
        <v>193.10944653980468</v>
      </c>
      <c r="J90" s="1">
        <f t="shared" ref="J90:M93" si="80">F90/0.3048</f>
        <v>978.15748537533796</v>
      </c>
      <c r="K90" s="1">
        <f t="shared" si="80"/>
        <v>662.62892624561914</v>
      </c>
      <c r="L90" s="1">
        <f t="shared" si="80"/>
        <v>992.65013087988882</v>
      </c>
      <c r="M90" s="1">
        <f t="shared" si="80"/>
        <v>633.56117631169514</v>
      </c>
      <c r="N90">
        <v>1.3</v>
      </c>
      <c r="O90">
        <v>9.9</v>
      </c>
      <c r="P90">
        <v>3</v>
      </c>
      <c r="Q90">
        <v>63.5</v>
      </c>
      <c r="R90">
        <f t="shared" ref="R90:R97" si="81">IF(AND(Q90&gt;0,Q90&lt;=90),90-Q90,IF(AND(Q90&gt;90,Q90&lt;=180),450-Q90,IF(Q90&lt;=0,90-Q90)))</f>
        <v>26.5</v>
      </c>
      <c r="S90">
        <v>1.2</v>
      </c>
      <c r="T90">
        <v>3.1E-7</v>
      </c>
      <c r="V90" s="1">
        <f t="shared" ref="V90:V97" si="82">($V$2-$F$2)+F90</f>
        <v>495293.1424015424</v>
      </c>
      <c r="W90" s="1">
        <f t="shared" ref="W90:W97" si="83">($W$2-$G$2)+G90</f>
        <v>4411881.9692967199</v>
      </c>
      <c r="X90" s="1">
        <f t="shared" ref="X90:X97" si="84">($X$2-$H$2)+H90</f>
        <v>495297.55975989217</v>
      </c>
      <c r="Y90" s="1">
        <f t="shared" ref="Y90:Y97" si="85">($Y$2-$I$2)+I90</f>
        <v>4411873.1094465395</v>
      </c>
      <c r="Z90">
        <f t="shared" ref="Z90:AC93" si="86">V90/0.3048</f>
        <v>1624977.5013173963</v>
      </c>
      <c r="AA90">
        <f t="shared" si="86"/>
        <v>14474678.376957742</v>
      </c>
      <c r="AB90">
        <f t="shared" si="86"/>
        <v>1624991.9939629007</v>
      </c>
      <c r="AC90">
        <f t="shared" si="86"/>
        <v>14474649.309207806</v>
      </c>
      <c r="AD90">
        <f t="shared" ref="AD90:AD97" si="87">P90/3</f>
        <v>1</v>
      </c>
      <c r="AE90" s="5">
        <f t="shared" ref="AE90:AE97" si="88">AD90*12</f>
        <v>12</v>
      </c>
      <c r="AF90">
        <f t="shared" si="73"/>
        <v>6</v>
      </c>
      <c r="AG90" s="1">
        <f t="shared" ref="AG90:AG97" si="89">AE90+AF90/0.3048</f>
        <v>31.685039370078741</v>
      </c>
    </row>
    <row r="91" spans="1:34" x14ac:dyDescent="0.3">
      <c r="A91" s="4">
        <v>46</v>
      </c>
      <c r="B91" t="s">
        <v>27</v>
      </c>
      <c r="C91" s="14" t="s">
        <v>200</v>
      </c>
      <c r="D91">
        <v>238.7</v>
      </c>
      <c r="E91">
        <v>127.5</v>
      </c>
      <c r="F91" s="1">
        <f t="shared" si="76"/>
        <v>238.73141535234873</v>
      </c>
      <c r="G91" s="1">
        <f t="shared" si="77"/>
        <v>130.49983550809654</v>
      </c>
      <c r="H91" s="1">
        <f t="shared" si="78"/>
        <v>318.72702890158973</v>
      </c>
      <c r="I91" s="1">
        <f t="shared" si="79"/>
        <v>129.66209277879688</v>
      </c>
      <c r="J91" s="1">
        <f t="shared" si="80"/>
        <v>783.23955168093414</v>
      </c>
      <c r="K91" s="1">
        <f t="shared" si="80"/>
        <v>428.14906662761331</v>
      </c>
      <c r="L91" s="1">
        <f t="shared" si="80"/>
        <v>1045.6923520393364</v>
      </c>
      <c r="M91" s="1">
        <f t="shared" si="80"/>
        <v>425.40056685956978</v>
      </c>
      <c r="N91">
        <v>1.3</v>
      </c>
      <c r="O91">
        <v>80</v>
      </c>
      <c r="P91">
        <v>6</v>
      </c>
      <c r="Q91">
        <v>0.6</v>
      </c>
      <c r="R91">
        <f t="shared" si="81"/>
        <v>89.4</v>
      </c>
      <c r="S91">
        <v>1.2</v>
      </c>
      <c r="T91">
        <v>3.1E-7</v>
      </c>
      <c r="V91" s="1">
        <f t="shared" si="82"/>
        <v>495233.73141535238</v>
      </c>
      <c r="W91" s="1">
        <f t="shared" si="83"/>
        <v>4411810.4998355079</v>
      </c>
      <c r="X91" s="1">
        <f t="shared" si="84"/>
        <v>495313.72702890157</v>
      </c>
      <c r="Y91" s="1">
        <f t="shared" si="85"/>
        <v>4411809.6620927788</v>
      </c>
      <c r="Z91">
        <f t="shared" si="86"/>
        <v>1624782.583383702</v>
      </c>
      <c r="AA91">
        <f t="shared" si="86"/>
        <v>14474443.897098122</v>
      </c>
      <c r="AB91">
        <f t="shared" si="86"/>
        <v>1625045.0361840602</v>
      </c>
      <c r="AC91">
        <f t="shared" si="86"/>
        <v>14474441.148598354</v>
      </c>
      <c r="AD91">
        <f t="shared" si="87"/>
        <v>2</v>
      </c>
      <c r="AE91" s="5">
        <f t="shared" si="88"/>
        <v>24</v>
      </c>
      <c r="AF91">
        <f t="shared" si="73"/>
        <v>6</v>
      </c>
      <c r="AG91" s="1">
        <f t="shared" si="89"/>
        <v>43.685039370078741</v>
      </c>
    </row>
    <row r="92" spans="1:34" x14ac:dyDescent="0.3">
      <c r="A92" s="4">
        <v>53</v>
      </c>
      <c r="B92" t="s">
        <v>34</v>
      </c>
      <c r="C92" s="14" t="s">
        <v>207</v>
      </c>
      <c r="D92">
        <v>319.10000000000002</v>
      </c>
      <c r="E92">
        <v>126.7</v>
      </c>
      <c r="F92" s="1">
        <f t="shared" si="76"/>
        <v>319.08952804575438</v>
      </c>
      <c r="G92" s="1">
        <f t="shared" si="77"/>
        <v>129.69998172297338</v>
      </c>
      <c r="H92" s="1">
        <f t="shared" si="78"/>
        <v>411.3889657225684</v>
      </c>
      <c r="I92" s="1">
        <f t="shared" si="79"/>
        <v>130.02216884859854</v>
      </c>
      <c r="J92" s="1">
        <f t="shared" si="80"/>
        <v>1046.8816536934198</v>
      </c>
      <c r="K92" s="1">
        <f t="shared" si="80"/>
        <v>425.52487441920397</v>
      </c>
      <c r="L92" s="1">
        <f t="shared" si="80"/>
        <v>1349.7013311107887</v>
      </c>
      <c r="M92" s="1">
        <f t="shared" si="80"/>
        <v>426.58191879461464</v>
      </c>
      <c r="N92">
        <v>1.3</v>
      </c>
      <c r="O92">
        <v>92.3</v>
      </c>
      <c r="P92">
        <v>6</v>
      </c>
      <c r="Q92">
        <v>-0.2</v>
      </c>
      <c r="R92">
        <f t="shared" si="81"/>
        <v>90.2</v>
      </c>
      <c r="S92">
        <v>1.2</v>
      </c>
      <c r="T92">
        <v>3.1E-7</v>
      </c>
      <c r="V92" s="1">
        <f t="shared" si="82"/>
        <v>495314.08952804573</v>
      </c>
      <c r="W92" s="1">
        <f t="shared" si="83"/>
        <v>4411809.699981723</v>
      </c>
      <c r="X92" s="1">
        <f t="shared" si="84"/>
        <v>495406.38896572258</v>
      </c>
      <c r="Y92" s="1">
        <f t="shared" si="85"/>
        <v>4411810.0221688487</v>
      </c>
      <c r="Z92">
        <f t="shared" si="86"/>
        <v>1625046.2254857142</v>
      </c>
      <c r="AA92">
        <f t="shared" si="86"/>
        <v>14474441.272905914</v>
      </c>
      <c r="AB92">
        <f t="shared" si="86"/>
        <v>1625349.0451631318</v>
      </c>
      <c r="AC92">
        <f t="shared" si="86"/>
        <v>14474442.32995029</v>
      </c>
      <c r="AD92">
        <f t="shared" si="87"/>
        <v>2</v>
      </c>
      <c r="AE92" s="5">
        <f t="shared" si="88"/>
        <v>24</v>
      </c>
      <c r="AF92">
        <f t="shared" si="73"/>
        <v>6</v>
      </c>
      <c r="AG92" s="1">
        <f t="shared" si="89"/>
        <v>43.685039370078741</v>
      </c>
    </row>
    <row r="93" spans="1:34" x14ac:dyDescent="0.3">
      <c r="A93" s="4">
        <v>54</v>
      </c>
      <c r="B93" t="s">
        <v>35</v>
      </c>
      <c r="C93" s="14" t="s">
        <v>208</v>
      </c>
      <c r="D93">
        <v>412.6</v>
      </c>
      <c r="E93">
        <v>130.30000000000001</v>
      </c>
      <c r="F93" s="1">
        <f t="shared" si="76"/>
        <v>411.68685785648694</v>
      </c>
      <c r="G93" s="1">
        <f t="shared" si="77"/>
        <v>131.49003001043687</v>
      </c>
      <c r="H93" s="1">
        <f t="shared" si="78"/>
        <v>437.07416474580646</v>
      </c>
      <c r="I93" s="1">
        <f t="shared" si="79"/>
        <v>150.97039573871592</v>
      </c>
      <c r="J93" s="1">
        <f t="shared" si="80"/>
        <v>1350.6786675081592</v>
      </c>
      <c r="K93" s="1">
        <f t="shared" si="80"/>
        <v>431.39773625471412</v>
      </c>
      <c r="L93" s="1">
        <f t="shared" si="80"/>
        <v>1433.9703567775803</v>
      </c>
      <c r="M93" s="1">
        <f t="shared" si="80"/>
        <v>495.30969730549839</v>
      </c>
      <c r="N93">
        <v>1.3</v>
      </c>
      <c r="O93">
        <v>32</v>
      </c>
      <c r="P93">
        <v>3</v>
      </c>
      <c r="Q93">
        <v>-37.5</v>
      </c>
      <c r="R93">
        <f t="shared" si="81"/>
        <v>127.5</v>
      </c>
      <c r="S93">
        <v>1.2</v>
      </c>
      <c r="T93">
        <v>3.1E-7</v>
      </c>
      <c r="V93" s="1">
        <f t="shared" si="82"/>
        <v>495406.68685785646</v>
      </c>
      <c r="W93" s="1">
        <f t="shared" si="83"/>
        <v>4411811.4900300102</v>
      </c>
      <c r="X93" s="1">
        <f t="shared" si="84"/>
        <v>495432.07416474581</v>
      </c>
      <c r="Y93" s="1">
        <f t="shared" si="85"/>
        <v>4411830.9703957383</v>
      </c>
      <c r="Z93">
        <f t="shared" si="86"/>
        <v>1625350.0224995289</v>
      </c>
      <c r="AA93">
        <f t="shared" si="86"/>
        <v>14474447.14576775</v>
      </c>
      <c r="AB93">
        <f t="shared" si="86"/>
        <v>1625433.3141887984</v>
      </c>
      <c r="AC93">
        <f t="shared" si="86"/>
        <v>14474511.057728799</v>
      </c>
      <c r="AD93">
        <f t="shared" si="87"/>
        <v>1</v>
      </c>
      <c r="AE93" s="5">
        <f t="shared" si="88"/>
        <v>12</v>
      </c>
      <c r="AF93">
        <f t="shared" si="73"/>
        <v>6</v>
      </c>
      <c r="AG93" s="1">
        <f t="shared" si="89"/>
        <v>31.685039370078741</v>
      </c>
    </row>
    <row r="94" spans="1:34" x14ac:dyDescent="0.3">
      <c r="A94" s="4" t="s">
        <v>103</v>
      </c>
      <c r="B94" t="s">
        <v>104</v>
      </c>
      <c r="C94" s="14" t="s">
        <v>209</v>
      </c>
      <c r="D94">
        <v>425.5</v>
      </c>
      <c r="E94">
        <v>181.1</v>
      </c>
      <c r="F94" s="1">
        <f t="shared" si="76"/>
        <v>428.42192790183714</v>
      </c>
      <c r="G94" s="1">
        <f t="shared" si="77"/>
        <v>180.42004607768942</v>
      </c>
      <c r="H94" s="1">
        <f t="shared" si="78"/>
        <v>419.21988481990081</v>
      </c>
      <c r="I94" s="1">
        <f t="shared" si="79"/>
        <v>140.87662180615993</v>
      </c>
      <c r="J94" s="1">
        <f t="shared" ref="J94:M95" si="90">F94/0.3048</f>
        <v>1405.5837529587832</v>
      </c>
      <c r="K94" s="1">
        <f t="shared" si="90"/>
        <v>591.92928503178939</v>
      </c>
      <c r="L94" s="1">
        <f t="shared" si="90"/>
        <v>1375.3933228999369</v>
      </c>
      <c r="M94" s="1">
        <f t="shared" si="90"/>
        <v>462.19364109632522</v>
      </c>
      <c r="N94">
        <v>1.3</v>
      </c>
      <c r="O94">
        <v>40.6</v>
      </c>
      <c r="P94">
        <v>6</v>
      </c>
      <c r="Q94">
        <v>103.1</v>
      </c>
      <c r="R94">
        <f t="shared" si="81"/>
        <v>346.9</v>
      </c>
      <c r="S94">
        <v>1.2</v>
      </c>
      <c r="T94">
        <v>3.1E-7</v>
      </c>
      <c r="V94" s="1">
        <f t="shared" si="82"/>
        <v>495423.42192790186</v>
      </c>
      <c r="W94" s="1">
        <f t="shared" si="83"/>
        <v>4411860.420046078</v>
      </c>
      <c r="X94" s="1">
        <f t="shared" si="84"/>
        <v>495414.21988481988</v>
      </c>
      <c r="Y94" s="1">
        <f t="shared" si="85"/>
        <v>4411820.8766218061</v>
      </c>
      <c r="Z94">
        <f t="shared" ref="Z94:AC95" si="91">V94/0.3048</f>
        <v>1625404.9275849797</v>
      </c>
      <c r="AA94">
        <f t="shared" si="91"/>
        <v>14474607.677316528</v>
      </c>
      <c r="AB94">
        <f t="shared" si="91"/>
        <v>1625374.7371549208</v>
      </c>
      <c r="AC94">
        <f t="shared" si="91"/>
        <v>14474477.941672591</v>
      </c>
      <c r="AD94">
        <f t="shared" si="87"/>
        <v>2</v>
      </c>
      <c r="AE94" s="5">
        <f t="shared" si="88"/>
        <v>24</v>
      </c>
      <c r="AF94">
        <f t="shared" si="73"/>
        <v>6</v>
      </c>
      <c r="AG94" s="1">
        <f t="shared" si="89"/>
        <v>43.685039370078741</v>
      </c>
    </row>
    <row r="95" spans="1:34" x14ac:dyDescent="0.3">
      <c r="A95" s="4" t="s">
        <v>105</v>
      </c>
      <c r="B95" t="s">
        <v>104</v>
      </c>
      <c r="C95" s="14" t="s">
        <v>210</v>
      </c>
      <c r="D95">
        <v>414.7</v>
      </c>
      <c r="E95">
        <v>143.1</v>
      </c>
      <c r="F95" s="1">
        <f t="shared" si="76"/>
        <v>414.91449233299807</v>
      </c>
      <c r="G95" s="1">
        <f t="shared" si="77"/>
        <v>140.10767765120715</v>
      </c>
      <c r="H95" s="1">
        <f t="shared" si="78"/>
        <v>374.717628780881</v>
      </c>
      <c r="I95" s="1">
        <f t="shared" si="79"/>
        <v>137.2263306445999</v>
      </c>
      <c r="J95" s="1">
        <f t="shared" si="90"/>
        <v>1361.2680194652166</v>
      </c>
      <c r="K95" s="1">
        <f t="shared" si="90"/>
        <v>459.67085843571897</v>
      </c>
      <c r="L95" s="1">
        <f t="shared" si="90"/>
        <v>1229.388545869032</v>
      </c>
      <c r="M95" s="1">
        <f t="shared" si="90"/>
        <v>450.21762022506528</v>
      </c>
      <c r="N95">
        <v>1.3</v>
      </c>
      <c r="O95">
        <v>40.299999999999997</v>
      </c>
      <c r="P95">
        <v>6</v>
      </c>
      <c r="Q95">
        <v>175.9</v>
      </c>
      <c r="R95">
        <f t="shared" si="81"/>
        <v>274.10000000000002</v>
      </c>
      <c r="S95">
        <v>1.2</v>
      </c>
      <c r="T95">
        <v>3.1E-7</v>
      </c>
      <c r="V95" s="1">
        <f t="shared" si="82"/>
        <v>495409.91449233302</v>
      </c>
      <c r="W95" s="1">
        <f t="shared" si="83"/>
        <v>4411820.1076776516</v>
      </c>
      <c r="X95" s="1">
        <f t="shared" si="84"/>
        <v>495369.71762878087</v>
      </c>
      <c r="Y95" s="1">
        <f t="shared" si="85"/>
        <v>4411817.2263306445</v>
      </c>
      <c r="Z95">
        <f t="shared" si="91"/>
        <v>1625360.6118514861</v>
      </c>
      <c r="AA95">
        <f t="shared" si="91"/>
        <v>14474475.418889932</v>
      </c>
      <c r="AB95">
        <f t="shared" si="91"/>
        <v>1625228.7323778898</v>
      </c>
      <c r="AC95">
        <f t="shared" si="91"/>
        <v>14474465.965651721</v>
      </c>
      <c r="AD95">
        <f t="shared" si="87"/>
        <v>2</v>
      </c>
      <c r="AE95" s="5">
        <f t="shared" si="88"/>
        <v>24</v>
      </c>
      <c r="AF95">
        <f t="shared" si="73"/>
        <v>6</v>
      </c>
      <c r="AG95" s="1">
        <f t="shared" si="89"/>
        <v>43.685039370078741</v>
      </c>
    </row>
    <row r="96" spans="1:34" x14ac:dyDescent="0.3">
      <c r="A96" s="4">
        <v>56</v>
      </c>
      <c r="B96" t="s">
        <v>36</v>
      </c>
      <c r="C96" s="14" t="s">
        <v>211</v>
      </c>
      <c r="D96">
        <v>373.8</v>
      </c>
      <c r="E96">
        <v>140.69999999999999</v>
      </c>
      <c r="F96" s="1">
        <f t="shared" si="76"/>
        <v>373.7712038364005</v>
      </c>
      <c r="G96" s="1">
        <f t="shared" si="77"/>
        <v>139.20027643181751</v>
      </c>
      <c r="H96" s="1">
        <f t="shared" si="78"/>
        <v>341.77710104850792</v>
      </c>
      <c r="I96" s="1">
        <f t="shared" si="79"/>
        <v>139.8145945886076</v>
      </c>
      <c r="J96" s="1">
        <f t="shared" ref="J96:M97" si="92">F96/0.3048</f>
        <v>1226.2834771535449</v>
      </c>
      <c r="K96" s="1">
        <f t="shared" si="92"/>
        <v>456.69382031436191</v>
      </c>
      <c r="L96" s="1">
        <f t="shared" si="92"/>
        <v>1121.3159483218762</v>
      </c>
      <c r="M96" s="1">
        <f t="shared" si="92"/>
        <v>458.70929983138979</v>
      </c>
      <c r="N96">
        <v>1.3</v>
      </c>
      <c r="O96">
        <v>32</v>
      </c>
      <c r="P96">
        <v>3</v>
      </c>
      <c r="Q96">
        <v>-178.9</v>
      </c>
      <c r="R96">
        <f t="shared" si="81"/>
        <v>268.89999999999998</v>
      </c>
      <c r="S96">
        <v>1.2</v>
      </c>
      <c r="T96">
        <v>3.1E-7</v>
      </c>
      <c r="V96" s="1">
        <f t="shared" si="82"/>
        <v>495368.77120383643</v>
      </c>
      <c r="W96" s="1">
        <f t="shared" si="83"/>
        <v>4411819.2002764316</v>
      </c>
      <c r="X96" s="1">
        <f t="shared" si="84"/>
        <v>495336.7771010485</v>
      </c>
      <c r="Y96" s="1">
        <f t="shared" si="85"/>
        <v>4411819.8145945882</v>
      </c>
      <c r="Z96">
        <f t="shared" ref="Z96:AC97" si="93">V96/0.3048</f>
        <v>1625225.6273091745</v>
      </c>
      <c r="AA96">
        <f t="shared" si="93"/>
        <v>14474472.44185181</v>
      </c>
      <c r="AB96">
        <f t="shared" si="93"/>
        <v>1625120.6597803428</v>
      </c>
      <c r="AC96">
        <f t="shared" si="93"/>
        <v>14474474.457331326</v>
      </c>
      <c r="AD96">
        <f t="shared" si="87"/>
        <v>1</v>
      </c>
      <c r="AE96" s="5">
        <f t="shared" si="88"/>
        <v>12</v>
      </c>
      <c r="AF96">
        <f t="shared" si="73"/>
        <v>6</v>
      </c>
      <c r="AG96" s="1">
        <f t="shared" si="89"/>
        <v>31.685039370078741</v>
      </c>
    </row>
    <row r="97" spans="1:33" x14ac:dyDescent="0.3">
      <c r="A97" s="4">
        <v>57</v>
      </c>
      <c r="B97" t="s">
        <v>37</v>
      </c>
      <c r="C97" s="14" t="s">
        <v>212</v>
      </c>
      <c r="D97">
        <v>358.8</v>
      </c>
      <c r="E97">
        <v>137.4</v>
      </c>
      <c r="F97" s="1">
        <f t="shared" si="76"/>
        <v>358.7712038364005</v>
      </c>
      <c r="G97" s="1">
        <f t="shared" si="77"/>
        <v>135.90027643181753</v>
      </c>
      <c r="H97" s="1">
        <f t="shared" si="78"/>
        <v>343.57400501215153</v>
      </c>
      <c r="I97" s="1">
        <f t="shared" si="79"/>
        <v>136.19207755629282</v>
      </c>
      <c r="J97" s="1">
        <f t="shared" si="92"/>
        <v>1177.0708787283481</v>
      </c>
      <c r="K97" s="1">
        <f t="shared" si="92"/>
        <v>445.86704866081863</v>
      </c>
      <c r="L97" s="1">
        <f t="shared" si="92"/>
        <v>1127.2113025333056</v>
      </c>
      <c r="M97" s="1">
        <f t="shared" si="92"/>
        <v>446.82440143140684</v>
      </c>
      <c r="N97">
        <v>1.3</v>
      </c>
      <c r="O97">
        <v>15.2</v>
      </c>
      <c r="P97">
        <v>3</v>
      </c>
      <c r="Q97">
        <v>-178.9</v>
      </c>
      <c r="R97">
        <f t="shared" si="81"/>
        <v>268.89999999999998</v>
      </c>
      <c r="S97">
        <v>1.2</v>
      </c>
      <c r="T97">
        <v>3.1E-7</v>
      </c>
      <c r="V97" s="1">
        <f t="shared" si="82"/>
        <v>495353.77120383643</v>
      </c>
      <c r="W97" s="1">
        <f t="shared" si="83"/>
        <v>4411815.9002764318</v>
      </c>
      <c r="X97" s="1">
        <f t="shared" si="84"/>
        <v>495338.57400501217</v>
      </c>
      <c r="Y97" s="1">
        <f t="shared" si="85"/>
        <v>4411816.1920775566</v>
      </c>
      <c r="Z97">
        <f t="shared" si="93"/>
        <v>1625176.4147107494</v>
      </c>
      <c r="AA97">
        <f t="shared" si="93"/>
        <v>14474461.615080155</v>
      </c>
      <c r="AB97">
        <f t="shared" si="93"/>
        <v>1625126.5551345542</v>
      </c>
      <c r="AC97">
        <f t="shared" si="93"/>
        <v>14474462.572432928</v>
      </c>
      <c r="AD97">
        <f t="shared" si="87"/>
        <v>1</v>
      </c>
      <c r="AE97" s="5">
        <f t="shared" si="88"/>
        <v>12</v>
      </c>
      <c r="AF97">
        <f t="shared" si="73"/>
        <v>6</v>
      </c>
      <c r="AG97" s="1">
        <f t="shared" si="89"/>
        <v>31.685039370078741</v>
      </c>
    </row>
    <row r="98" spans="1:33" x14ac:dyDescent="0.3">
      <c r="A98" s="4">
        <v>60</v>
      </c>
      <c r="B98" t="s">
        <v>40</v>
      </c>
      <c r="D98">
        <v>426.1</v>
      </c>
      <c r="E98">
        <v>184.3</v>
      </c>
      <c r="F98" s="1">
        <f t="shared" ref="F98:F104" si="94">D98+P98/2*COS(RADIANS(R98))</f>
        <v>424.82240959878544</v>
      </c>
      <c r="G98" s="1">
        <f t="shared" ref="G98:G104" si="95">E98+P98/2*SIN(RADIANS(R98))</f>
        <v>183.51402114104491</v>
      </c>
      <c r="H98" s="1">
        <f t="shared" ref="H98:H104" si="96">F98+O98*COS(RADIANS(R98-90))</f>
        <v>404.54415503774339</v>
      </c>
      <c r="I98" s="1">
        <f t="shared" ref="I98:I104" si="97">G98+O98*SIN(RADIANS(R98-90))</f>
        <v>216.47585349238085</v>
      </c>
      <c r="J98" s="1">
        <f t="shared" ref="J98:M104" si="98">F98/0.3048</f>
        <v>1393.7743097073012</v>
      </c>
      <c r="K98" s="1">
        <f t="shared" si="98"/>
        <v>602.08012185382188</v>
      </c>
      <c r="L98" s="1">
        <f t="shared" si="98"/>
        <v>1327.2446031422028</v>
      </c>
      <c r="M98" s="1">
        <f t="shared" si="98"/>
        <v>710.22261644481898</v>
      </c>
      <c r="N98">
        <v>3.4</v>
      </c>
      <c r="O98">
        <v>38.700000000000003</v>
      </c>
      <c r="P98">
        <v>3</v>
      </c>
      <c r="Q98">
        <v>-121.6</v>
      </c>
      <c r="R98">
        <f t="shared" ref="R98:R107" si="99">IF(AND(Q98&gt;0,Q98&lt;=90),90-Q98,IF(AND(Q98&gt;90,Q98&lt;=180),450-Q98,IF(Q98&lt;=0,90-Q98)))</f>
        <v>211.6</v>
      </c>
      <c r="S98">
        <v>3.2</v>
      </c>
      <c r="T98">
        <v>3.1E-7</v>
      </c>
      <c r="V98" s="1">
        <f t="shared" ref="V98:V107" si="100">($V$2-$F$2)+F98</f>
        <v>495419.8224095988</v>
      </c>
      <c r="W98" s="1">
        <f t="shared" ref="W98:W107" si="101">($W$2-$G$2)+G98</f>
        <v>4411863.5140211415</v>
      </c>
      <c r="X98" s="1">
        <f t="shared" ref="X98:X107" si="102">($X$2-$H$2)+H98</f>
        <v>495399.54415503773</v>
      </c>
      <c r="Y98" s="1">
        <f t="shared" ref="Y98:Y107" si="103">($Y$2-$I$2)+I98</f>
        <v>4411896.4758534925</v>
      </c>
      <c r="Z98">
        <f t="shared" ref="Z98:AC104" si="104">V98/0.3048</f>
        <v>1625393.1181417282</v>
      </c>
      <c r="AA98">
        <f t="shared" si="104"/>
        <v>14474617.828153351</v>
      </c>
      <c r="AB98">
        <f t="shared" si="104"/>
        <v>1625326.588435163</v>
      </c>
      <c r="AC98">
        <f t="shared" si="104"/>
        <v>14474725.97064794</v>
      </c>
      <c r="AD98">
        <f t="shared" ref="AD98:AD104" si="105">P98/3</f>
        <v>1</v>
      </c>
      <c r="AE98" s="5">
        <f t="shared" ref="AE98:AE102" si="106">AD98*12</f>
        <v>12</v>
      </c>
      <c r="AF98">
        <f t="shared" ref="AF98:AF102" si="107">2*3</f>
        <v>6</v>
      </c>
      <c r="AG98" s="1">
        <f t="shared" ref="AG98:AG102" si="108">AE98+AF98/0.3048</f>
        <v>31.685039370078741</v>
      </c>
    </row>
    <row r="99" spans="1:33" x14ac:dyDescent="0.3">
      <c r="A99" s="4">
        <v>61</v>
      </c>
      <c r="B99" t="s">
        <v>41</v>
      </c>
      <c r="D99">
        <v>366.9</v>
      </c>
      <c r="E99">
        <v>259.39999999999998</v>
      </c>
      <c r="F99" s="1">
        <f t="shared" si="94"/>
        <v>368.07391223527861</v>
      </c>
      <c r="G99" s="1">
        <f t="shared" si="95"/>
        <v>260.33377195495643</v>
      </c>
      <c r="H99" s="1">
        <f t="shared" si="96"/>
        <v>403.18373774164036</v>
      </c>
      <c r="I99" s="1">
        <f t="shared" si="97"/>
        <v>216.1946719084803</v>
      </c>
      <c r="J99" s="1">
        <f t="shared" si="98"/>
        <v>1207.5915755750609</v>
      </c>
      <c r="K99" s="1">
        <f t="shared" si="98"/>
        <v>854.11342504906963</v>
      </c>
      <c r="L99" s="1">
        <f t="shared" si="98"/>
        <v>1322.7812918032819</v>
      </c>
      <c r="M99" s="1">
        <f t="shared" si="98"/>
        <v>709.3001046866151</v>
      </c>
      <c r="N99">
        <v>3.4</v>
      </c>
      <c r="O99">
        <v>56.4</v>
      </c>
      <c r="P99">
        <v>3</v>
      </c>
      <c r="Q99">
        <v>51.5</v>
      </c>
      <c r="R99">
        <f t="shared" si="99"/>
        <v>38.5</v>
      </c>
      <c r="S99">
        <v>3.2</v>
      </c>
      <c r="T99">
        <v>3.1E-7</v>
      </c>
      <c r="V99" s="1">
        <f t="shared" si="100"/>
        <v>495363.07391223527</v>
      </c>
      <c r="W99" s="1">
        <f t="shared" si="101"/>
        <v>4411940.3337719552</v>
      </c>
      <c r="X99" s="1">
        <f t="shared" si="102"/>
        <v>495398.18373774167</v>
      </c>
      <c r="Y99" s="1">
        <f t="shared" si="103"/>
        <v>4411896.1946719084</v>
      </c>
      <c r="Z99">
        <f t="shared" si="104"/>
        <v>1625206.9354075959</v>
      </c>
      <c r="AA99">
        <f t="shared" si="104"/>
        <v>14474869.861456545</v>
      </c>
      <c r="AB99">
        <f t="shared" si="104"/>
        <v>1625322.1251238242</v>
      </c>
      <c r="AC99">
        <f t="shared" si="104"/>
        <v>14474725.048136182</v>
      </c>
      <c r="AD99">
        <f t="shared" si="105"/>
        <v>1</v>
      </c>
      <c r="AE99" s="5">
        <f t="shared" si="106"/>
        <v>12</v>
      </c>
      <c r="AF99">
        <f t="shared" si="107"/>
        <v>6</v>
      </c>
      <c r="AG99" s="1">
        <f t="shared" si="108"/>
        <v>31.685039370078741</v>
      </c>
    </row>
    <row r="100" spans="1:33" x14ac:dyDescent="0.3">
      <c r="A100" s="4">
        <v>62</v>
      </c>
      <c r="B100" t="s">
        <v>42</v>
      </c>
      <c r="D100">
        <v>351.8</v>
      </c>
      <c r="E100">
        <v>284.3</v>
      </c>
      <c r="F100" s="1">
        <f t="shared" si="94"/>
        <v>353.07345753144375</v>
      </c>
      <c r="G100" s="1">
        <f t="shared" si="95"/>
        <v>285.09265750208351</v>
      </c>
      <c r="H100" s="1">
        <f t="shared" si="96"/>
        <v>368.18679390450291</v>
      </c>
      <c r="I100" s="1">
        <f t="shared" si="97"/>
        <v>260.81206723589008</v>
      </c>
      <c r="J100" s="1">
        <f t="shared" si="98"/>
        <v>1158.3774853393822</v>
      </c>
      <c r="K100" s="1">
        <f t="shared" si="98"/>
        <v>935.34336450814794</v>
      </c>
      <c r="L100" s="1">
        <f t="shared" si="98"/>
        <v>1207.9619222588678</v>
      </c>
      <c r="M100" s="1">
        <f t="shared" si="98"/>
        <v>855.68263528835325</v>
      </c>
      <c r="N100">
        <v>3.4</v>
      </c>
      <c r="O100">
        <v>28.6</v>
      </c>
      <c r="P100">
        <v>3</v>
      </c>
      <c r="Q100">
        <v>58.1</v>
      </c>
      <c r="R100">
        <f t="shared" si="99"/>
        <v>31.9</v>
      </c>
      <c r="S100">
        <v>3.2</v>
      </c>
      <c r="T100">
        <v>3.1E-7</v>
      </c>
      <c r="V100" s="1">
        <f t="shared" si="100"/>
        <v>495348.07345753146</v>
      </c>
      <c r="W100" s="1">
        <f t="shared" si="101"/>
        <v>4411965.0926575018</v>
      </c>
      <c r="X100" s="1">
        <f t="shared" si="102"/>
        <v>495363.18679390452</v>
      </c>
      <c r="Y100" s="1">
        <f t="shared" si="103"/>
        <v>4411940.8120672358</v>
      </c>
      <c r="Z100">
        <f t="shared" si="104"/>
        <v>1625157.7213173604</v>
      </c>
      <c r="AA100">
        <f t="shared" si="104"/>
        <v>14474951.091396002</v>
      </c>
      <c r="AB100">
        <f t="shared" si="104"/>
        <v>1625207.30575428</v>
      </c>
      <c r="AC100">
        <f t="shared" si="104"/>
        <v>14474871.430666784</v>
      </c>
      <c r="AD100">
        <f t="shared" si="105"/>
        <v>1</v>
      </c>
      <c r="AE100" s="5">
        <f t="shared" si="106"/>
        <v>12</v>
      </c>
      <c r="AF100">
        <f t="shared" si="107"/>
        <v>6</v>
      </c>
      <c r="AG100" s="1">
        <f t="shared" si="108"/>
        <v>31.685039370078741</v>
      </c>
    </row>
    <row r="101" spans="1:33" x14ac:dyDescent="0.3">
      <c r="A101" s="4">
        <v>64</v>
      </c>
      <c r="B101" t="s">
        <v>44</v>
      </c>
      <c r="D101">
        <v>406.9</v>
      </c>
      <c r="E101">
        <v>215.8</v>
      </c>
      <c r="F101" s="1">
        <f t="shared" si="94"/>
        <v>408.07391223527861</v>
      </c>
      <c r="G101" s="1">
        <f t="shared" si="95"/>
        <v>216.73377195495644</v>
      </c>
      <c r="H101" s="1">
        <f t="shared" si="96"/>
        <v>443.18373774164036</v>
      </c>
      <c r="I101" s="1">
        <f t="shared" si="97"/>
        <v>172.59467190848028</v>
      </c>
      <c r="J101" s="1">
        <f t="shared" si="98"/>
        <v>1338.825171375586</v>
      </c>
      <c r="K101" s="1">
        <f t="shared" si="98"/>
        <v>711.06880562649746</v>
      </c>
      <c r="L101" s="1">
        <f t="shared" si="98"/>
        <v>1454.014887603807</v>
      </c>
      <c r="M101" s="1">
        <f t="shared" si="98"/>
        <v>566.25548526404293</v>
      </c>
      <c r="N101">
        <v>1.3</v>
      </c>
      <c r="O101">
        <v>56.4</v>
      </c>
      <c r="P101">
        <v>3</v>
      </c>
      <c r="Q101">
        <v>51.5</v>
      </c>
      <c r="R101">
        <f t="shared" si="99"/>
        <v>38.5</v>
      </c>
      <c r="S101">
        <v>1.2</v>
      </c>
      <c r="T101">
        <v>3.1E-7</v>
      </c>
      <c r="V101" s="1">
        <f t="shared" si="100"/>
        <v>495403.07391223527</v>
      </c>
      <c r="W101" s="1">
        <f t="shared" si="101"/>
        <v>4411896.7337719547</v>
      </c>
      <c r="X101" s="1">
        <f t="shared" si="102"/>
        <v>495438.18373774167</v>
      </c>
      <c r="Y101" s="1">
        <f t="shared" si="103"/>
        <v>4411852.5946719088</v>
      </c>
      <c r="Z101">
        <f t="shared" si="104"/>
        <v>1625338.1690033965</v>
      </c>
      <c r="AA101">
        <f t="shared" si="104"/>
        <v>14474726.816837121</v>
      </c>
      <c r="AB101">
        <f t="shared" si="104"/>
        <v>1625453.3587196248</v>
      </c>
      <c r="AC101">
        <f t="shared" si="104"/>
        <v>14474582.00351676</v>
      </c>
      <c r="AD101">
        <f t="shared" si="105"/>
        <v>1</v>
      </c>
      <c r="AE101" s="5">
        <f t="shared" si="106"/>
        <v>12</v>
      </c>
      <c r="AF101">
        <f t="shared" si="107"/>
        <v>6</v>
      </c>
      <c r="AG101" s="1">
        <f t="shared" si="108"/>
        <v>31.685039370078741</v>
      </c>
    </row>
    <row r="102" spans="1:33" x14ac:dyDescent="0.3">
      <c r="A102" s="4">
        <v>66</v>
      </c>
      <c r="B102" t="s">
        <v>46</v>
      </c>
      <c r="D102">
        <v>463.7</v>
      </c>
      <c r="E102">
        <v>204.2</v>
      </c>
      <c r="F102" s="1">
        <f t="shared" si="94"/>
        <v>462.23963164569022</v>
      </c>
      <c r="G102" s="1">
        <f t="shared" si="95"/>
        <v>203.857473694834</v>
      </c>
      <c r="H102" s="1">
        <f t="shared" si="96"/>
        <v>450.82208814015746</v>
      </c>
      <c r="I102" s="1">
        <f t="shared" si="97"/>
        <v>252.53641883849201</v>
      </c>
      <c r="J102" s="1">
        <f t="shared" si="98"/>
        <v>1516.5342245593511</v>
      </c>
      <c r="K102" s="1">
        <f t="shared" si="98"/>
        <v>668.82373259459973</v>
      </c>
      <c r="L102" s="1">
        <f t="shared" si="98"/>
        <v>1479.0750923233511</v>
      </c>
      <c r="M102" s="1">
        <f t="shared" si="98"/>
        <v>828.53155786906825</v>
      </c>
      <c r="N102">
        <v>3.4</v>
      </c>
      <c r="O102">
        <v>50</v>
      </c>
      <c r="P102">
        <v>3</v>
      </c>
      <c r="Q102">
        <v>-103.2</v>
      </c>
      <c r="R102">
        <f t="shared" si="99"/>
        <v>193.2</v>
      </c>
      <c r="S102">
        <v>3.2</v>
      </c>
      <c r="T102">
        <v>3.1E-7</v>
      </c>
      <c r="V102" s="1">
        <f t="shared" si="100"/>
        <v>495457.23963164567</v>
      </c>
      <c r="W102" s="1">
        <f t="shared" si="101"/>
        <v>4411883.8574736947</v>
      </c>
      <c r="X102" s="1">
        <f t="shared" si="102"/>
        <v>495445.82208814018</v>
      </c>
      <c r="Y102" s="1">
        <f t="shared" si="103"/>
        <v>4411932.5364188384</v>
      </c>
      <c r="Z102">
        <f t="shared" si="104"/>
        <v>1625515.8780565802</v>
      </c>
      <c r="AA102">
        <f t="shared" si="104"/>
        <v>14474684.571764089</v>
      </c>
      <c r="AB102">
        <f t="shared" si="104"/>
        <v>1625478.4189243442</v>
      </c>
      <c r="AC102">
        <f t="shared" si="104"/>
        <v>14474844.279589364</v>
      </c>
      <c r="AD102">
        <f t="shared" si="105"/>
        <v>1</v>
      </c>
      <c r="AE102" s="5">
        <f t="shared" si="106"/>
        <v>12</v>
      </c>
      <c r="AF102">
        <f t="shared" si="107"/>
        <v>6</v>
      </c>
      <c r="AG102" s="1">
        <f t="shared" si="108"/>
        <v>31.685039370078741</v>
      </c>
    </row>
    <row r="103" spans="1:33" x14ac:dyDescent="0.3">
      <c r="A103" s="4">
        <v>67</v>
      </c>
      <c r="B103" t="s">
        <v>47</v>
      </c>
      <c r="D103">
        <v>470.2</v>
      </c>
      <c r="E103">
        <v>255.2</v>
      </c>
      <c r="F103" s="1">
        <f t="shared" si="94"/>
        <v>460.32863734927008</v>
      </c>
      <c r="G103" s="1">
        <f t="shared" si="95"/>
        <v>253.60118812308164</v>
      </c>
      <c r="H103" s="1">
        <f t="shared" si="96"/>
        <v>453.14997202190671</v>
      </c>
      <c r="I103" s="1">
        <f t="shared" si="97"/>
        <v>297.9236064248588</v>
      </c>
      <c r="J103" s="1">
        <f t="shared" si="98"/>
        <v>1510.2645582325133</v>
      </c>
      <c r="K103" s="1">
        <f t="shared" si="98"/>
        <v>832.02489541693444</v>
      </c>
      <c r="L103" s="1">
        <f t="shared" si="98"/>
        <v>1486.712506633552</v>
      </c>
      <c r="M103" s="1">
        <f t="shared" si="98"/>
        <v>977.43965362486483</v>
      </c>
      <c r="N103">
        <v>3.4</v>
      </c>
      <c r="O103">
        <v>44.9</v>
      </c>
      <c r="P103">
        <v>20</v>
      </c>
      <c r="Q103">
        <v>-99.2</v>
      </c>
      <c r="R103">
        <f t="shared" si="99"/>
        <v>189.2</v>
      </c>
      <c r="S103">
        <v>3.2</v>
      </c>
      <c r="T103">
        <v>3.1E-7</v>
      </c>
      <c r="V103" s="1">
        <f t="shared" si="100"/>
        <v>495455.32863734924</v>
      </c>
      <c r="W103" s="1">
        <f t="shared" si="101"/>
        <v>4411933.6011881232</v>
      </c>
      <c r="X103" s="1">
        <f t="shared" si="102"/>
        <v>495448.14997202193</v>
      </c>
      <c r="Y103" s="1">
        <f t="shared" si="103"/>
        <v>4411977.9236064246</v>
      </c>
      <c r="Z103">
        <f t="shared" si="104"/>
        <v>1625509.6083902533</v>
      </c>
      <c r="AA103">
        <f t="shared" si="104"/>
        <v>14474847.772926914</v>
      </c>
      <c r="AB103">
        <f t="shared" si="104"/>
        <v>1625486.0563386546</v>
      </c>
      <c r="AC103">
        <f t="shared" si="104"/>
        <v>14474993.187685119</v>
      </c>
      <c r="AE103" s="6"/>
    </row>
    <row r="104" spans="1:33" x14ac:dyDescent="0.3">
      <c r="A104" s="4">
        <v>68</v>
      </c>
      <c r="B104" t="s">
        <v>48</v>
      </c>
      <c r="D104">
        <v>446.2</v>
      </c>
      <c r="E104">
        <v>301.3</v>
      </c>
      <c r="F104" s="1">
        <f t="shared" si="94"/>
        <v>444.72464279377994</v>
      </c>
      <c r="G104" s="1">
        <f t="shared" si="95"/>
        <v>301.02922128212418</v>
      </c>
      <c r="H104" s="1">
        <f t="shared" si="96"/>
        <v>428.56817929385483</v>
      </c>
      <c r="I104" s="1">
        <f t="shared" si="97"/>
        <v>389.05886791992225</v>
      </c>
      <c r="J104" s="1">
        <f t="shared" si="98"/>
        <v>1459.0703503732936</v>
      </c>
      <c r="K104" s="1">
        <f t="shared" si="98"/>
        <v>987.62867874712651</v>
      </c>
      <c r="L104" s="1">
        <f t="shared" si="98"/>
        <v>1406.0635803604159</v>
      </c>
      <c r="M104" s="1">
        <f t="shared" si="98"/>
        <v>1276.4398553803223</v>
      </c>
      <c r="N104">
        <v>3.4</v>
      </c>
      <c r="O104">
        <v>89.5</v>
      </c>
      <c r="P104">
        <v>3</v>
      </c>
      <c r="Q104">
        <v>-100.4</v>
      </c>
      <c r="R104">
        <f t="shared" si="99"/>
        <v>190.4</v>
      </c>
      <c r="S104">
        <v>3.2</v>
      </c>
      <c r="T104">
        <v>3.1E-7</v>
      </c>
      <c r="V104" s="1">
        <f t="shared" si="100"/>
        <v>495439.72464279376</v>
      </c>
      <c r="W104" s="1">
        <f t="shared" si="101"/>
        <v>4411981.0292212823</v>
      </c>
      <c r="X104" s="1">
        <f t="shared" si="102"/>
        <v>495423.56817929383</v>
      </c>
      <c r="Y104" s="1">
        <f t="shared" si="103"/>
        <v>4412069.0588679202</v>
      </c>
      <c r="Z104">
        <f t="shared" si="104"/>
        <v>1625458.414182394</v>
      </c>
      <c r="AA104">
        <f t="shared" si="104"/>
        <v>14475003.376710244</v>
      </c>
      <c r="AB104">
        <f t="shared" si="104"/>
        <v>1625405.4074123811</v>
      </c>
      <c r="AC104">
        <f t="shared" si="104"/>
        <v>14475292.187886877</v>
      </c>
      <c r="AD104">
        <f t="shared" si="105"/>
        <v>1</v>
      </c>
      <c r="AE104" s="5">
        <f>AD104*12</f>
        <v>12</v>
      </c>
      <c r="AF104">
        <f>2*3</f>
        <v>6</v>
      </c>
      <c r="AG104" s="1">
        <f>AE104+AF104/0.3048</f>
        <v>31.685039370078741</v>
      </c>
    </row>
    <row r="105" spans="1:33" x14ac:dyDescent="0.3">
      <c r="A105" s="4" t="s">
        <v>106</v>
      </c>
      <c r="B105" t="s">
        <v>107</v>
      </c>
      <c r="D105">
        <v>414.3</v>
      </c>
      <c r="E105">
        <v>180.2</v>
      </c>
      <c r="F105" s="1">
        <f t="shared" ref="F105:F107" si="109">D105+P105/2*COS(RADIANS(R105))</f>
        <v>391.7087261478751</v>
      </c>
      <c r="G105" s="1">
        <f t="shared" ref="G105:G107" si="110">E105+P105/2*SIN(RADIANS(R105))</f>
        <v>164.96199338042214</v>
      </c>
      <c r="H105" s="1">
        <f t="shared" ref="H105:H107" si="111">F105+O105*COS(RADIANS(R105-90))</f>
        <v>308.10938707899845</v>
      </c>
      <c r="I105" s="1">
        <f t="shared" ref="I105:I107" si="112">G105+O105*SIN(RADIANS(R105-90))</f>
        <v>288.9031104774009</v>
      </c>
      <c r="J105" s="1">
        <f t="shared" ref="J105:J107" si="113">F105/0.3048</f>
        <v>1285.1336159707187</v>
      </c>
      <c r="K105" s="1">
        <f t="shared" ref="K105:K107" si="114">G105/0.3048</f>
        <v>541.21388904337971</v>
      </c>
      <c r="L105" s="1">
        <f t="shared" ref="L105:L107" si="115">H105/0.3048</f>
        <v>1010.8575691568191</v>
      </c>
      <c r="M105" s="1">
        <f t="shared" ref="M105:M107" si="116">I105/0.3048</f>
        <v>947.84485064764067</v>
      </c>
      <c r="N105">
        <v>1.3</v>
      </c>
      <c r="O105">
        <v>149.5</v>
      </c>
      <c r="P105">
        <v>54.5</v>
      </c>
      <c r="Q105">
        <v>-124</v>
      </c>
      <c r="R105">
        <f t="shared" si="99"/>
        <v>214</v>
      </c>
      <c r="S105">
        <v>1.2</v>
      </c>
      <c r="T105">
        <v>3.1E-7</v>
      </c>
      <c r="V105" s="1">
        <f t="shared" si="100"/>
        <v>495386.70872614789</v>
      </c>
      <c r="W105" s="1">
        <f t="shared" si="101"/>
        <v>4411844.9619933804</v>
      </c>
      <c r="X105" s="1">
        <f t="shared" si="102"/>
        <v>495303.10938707902</v>
      </c>
      <c r="Y105" s="1">
        <f t="shared" si="103"/>
        <v>4411968.9031104771</v>
      </c>
      <c r="Z105">
        <f t="shared" ref="Z105:Z107" si="117">V105/0.3048</f>
        <v>1625284.4774479917</v>
      </c>
      <c r="AA105">
        <f t="shared" ref="AA105:AA107" si="118">W105/0.3048</f>
        <v>14474556.961920539</v>
      </c>
      <c r="AB105">
        <f t="shared" ref="AB105:AB107" si="119">X105/0.3048</f>
        <v>1625010.2014011778</v>
      </c>
      <c r="AC105">
        <f t="shared" ref="AC105:AC107" si="120">Y105/0.3048</f>
        <v>14474963.592882141</v>
      </c>
      <c r="AE105" s="6"/>
    </row>
    <row r="106" spans="1:33" x14ac:dyDescent="0.3">
      <c r="A106" s="4" t="s">
        <v>108</v>
      </c>
      <c r="B106" t="s">
        <v>107</v>
      </c>
      <c r="D106">
        <v>328.9</v>
      </c>
      <c r="E106">
        <v>302.5</v>
      </c>
      <c r="F106" s="1">
        <f t="shared" si="109"/>
        <v>313.92984160563043</v>
      </c>
      <c r="G106" s="1">
        <f t="shared" si="110"/>
        <v>292.32629086087644</v>
      </c>
      <c r="H106" s="1">
        <f t="shared" si="111"/>
        <v>273.85329676477352</v>
      </c>
      <c r="I106" s="1">
        <f t="shared" si="112"/>
        <v>351.2971358066527</v>
      </c>
      <c r="J106" s="1">
        <f t="shared" si="113"/>
        <v>1029.9535485749029</v>
      </c>
      <c r="K106" s="1">
        <f t="shared" si="114"/>
        <v>959.07575741757353</v>
      </c>
      <c r="L106" s="1">
        <f t="shared" si="115"/>
        <v>898.46882140673722</v>
      </c>
      <c r="M106" s="1">
        <f t="shared" si="116"/>
        <v>1152.5496581583093</v>
      </c>
      <c r="N106">
        <v>1.3</v>
      </c>
      <c r="O106">
        <v>71.3</v>
      </c>
      <c r="P106">
        <v>36.200000000000003</v>
      </c>
      <c r="Q106">
        <v>-124.2</v>
      </c>
      <c r="R106">
        <f t="shared" si="99"/>
        <v>214.2</v>
      </c>
      <c r="S106">
        <v>1.2</v>
      </c>
      <c r="T106">
        <v>3.1E-7</v>
      </c>
      <c r="V106" s="1">
        <f t="shared" si="100"/>
        <v>495308.92984160566</v>
      </c>
      <c r="W106" s="1">
        <f t="shared" si="101"/>
        <v>4411972.3262908608</v>
      </c>
      <c r="X106" s="1">
        <f t="shared" si="102"/>
        <v>495268.85329676478</v>
      </c>
      <c r="Y106" s="1">
        <f t="shared" si="103"/>
        <v>4412031.2971358066</v>
      </c>
      <c r="Z106">
        <f t="shared" si="117"/>
        <v>1625029.2973805959</v>
      </c>
      <c r="AA106">
        <f t="shared" si="118"/>
        <v>14474974.823788913</v>
      </c>
      <c r="AB106">
        <f t="shared" si="119"/>
        <v>1624897.8126534277</v>
      </c>
      <c r="AC106">
        <f t="shared" si="120"/>
        <v>14475168.297689654</v>
      </c>
      <c r="AE106" s="6"/>
    </row>
    <row r="107" spans="1:33" x14ac:dyDescent="0.3">
      <c r="A107" s="4" t="s">
        <v>109</v>
      </c>
      <c r="B107" t="s">
        <v>110</v>
      </c>
      <c r="D107">
        <v>586.1</v>
      </c>
      <c r="E107">
        <v>233.3</v>
      </c>
      <c r="F107" s="1">
        <f t="shared" si="109"/>
        <v>527.55000000000007</v>
      </c>
      <c r="G107" s="1">
        <f t="shared" si="110"/>
        <v>233.3</v>
      </c>
      <c r="H107" s="1">
        <f t="shared" si="111"/>
        <v>527.55000000000007</v>
      </c>
      <c r="I107" s="1">
        <f t="shared" si="112"/>
        <v>299.10000000000002</v>
      </c>
      <c r="J107" s="1">
        <f t="shared" si="113"/>
        <v>1730.8070866141734</v>
      </c>
      <c r="K107" s="1">
        <f t="shared" si="114"/>
        <v>765.4199475065617</v>
      </c>
      <c r="L107" s="1">
        <f t="shared" si="115"/>
        <v>1730.8070866141734</v>
      </c>
      <c r="M107" s="1">
        <f t="shared" si="116"/>
        <v>981.29921259842524</v>
      </c>
      <c r="N107">
        <v>25</v>
      </c>
      <c r="O107">
        <v>65.8</v>
      </c>
      <c r="P107">
        <v>117.1</v>
      </c>
      <c r="Q107">
        <v>-90</v>
      </c>
      <c r="R107">
        <f t="shared" si="99"/>
        <v>180</v>
      </c>
      <c r="S107">
        <v>20</v>
      </c>
      <c r="T107">
        <v>3.1E-7</v>
      </c>
      <c r="V107" s="1">
        <f t="shared" si="100"/>
        <v>495522.55</v>
      </c>
      <c r="W107" s="1">
        <f t="shared" si="101"/>
        <v>4411913.3</v>
      </c>
      <c r="X107" s="1">
        <f t="shared" si="102"/>
        <v>495522.55</v>
      </c>
      <c r="Y107" s="1">
        <f t="shared" si="103"/>
        <v>4411979.0999999996</v>
      </c>
      <c r="Z107">
        <f t="shared" si="117"/>
        <v>1625730.1509186351</v>
      </c>
      <c r="AA107">
        <f t="shared" si="118"/>
        <v>14474781.167979002</v>
      </c>
      <c r="AB107">
        <f t="shared" si="119"/>
        <v>1625730.1509186351</v>
      </c>
      <c r="AC107">
        <f t="shared" si="120"/>
        <v>14474997.047244092</v>
      </c>
      <c r="AE107" s="6"/>
    </row>
  </sheetData>
  <mergeCells count="6">
    <mergeCell ref="Z3:AC3"/>
    <mergeCell ref="V1:AC1"/>
    <mergeCell ref="F1:M1"/>
    <mergeCell ref="F3:I3"/>
    <mergeCell ref="J3:M3"/>
    <mergeCell ref="V3:Y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defaultRowHeight="14.4" x14ac:dyDescent="0.3"/>
  <cols>
    <col min="2" max="2" width="34.88671875" customWidth="1"/>
    <col min="3" max="3" width="9.5546875" bestFit="1" customWidth="1"/>
    <col min="4" max="4" width="10.5546875" bestFit="1" customWidth="1"/>
  </cols>
  <sheetData>
    <row r="1" spans="1:4" x14ac:dyDescent="0.3">
      <c r="A1" s="4"/>
      <c r="C1" s="37" t="s">
        <v>144</v>
      </c>
      <c r="D1" s="37"/>
    </row>
    <row r="2" spans="1:4" x14ac:dyDescent="0.3">
      <c r="A2" s="3" t="s">
        <v>128</v>
      </c>
      <c r="B2" s="7" t="s">
        <v>129</v>
      </c>
      <c r="C2" s="7" t="s">
        <v>142</v>
      </c>
      <c r="D2" s="7" t="s">
        <v>143</v>
      </c>
    </row>
    <row r="3" spans="1:4" x14ac:dyDescent="0.3">
      <c r="A3" s="9">
        <f>'Link Coordinates'!A61</f>
        <v>37</v>
      </c>
      <c r="B3" t="str">
        <f>'Link Coordinates'!B61</f>
        <v>SB highway</v>
      </c>
      <c r="C3" s="1">
        <f>'Link Coordinates'!V61</f>
        <v>495456.08286412107</v>
      </c>
      <c r="D3" s="1">
        <f>'Link Coordinates'!W61</f>
        <v>4411831.2445292547</v>
      </c>
    </row>
    <row r="4" spans="1:4" x14ac:dyDescent="0.3">
      <c r="A4" s="9"/>
      <c r="C4" s="1">
        <f>'Link Coordinates'!X61</f>
        <v>495563.32161700749</v>
      </c>
      <c r="D4" s="1">
        <f>'Link Coordinates'!Y61</f>
        <v>4411632.0805518907</v>
      </c>
    </row>
    <row r="5" spans="1:4" x14ac:dyDescent="0.3">
      <c r="A5" s="9" t="str">
        <f>'Link Coordinates'!A62</f>
        <v>38A</v>
      </c>
      <c r="B5" t="str">
        <f>'Link Coordinates'!B62</f>
        <v>SB highway</v>
      </c>
      <c r="C5" s="1">
        <f>'Link Coordinates'!V62</f>
        <v>495173.85917178524</v>
      </c>
      <c r="D5" s="1">
        <f>'Link Coordinates'!W62</f>
        <v>4412510.657345579</v>
      </c>
    </row>
    <row r="6" spans="1:4" x14ac:dyDescent="0.3">
      <c r="A6" s="9"/>
      <c r="C6" s="1">
        <f>'Link Coordinates'!X62</f>
        <v>495392.63358080079</v>
      </c>
      <c r="D6" s="1">
        <f>'Link Coordinates'!Y62</f>
        <v>4411971.8809467265</v>
      </c>
    </row>
    <row r="7" spans="1:4" x14ac:dyDescent="0.3">
      <c r="A7" s="9" t="str">
        <f>'Link Coordinates'!A63</f>
        <v>38B</v>
      </c>
      <c r="B7" t="str">
        <f>'Link Coordinates'!B63</f>
        <v>SB highway</v>
      </c>
      <c r="C7" s="1">
        <f>'Link Coordinates'!V63</f>
        <v>495397.15917178523</v>
      </c>
      <c r="D7" s="1">
        <f>'Link Coordinates'!W63</f>
        <v>4411966.157345579</v>
      </c>
    </row>
    <row r="8" spans="1:4" x14ac:dyDescent="0.3">
      <c r="A8" s="9"/>
      <c r="C8" s="1">
        <f>'Link Coordinates'!X63</f>
        <v>495451.89980207203</v>
      </c>
      <c r="D8" s="1">
        <f>'Link Coordinates'!Y63</f>
        <v>4411831.3474297868</v>
      </c>
    </row>
    <row r="9" spans="1:4" x14ac:dyDescent="0.3">
      <c r="A9" s="9">
        <f>'Link Coordinates'!A64</f>
        <v>39</v>
      </c>
      <c r="B9" t="str">
        <f>'Link Coordinates'!B64</f>
        <v>NB highway</v>
      </c>
      <c r="C9" s="1">
        <f>'Link Coordinates'!V64</f>
        <v>495451.80259378051</v>
      </c>
      <c r="D9" s="1">
        <f>'Link Coordinates'!W64</f>
        <v>4411881.9075788856</v>
      </c>
    </row>
    <row r="10" spans="1:4" x14ac:dyDescent="0.3">
      <c r="A10" s="9"/>
      <c r="C10" s="1">
        <f>'Link Coordinates'!X64</f>
        <v>495603.50543956383</v>
      </c>
      <c r="D10" s="1">
        <f>'Link Coordinates'!Y64</f>
        <v>4411595.3907616111</v>
      </c>
    </row>
    <row r="11" spans="1:4" x14ac:dyDescent="0.3">
      <c r="A11" s="9" t="str">
        <f>'Link Coordinates'!A65</f>
        <v>40A</v>
      </c>
      <c r="B11" t="str">
        <f>'Link Coordinates'!B65</f>
        <v>NB highway</v>
      </c>
      <c r="C11" s="1">
        <f>'Link Coordinates'!V65</f>
        <v>495407.07091496128</v>
      </c>
      <c r="D11" s="1">
        <f>'Link Coordinates'!W65</f>
        <v>4411975.0282070134</v>
      </c>
    </row>
    <row r="12" spans="1:4" x14ac:dyDescent="0.3">
      <c r="A12" s="9"/>
      <c r="C12" s="1">
        <f>'Link Coordinates'!X65</f>
        <v>495445.69316985848</v>
      </c>
      <c r="D12" s="1">
        <f>'Link Coordinates'!Y65</f>
        <v>4411878.4656810174</v>
      </c>
    </row>
    <row r="13" spans="1:4" x14ac:dyDescent="0.3">
      <c r="A13" s="9" t="str">
        <f>'Link Coordinates'!A66</f>
        <v>40B</v>
      </c>
      <c r="B13" t="str">
        <f>'Link Coordinates'!B66</f>
        <v>NB highway</v>
      </c>
      <c r="C13" s="1">
        <f>'Link Coordinates'!V66</f>
        <v>495191.37091496127</v>
      </c>
      <c r="D13" s="1">
        <f>'Link Coordinates'!W66</f>
        <v>4412511.9282070138</v>
      </c>
    </row>
    <row r="14" spans="1:4" x14ac:dyDescent="0.3">
      <c r="A14" s="9"/>
      <c r="C14" s="1">
        <f>'Link Coordinates'!X66</f>
        <v>495406.39289174485</v>
      </c>
      <c r="D14" s="1">
        <f>'Link Coordinates'!Y66</f>
        <v>4411974.3349132491</v>
      </c>
    </row>
  </sheetData>
  <mergeCells count="1">
    <mergeCell ref="C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4.4" x14ac:dyDescent="0.3"/>
  <cols>
    <col min="2" max="2" width="34.88671875" customWidth="1"/>
    <col min="3" max="3" width="9.5546875" bestFit="1" customWidth="1"/>
    <col min="4" max="4" width="10.5546875" bestFit="1" customWidth="1"/>
  </cols>
  <sheetData>
    <row r="1" spans="1:4" x14ac:dyDescent="0.3">
      <c r="A1" s="4"/>
      <c r="C1" s="37" t="s">
        <v>144</v>
      </c>
      <c r="D1" s="37"/>
    </row>
    <row r="2" spans="1:4" x14ac:dyDescent="0.3">
      <c r="A2" s="3" t="s">
        <v>128</v>
      </c>
      <c r="B2" s="7" t="s">
        <v>129</v>
      </c>
      <c r="C2" s="7" t="s">
        <v>142</v>
      </c>
      <c r="D2" s="7" t="s">
        <v>143</v>
      </c>
    </row>
    <row r="3" spans="1:4" x14ac:dyDescent="0.3">
      <c r="A3" s="9">
        <f>'Link Coordinates'!A82</f>
        <v>69</v>
      </c>
      <c r="B3" t="str">
        <f>'Link Coordinates'!B82</f>
        <v>Parkway NB</v>
      </c>
      <c r="C3" s="1">
        <f>'Link Coordinates'!V82</f>
        <v>495611.80384192843</v>
      </c>
      <c r="D3" s="1">
        <f>'Link Coordinates'!W82</f>
        <v>4412007.5517788203</v>
      </c>
    </row>
    <row r="4" spans="1:4" x14ac:dyDescent="0.3">
      <c r="A4" s="9"/>
      <c r="C4" s="1">
        <f>'Link Coordinates'!X82</f>
        <v>495626.683225605</v>
      </c>
      <c r="D4" s="1">
        <f>'Link Coordinates'!Y82</f>
        <v>4412301.2751417682</v>
      </c>
    </row>
    <row r="5" spans="1:4" x14ac:dyDescent="0.3">
      <c r="A5" s="9">
        <f>'Link Coordinates'!A83</f>
        <v>70</v>
      </c>
      <c r="B5" t="str">
        <f>'Link Coordinates'!B83</f>
        <v>Parkway NB</v>
      </c>
      <c r="C5" s="1">
        <f>'Link Coordinates'!V83</f>
        <v>495606.90384192846</v>
      </c>
      <c r="D5" s="1">
        <f>'Link Coordinates'!W83</f>
        <v>4411908.0517788203</v>
      </c>
    </row>
    <row r="6" spans="1:4" x14ac:dyDescent="0.3">
      <c r="A6" s="9"/>
      <c r="C6" s="1">
        <f>'Link Coordinates'!X83</f>
        <v>495611.66463758965</v>
      </c>
      <c r="D6" s="1">
        <f>'Link Coordinates'!Y83</f>
        <v>4412002.0312703317</v>
      </c>
    </row>
    <row r="7" spans="1:4" x14ac:dyDescent="0.3">
      <c r="A7" s="9">
        <f>'Link Coordinates'!A84</f>
        <v>71</v>
      </c>
      <c r="B7" t="str">
        <f>'Link Coordinates'!B84</f>
        <v>Parkway SB</v>
      </c>
      <c r="C7" s="1">
        <f>'Link Coordinates'!V84</f>
        <v>495597.20559560473</v>
      </c>
      <c r="D7" s="1">
        <f>'Link Coordinates'!W84</f>
        <v>4412007.683145619</v>
      </c>
    </row>
    <row r="8" spans="1:4" x14ac:dyDescent="0.3">
      <c r="A8" s="9"/>
      <c r="C8" s="1">
        <f>'Link Coordinates'!X84</f>
        <v>495615.36753611633</v>
      </c>
      <c r="D8" s="1">
        <f>'Link Coordinates'!Y84</f>
        <v>4412304.6282481495</v>
      </c>
    </row>
    <row r="9" spans="1:4" x14ac:dyDescent="0.3">
      <c r="A9" s="9">
        <f>'Link Coordinates'!A85</f>
        <v>72</v>
      </c>
      <c r="B9" t="str">
        <f>'Link Coordinates'!B85</f>
        <v>Parkway SB</v>
      </c>
      <c r="C9" s="1">
        <f>'Link Coordinates'!V85</f>
        <v>495594.40559560474</v>
      </c>
      <c r="D9" s="1">
        <f>'Link Coordinates'!W85</f>
        <v>4411909.5831456184</v>
      </c>
    </row>
    <row r="10" spans="1:4" x14ac:dyDescent="0.3">
      <c r="A10" s="9"/>
      <c r="C10" s="1">
        <f>'Link Coordinates'!X85</f>
        <v>495600.35782820941</v>
      </c>
      <c r="D10" s="1">
        <f>'Link Coordinates'!Y85</f>
        <v>4412006.9012884647</v>
      </c>
    </row>
  </sheetData>
  <mergeCells count="1">
    <mergeCell ref="C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0"/>
  <sheetViews>
    <sheetView workbookViewId="0"/>
  </sheetViews>
  <sheetFormatPr defaultRowHeight="14.4" x14ac:dyDescent="0.3"/>
  <cols>
    <col min="2" max="3" width="34.88671875" customWidth="1"/>
    <col min="14" max="14" width="0" hidden="1" customWidth="1"/>
    <col min="15" max="15" width="10.21875" bestFit="1" customWidth="1"/>
    <col min="16" max="16" width="9.6640625" bestFit="1" customWidth="1"/>
    <col min="17" max="18" width="10" bestFit="1" customWidth="1"/>
    <col min="19" max="21" width="0" hidden="1" customWidth="1"/>
    <col min="22" max="22" width="9.6640625" bestFit="1" customWidth="1"/>
    <col min="23" max="23" width="10.6640625" bestFit="1" customWidth="1"/>
    <col min="24" max="24" width="9.6640625" bestFit="1" customWidth="1"/>
    <col min="25" max="25" width="9.5546875" customWidth="1"/>
    <col min="26" max="26" width="10.5546875" bestFit="1" customWidth="1"/>
    <col min="27" max="27" width="11.5546875" bestFit="1" customWidth="1"/>
    <col min="28" max="28" width="10.5546875" bestFit="1" customWidth="1"/>
    <col min="29" max="29" width="11.5546875" bestFit="1" customWidth="1"/>
    <col min="30" max="30" width="9" bestFit="1" customWidth="1"/>
    <col min="31" max="31" width="9.5546875" customWidth="1"/>
    <col min="32" max="34" width="9" bestFit="1" customWidth="1"/>
  </cols>
  <sheetData>
    <row r="1" spans="1:34" s="29" customFormat="1" x14ac:dyDescent="0.3">
      <c r="A1" s="4"/>
      <c r="B1"/>
      <c r="C1"/>
      <c r="D1"/>
      <c r="E1"/>
      <c r="F1" s="37" t="s">
        <v>140</v>
      </c>
      <c r="G1" s="37"/>
      <c r="H1" s="37"/>
      <c r="I1" s="37"/>
      <c r="J1" s="37"/>
      <c r="K1" s="37"/>
      <c r="L1" s="37"/>
      <c r="M1" s="37"/>
      <c r="N1"/>
      <c r="O1"/>
      <c r="P1"/>
      <c r="Q1"/>
      <c r="R1"/>
      <c r="S1"/>
      <c r="T1"/>
      <c r="U1"/>
      <c r="V1" s="37" t="s">
        <v>141</v>
      </c>
      <c r="W1" s="37"/>
      <c r="X1" s="37"/>
      <c r="Y1" s="37"/>
      <c r="Z1" s="37"/>
      <c r="AA1" s="37"/>
      <c r="AB1" s="37"/>
      <c r="AC1" s="37"/>
    </row>
    <row r="2" spans="1:34" s="29" customFormat="1" x14ac:dyDescent="0.3">
      <c r="A2" s="4"/>
      <c r="B2"/>
      <c r="C2"/>
      <c r="D2" s="1"/>
      <c r="E2" s="1"/>
      <c r="F2" s="1">
        <v>490</v>
      </c>
      <c r="G2" s="1">
        <v>238</v>
      </c>
      <c r="H2" s="1">
        <v>490</v>
      </c>
      <c r="I2" s="1">
        <v>238</v>
      </c>
      <c r="J2" s="1">
        <f>F2/0.3048</f>
        <v>1607.6115485564303</v>
      </c>
      <c r="K2" s="1">
        <f>G2/0.3048</f>
        <v>780.83989501312328</v>
      </c>
      <c r="L2" s="1">
        <f>H2/0.3048</f>
        <v>1607.6115485564303</v>
      </c>
      <c r="M2" s="1">
        <f>I2/0.3048</f>
        <v>780.83989501312328</v>
      </c>
      <c r="N2"/>
      <c r="O2"/>
      <c r="P2"/>
      <c r="Q2"/>
      <c r="R2"/>
      <c r="S2"/>
      <c r="T2"/>
      <c r="U2"/>
      <c r="V2">
        <v>495485</v>
      </c>
      <c r="W2" s="5">
        <v>4411918</v>
      </c>
      <c r="X2">
        <v>495485</v>
      </c>
      <c r="Y2" s="5">
        <v>4411918</v>
      </c>
      <c r="Z2">
        <f>V2/0.3048</f>
        <v>1625606.9553805774</v>
      </c>
      <c r="AA2">
        <f>W2/0.3048</f>
        <v>14474796.587926509</v>
      </c>
      <c r="AB2">
        <f>X2/0.3048</f>
        <v>1625606.9553805774</v>
      </c>
      <c r="AC2">
        <f>Y2/0.3048</f>
        <v>14474796.587926509</v>
      </c>
    </row>
    <row r="3" spans="1:34" x14ac:dyDescent="0.3">
      <c r="A3" s="4"/>
      <c r="B3" s="29"/>
      <c r="C3" s="29"/>
      <c r="D3" s="29"/>
      <c r="E3" s="29"/>
      <c r="F3" s="37" t="s">
        <v>118</v>
      </c>
      <c r="G3" s="37"/>
      <c r="H3" s="37"/>
      <c r="I3" s="37"/>
      <c r="J3" s="37" t="s">
        <v>117</v>
      </c>
      <c r="K3" s="37"/>
      <c r="L3" s="37"/>
      <c r="M3" s="37"/>
      <c r="N3" s="29" t="s">
        <v>130</v>
      </c>
      <c r="O3" s="29" t="s">
        <v>132</v>
      </c>
      <c r="P3" s="29" t="s">
        <v>133</v>
      </c>
      <c r="Q3" s="29" t="s">
        <v>127</v>
      </c>
      <c r="R3" s="29" t="s">
        <v>127</v>
      </c>
      <c r="S3" s="29" t="s">
        <v>136</v>
      </c>
      <c r="T3" s="29" t="s">
        <v>134</v>
      </c>
      <c r="U3" s="29"/>
      <c r="V3" s="37" t="s">
        <v>118</v>
      </c>
      <c r="W3" s="37"/>
      <c r="X3" s="37"/>
      <c r="Y3" s="37"/>
      <c r="Z3" s="37" t="s">
        <v>117</v>
      </c>
      <c r="AA3" s="37"/>
      <c r="AB3" s="37"/>
      <c r="AC3" s="37"/>
      <c r="AD3" s="29" t="s">
        <v>221</v>
      </c>
      <c r="AE3" t="s">
        <v>133</v>
      </c>
      <c r="AF3" s="29" t="s">
        <v>224</v>
      </c>
      <c r="AG3" s="29" t="s">
        <v>225</v>
      </c>
      <c r="AH3" s="29" t="s">
        <v>225</v>
      </c>
    </row>
    <row r="4" spans="1:34" x14ac:dyDescent="0.3">
      <c r="A4" s="3" t="s">
        <v>128</v>
      </c>
      <c r="B4" s="29" t="s">
        <v>129</v>
      </c>
      <c r="C4" s="29" t="s">
        <v>228</v>
      </c>
      <c r="D4" s="29" t="s">
        <v>139</v>
      </c>
      <c r="E4" s="29" t="s">
        <v>138</v>
      </c>
      <c r="F4" s="29" t="s">
        <v>121</v>
      </c>
      <c r="G4" s="29" t="s">
        <v>122</v>
      </c>
      <c r="H4" s="29" t="s">
        <v>125</v>
      </c>
      <c r="I4" s="29" t="s">
        <v>126</v>
      </c>
      <c r="J4" s="29" t="s">
        <v>121</v>
      </c>
      <c r="K4" s="29" t="s">
        <v>122</v>
      </c>
      <c r="L4" s="29" t="s">
        <v>125</v>
      </c>
      <c r="M4" s="29" t="s">
        <v>126</v>
      </c>
      <c r="N4" s="29" t="s">
        <v>131</v>
      </c>
      <c r="O4" s="29" t="s">
        <v>131</v>
      </c>
      <c r="P4" s="29" t="s">
        <v>131</v>
      </c>
      <c r="Q4" s="29" t="s">
        <v>123</v>
      </c>
      <c r="R4" s="29" t="s">
        <v>124</v>
      </c>
      <c r="S4" s="29" t="s">
        <v>137</v>
      </c>
      <c r="T4" s="29" t="s">
        <v>135</v>
      </c>
      <c r="U4" s="29"/>
      <c r="V4" s="29" t="s">
        <v>121</v>
      </c>
      <c r="W4" s="29" t="s">
        <v>122</v>
      </c>
      <c r="X4" s="29" t="s">
        <v>125</v>
      </c>
      <c r="Y4" s="29" t="s">
        <v>126</v>
      </c>
      <c r="Z4" s="29" t="s">
        <v>121</v>
      </c>
      <c r="AA4" s="29" t="s">
        <v>122</v>
      </c>
      <c r="AB4" s="29" t="s">
        <v>125</v>
      </c>
      <c r="AC4" s="29" t="s">
        <v>126</v>
      </c>
      <c r="AD4" s="29" t="s">
        <v>222</v>
      </c>
      <c r="AE4" s="29" t="s">
        <v>223</v>
      </c>
      <c r="AF4" s="29" t="s">
        <v>131</v>
      </c>
      <c r="AG4" s="29" t="s">
        <v>223</v>
      </c>
      <c r="AH4" s="29" t="s">
        <v>131</v>
      </c>
    </row>
    <row r="5" spans="1:34" x14ac:dyDescent="0.3">
      <c r="A5" s="9" t="str">
        <f>'Link Coordinates'!A5</f>
        <v>1A</v>
      </c>
      <c r="B5" s="9" t="str">
        <f>'Link Coordinates'!B5</f>
        <v>intersection (A) NW bound entrance ramp</v>
      </c>
      <c r="C5" s="9" t="str">
        <f>'Link Coordinates'!C5</f>
        <v>'1A-Int A NW ent ramp'</v>
      </c>
      <c r="D5" s="35">
        <f>'Link Coordinates'!D5</f>
        <v>289.39999999999998</v>
      </c>
      <c r="E5" s="35">
        <f>'Link Coordinates'!E5</f>
        <v>679.9</v>
      </c>
      <c r="F5" s="1">
        <f>'Link Coordinates'!F5</f>
        <v>291.82396965169409</v>
      </c>
      <c r="G5" s="1">
        <f>'Link Coordinates'!G5</f>
        <v>681.66758907205997</v>
      </c>
      <c r="H5" s="1">
        <f>'Link Coordinates'!H5</f>
        <v>350.74360538702831</v>
      </c>
      <c r="I5" s="1">
        <f>'Link Coordinates'!I5</f>
        <v>600.8686006822569</v>
      </c>
      <c r="J5" s="1">
        <f>'Link Coordinates'!J5</f>
        <v>957.42772195437692</v>
      </c>
      <c r="K5" s="1">
        <f>'Link Coordinates'!K5</f>
        <v>2236.4422213650259</v>
      </c>
      <c r="L5" s="1">
        <f>'Link Coordinates'!L5</f>
        <v>1150.7336134745024</v>
      </c>
      <c r="M5" s="1">
        <f>'Link Coordinates'!M5</f>
        <v>1971.3536767790579</v>
      </c>
      <c r="N5" s="9">
        <f>'Link Coordinates'!N5</f>
        <v>1.3</v>
      </c>
      <c r="O5" s="5">
        <f>'Link Coordinates'!O5</f>
        <v>100</v>
      </c>
      <c r="P5" s="5">
        <f>'Link Coordinates'!P5</f>
        <v>6</v>
      </c>
      <c r="Q5" s="1">
        <f>'Link Coordinates'!Q5</f>
        <v>53.9</v>
      </c>
      <c r="R5" s="1">
        <f>'Link Coordinates'!R5</f>
        <v>36.1</v>
      </c>
      <c r="S5" s="5">
        <f>'Link Coordinates'!S5</f>
        <v>1.2</v>
      </c>
      <c r="T5" s="5">
        <f>'Link Coordinates'!T5</f>
        <v>3.1E-7</v>
      </c>
      <c r="U5" s="5">
        <f>'Link Coordinates'!U5</f>
        <v>0</v>
      </c>
      <c r="V5" s="1">
        <f>'Link Coordinates'!V5</f>
        <v>495286.82396965171</v>
      </c>
      <c r="W5" s="1">
        <f>'Link Coordinates'!W5</f>
        <v>4412361.6675890721</v>
      </c>
      <c r="X5" s="1">
        <f>'Link Coordinates'!X5</f>
        <v>495345.74360538705</v>
      </c>
      <c r="Y5" s="1">
        <f>'Link Coordinates'!Y5</f>
        <v>4412280.8686006824</v>
      </c>
      <c r="Z5" s="5">
        <f>'Link Coordinates'!Z5</f>
        <v>1624956.7715539753</v>
      </c>
      <c r="AA5" s="5">
        <f>'Link Coordinates'!AA5</f>
        <v>14476252.190252861</v>
      </c>
      <c r="AB5" s="5">
        <f>'Link Coordinates'!AB5</f>
        <v>1625150.0774454954</v>
      </c>
      <c r="AC5" s="5">
        <f>'Link Coordinates'!AC5</f>
        <v>14475987.101708274</v>
      </c>
      <c r="AD5" s="5">
        <f>'Link Coordinates'!AD5</f>
        <v>2</v>
      </c>
      <c r="AE5" s="5">
        <f>'Link Coordinates'!AE5</f>
        <v>24</v>
      </c>
      <c r="AF5" s="5">
        <f>'Link Coordinates'!AF5</f>
        <v>6</v>
      </c>
      <c r="AG5" s="1">
        <f>'Link Coordinates'!AG5</f>
        <v>43.685039370078741</v>
      </c>
      <c r="AH5" s="1">
        <f>'Link Coordinates'!AH5</f>
        <v>13.315200000000001</v>
      </c>
    </row>
    <row r="6" spans="1:34" x14ac:dyDescent="0.3">
      <c r="A6" s="9"/>
      <c r="B6" s="9"/>
      <c r="C6" s="9"/>
      <c r="D6" s="35"/>
      <c r="E6" s="35"/>
      <c r="F6" s="1"/>
      <c r="G6" s="1"/>
      <c r="H6" s="1"/>
      <c r="I6" s="1"/>
      <c r="J6" s="1"/>
      <c r="K6" s="1"/>
      <c r="L6" s="1"/>
      <c r="M6" s="1"/>
      <c r="N6" s="9"/>
      <c r="O6" s="5"/>
      <c r="P6" s="5"/>
      <c r="Q6" s="1"/>
      <c r="R6" s="1"/>
      <c r="S6" s="5"/>
      <c r="T6" s="5"/>
      <c r="U6" s="5"/>
      <c r="V6" s="1"/>
      <c r="W6" s="1"/>
      <c r="X6" s="1"/>
      <c r="Y6" s="1"/>
      <c r="Z6" s="5"/>
      <c r="AA6" s="5"/>
      <c r="AB6" s="5"/>
      <c r="AC6" s="5"/>
      <c r="AD6" s="5"/>
      <c r="AE6" s="5"/>
      <c r="AF6" s="5"/>
      <c r="AG6" s="1"/>
      <c r="AH6" s="1"/>
    </row>
    <row r="7" spans="1:34" x14ac:dyDescent="0.3">
      <c r="A7" s="9" t="str">
        <f>'Link Coordinates'!A6</f>
        <v>1B</v>
      </c>
      <c r="B7" s="9" t="str">
        <f>'Link Coordinates'!B6</f>
        <v>intersection (A) NW bound entrance ramp</v>
      </c>
      <c r="C7" s="9" t="str">
        <f>'Link Coordinates'!C6</f>
        <v>'1B-Int A NW ent ramp'</v>
      </c>
      <c r="D7" s="35">
        <f>'Link Coordinates'!D6</f>
        <v>294.2</v>
      </c>
      <c r="E7" s="35">
        <f>'Link Coordinates'!E6</f>
        <v>682.9</v>
      </c>
      <c r="F7" s="1">
        <f>'Link Coordinates'!F6</f>
        <v>291.54625707435474</v>
      </c>
      <c r="G7" s="1">
        <f>'Link Coordinates'!G6</f>
        <v>681.50084007898033</v>
      </c>
      <c r="H7" s="1">
        <f>'Link Coordinates'!H6</f>
        <v>217.62397458048196</v>
      </c>
      <c r="I7" s="1">
        <f>'Link Coordinates'!I6</f>
        <v>821.70692465057107</v>
      </c>
      <c r="J7" s="1">
        <f>'Link Coordinates'!J6</f>
        <v>956.51659145129508</v>
      </c>
      <c r="K7" s="1">
        <f>'Link Coordinates'!K6</f>
        <v>2235.8951446160772</v>
      </c>
      <c r="L7" s="1">
        <f>'Link Coordinates'!L6</f>
        <v>713.98941791496702</v>
      </c>
      <c r="M7" s="1">
        <f>'Link Coordinates'!M6</f>
        <v>2695.8888604021358</v>
      </c>
      <c r="N7" s="9">
        <f>'Link Coordinates'!N6</f>
        <v>1.3</v>
      </c>
      <c r="O7" s="5">
        <f>'Link Coordinates'!O6</f>
        <v>158.5</v>
      </c>
      <c r="P7" s="5">
        <f>'Link Coordinates'!P6</f>
        <v>6</v>
      </c>
      <c r="Q7" s="1">
        <f>'Link Coordinates'!Q6</f>
        <v>-117.8</v>
      </c>
      <c r="R7" s="1">
        <f>'Link Coordinates'!R6</f>
        <v>207.8</v>
      </c>
      <c r="S7" s="5">
        <f>'Link Coordinates'!S6</f>
        <v>1.2</v>
      </c>
      <c r="T7" s="5">
        <f>'Link Coordinates'!T6</f>
        <v>3.1E-7</v>
      </c>
      <c r="U7" s="5">
        <f>'Link Coordinates'!U6</f>
        <v>0</v>
      </c>
      <c r="V7" s="1">
        <f>'Link Coordinates'!V6</f>
        <v>495286.54625707434</v>
      </c>
      <c r="W7" s="1">
        <f>'Link Coordinates'!W6</f>
        <v>4412361.500840079</v>
      </c>
      <c r="X7" s="1">
        <f>'Link Coordinates'!X6</f>
        <v>495212.62397458049</v>
      </c>
      <c r="Y7" s="1">
        <f>'Link Coordinates'!Y6</f>
        <v>4412501.7069246508</v>
      </c>
      <c r="Z7" s="5">
        <f>'Link Coordinates'!Z6</f>
        <v>1624955.8604234722</v>
      </c>
      <c r="AA7" s="5">
        <f>'Link Coordinates'!AA6</f>
        <v>14476251.643176112</v>
      </c>
      <c r="AB7" s="5">
        <f>'Link Coordinates'!AB6</f>
        <v>1624713.3332499359</v>
      </c>
      <c r="AC7" s="5">
        <f>'Link Coordinates'!AC6</f>
        <v>14476711.636891898</v>
      </c>
      <c r="AD7" s="5">
        <f>'Link Coordinates'!AD6</f>
        <v>2</v>
      </c>
      <c r="AE7" s="5">
        <f>'Link Coordinates'!AE6</f>
        <v>24</v>
      </c>
      <c r="AF7" s="5">
        <f>'Link Coordinates'!AF6</f>
        <v>6</v>
      </c>
      <c r="AG7" s="1">
        <f>'Link Coordinates'!AG6</f>
        <v>43.685039370078741</v>
      </c>
      <c r="AH7" s="1">
        <f>'Link Coordinates'!AH6</f>
        <v>13.315200000000001</v>
      </c>
    </row>
    <row r="8" spans="1:34" x14ac:dyDescent="0.3">
      <c r="A8" s="9"/>
      <c r="B8" s="9"/>
      <c r="C8" s="9"/>
      <c r="D8" s="35"/>
      <c r="E8" s="35"/>
      <c r="F8" s="1"/>
      <c r="G8" s="1"/>
      <c r="H8" s="1"/>
      <c r="I8" s="1"/>
      <c r="J8" s="1"/>
      <c r="K8" s="1"/>
      <c r="L8" s="1"/>
      <c r="M8" s="1"/>
      <c r="N8" s="9"/>
      <c r="O8" s="5"/>
      <c r="P8" s="5"/>
      <c r="Q8" s="1"/>
      <c r="R8" s="1"/>
      <c r="S8" s="5"/>
      <c r="T8" s="5"/>
      <c r="U8" s="5"/>
      <c r="V8" s="1"/>
      <c r="W8" s="1"/>
      <c r="X8" s="1"/>
      <c r="Y8" s="1"/>
      <c r="Z8" s="5"/>
      <c r="AA8" s="5"/>
      <c r="AB8" s="5"/>
      <c r="AC8" s="5"/>
      <c r="AD8" s="5"/>
      <c r="AE8" s="5"/>
      <c r="AF8" s="5"/>
      <c r="AG8" s="1"/>
      <c r="AH8" s="1"/>
    </row>
    <row r="9" spans="1:34" x14ac:dyDescent="0.3">
      <c r="A9" s="9">
        <f>'Link Coordinates'!A7</f>
        <v>2</v>
      </c>
      <c r="B9" s="9" t="str">
        <f>'Link Coordinates'!B7</f>
        <v>intersection (A) NW bound entrance ramp</v>
      </c>
      <c r="C9" s="9" t="str">
        <f>'Link Coordinates'!C7</f>
        <v>'2-Int A NW ent ramp'</v>
      </c>
      <c r="D9" s="35">
        <f>'Link Coordinates'!D7</f>
        <v>348.5</v>
      </c>
      <c r="E9" s="35">
        <f>'Link Coordinates'!E7</f>
        <v>599.1</v>
      </c>
      <c r="F9" s="1">
        <f>'Link Coordinates'!F7</f>
        <v>350.92396965169411</v>
      </c>
      <c r="G9" s="1">
        <f>'Link Coordinates'!G7</f>
        <v>600.86758907206001</v>
      </c>
      <c r="H9" s="1">
        <f>'Link Coordinates'!H7</f>
        <v>388.63253652230799</v>
      </c>
      <c r="I9" s="1">
        <f>'Link Coordinates'!I7</f>
        <v>549.15623650258601</v>
      </c>
      <c r="J9" s="1">
        <f>'Link Coordinates'!J7</f>
        <v>1151.3253597496525</v>
      </c>
      <c r="K9" s="1">
        <f>'Link Coordinates'!K7</f>
        <v>1971.3503578479658</v>
      </c>
      <c r="L9" s="1">
        <f>'Link Coordinates'!L7</f>
        <v>1275.0411303225328</v>
      </c>
      <c r="M9" s="1">
        <f>'Link Coordinates'!M7</f>
        <v>1801.6936893129462</v>
      </c>
      <c r="N9" s="9">
        <f>'Link Coordinates'!N7</f>
        <v>1.3</v>
      </c>
      <c r="O9" s="5">
        <f>'Link Coordinates'!O7</f>
        <v>64</v>
      </c>
      <c r="P9" s="5">
        <f>'Link Coordinates'!P7</f>
        <v>6</v>
      </c>
      <c r="Q9" s="1">
        <f>'Link Coordinates'!Q7</f>
        <v>53.9</v>
      </c>
      <c r="R9" s="1">
        <f>'Link Coordinates'!R7</f>
        <v>36.1</v>
      </c>
      <c r="S9" s="5">
        <f>'Link Coordinates'!S7</f>
        <v>1.2</v>
      </c>
      <c r="T9" s="5">
        <f>'Link Coordinates'!T7</f>
        <v>3.1E-7</v>
      </c>
      <c r="U9" s="5">
        <f>'Link Coordinates'!U7</f>
        <v>0</v>
      </c>
      <c r="V9" s="1">
        <f>'Link Coordinates'!V7</f>
        <v>495345.92396965169</v>
      </c>
      <c r="W9" s="1">
        <f>'Link Coordinates'!W7</f>
        <v>4412280.8675890723</v>
      </c>
      <c r="X9" s="1">
        <f>'Link Coordinates'!X7</f>
        <v>495383.63253652229</v>
      </c>
      <c r="Y9" s="1">
        <f>'Link Coordinates'!Y7</f>
        <v>4412229.1562365023</v>
      </c>
      <c r="Z9" s="5">
        <f>'Link Coordinates'!Z7</f>
        <v>1625150.6691917705</v>
      </c>
      <c r="AA9" s="5">
        <f>'Link Coordinates'!AA7</f>
        <v>14475987.098389344</v>
      </c>
      <c r="AB9" s="5">
        <f>'Link Coordinates'!AB7</f>
        <v>1625274.3849623434</v>
      </c>
      <c r="AC9" s="5">
        <f>'Link Coordinates'!AC7</f>
        <v>14475817.441720808</v>
      </c>
      <c r="AD9" s="5">
        <f>'Link Coordinates'!AD7</f>
        <v>2</v>
      </c>
      <c r="AE9" s="5">
        <f>'Link Coordinates'!AE7</f>
        <v>24</v>
      </c>
      <c r="AF9" s="5">
        <f>'Link Coordinates'!AF7</f>
        <v>6</v>
      </c>
      <c r="AG9" s="1">
        <f>'Link Coordinates'!AG7</f>
        <v>43.685039370078741</v>
      </c>
      <c r="AH9" s="1">
        <f>'Link Coordinates'!AH7</f>
        <v>13.315200000000001</v>
      </c>
    </row>
    <row r="10" spans="1:34" x14ac:dyDescent="0.3">
      <c r="A10" s="9"/>
      <c r="B10" s="9"/>
      <c r="C10" s="9"/>
      <c r="D10" s="35"/>
      <c r="E10" s="35"/>
      <c r="F10" s="1"/>
      <c r="G10" s="1"/>
      <c r="H10" s="1"/>
      <c r="I10" s="1"/>
      <c r="J10" s="1"/>
      <c r="K10" s="1"/>
      <c r="L10" s="1"/>
      <c r="M10" s="1"/>
      <c r="N10" s="9"/>
      <c r="O10" s="5"/>
      <c r="P10" s="5"/>
      <c r="Q10" s="1"/>
      <c r="R10" s="1"/>
      <c r="S10" s="5"/>
      <c r="T10" s="5"/>
      <c r="U10" s="5"/>
      <c r="V10" s="1"/>
      <c r="W10" s="1"/>
      <c r="X10" s="1"/>
      <c r="Y10" s="1"/>
      <c r="Z10" s="5"/>
      <c r="AA10" s="5"/>
      <c r="AB10" s="5"/>
      <c r="AC10" s="5"/>
      <c r="AD10" s="5"/>
      <c r="AE10" s="5"/>
      <c r="AF10" s="5"/>
      <c r="AG10" s="1"/>
      <c r="AH10" s="1"/>
    </row>
    <row r="11" spans="1:34" x14ac:dyDescent="0.3">
      <c r="A11" s="9" t="str">
        <f>'Link Coordinates'!A8</f>
        <v>3A</v>
      </c>
      <c r="B11" s="9" t="str">
        <f>'Link Coordinates'!B8</f>
        <v>intersection (A) WB RT lane</v>
      </c>
      <c r="C11" s="9" t="str">
        <f>'Link Coordinates'!C8</f>
        <v>'3A-Int A WB RT lane'</v>
      </c>
      <c r="D11" s="35">
        <f>'Link Coordinates'!D8</f>
        <v>362.3</v>
      </c>
      <c r="E11" s="35">
        <f>'Link Coordinates'!E8</f>
        <v>593.70000000000005</v>
      </c>
      <c r="F11" s="1">
        <f>'Link Coordinates'!F8</f>
        <v>362.33141362982502</v>
      </c>
      <c r="G11" s="1">
        <f>'Link Coordinates'!G8</f>
        <v>595.1996710252123</v>
      </c>
      <c r="H11" s="1">
        <f>'Link Coordinates'!H8</f>
        <v>386.32615003322132</v>
      </c>
      <c r="I11" s="1">
        <f>'Link Coordinates'!I8</f>
        <v>594.69705294801167</v>
      </c>
      <c r="J11" s="1">
        <f>'Link Coordinates'!J8</f>
        <v>1188.7513570532317</v>
      </c>
      <c r="K11" s="1">
        <f>'Link Coordinates'!K8</f>
        <v>1952.7548261982029</v>
      </c>
      <c r="L11" s="1">
        <f>'Link Coordinates'!L8</f>
        <v>1267.474245515818</v>
      </c>
      <c r="M11" s="1">
        <f>'Link Coordinates'!M8</f>
        <v>1951.1058167585684</v>
      </c>
      <c r="N11" s="9">
        <f>'Link Coordinates'!N8</f>
        <v>1.3</v>
      </c>
      <c r="O11" s="5">
        <f>'Link Coordinates'!O8</f>
        <v>24</v>
      </c>
      <c r="P11" s="5">
        <f>'Link Coordinates'!P8</f>
        <v>3</v>
      </c>
      <c r="Q11" s="1">
        <f>'Link Coordinates'!Q8</f>
        <v>1.2</v>
      </c>
      <c r="R11" s="1">
        <f>'Link Coordinates'!R8</f>
        <v>88.8</v>
      </c>
      <c r="S11" s="5">
        <f>'Link Coordinates'!S8</f>
        <v>1.2</v>
      </c>
      <c r="T11" s="5">
        <f>'Link Coordinates'!T8</f>
        <v>3.1E-7</v>
      </c>
      <c r="U11" s="5">
        <f>'Link Coordinates'!U8</f>
        <v>0</v>
      </c>
      <c r="V11" s="1">
        <f>'Link Coordinates'!V8</f>
        <v>495357.33141362981</v>
      </c>
      <c r="W11" s="1">
        <f>'Link Coordinates'!W8</f>
        <v>4412275.1996710254</v>
      </c>
      <c r="X11" s="1">
        <f>'Link Coordinates'!X8</f>
        <v>495381.32615003322</v>
      </c>
      <c r="Y11" s="1">
        <f>'Link Coordinates'!Y8</f>
        <v>4412274.6970529482</v>
      </c>
      <c r="Z11" s="5">
        <f>'Link Coordinates'!Z8</f>
        <v>1625188.0951890741</v>
      </c>
      <c r="AA11" s="5">
        <f>'Link Coordinates'!AA8</f>
        <v>14475968.502857694</v>
      </c>
      <c r="AB11" s="5">
        <f>'Link Coordinates'!AB8</f>
        <v>1625266.8180775368</v>
      </c>
      <c r="AC11" s="5">
        <f>'Link Coordinates'!AC8</f>
        <v>14475966.853848254</v>
      </c>
      <c r="AD11" s="5">
        <f>'Link Coordinates'!AD8</f>
        <v>1</v>
      </c>
      <c r="AE11" s="5">
        <f>'Link Coordinates'!AE8</f>
        <v>12</v>
      </c>
      <c r="AF11" s="5">
        <f>'Link Coordinates'!AF8</f>
        <v>6</v>
      </c>
      <c r="AG11" s="1">
        <f>'Link Coordinates'!AG8</f>
        <v>31.685039370078741</v>
      </c>
      <c r="AH11" s="1">
        <f>'Link Coordinates'!AH8</f>
        <v>9.6576000000000004</v>
      </c>
    </row>
    <row r="12" spans="1:34" x14ac:dyDescent="0.3">
      <c r="A12" s="9"/>
      <c r="B12" s="9"/>
      <c r="C12" s="9"/>
      <c r="D12" s="35"/>
      <c r="E12" s="35"/>
      <c r="F12" s="1"/>
      <c r="G12" s="1"/>
      <c r="H12" s="1"/>
      <c r="I12" s="1"/>
      <c r="J12" s="1"/>
      <c r="K12" s="1"/>
      <c r="L12" s="1"/>
      <c r="M12" s="1"/>
      <c r="N12" s="9"/>
      <c r="O12" s="5"/>
      <c r="P12" s="5"/>
      <c r="Q12" s="1"/>
      <c r="R12" s="1"/>
      <c r="S12" s="5"/>
      <c r="T12" s="5"/>
      <c r="U12" s="5"/>
      <c r="V12" s="1"/>
      <c r="W12" s="1"/>
      <c r="X12" s="1"/>
      <c r="Y12" s="1"/>
      <c r="Z12" s="5"/>
      <c r="AA12" s="5"/>
      <c r="AB12" s="5"/>
      <c r="AC12" s="5"/>
      <c r="AD12" s="5"/>
      <c r="AE12" s="5"/>
      <c r="AF12" s="5"/>
      <c r="AG12" s="1"/>
      <c r="AH12" s="1"/>
    </row>
    <row r="13" spans="1:34" x14ac:dyDescent="0.3">
      <c r="A13" s="9" t="str">
        <f>'Link Coordinates'!A9</f>
        <v>3B</v>
      </c>
      <c r="B13" s="9" t="str">
        <f>'Link Coordinates'!B9</f>
        <v>intersection (A) WB RT lane</v>
      </c>
      <c r="C13" s="9" t="str">
        <f>'Link Coordinates'!C9</f>
        <v>'3B-Int A WB RT lane'</v>
      </c>
      <c r="D13" s="35">
        <f>'Link Coordinates'!D9</f>
        <v>390.6</v>
      </c>
      <c r="E13" s="35">
        <f>'Link Coordinates'!E9</f>
        <v>592.1</v>
      </c>
      <c r="F13" s="1">
        <f>'Link Coordinates'!F9</f>
        <v>389.37428265249736</v>
      </c>
      <c r="G13" s="1">
        <f>'Link Coordinates'!G9</f>
        <v>592.96464847425466</v>
      </c>
      <c r="H13" s="1">
        <f>'Link Coordinates'!H9</f>
        <v>403.7850905567422</v>
      </c>
      <c r="I13" s="1">
        <f>'Link Coordinates'!I9</f>
        <v>613.39327093263284</v>
      </c>
      <c r="J13" s="1">
        <f>'Link Coordinates'!J9</f>
        <v>1277.4746806184296</v>
      </c>
      <c r="K13" s="1">
        <f>'Link Coordinates'!K9</f>
        <v>1945.4220750467671</v>
      </c>
      <c r="L13" s="1">
        <f>'Link Coordinates'!L9</f>
        <v>1324.7542341100466</v>
      </c>
      <c r="M13" s="1">
        <f>'Link Coordinates'!M9</f>
        <v>2012.4451146083754</v>
      </c>
      <c r="N13" s="9">
        <f>'Link Coordinates'!N9</f>
        <v>1.3</v>
      </c>
      <c r="O13" s="5">
        <f>'Link Coordinates'!O9</f>
        <v>25</v>
      </c>
      <c r="P13" s="5">
        <f>'Link Coordinates'!P9</f>
        <v>3</v>
      </c>
      <c r="Q13" s="1">
        <f>'Link Coordinates'!Q9</f>
        <v>-54.8</v>
      </c>
      <c r="R13" s="1">
        <f>'Link Coordinates'!R9</f>
        <v>144.80000000000001</v>
      </c>
      <c r="S13" s="5">
        <f>'Link Coordinates'!S9</f>
        <v>1.2</v>
      </c>
      <c r="T13" s="5">
        <f>'Link Coordinates'!T9</f>
        <v>3.1E-7</v>
      </c>
      <c r="U13" s="5">
        <f>'Link Coordinates'!U9</f>
        <v>0</v>
      </c>
      <c r="V13" s="1">
        <f>'Link Coordinates'!V9</f>
        <v>495384.37428265251</v>
      </c>
      <c r="W13" s="1">
        <f>'Link Coordinates'!W9</f>
        <v>4412272.964648474</v>
      </c>
      <c r="X13" s="1">
        <f>'Link Coordinates'!X9</f>
        <v>495398.78509055672</v>
      </c>
      <c r="Y13" s="1">
        <f>'Link Coordinates'!Y9</f>
        <v>4412293.3932709331</v>
      </c>
      <c r="Z13" s="5">
        <f>'Link Coordinates'!Z9</f>
        <v>1625276.8185126395</v>
      </c>
      <c r="AA13" s="5">
        <f>'Link Coordinates'!AA9</f>
        <v>14475961.170106541</v>
      </c>
      <c r="AB13" s="5">
        <f>'Link Coordinates'!AB9</f>
        <v>1625324.0980661309</v>
      </c>
      <c r="AC13" s="5">
        <f>'Link Coordinates'!AC9</f>
        <v>14476028.193146106</v>
      </c>
      <c r="AD13" s="5">
        <f>'Link Coordinates'!AD9</f>
        <v>1</v>
      </c>
      <c r="AE13" s="5">
        <f>'Link Coordinates'!AE9</f>
        <v>12</v>
      </c>
      <c r="AF13" s="5">
        <f>'Link Coordinates'!AF9</f>
        <v>6</v>
      </c>
      <c r="AG13" s="1">
        <f>'Link Coordinates'!AG9</f>
        <v>31.685039370078741</v>
      </c>
      <c r="AH13" s="1">
        <f>'Link Coordinates'!AH9</f>
        <v>9.6576000000000004</v>
      </c>
    </row>
    <row r="14" spans="1:34" x14ac:dyDescent="0.3">
      <c r="A14" s="9"/>
      <c r="B14" s="9"/>
      <c r="C14" s="9"/>
      <c r="D14" s="35"/>
      <c r="E14" s="35"/>
      <c r="F14" s="1"/>
      <c r="G14" s="1"/>
      <c r="H14" s="1"/>
      <c r="I14" s="1"/>
      <c r="J14" s="1"/>
      <c r="K14" s="1"/>
      <c r="L14" s="1"/>
      <c r="M14" s="1"/>
      <c r="N14" s="9"/>
      <c r="O14" s="5"/>
      <c r="P14" s="5"/>
      <c r="Q14" s="1"/>
      <c r="R14" s="1"/>
      <c r="S14" s="5"/>
      <c r="T14" s="5"/>
      <c r="U14" s="5"/>
      <c r="V14" s="1"/>
      <c r="W14" s="1"/>
      <c r="X14" s="1"/>
      <c r="Y14" s="1"/>
      <c r="Z14" s="5"/>
      <c r="AA14" s="5"/>
      <c r="AB14" s="5"/>
      <c r="AC14" s="5"/>
      <c r="AD14" s="5"/>
      <c r="AE14" s="5"/>
      <c r="AF14" s="5"/>
      <c r="AG14" s="1"/>
      <c r="AH14" s="1"/>
    </row>
    <row r="15" spans="1:34" x14ac:dyDescent="0.3">
      <c r="A15" s="9" t="str">
        <f>'Link Coordinates'!A10</f>
        <v>4A</v>
      </c>
      <c r="B15" s="9" t="str">
        <f>'Link Coordinates'!B10</f>
        <v>intersection (A) SW bound approach</v>
      </c>
      <c r="C15" s="9" t="str">
        <f>'Link Coordinates'!C10</f>
        <v>'4A-Int A SW approach'</v>
      </c>
      <c r="D15" s="35">
        <f>'Link Coordinates'!D10</f>
        <v>407</v>
      </c>
      <c r="E15" s="35">
        <f>'Link Coordinates'!E10</f>
        <v>596.5</v>
      </c>
      <c r="F15" s="1">
        <f>'Link Coordinates'!F10</f>
        <v>402.89545947722479</v>
      </c>
      <c r="G15" s="1">
        <f>'Link Coordinates'!G10</f>
        <v>598.34465365228709</v>
      </c>
      <c r="H15" s="1">
        <f>'Link Coordinates'!H10</f>
        <v>439.37860948912476</v>
      </c>
      <c r="I15" s="1">
        <f>'Link Coordinates'!I10</f>
        <v>679.52334399161941</v>
      </c>
      <c r="J15" s="1">
        <f>'Link Coordinates'!J10</f>
        <v>1321.8354969725222</v>
      </c>
      <c r="K15" s="1">
        <f>'Link Coordinates'!K10</f>
        <v>1963.0730106702331</v>
      </c>
      <c r="L15" s="1">
        <f>'Link Coordinates'!L10</f>
        <v>1441.5308710273121</v>
      </c>
      <c r="M15" s="1">
        <f>'Link Coordinates'!M10</f>
        <v>2229.407296560431</v>
      </c>
      <c r="N15" s="9">
        <f>'Link Coordinates'!N10</f>
        <v>1.3</v>
      </c>
      <c r="O15" s="5">
        <f>'Link Coordinates'!O10</f>
        <v>89</v>
      </c>
      <c r="P15" s="5">
        <f>'Link Coordinates'!P10</f>
        <v>9</v>
      </c>
      <c r="Q15" s="1">
        <f>'Link Coordinates'!Q10</f>
        <v>-65.8</v>
      </c>
      <c r="R15" s="1">
        <f>'Link Coordinates'!R10</f>
        <v>155.80000000000001</v>
      </c>
      <c r="S15" s="5">
        <f>'Link Coordinates'!S10</f>
        <v>1.2</v>
      </c>
      <c r="T15" s="5">
        <f>'Link Coordinates'!T10</f>
        <v>3.1E-7</v>
      </c>
      <c r="U15" s="5">
        <f>'Link Coordinates'!U10</f>
        <v>0</v>
      </c>
      <c r="V15" s="1">
        <f>'Link Coordinates'!V10</f>
        <v>495397.89545947721</v>
      </c>
      <c r="W15" s="1">
        <f>'Link Coordinates'!W10</f>
        <v>4412278.344653652</v>
      </c>
      <c r="X15" s="1">
        <f>'Link Coordinates'!X10</f>
        <v>495434.37860948913</v>
      </c>
      <c r="Y15" s="1">
        <f>'Link Coordinates'!Y10</f>
        <v>4412359.5233439915</v>
      </c>
      <c r="Z15" s="5">
        <f>'Link Coordinates'!Z10</f>
        <v>1625321.1793289934</v>
      </c>
      <c r="AA15" s="5">
        <f>'Link Coordinates'!AA10</f>
        <v>14475978.821042165</v>
      </c>
      <c r="AB15" s="5">
        <f>'Link Coordinates'!AB10</f>
        <v>1625440.8747030483</v>
      </c>
      <c r="AC15" s="5">
        <f>'Link Coordinates'!AC10</f>
        <v>14476245.155328056</v>
      </c>
      <c r="AD15" s="5">
        <f>'Link Coordinates'!AD10</f>
        <v>3</v>
      </c>
      <c r="AE15" s="5">
        <f>'Link Coordinates'!AE10</f>
        <v>36</v>
      </c>
      <c r="AF15" s="5">
        <f>'Link Coordinates'!AF10</f>
        <v>6</v>
      </c>
      <c r="AG15" s="1">
        <f>'Link Coordinates'!AG10</f>
        <v>55.685039370078741</v>
      </c>
      <c r="AH15" s="1">
        <f>'Link Coordinates'!AH10</f>
        <v>16.972799999999999</v>
      </c>
    </row>
    <row r="16" spans="1:34" x14ac:dyDescent="0.3">
      <c r="A16" s="9"/>
      <c r="B16" s="9"/>
      <c r="C16" s="9"/>
      <c r="D16" s="35"/>
      <c r="E16" s="35"/>
      <c r="F16" s="1"/>
      <c r="G16" s="1"/>
      <c r="H16" s="1"/>
      <c r="I16" s="1"/>
      <c r="J16" s="1"/>
      <c r="K16" s="1"/>
      <c r="L16" s="1"/>
      <c r="M16" s="1"/>
      <c r="N16" s="9"/>
      <c r="O16" s="5"/>
      <c r="P16" s="5"/>
      <c r="Q16" s="1"/>
      <c r="R16" s="1"/>
      <c r="S16" s="5"/>
      <c r="T16" s="5"/>
      <c r="U16" s="5"/>
      <c r="V16" s="1"/>
      <c r="W16" s="1"/>
      <c r="X16" s="1"/>
      <c r="Y16" s="1"/>
      <c r="Z16" s="5"/>
      <c r="AA16" s="5"/>
      <c r="AB16" s="5"/>
      <c r="AC16" s="5"/>
      <c r="AD16" s="5"/>
      <c r="AE16" s="5"/>
      <c r="AF16" s="5"/>
      <c r="AG16" s="1"/>
      <c r="AH16" s="1"/>
    </row>
    <row r="17" spans="1:34" x14ac:dyDescent="0.3">
      <c r="A17" s="9" t="str">
        <f>'Link Coordinates'!A11</f>
        <v>4B</v>
      </c>
      <c r="B17" s="9" t="str">
        <f>'Link Coordinates'!B11</f>
        <v>intersection (A) SW bound approach</v>
      </c>
      <c r="C17" s="9" t="str">
        <f>'Link Coordinates'!C11</f>
        <v>'4B-Int A SW approach'</v>
      </c>
      <c r="D17" s="35">
        <f>'Link Coordinates'!D11</f>
        <v>442.9</v>
      </c>
      <c r="E17" s="35">
        <f>'Link Coordinates'!E11</f>
        <v>680.9</v>
      </c>
      <c r="F17" s="1">
        <f>'Link Coordinates'!F11</f>
        <v>438.43953006886807</v>
      </c>
      <c r="G17" s="1">
        <f>'Link Coordinates'!G11</f>
        <v>681.49515375615704</v>
      </c>
      <c r="H17" s="1">
        <f>'Link Coordinates'!H11</f>
        <v>450.51453849934336</v>
      </c>
      <c r="I17" s="1">
        <f>'Link Coordinates'!I11</f>
        <v>771.99313258112284</v>
      </c>
      <c r="J17" s="1">
        <f>'Link Coordinates'!J11</f>
        <v>1438.4499018007482</v>
      </c>
      <c r="K17" s="1">
        <f>'Link Coordinates'!K11</f>
        <v>2235.8764887013026</v>
      </c>
      <c r="L17" s="1">
        <f>'Link Coordinates'!L11</f>
        <v>1478.0660711920714</v>
      </c>
      <c r="M17" s="1">
        <f>'Link Coordinates'!M11</f>
        <v>2532.7858680483032</v>
      </c>
      <c r="N17" s="9">
        <f>'Link Coordinates'!N11</f>
        <v>1.3</v>
      </c>
      <c r="O17" s="5">
        <f>'Link Coordinates'!O11</f>
        <v>91.3</v>
      </c>
      <c r="P17" s="5">
        <f>'Link Coordinates'!P11</f>
        <v>9</v>
      </c>
      <c r="Q17" s="1">
        <f>'Link Coordinates'!Q11</f>
        <v>-82.4</v>
      </c>
      <c r="R17" s="1">
        <f>'Link Coordinates'!R11</f>
        <v>172.4</v>
      </c>
      <c r="S17" s="5">
        <f>'Link Coordinates'!S11</f>
        <v>1.2</v>
      </c>
      <c r="T17" s="5">
        <f>'Link Coordinates'!T11</f>
        <v>3.1E-7</v>
      </c>
      <c r="U17" s="5">
        <f>'Link Coordinates'!U11</f>
        <v>0</v>
      </c>
      <c r="V17" s="1">
        <f>'Link Coordinates'!V11</f>
        <v>495433.43953006889</v>
      </c>
      <c r="W17" s="1">
        <f>'Link Coordinates'!W11</f>
        <v>4412361.4951537559</v>
      </c>
      <c r="X17" s="1">
        <f>'Link Coordinates'!X11</f>
        <v>495445.51453849935</v>
      </c>
      <c r="Y17" s="1">
        <f>'Link Coordinates'!Y11</f>
        <v>4412451.993132581</v>
      </c>
      <c r="Z17" s="5">
        <f>'Link Coordinates'!Z11</f>
        <v>1625437.7937338217</v>
      </c>
      <c r="AA17" s="5">
        <f>'Link Coordinates'!AA11</f>
        <v>14476251.624520196</v>
      </c>
      <c r="AB17" s="5">
        <f>'Link Coordinates'!AB11</f>
        <v>1625477.4099032129</v>
      </c>
      <c r="AC17" s="5">
        <f>'Link Coordinates'!AC11</f>
        <v>14476548.533899544</v>
      </c>
      <c r="AD17" s="5">
        <f>'Link Coordinates'!AD11</f>
        <v>3</v>
      </c>
      <c r="AE17" s="5">
        <f>'Link Coordinates'!AE11</f>
        <v>36</v>
      </c>
      <c r="AF17" s="5">
        <f>'Link Coordinates'!AF11</f>
        <v>6</v>
      </c>
      <c r="AG17" s="1">
        <f>'Link Coordinates'!AG11</f>
        <v>55.685039370078741</v>
      </c>
      <c r="AH17" s="1">
        <f>'Link Coordinates'!AH11</f>
        <v>16.972799999999999</v>
      </c>
    </row>
    <row r="18" spans="1:34" x14ac:dyDescent="0.3">
      <c r="A18" s="9"/>
      <c r="B18" s="9"/>
      <c r="C18" s="9"/>
      <c r="D18" s="35"/>
      <c r="E18" s="35"/>
      <c r="F18" s="1"/>
      <c r="G18" s="1"/>
      <c r="H18" s="1"/>
      <c r="I18" s="1"/>
      <c r="J18" s="1"/>
      <c r="K18" s="1"/>
      <c r="L18" s="1"/>
      <c r="M18" s="1"/>
      <c r="N18" s="9"/>
      <c r="O18" s="5"/>
      <c r="P18" s="5"/>
      <c r="Q18" s="1"/>
      <c r="R18" s="1"/>
      <c r="S18" s="5"/>
      <c r="T18" s="5"/>
      <c r="U18" s="5"/>
      <c r="V18" s="1"/>
      <c r="W18" s="1"/>
      <c r="X18" s="1"/>
      <c r="Y18" s="1"/>
      <c r="Z18" s="5"/>
      <c r="AA18" s="5"/>
      <c r="AB18" s="5"/>
      <c r="AC18" s="5"/>
      <c r="AD18" s="5"/>
      <c r="AE18" s="5"/>
      <c r="AF18" s="5"/>
      <c r="AG18" s="1"/>
      <c r="AH18" s="1"/>
    </row>
    <row r="19" spans="1:34" x14ac:dyDescent="0.3">
      <c r="A19" s="9" t="str">
        <f>'Link Coordinates'!A12</f>
        <v>4C</v>
      </c>
      <c r="B19" s="9" t="str">
        <f>'Link Coordinates'!B12</f>
        <v>intersection (A) SW bound approach</v>
      </c>
      <c r="C19" s="9" t="str">
        <f>'Link Coordinates'!C12</f>
        <v>'4C-Int A SW approach'</v>
      </c>
      <c r="D19" s="35">
        <f>'Link Coordinates'!D12</f>
        <v>453.9</v>
      </c>
      <c r="E19" s="35">
        <f>'Link Coordinates'!E12</f>
        <v>769.8</v>
      </c>
      <c r="F19" s="1">
        <f>'Link Coordinates'!F12</f>
        <v>449.40302222799602</v>
      </c>
      <c r="G19" s="1">
        <f>'Link Coordinates'!G12</f>
        <v>769.96489668917945</v>
      </c>
      <c r="H19" s="1">
        <f>'Link Coordinates'!H12</f>
        <v>451.33781004770219</v>
      </c>
      <c r="I19" s="1">
        <f>'Link Coordinates'!I12</f>
        <v>822.72943588069245</v>
      </c>
      <c r="J19" s="1">
        <f>'Link Coordinates'!J12</f>
        <v>1474.4193642650787</v>
      </c>
      <c r="K19" s="1">
        <f>'Link Coordinates'!K12</f>
        <v>2526.1315508175176</v>
      </c>
      <c r="L19" s="1">
        <f>'Link Coordinates'!L12</f>
        <v>1480.7670933323561</v>
      </c>
      <c r="M19" s="1">
        <f>'Link Coordinates'!M12</f>
        <v>2699.2435560390172</v>
      </c>
      <c r="N19" s="9">
        <f>'Link Coordinates'!N12</f>
        <v>1.3</v>
      </c>
      <c r="O19" s="5">
        <f>'Link Coordinates'!O12</f>
        <v>52.8</v>
      </c>
      <c r="P19" s="5">
        <f>'Link Coordinates'!P12</f>
        <v>9</v>
      </c>
      <c r="Q19" s="1">
        <f>'Link Coordinates'!Q12</f>
        <v>-87.9</v>
      </c>
      <c r="R19" s="1">
        <f>'Link Coordinates'!R12</f>
        <v>177.9</v>
      </c>
      <c r="S19" s="5">
        <f>'Link Coordinates'!S12</f>
        <v>1.2</v>
      </c>
      <c r="T19" s="5">
        <f>'Link Coordinates'!T12</f>
        <v>3.1E-7</v>
      </c>
      <c r="U19" s="5">
        <f>'Link Coordinates'!U12</f>
        <v>0</v>
      </c>
      <c r="V19" s="1">
        <f>'Link Coordinates'!V12</f>
        <v>495444.40302222798</v>
      </c>
      <c r="W19" s="1">
        <f>'Link Coordinates'!W12</f>
        <v>4412449.9648966892</v>
      </c>
      <c r="X19" s="1">
        <f>'Link Coordinates'!X12</f>
        <v>495446.33781004773</v>
      </c>
      <c r="Y19" s="1">
        <f>'Link Coordinates'!Y12</f>
        <v>4412502.7294358807</v>
      </c>
      <c r="Z19" s="5">
        <f>'Link Coordinates'!Z12</f>
        <v>1625473.763196286</v>
      </c>
      <c r="AA19" s="5">
        <f>'Link Coordinates'!AA12</f>
        <v>14476541.879582312</v>
      </c>
      <c r="AB19" s="5">
        <f>'Link Coordinates'!AB12</f>
        <v>1625480.1109253534</v>
      </c>
      <c r="AC19" s="5">
        <f>'Link Coordinates'!AC12</f>
        <v>14476714.991587535</v>
      </c>
      <c r="AD19" s="5">
        <f>'Link Coordinates'!AD12</f>
        <v>3</v>
      </c>
      <c r="AE19" s="5">
        <f>'Link Coordinates'!AE12</f>
        <v>36</v>
      </c>
      <c r="AF19" s="5">
        <f>'Link Coordinates'!AF12</f>
        <v>6</v>
      </c>
      <c r="AG19" s="1">
        <f>'Link Coordinates'!AG12</f>
        <v>55.685039370078741</v>
      </c>
      <c r="AH19" s="1">
        <f>'Link Coordinates'!AH12</f>
        <v>16.972799999999999</v>
      </c>
    </row>
    <row r="20" spans="1:34" x14ac:dyDescent="0.3">
      <c r="A20" s="9"/>
      <c r="B20" s="9"/>
      <c r="C20" s="9"/>
      <c r="D20" s="35"/>
      <c r="E20" s="35"/>
      <c r="F20" s="1"/>
      <c r="G20" s="1"/>
      <c r="H20" s="1"/>
      <c r="I20" s="1"/>
      <c r="J20" s="1"/>
      <c r="K20" s="1"/>
      <c r="L20" s="1"/>
      <c r="M20" s="1"/>
      <c r="N20" s="9"/>
      <c r="O20" s="5"/>
      <c r="P20" s="5"/>
      <c r="Q20" s="1"/>
      <c r="R20" s="1"/>
      <c r="S20" s="5"/>
      <c r="T20" s="5"/>
      <c r="U20" s="5"/>
      <c r="V20" s="1"/>
      <c r="W20" s="1"/>
      <c r="X20" s="1"/>
      <c r="Y20" s="1"/>
      <c r="Z20" s="5"/>
      <c r="AA20" s="5"/>
      <c r="AB20" s="5"/>
      <c r="AC20" s="5"/>
      <c r="AD20" s="5"/>
      <c r="AE20" s="5"/>
      <c r="AF20" s="5"/>
      <c r="AG20" s="1"/>
      <c r="AH20" s="1"/>
    </row>
    <row r="21" spans="1:34" x14ac:dyDescent="0.3">
      <c r="A21" s="9">
        <f>'Link Coordinates'!A13</f>
        <v>5</v>
      </c>
      <c r="B21" s="9" t="str">
        <f>'Link Coordinates'!B13</f>
        <v>intersection (A) SW bound queue</v>
      </c>
      <c r="C21" s="9" t="str">
        <f>'Link Coordinates'!C13</f>
        <v>'5-Int A SW queue'</v>
      </c>
      <c r="D21" s="35">
        <f>'Link Coordinates'!D13</f>
        <v>398.8</v>
      </c>
      <c r="E21" s="35">
        <f>'Link Coordinates'!E13</f>
        <v>598.6</v>
      </c>
      <c r="F21" s="1">
        <f>'Link Coordinates'!F13</f>
        <v>402.46351983260342</v>
      </c>
      <c r="G21" s="1">
        <f>'Link Coordinates'!G13</f>
        <v>595.98683669930074</v>
      </c>
      <c r="H21" s="1">
        <f>'Link Coordinates'!H13</f>
        <v>389.62998451139168</v>
      </c>
      <c r="I21" s="1">
        <f>'Link Coordinates'!I13</f>
        <v>577.99488374362613</v>
      </c>
      <c r="J21" s="1">
        <f>'Link Coordinates'!J13</f>
        <v>1320.4183721542106</v>
      </c>
      <c r="K21" s="1">
        <f>'Link Coordinates'!K13</f>
        <v>1955.3373907457371</v>
      </c>
      <c r="L21" s="1">
        <f>'Link Coordinates'!L13</f>
        <v>1278.313597478319</v>
      </c>
      <c r="M21" s="1">
        <f>'Link Coordinates'!M13</f>
        <v>1896.3086736995608</v>
      </c>
      <c r="N21" s="9">
        <f>'Link Coordinates'!N13</f>
        <v>1.3</v>
      </c>
      <c r="O21" s="5">
        <f>'Link Coordinates'!O13</f>
        <v>22.1</v>
      </c>
      <c r="P21" s="5">
        <f>'Link Coordinates'!P13</f>
        <v>9</v>
      </c>
      <c r="Q21" s="1">
        <f>'Link Coordinates'!Q13</f>
        <v>125.5</v>
      </c>
      <c r="R21" s="1">
        <f>'Link Coordinates'!R13</f>
        <v>324.5</v>
      </c>
      <c r="S21" s="5">
        <f>'Link Coordinates'!S13</f>
        <v>1.2</v>
      </c>
      <c r="T21" s="5">
        <f>'Link Coordinates'!T13</f>
        <v>3.1E-7</v>
      </c>
      <c r="U21" s="5">
        <f>'Link Coordinates'!U13</f>
        <v>0</v>
      </c>
      <c r="V21" s="1">
        <f>'Link Coordinates'!V13</f>
        <v>495397.46351983259</v>
      </c>
      <c r="W21" s="1">
        <f>'Link Coordinates'!W13</f>
        <v>4412275.9868366988</v>
      </c>
      <c r="X21" s="1">
        <f>'Link Coordinates'!X13</f>
        <v>495384.62998451141</v>
      </c>
      <c r="Y21" s="1">
        <f>'Link Coordinates'!Y13</f>
        <v>4412257.994883744</v>
      </c>
      <c r="Z21" s="5">
        <f>'Link Coordinates'!Z13</f>
        <v>1625319.7622041751</v>
      </c>
      <c r="AA21" s="5">
        <f>'Link Coordinates'!AA13</f>
        <v>14475971.08542224</v>
      </c>
      <c r="AB21" s="5">
        <f>'Link Coordinates'!AB13</f>
        <v>1625277.6574294993</v>
      </c>
      <c r="AC21" s="5">
        <f>'Link Coordinates'!AC13</f>
        <v>14475912.056705195</v>
      </c>
      <c r="AD21" s="5">
        <f>'Link Coordinates'!AD13</f>
        <v>3</v>
      </c>
      <c r="AE21" s="5">
        <f>'Link Coordinates'!AE13</f>
        <v>36</v>
      </c>
      <c r="AF21" s="5">
        <f>'Link Coordinates'!AF13</f>
        <v>6</v>
      </c>
      <c r="AG21" s="1">
        <f>'Link Coordinates'!AG13</f>
        <v>55.685039370078741</v>
      </c>
      <c r="AH21" s="1">
        <f>'Link Coordinates'!AH13</f>
        <v>16.972799999999999</v>
      </c>
    </row>
    <row r="22" spans="1:34" x14ac:dyDescent="0.3">
      <c r="A22" s="9"/>
      <c r="B22" s="9"/>
      <c r="C22" s="9"/>
      <c r="D22" s="35"/>
      <c r="E22" s="35"/>
      <c r="F22" s="1"/>
      <c r="G22" s="1"/>
      <c r="H22" s="1"/>
      <c r="I22" s="1"/>
      <c r="J22" s="1"/>
      <c r="K22" s="1"/>
      <c r="L22" s="1"/>
      <c r="M22" s="1"/>
      <c r="N22" s="9"/>
      <c r="O22" s="5"/>
      <c r="P22" s="5"/>
      <c r="Q22" s="1"/>
      <c r="R22" s="1"/>
      <c r="S22" s="5"/>
      <c r="T22" s="5"/>
      <c r="U22" s="5"/>
      <c r="V22" s="1"/>
      <c r="W22" s="1"/>
      <c r="X22" s="1"/>
      <c r="Y22" s="1"/>
      <c r="Z22" s="5"/>
      <c r="AA22" s="5"/>
      <c r="AB22" s="5"/>
      <c r="AC22" s="5"/>
      <c r="AD22" s="5"/>
      <c r="AE22" s="5"/>
      <c r="AF22" s="5"/>
      <c r="AG22" s="1"/>
      <c r="AH22" s="1"/>
    </row>
    <row r="23" spans="1:34" x14ac:dyDescent="0.3">
      <c r="A23" s="9">
        <f>'Link Coordinates'!A14</f>
        <v>6</v>
      </c>
      <c r="B23" s="9" t="str">
        <f>'Link Coordinates'!B14</f>
        <v>intersection (A) SW bound departure</v>
      </c>
      <c r="C23" s="9" t="str">
        <f>'Link Coordinates'!C14</f>
        <v>'6-Int A SW departure'</v>
      </c>
      <c r="D23" s="35">
        <f>'Link Coordinates'!D14</f>
        <v>386.4</v>
      </c>
      <c r="E23" s="35">
        <f>'Link Coordinates'!E14</f>
        <v>579</v>
      </c>
      <c r="F23" s="1">
        <f>'Link Coordinates'!F14</f>
        <v>389.54848503231011</v>
      </c>
      <c r="G23" s="1">
        <f>'Link Coordinates'!G14</f>
        <v>575.78487294165234</v>
      </c>
      <c r="H23" s="1">
        <f>'Link Coordinates'!H14</f>
        <v>324.88870752554135</v>
      </c>
      <c r="I23" s="1">
        <f>'Link Coordinates'!I14</f>
        <v>512.46534062519277</v>
      </c>
      <c r="J23" s="1">
        <f>'Link Coordinates'!J14</f>
        <v>1278.0462107359256</v>
      </c>
      <c r="K23" s="1">
        <f>'Link Coordinates'!K14</f>
        <v>1889.0579820920352</v>
      </c>
      <c r="L23" s="1">
        <f>'Link Coordinates'!L14</f>
        <v>1065.9078330890463</v>
      </c>
      <c r="M23" s="1">
        <f>'Link Coordinates'!M14</f>
        <v>1681.3167343346217</v>
      </c>
      <c r="N23" s="9">
        <f>'Link Coordinates'!N14</f>
        <v>1.3</v>
      </c>
      <c r="O23" s="5">
        <f>'Link Coordinates'!O14</f>
        <v>90.5</v>
      </c>
      <c r="P23" s="5">
        <f>'Link Coordinates'!P14</f>
        <v>9</v>
      </c>
      <c r="Q23" s="1">
        <f>'Link Coordinates'!Q14</f>
        <v>135.6</v>
      </c>
      <c r="R23" s="1">
        <f>'Link Coordinates'!R14</f>
        <v>314.39999999999998</v>
      </c>
      <c r="S23" s="5">
        <f>'Link Coordinates'!S14</f>
        <v>1.2</v>
      </c>
      <c r="T23" s="5">
        <f>'Link Coordinates'!T14</f>
        <v>3.1E-7</v>
      </c>
      <c r="U23" s="5">
        <f>'Link Coordinates'!U14</f>
        <v>0</v>
      </c>
      <c r="V23" s="1">
        <f>'Link Coordinates'!V14</f>
        <v>495384.54848503228</v>
      </c>
      <c r="W23" s="1">
        <f>'Link Coordinates'!W14</f>
        <v>4412255.7848729417</v>
      </c>
      <c r="X23" s="1">
        <f>'Link Coordinates'!X14</f>
        <v>495319.88870752556</v>
      </c>
      <c r="Y23" s="1">
        <f>'Link Coordinates'!Y14</f>
        <v>4412192.4653406255</v>
      </c>
      <c r="Z23" s="5">
        <f>'Link Coordinates'!Z14</f>
        <v>1625277.3900427567</v>
      </c>
      <c r="AA23" s="5">
        <f>'Link Coordinates'!AA14</f>
        <v>14475904.806013588</v>
      </c>
      <c r="AB23" s="5">
        <f>'Link Coordinates'!AB14</f>
        <v>1625065.25166511</v>
      </c>
      <c r="AC23" s="5">
        <f>'Link Coordinates'!AC14</f>
        <v>14475697.064765831</v>
      </c>
      <c r="AD23" s="5">
        <f>'Link Coordinates'!AD14</f>
        <v>3</v>
      </c>
      <c r="AE23" s="5">
        <f>'Link Coordinates'!AE14</f>
        <v>36</v>
      </c>
      <c r="AF23" s="5">
        <f>'Link Coordinates'!AF14</f>
        <v>6</v>
      </c>
      <c r="AG23" s="1">
        <f>'Link Coordinates'!AG14</f>
        <v>55.685039370078741</v>
      </c>
      <c r="AH23" s="1">
        <f>'Link Coordinates'!AH14</f>
        <v>16.972799999999999</v>
      </c>
    </row>
    <row r="24" spans="1:34" x14ac:dyDescent="0.3">
      <c r="A24" s="9"/>
      <c r="B24" s="9"/>
      <c r="C24" s="9"/>
      <c r="D24" s="35"/>
      <c r="E24" s="35"/>
      <c r="F24" s="1"/>
      <c r="G24" s="1"/>
      <c r="H24" s="1"/>
      <c r="I24" s="1"/>
      <c r="J24" s="1"/>
      <c r="K24" s="1"/>
      <c r="L24" s="1"/>
      <c r="M24" s="1"/>
      <c r="N24" s="9"/>
      <c r="O24" s="5"/>
      <c r="P24" s="5"/>
      <c r="Q24" s="1"/>
      <c r="R24" s="1"/>
      <c r="S24" s="5"/>
      <c r="T24" s="5"/>
      <c r="U24" s="5"/>
      <c r="V24" s="1"/>
      <c r="W24" s="1"/>
      <c r="X24" s="1"/>
      <c r="Y24" s="1"/>
      <c r="Z24" s="5"/>
      <c r="AA24" s="5"/>
      <c r="AB24" s="5"/>
      <c r="AC24" s="5"/>
      <c r="AD24" s="5"/>
      <c r="AE24" s="5"/>
      <c r="AF24" s="5"/>
      <c r="AG24" s="1"/>
      <c r="AH24" s="1"/>
    </row>
    <row r="25" spans="1:34" x14ac:dyDescent="0.3">
      <c r="A25" s="9">
        <f>'Link Coordinates'!A15</f>
        <v>7</v>
      </c>
      <c r="B25" s="9" t="str">
        <f>'Link Coordinates'!B15</f>
        <v>intersection (A) SW bound connect</v>
      </c>
      <c r="C25" s="9" t="str">
        <f>'Link Coordinates'!C15</f>
        <v>'7-Int A SW connect'</v>
      </c>
      <c r="D25" s="35">
        <f>'Link Coordinates'!D15</f>
        <v>322</v>
      </c>
      <c r="E25" s="35">
        <f>'Link Coordinates'!E15</f>
        <v>514.20000000000005</v>
      </c>
      <c r="F25" s="1">
        <f>'Link Coordinates'!F15</f>
        <v>325.2096270211938</v>
      </c>
      <c r="G25" s="1">
        <f>'Link Coordinates'!G15</f>
        <v>511.0459083106507</v>
      </c>
      <c r="H25" s="1">
        <f>'Link Coordinates'!H15</f>
        <v>276.91697871093407</v>
      </c>
      <c r="I25" s="1">
        <f>'Link Coordinates'!I15</f>
        <v>461.90295236392762</v>
      </c>
      <c r="J25" s="1">
        <f>'Link Coordinates'!J15</f>
        <v>1066.9607185734703</v>
      </c>
      <c r="K25" s="1">
        <f>'Link Coordinates'!K15</f>
        <v>1676.6598041688014</v>
      </c>
      <c r="L25" s="1">
        <f>'Link Coordinates'!L15</f>
        <v>908.52027136133222</v>
      </c>
      <c r="M25" s="1">
        <f>'Link Coordinates'!M15</f>
        <v>1515.4296337399201</v>
      </c>
      <c r="N25" s="9">
        <f>'Link Coordinates'!N15</f>
        <v>1.3</v>
      </c>
      <c r="O25" s="5">
        <f>'Link Coordinates'!O15</f>
        <v>68.900000000000006</v>
      </c>
      <c r="P25" s="5">
        <f>'Link Coordinates'!P15</f>
        <v>9</v>
      </c>
      <c r="Q25" s="1">
        <f>'Link Coordinates'!Q15</f>
        <v>134.5</v>
      </c>
      <c r="R25" s="1">
        <f>'Link Coordinates'!R15</f>
        <v>315.5</v>
      </c>
      <c r="S25" s="5">
        <f>'Link Coordinates'!S15</f>
        <v>1.2</v>
      </c>
      <c r="T25" s="5">
        <f>'Link Coordinates'!T15</f>
        <v>3.1E-7</v>
      </c>
      <c r="U25" s="5">
        <f>'Link Coordinates'!U15</f>
        <v>0</v>
      </c>
      <c r="V25" s="1">
        <f>'Link Coordinates'!V15</f>
        <v>495320.20962702122</v>
      </c>
      <c r="W25" s="1">
        <f>'Link Coordinates'!W15</f>
        <v>4412191.0459083105</v>
      </c>
      <c r="X25" s="1">
        <f>'Link Coordinates'!X15</f>
        <v>495271.91697871091</v>
      </c>
      <c r="Y25" s="1">
        <f>'Link Coordinates'!Y15</f>
        <v>4412141.9029523637</v>
      </c>
      <c r="Z25" s="5">
        <f>'Link Coordinates'!Z15</f>
        <v>1625066.3045505944</v>
      </c>
      <c r="AA25" s="5">
        <f>'Link Coordinates'!AA15</f>
        <v>14475692.407835664</v>
      </c>
      <c r="AB25" s="5">
        <f>'Link Coordinates'!AB15</f>
        <v>1624907.8641033822</v>
      </c>
      <c r="AC25" s="5">
        <f>'Link Coordinates'!AC15</f>
        <v>14475531.177665235</v>
      </c>
      <c r="AD25" s="5">
        <f>'Link Coordinates'!AD15</f>
        <v>3</v>
      </c>
      <c r="AE25" s="5">
        <f>'Link Coordinates'!AE15</f>
        <v>36</v>
      </c>
      <c r="AF25" s="5">
        <f>'Link Coordinates'!AF15</f>
        <v>6</v>
      </c>
      <c r="AG25" s="1">
        <f>'Link Coordinates'!AG15</f>
        <v>55.685039370078741</v>
      </c>
      <c r="AH25" s="1">
        <f>'Link Coordinates'!AH15</f>
        <v>16.972799999999999</v>
      </c>
    </row>
    <row r="26" spans="1:34" x14ac:dyDescent="0.3">
      <c r="A26" s="9"/>
      <c r="B26" s="9"/>
      <c r="C26" s="9"/>
      <c r="D26" s="35"/>
      <c r="E26" s="35"/>
      <c r="F26" s="1"/>
      <c r="G26" s="1"/>
      <c r="H26" s="1"/>
      <c r="I26" s="1"/>
      <c r="J26" s="1"/>
      <c r="K26" s="1"/>
      <c r="L26" s="1"/>
      <c r="M26" s="1"/>
      <c r="N26" s="9"/>
      <c r="O26" s="5"/>
      <c r="P26" s="5"/>
      <c r="Q26" s="1"/>
      <c r="R26" s="1"/>
      <c r="S26" s="5"/>
      <c r="T26" s="5"/>
      <c r="U26" s="5"/>
      <c r="V26" s="1"/>
      <c r="W26" s="1"/>
      <c r="X26" s="1"/>
      <c r="Y26" s="1"/>
      <c r="Z26" s="5"/>
      <c r="AA26" s="5"/>
      <c r="AB26" s="5"/>
      <c r="AC26" s="5"/>
      <c r="AD26" s="5"/>
      <c r="AE26" s="5"/>
      <c r="AF26" s="5"/>
      <c r="AG26" s="1"/>
      <c r="AH26" s="1"/>
    </row>
    <row r="27" spans="1:34" x14ac:dyDescent="0.3">
      <c r="A27" s="9">
        <f>'Link Coordinates'!A16</f>
        <v>8</v>
      </c>
      <c r="B27" s="9" t="str">
        <f>'Link Coordinates'!B16</f>
        <v>intersection (A) NE bound approach</v>
      </c>
      <c r="C27" s="9" t="str">
        <f>'Link Coordinates'!C16</f>
        <v>'8-Int A NE approach'</v>
      </c>
      <c r="D27" s="35">
        <f>'Link Coordinates'!D16</f>
        <v>310</v>
      </c>
      <c r="E27" s="35">
        <f>'Link Coordinates'!E16</f>
        <v>471.2</v>
      </c>
      <c r="F27" s="1">
        <f>'Link Coordinates'!F16</f>
        <v>306.74664784340695</v>
      </c>
      <c r="G27" s="1">
        <f>'Link Coordinates'!G16</f>
        <v>474.30897084984588</v>
      </c>
      <c r="H27" s="1">
        <f>'Link Coordinates'!H16</f>
        <v>354.14118124327945</v>
      </c>
      <c r="I27" s="1">
        <f>'Link Coordinates'!I16</f>
        <v>523.90451705924227</v>
      </c>
      <c r="J27" s="1">
        <f>'Link Coordinates'!J16</f>
        <v>1006.3866399061907</v>
      </c>
      <c r="K27" s="1">
        <f>'Link Coordinates'!K16</f>
        <v>1556.131794126791</v>
      </c>
      <c r="L27" s="1">
        <f>'Link Coordinates'!L16</f>
        <v>1161.8805158900243</v>
      </c>
      <c r="M27" s="1">
        <f>'Link Coordinates'!M16</f>
        <v>1718.8468407455455</v>
      </c>
      <c r="N27" s="9">
        <f>'Link Coordinates'!N16</f>
        <v>1.3</v>
      </c>
      <c r="O27" s="5">
        <f>'Link Coordinates'!O16</f>
        <v>68.599999999999994</v>
      </c>
      <c r="P27" s="5">
        <f>'Link Coordinates'!P16</f>
        <v>9</v>
      </c>
      <c r="Q27" s="1">
        <f>'Link Coordinates'!Q16</f>
        <v>-46.3</v>
      </c>
      <c r="R27" s="1">
        <f>'Link Coordinates'!R16</f>
        <v>136.30000000000001</v>
      </c>
      <c r="S27" s="5">
        <f>'Link Coordinates'!S16</f>
        <v>1.2</v>
      </c>
      <c r="T27" s="5">
        <f>'Link Coordinates'!T16</f>
        <v>3.1E-7</v>
      </c>
      <c r="U27" s="5">
        <f>'Link Coordinates'!U16</f>
        <v>0</v>
      </c>
      <c r="V27" s="1">
        <f>'Link Coordinates'!V16</f>
        <v>495301.74664784339</v>
      </c>
      <c r="W27" s="1">
        <f>'Link Coordinates'!W16</f>
        <v>4412154.30897085</v>
      </c>
      <c r="X27" s="1">
        <f>'Link Coordinates'!X16</f>
        <v>495349.14118124329</v>
      </c>
      <c r="Y27" s="1">
        <f>'Link Coordinates'!Y16</f>
        <v>4412203.9045170592</v>
      </c>
      <c r="Z27" s="5">
        <f>'Link Coordinates'!Z16</f>
        <v>1625005.730471927</v>
      </c>
      <c r="AA27" s="5">
        <f>'Link Coordinates'!AA16</f>
        <v>14475571.879825622</v>
      </c>
      <c r="AB27" s="5">
        <f>'Link Coordinates'!AB16</f>
        <v>1625161.2243479111</v>
      </c>
      <c r="AC27" s="5">
        <f>'Link Coordinates'!AC16</f>
        <v>14475734.59487224</v>
      </c>
      <c r="AD27" s="5">
        <f>'Link Coordinates'!AD16</f>
        <v>3</v>
      </c>
      <c r="AE27" s="5">
        <f>'Link Coordinates'!AE16</f>
        <v>36</v>
      </c>
      <c r="AF27" s="5">
        <f>'Link Coordinates'!AF16</f>
        <v>6</v>
      </c>
      <c r="AG27" s="1">
        <f>'Link Coordinates'!AG16</f>
        <v>55.685039370078741</v>
      </c>
      <c r="AH27" s="1">
        <f>'Link Coordinates'!AH16</f>
        <v>16.972799999999999</v>
      </c>
    </row>
    <row r="28" spans="1:34" x14ac:dyDescent="0.3">
      <c r="A28" s="9"/>
      <c r="B28" s="9"/>
      <c r="C28" s="9"/>
      <c r="D28" s="35"/>
      <c r="E28" s="35"/>
      <c r="F28" s="1"/>
      <c r="G28" s="1"/>
      <c r="H28" s="1"/>
      <c r="I28" s="1"/>
      <c r="J28" s="1"/>
      <c r="K28" s="1"/>
      <c r="L28" s="1"/>
      <c r="M28" s="1"/>
      <c r="N28" s="9"/>
      <c r="O28" s="5"/>
      <c r="P28" s="5"/>
      <c r="Q28" s="1"/>
      <c r="R28" s="1"/>
      <c r="S28" s="5"/>
      <c r="T28" s="5"/>
      <c r="U28" s="5"/>
      <c r="V28" s="1"/>
      <c r="W28" s="1"/>
      <c r="X28" s="1"/>
      <c r="Y28" s="1"/>
      <c r="Z28" s="5"/>
      <c r="AA28" s="5"/>
      <c r="AB28" s="5"/>
      <c r="AC28" s="5"/>
      <c r="AD28" s="5"/>
      <c r="AE28" s="5"/>
      <c r="AF28" s="5"/>
      <c r="AG28" s="1"/>
      <c r="AH28" s="1"/>
    </row>
    <row r="29" spans="1:34" x14ac:dyDescent="0.3">
      <c r="A29" s="9">
        <f>'Link Coordinates'!A17</f>
        <v>9</v>
      </c>
      <c r="B29" s="9" t="str">
        <f>'Link Coordinates'!B17</f>
        <v>intersection (A) NE bound queue</v>
      </c>
      <c r="C29" s="9" t="str">
        <f>'Link Coordinates'!C17</f>
        <v>'9-Int A NE queue'</v>
      </c>
      <c r="D29" s="35">
        <f>'Link Coordinates'!D17</f>
        <v>358</v>
      </c>
      <c r="E29" s="35">
        <f>'Link Coordinates'!E17</f>
        <v>520.20000000000005</v>
      </c>
      <c r="F29" s="1">
        <f>'Link Coordinates'!F17</f>
        <v>355.77056552356783</v>
      </c>
      <c r="G29" s="1">
        <f>'Link Coordinates'!G17</f>
        <v>522.20739181907663</v>
      </c>
      <c r="H29" s="1">
        <f>'Link Coordinates'!H17</f>
        <v>374.10474413780054</v>
      </c>
      <c r="I29" s="1">
        <f>'Link Coordinates'!I17</f>
        <v>542.5695600371572</v>
      </c>
      <c r="J29" s="1">
        <f>'Link Coordinates'!J17</f>
        <v>1167.2262648411017</v>
      </c>
      <c r="K29" s="1">
        <f>'Link Coordinates'!K17</f>
        <v>1713.2788445507763</v>
      </c>
      <c r="L29" s="1">
        <f>'Link Coordinates'!L17</f>
        <v>1227.3777694809728</v>
      </c>
      <c r="M29" s="1">
        <f>'Link Coordinates'!M17</f>
        <v>1780.0838583896232</v>
      </c>
      <c r="N29" s="9">
        <f>'Link Coordinates'!N17</f>
        <v>1.3</v>
      </c>
      <c r="O29" s="5">
        <f>'Link Coordinates'!O17</f>
        <v>27.4</v>
      </c>
      <c r="P29" s="5">
        <f>'Link Coordinates'!P17</f>
        <v>6</v>
      </c>
      <c r="Q29" s="1">
        <f>'Link Coordinates'!Q17</f>
        <v>-48</v>
      </c>
      <c r="R29" s="1">
        <f>'Link Coordinates'!R17</f>
        <v>138</v>
      </c>
      <c r="S29" s="5">
        <f>'Link Coordinates'!S17</f>
        <v>1.2</v>
      </c>
      <c r="T29" s="5">
        <f>'Link Coordinates'!T17</f>
        <v>3.1E-7</v>
      </c>
      <c r="U29" s="5">
        <f>'Link Coordinates'!U17</f>
        <v>0</v>
      </c>
      <c r="V29" s="1">
        <f>'Link Coordinates'!V17</f>
        <v>495350.77056552359</v>
      </c>
      <c r="W29" s="1">
        <f>'Link Coordinates'!W17</f>
        <v>4412202.207391819</v>
      </c>
      <c r="X29" s="1">
        <f>'Link Coordinates'!X17</f>
        <v>495369.10474413779</v>
      </c>
      <c r="Y29" s="1">
        <f>'Link Coordinates'!Y17</f>
        <v>4412222.569560037</v>
      </c>
      <c r="Z29" s="5">
        <f>'Link Coordinates'!Z17</f>
        <v>1625166.570096862</v>
      </c>
      <c r="AA29" s="5">
        <f>'Link Coordinates'!AA17</f>
        <v>14475729.026876045</v>
      </c>
      <c r="AB29" s="5">
        <f>'Link Coordinates'!AB17</f>
        <v>1625226.7216015018</v>
      </c>
      <c r="AC29" s="5">
        <f>'Link Coordinates'!AC17</f>
        <v>14475795.831889885</v>
      </c>
      <c r="AD29" s="5">
        <f>'Link Coordinates'!AD17</f>
        <v>2</v>
      </c>
      <c r="AE29" s="5">
        <f>'Link Coordinates'!AE17</f>
        <v>24</v>
      </c>
      <c r="AF29" s="5">
        <f>'Link Coordinates'!AF17</f>
        <v>6</v>
      </c>
      <c r="AG29" s="1">
        <f>'Link Coordinates'!AG17</f>
        <v>43.685039370078741</v>
      </c>
      <c r="AH29" s="1">
        <f>'Link Coordinates'!AH17</f>
        <v>13.315200000000001</v>
      </c>
    </row>
    <row r="30" spans="1:34" x14ac:dyDescent="0.3">
      <c r="A30" s="9"/>
      <c r="B30" s="9"/>
      <c r="C30" s="9"/>
      <c r="D30" s="35"/>
      <c r="E30" s="35"/>
      <c r="F30" s="1"/>
      <c r="G30" s="1"/>
      <c r="H30" s="1"/>
      <c r="I30" s="1"/>
      <c r="J30" s="1"/>
      <c r="K30" s="1"/>
      <c r="L30" s="1"/>
      <c r="M30" s="1"/>
      <c r="N30" s="9"/>
      <c r="O30" s="5"/>
      <c r="P30" s="5"/>
      <c r="Q30" s="1"/>
      <c r="R30" s="1"/>
      <c r="S30" s="5"/>
      <c r="T30" s="5"/>
      <c r="U30" s="5"/>
      <c r="V30" s="1"/>
      <c r="W30" s="1"/>
      <c r="X30" s="1"/>
      <c r="Y30" s="1"/>
      <c r="Z30" s="5"/>
      <c r="AA30" s="5"/>
      <c r="AB30" s="5"/>
      <c r="AC30" s="5"/>
      <c r="AD30" s="5"/>
      <c r="AE30" s="5"/>
      <c r="AF30" s="5"/>
      <c r="AG30" s="1"/>
      <c r="AH30" s="1"/>
    </row>
    <row r="31" spans="1:34" x14ac:dyDescent="0.3">
      <c r="A31" s="9">
        <f>'Link Coordinates'!A18</f>
        <v>10</v>
      </c>
      <c r="B31" s="9" t="str">
        <f>'Link Coordinates'!B18</f>
        <v>intersection (A) NB LT queue</v>
      </c>
      <c r="C31" s="9" t="str">
        <f>'Link Coordinates'!C18</f>
        <v>'10-Int A NB LT queue'</v>
      </c>
      <c r="D31" s="35">
        <f>'Link Coordinates'!D18</f>
        <v>353.1</v>
      </c>
      <c r="E31" s="35">
        <f>'Link Coordinates'!E18</f>
        <v>525.6</v>
      </c>
      <c r="F31" s="1">
        <f>'Link Coordinates'!F18</f>
        <v>352.02281055335521</v>
      </c>
      <c r="G31" s="1">
        <f>'Link Coordinates'!G18</f>
        <v>526.64386919488845</v>
      </c>
      <c r="H31" s="1">
        <f>'Link Coordinates'!H18</f>
        <v>379.58095729841085</v>
      </c>
      <c r="I31" s="1">
        <f>'Link Coordinates'!I18</f>
        <v>555.08167058631079</v>
      </c>
      <c r="J31" s="1">
        <f>'Link Coordinates'!J18</f>
        <v>1154.9304808180946</v>
      </c>
      <c r="K31" s="1">
        <f>'Link Coordinates'!K18</f>
        <v>1727.8342165186627</v>
      </c>
      <c r="L31" s="1">
        <f>'Link Coordinates'!L18</f>
        <v>1245.3443480918991</v>
      </c>
      <c r="M31" s="1">
        <f>'Link Coordinates'!M18</f>
        <v>1821.134089850101</v>
      </c>
      <c r="N31" s="9">
        <f>'Link Coordinates'!N18</f>
        <v>1.3</v>
      </c>
      <c r="O31" s="5">
        <f>'Link Coordinates'!O18</f>
        <v>39.6</v>
      </c>
      <c r="P31" s="5">
        <f>'Link Coordinates'!P18</f>
        <v>3</v>
      </c>
      <c r="Q31" s="1">
        <f>'Link Coordinates'!Q18</f>
        <v>-45.9</v>
      </c>
      <c r="R31" s="1">
        <f>'Link Coordinates'!R18</f>
        <v>135.9</v>
      </c>
      <c r="S31" s="5">
        <f>'Link Coordinates'!S18</f>
        <v>1.2</v>
      </c>
      <c r="T31" s="5">
        <f>'Link Coordinates'!T18</f>
        <v>3.1E-7</v>
      </c>
      <c r="U31" s="5">
        <f>'Link Coordinates'!U18</f>
        <v>0</v>
      </c>
      <c r="V31" s="1">
        <f>'Link Coordinates'!V18</f>
        <v>495347.02281055338</v>
      </c>
      <c r="W31" s="1">
        <f>'Link Coordinates'!W18</f>
        <v>4412206.6438691951</v>
      </c>
      <c r="X31" s="1">
        <f>'Link Coordinates'!X18</f>
        <v>495374.5809572984</v>
      </c>
      <c r="Y31" s="1">
        <f>'Link Coordinates'!Y18</f>
        <v>4412235.081670586</v>
      </c>
      <c r="Z31" s="5">
        <f>'Link Coordinates'!Z18</f>
        <v>1625154.2743128391</v>
      </c>
      <c r="AA31" s="5">
        <f>'Link Coordinates'!AA18</f>
        <v>14475743.582248015</v>
      </c>
      <c r="AB31" s="5">
        <f>'Link Coordinates'!AB18</f>
        <v>1625244.6881801127</v>
      </c>
      <c r="AC31" s="5">
        <f>'Link Coordinates'!AC18</f>
        <v>14475836.882121345</v>
      </c>
      <c r="AD31" s="5">
        <f>'Link Coordinates'!AD18</f>
        <v>1</v>
      </c>
      <c r="AE31" s="5">
        <f>'Link Coordinates'!AE18</f>
        <v>12</v>
      </c>
      <c r="AF31" s="5">
        <f>'Link Coordinates'!AF18</f>
        <v>6</v>
      </c>
      <c r="AG31" s="1">
        <f>'Link Coordinates'!AG18</f>
        <v>31.685039370078741</v>
      </c>
      <c r="AH31" s="1">
        <f>'Link Coordinates'!AH18</f>
        <v>9.6576000000000004</v>
      </c>
    </row>
    <row r="32" spans="1:34" x14ac:dyDescent="0.3">
      <c r="A32" s="9"/>
      <c r="B32" s="9"/>
      <c r="C32" s="9"/>
      <c r="D32" s="35"/>
      <c r="E32" s="35"/>
      <c r="F32" s="1"/>
      <c r="G32" s="1"/>
      <c r="H32" s="1"/>
      <c r="I32" s="1"/>
      <c r="J32" s="1"/>
      <c r="K32" s="1"/>
      <c r="L32" s="1"/>
      <c r="M32" s="1"/>
      <c r="N32" s="9"/>
      <c r="O32" s="5"/>
      <c r="P32" s="5"/>
      <c r="Q32" s="1"/>
      <c r="R32" s="1"/>
      <c r="S32" s="5"/>
      <c r="T32" s="5"/>
      <c r="U32" s="5"/>
      <c r="V32" s="1"/>
      <c r="W32" s="1"/>
      <c r="X32" s="1"/>
      <c r="Y32" s="1"/>
      <c r="Z32" s="5"/>
      <c r="AA32" s="5"/>
      <c r="AB32" s="5"/>
      <c r="AC32" s="5"/>
      <c r="AD32" s="5"/>
      <c r="AE32" s="5"/>
      <c r="AF32" s="5"/>
      <c r="AG32" s="1"/>
      <c r="AH32" s="1"/>
    </row>
    <row r="33" spans="1:34" x14ac:dyDescent="0.3">
      <c r="A33" s="9">
        <f>'Link Coordinates'!A19</f>
        <v>11</v>
      </c>
      <c r="B33" s="9" t="str">
        <f>'Link Coordinates'!B19</f>
        <v>intersection (A) WB LT queue</v>
      </c>
      <c r="C33" s="9" t="str">
        <f>'Link Coordinates'!C19</f>
        <v>'11-Int A WB LT queue'</v>
      </c>
      <c r="D33" s="35">
        <f>'Link Coordinates'!D19</f>
        <v>380.3</v>
      </c>
      <c r="E33" s="35">
        <f>'Link Coordinates'!E19</f>
        <v>539.79999999999995</v>
      </c>
      <c r="F33" s="1">
        <f>'Link Coordinates'!F19</f>
        <v>382.87419471717095</v>
      </c>
      <c r="G33" s="1">
        <f>'Link Coordinates'!G19</f>
        <v>541.34062375617441</v>
      </c>
      <c r="H33" s="1">
        <f>'Link Coordinates'!H19</f>
        <v>393.81262338600999</v>
      </c>
      <c r="I33" s="1">
        <f>'Link Coordinates'!I19</f>
        <v>523.06384126426076</v>
      </c>
      <c r="J33" s="1">
        <f>'Link Coordinates'!J19</f>
        <v>1256.1489327991171</v>
      </c>
      <c r="K33" s="1">
        <f>'Link Coordinates'!K19</f>
        <v>1776.051915210546</v>
      </c>
      <c r="L33" s="1">
        <f>'Link Coordinates'!L19</f>
        <v>1292.0361659645996</v>
      </c>
      <c r="M33" s="1">
        <f>'Link Coordinates'!M19</f>
        <v>1716.0887180585983</v>
      </c>
      <c r="N33" s="9">
        <f>'Link Coordinates'!N19</f>
        <v>1.3</v>
      </c>
      <c r="O33" s="5">
        <f>'Link Coordinates'!O19</f>
        <v>21.3</v>
      </c>
      <c r="P33" s="5">
        <f>'Link Coordinates'!P19</f>
        <v>6</v>
      </c>
      <c r="Q33" s="1">
        <f>'Link Coordinates'!Q19</f>
        <v>59.1</v>
      </c>
      <c r="R33" s="1">
        <f>'Link Coordinates'!R19</f>
        <v>30.9</v>
      </c>
      <c r="S33" s="5">
        <f>'Link Coordinates'!S19</f>
        <v>1.2</v>
      </c>
      <c r="T33" s="5">
        <f>'Link Coordinates'!T19</f>
        <v>3.1E-7</v>
      </c>
      <c r="U33" s="5">
        <f>'Link Coordinates'!U19</f>
        <v>0</v>
      </c>
      <c r="V33" s="1">
        <f>'Link Coordinates'!V19</f>
        <v>495377.87419471715</v>
      </c>
      <c r="W33" s="1">
        <f>'Link Coordinates'!W19</f>
        <v>4412221.3406237559</v>
      </c>
      <c r="X33" s="1">
        <f>'Link Coordinates'!X19</f>
        <v>495388.81262338604</v>
      </c>
      <c r="Y33" s="1">
        <f>'Link Coordinates'!Y19</f>
        <v>4412203.0638412647</v>
      </c>
      <c r="Z33" s="5">
        <f>'Link Coordinates'!Z19</f>
        <v>1625255.4927648199</v>
      </c>
      <c r="AA33" s="5">
        <f>'Link Coordinates'!AA19</f>
        <v>14475791.799946705</v>
      </c>
      <c r="AB33" s="5">
        <f>'Link Coordinates'!AB19</f>
        <v>1625291.3799979857</v>
      </c>
      <c r="AC33" s="5">
        <f>'Link Coordinates'!AC19</f>
        <v>14475731.836749556</v>
      </c>
      <c r="AD33" s="5">
        <f>'Link Coordinates'!AD19</f>
        <v>2</v>
      </c>
      <c r="AE33" s="5">
        <f>'Link Coordinates'!AE19</f>
        <v>24</v>
      </c>
      <c r="AF33" s="5">
        <f>'Link Coordinates'!AF19</f>
        <v>6</v>
      </c>
      <c r="AG33" s="1">
        <f>'Link Coordinates'!AG19</f>
        <v>43.685039370078741</v>
      </c>
      <c r="AH33" s="1">
        <f>'Link Coordinates'!AH19</f>
        <v>13.315200000000001</v>
      </c>
    </row>
    <row r="34" spans="1:34" x14ac:dyDescent="0.3">
      <c r="A34" s="9"/>
      <c r="B34" s="9"/>
      <c r="C34" s="9"/>
      <c r="D34" s="35"/>
      <c r="E34" s="35"/>
      <c r="F34" s="1"/>
      <c r="G34" s="1"/>
      <c r="H34" s="1"/>
      <c r="I34" s="1"/>
      <c r="J34" s="1"/>
      <c r="K34" s="1"/>
      <c r="L34" s="1"/>
      <c r="M34" s="1"/>
      <c r="N34" s="9"/>
      <c r="O34" s="5"/>
      <c r="P34" s="5"/>
      <c r="Q34" s="1"/>
      <c r="R34" s="1"/>
      <c r="S34" s="5"/>
      <c r="T34" s="5"/>
      <c r="U34" s="5"/>
      <c r="V34" s="1"/>
      <c r="W34" s="1"/>
      <c r="X34" s="1"/>
      <c r="Y34" s="1"/>
      <c r="Z34" s="5"/>
      <c r="AA34" s="5"/>
      <c r="AB34" s="5"/>
      <c r="AC34" s="5"/>
      <c r="AD34" s="5"/>
      <c r="AE34" s="5"/>
      <c r="AF34" s="5"/>
      <c r="AG34" s="1"/>
      <c r="AH34" s="1"/>
    </row>
    <row r="35" spans="1:34" x14ac:dyDescent="0.3">
      <c r="A35" s="9">
        <f>'Link Coordinates'!A20</f>
        <v>12</v>
      </c>
      <c r="B35" s="9" t="str">
        <f>'Link Coordinates'!B20</f>
        <v>intersection (A) NB queue</v>
      </c>
      <c r="C35" s="9" t="str">
        <f>'Link Coordinates'!C20</f>
        <v>'12-Int A NB queue'</v>
      </c>
      <c r="D35" s="35">
        <f>'Link Coordinates'!D20</f>
        <v>385.7</v>
      </c>
      <c r="E35" s="35">
        <f>'Link Coordinates'!E20</f>
        <v>546.29999999999995</v>
      </c>
      <c r="F35" s="1">
        <f>'Link Coordinates'!F20</f>
        <v>388.26609278048153</v>
      </c>
      <c r="G35" s="1">
        <f>'Link Coordinates'!G20</f>
        <v>547.85408102811937</v>
      </c>
      <c r="H35" s="1">
        <f>'Link Coordinates'!H20</f>
        <v>397.33156544451128</v>
      </c>
      <c r="I35" s="1">
        <f>'Link Coordinates'!I20</f>
        <v>532.8852064753105</v>
      </c>
      <c r="J35" s="1">
        <f>'Link Coordinates'!J20</f>
        <v>1273.8388870750705</v>
      </c>
      <c r="K35" s="1">
        <f>'Link Coordinates'!K20</f>
        <v>1797.4215256828063</v>
      </c>
      <c r="L35" s="1">
        <f>'Link Coordinates'!L20</f>
        <v>1303.5812514583704</v>
      </c>
      <c r="M35" s="1">
        <f>'Link Coordinates'!M20</f>
        <v>1748.3110448665041</v>
      </c>
      <c r="N35" s="9">
        <f>'Link Coordinates'!N20</f>
        <v>1.3</v>
      </c>
      <c r="O35" s="5">
        <f>'Link Coordinates'!O20</f>
        <v>17.5</v>
      </c>
      <c r="P35" s="5">
        <f>'Link Coordinates'!P20</f>
        <v>6</v>
      </c>
      <c r="Q35" s="1">
        <f>'Link Coordinates'!Q20</f>
        <v>58.8</v>
      </c>
      <c r="R35" s="1">
        <f>'Link Coordinates'!R20</f>
        <v>31.200000000000003</v>
      </c>
      <c r="S35" s="5">
        <f>'Link Coordinates'!S20</f>
        <v>1.2</v>
      </c>
      <c r="T35" s="5">
        <f>'Link Coordinates'!T20</f>
        <v>3.1E-7</v>
      </c>
      <c r="U35" s="5">
        <f>'Link Coordinates'!U20</f>
        <v>0</v>
      </c>
      <c r="V35" s="1">
        <f>'Link Coordinates'!V20</f>
        <v>495383.26609278045</v>
      </c>
      <c r="W35" s="1">
        <f>'Link Coordinates'!W20</f>
        <v>4412227.8540810281</v>
      </c>
      <c r="X35" s="1">
        <f>'Link Coordinates'!X20</f>
        <v>495392.33156544453</v>
      </c>
      <c r="Y35" s="1">
        <f>'Link Coordinates'!Y20</f>
        <v>4412212.8852064749</v>
      </c>
      <c r="Z35" s="5">
        <f>'Link Coordinates'!Z20</f>
        <v>1625273.1827190958</v>
      </c>
      <c r="AA35" s="5">
        <f>'Link Coordinates'!AA20</f>
        <v>14475813.169557178</v>
      </c>
      <c r="AB35" s="5">
        <f>'Link Coordinates'!AB20</f>
        <v>1625302.9250834794</v>
      </c>
      <c r="AC35" s="5">
        <f>'Link Coordinates'!AC20</f>
        <v>14475764.059076361</v>
      </c>
      <c r="AD35" s="5">
        <f>'Link Coordinates'!AD20</f>
        <v>2</v>
      </c>
      <c r="AE35" s="5">
        <f>'Link Coordinates'!AE20</f>
        <v>24</v>
      </c>
      <c r="AF35" s="5">
        <f>'Link Coordinates'!AF20</f>
        <v>6</v>
      </c>
      <c r="AG35" s="1">
        <f>'Link Coordinates'!AG20</f>
        <v>43.685039370078741</v>
      </c>
      <c r="AH35" s="1">
        <f>'Link Coordinates'!AH20</f>
        <v>13.315200000000001</v>
      </c>
    </row>
    <row r="36" spans="1:34" x14ac:dyDescent="0.3">
      <c r="A36" s="9"/>
      <c r="B36" s="9"/>
      <c r="C36" s="9"/>
      <c r="D36" s="35"/>
      <c r="E36" s="35"/>
      <c r="F36" s="1"/>
      <c r="G36" s="1"/>
      <c r="H36" s="1"/>
      <c r="I36" s="1"/>
      <c r="J36" s="1"/>
      <c r="K36" s="1"/>
      <c r="L36" s="1"/>
      <c r="M36" s="1"/>
      <c r="N36" s="9"/>
      <c r="O36" s="5"/>
      <c r="P36" s="5"/>
      <c r="Q36" s="1"/>
      <c r="R36" s="1"/>
      <c r="S36" s="5"/>
      <c r="T36" s="5"/>
      <c r="U36" s="5"/>
      <c r="V36" s="1"/>
      <c r="W36" s="1"/>
      <c r="X36" s="1"/>
      <c r="Y36" s="1"/>
      <c r="Z36" s="5"/>
      <c r="AA36" s="5"/>
      <c r="AB36" s="5"/>
      <c r="AC36" s="5"/>
      <c r="AD36" s="5"/>
      <c r="AE36" s="5"/>
      <c r="AF36" s="5"/>
      <c r="AG36" s="1"/>
      <c r="AH36" s="1"/>
    </row>
    <row r="37" spans="1:34" x14ac:dyDescent="0.3">
      <c r="A37" s="9">
        <f>'Link Coordinates'!A21</f>
        <v>13</v>
      </c>
      <c r="B37" s="9" t="str">
        <f>'Link Coordinates'!B21</f>
        <v>intersection (A) WB LT approach</v>
      </c>
      <c r="C37" s="9" t="str">
        <f>'Link Coordinates'!C21</f>
        <v>'13-Int A WB LT appr'</v>
      </c>
      <c r="D37" s="35">
        <f>'Link Coordinates'!D21</f>
        <v>395</v>
      </c>
      <c r="E37" s="35">
        <f>'Link Coordinates'!E21</f>
        <v>517.6</v>
      </c>
      <c r="F37" s="1">
        <f>'Link Coordinates'!F21</f>
        <v>397.95622369545049</v>
      </c>
      <c r="G37" s="1">
        <f>'Link Coordinates'!G21</f>
        <v>518.11062849749817</v>
      </c>
      <c r="H37" s="1">
        <f>'Link Coordinates'!H21</f>
        <v>419.72601863878606</v>
      </c>
      <c r="I37" s="1">
        <f>'Link Coordinates'!I21</f>
        <v>392.07695828145978</v>
      </c>
      <c r="J37" s="1">
        <f>'Link Coordinates'!J21</f>
        <v>1305.6306551688008</v>
      </c>
      <c r="K37" s="1">
        <f>'Link Coordinates'!K21</f>
        <v>1699.8380200049153</v>
      </c>
      <c r="L37" s="1">
        <f>'Link Coordinates'!L21</f>
        <v>1377.0538669251509</v>
      </c>
      <c r="M37" s="1">
        <f>'Link Coordinates'!M21</f>
        <v>1286.3417266452093</v>
      </c>
      <c r="N37" s="9">
        <f>'Link Coordinates'!N21</f>
        <v>1.3</v>
      </c>
      <c r="O37" s="5">
        <f>'Link Coordinates'!O21</f>
        <v>127.9</v>
      </c>
      <c r="P37" s="5">
        <f>'Link Coordinates'!P21</f>
        <v>6</v>
      </c>
      <c r="Q37" s="1">
        <f>'Link Coordinates'!Q21</f>
        <v>80.2</v>
      </c>
      <c r="R37" s="1">
        <f>'Link Coordinates'!R21</f>
        <v>9.7999999999999972</v>
      </c>
      <c r="S37" s="5">
        <f>'Link Coordinates'!S21</f>
        <v>1.2</v>
      </c>
      <c r="T37" s="5">
        <f>'Link Coordinates'!T21</f>
        <v>3.1E-7</v>
      </c>
      <c r="U37" s="5">
        <f>'Link Coordinates'!U21</f>
        <v>0</v>
      </c>
      <c r="V37" s="1">
        <f>'Link Coordinates'!V21</f>
        <v>495392.95622369542</v>
      </c>
      <c r="W37" s="1">
        <f>'Link Coordinates'!W21</f>
        <v>4412198.1106284978</v>
      </c>
      <c r="X37" s="1">
        <f>'Link Coordinates'!X21</f>
        <v>495414.72601863876</v>
      </c>
      <c r="Y37" s="1">
        <f>'Link Coordinates'!Y21</f>
        <v>4412072.0769582819</v>
      </c>
      <c r="Z37" s="5">
        <f>'Link Coordinates'!Z21</f>
        <v>1625304.9744871897</v>
      </c>
      <c r="AA37" s="5">
        <f>'Link Coordinates'!AA21</f>
        <v>14475715.586051501</v>
      </c>
      <c r="AB37" s="5">
        <f>'Link Coordinates'!AB21</f>
        <v>1625376.3976989461</v>
      </c>
      <c r="AC37" s="5">
        <f>'Link Coordinates'!AC21</f>
        <v>14475302.089758143</v>
      </c>
      <c r="AD37" s="5">
        <f>'Link Coordinates'!AD21</f>
        <v>2</v>
      </c>
      <c r="AE37" s="5">
        <f>'Link Coordinates'!AE21</f>
        <v>24</v>
      </c>
      <c r="AF37" s="5">
        <f>'Link Coordinates'!AF21</f>
        <v>6</v>
      </c>
      <c r="AG37" s="1">
        <f>'Link Coordinates'!AG21</f>
        <v>43.685039370078741</v>
      </c>
      <c r="AH37" s="1">
        <f>'Link Coordinates'!AH21</f>
        <v>13.315200000000001</v>
      </c>
    </row>
    <row r="38" spans="1:34" x14ac:dyDescent="0.3">
      <c r="A38" s="9"/>
      <c r="B38" s="9"/>
      <c r="C38" s="9"/>
      <c r="D38" s="35"/>
      <c r="E38" s="35"/>
      <c r="F38" s="1"/>
      <c r="G38" s="1"/>
      <c r="H38" s="1"/>
      <c r="I38" s="1"/>
      <c r="J38" s="1"/>
      <c r="K38" s="1"/>
      <c r="L38" s="1"/>
      <c r="M38" s="1"/>
      <c r="N38" s="9"/>
      <c r="O38" s="5"/>
      <c r="P38" s="5"/>
      <c r="Q38" s="1"/>
      <c r="R38" s="1"/>
      <c r="S38" s="5"/>
      <c r="T38" s="5"/>
      <c r="U38" s="5"/>
      <c r="V38" s="1"/>
      <c r="W38" s="1"/>
      <c r="X38" s="1"/>
      <c r="Y38" s="1"/>
      <c r="Z38" s="5"/>
      <c r="AA38" s="5"/>
      <c r="AB38" s="5"/>
      <c r="AC38" s="5"/>
      <c r="AD38" s="5"/>
      <c r="AE38" s="5"/>
      <c r="AF38" s="5"/>
      <c r="AG38" s="1"/>
      <c r="AH38" s="1"/>
    </row>
    <row r="39" spans="1:34" x14ac:dyDescent="0.3">
      <c r="A39" s="9">
        <f>'Link Coordinates'!A22</f>
        <v>14</v>
      </c>
      <c r="B39" s="9" t="str">
        <f>'Link Coordinates'!B22</f>
        <v>intersection (A) NB approach</v>
      </c>
      <c r="C39" s="9" t="str">
        <f>'Link Coordinates'!C22</f>
        <v>'14-Int A NB approach'</v>
      </c>
      <c r="D39" s="35">
        <f>'Link Coordinates'!D22</f>
        <v>398.7</v>
      </c>
      <c r="E39" s="35">
        <f>'Link Coordinates'!E22</f>
        <v>530.79999999999995</v>
      </c>
      <c r="F39" s="1">
        <f>'Link Coordinates'!F22</f>
        <v>401.64880604744866</v>
      </c>
      <c r="G39" s="1">
        <f>'Link Coordinates'!G22</f>
        <v>531.35185405183813</v>
      </c>
      <c r="H39" s="1">
        <f>'Link Coordinates'!H22</f>
        <v>427.8986637798838</v>
      </c>
      <c r="I39" s="1">
        <f>'Link Coordinates'!I22</f>
        <v>391.08697972819675</v>
      </c>
      <c r="J39" s="1">
        <f>'Link Coordinates'!J22</f>
        <v>1317.7454266648576</v>
      </c>
      <c r="K39" s="1">
        <f>'Link Coordinates'!K22</f>
        <v>1743.280361062461</v>
      </c>
      <c r="L39" s="1">
        <f>'Link Coordinates'!L22</f>
        <v>1403.8670071518497</v>
      </c>
      <c r="M39" s="1">
        <f>'Link Coordinates'!M22</f>
        <v>1283.0937655124565</v>
      </c>
      <c r="N39" s="9">
        <f>'Link Coordinates'!N22</f>
        <v>1.3</v>
      </c>
      <c r="O39" s="5">
        <f>'Link Coordinates'!O22</f>
        <v>142.69999999999999</v>
      </c>
      <c r="P39" s="5">
        <f>'Link Coordinates'!P22</f>
        <v>6</v>
      </c>
      <c r="Q39" s="1">
        <f>'Link Coordinates'!Q22</f>
        <v>79.400000000000006</v>
      </c>
      <c r="R39" s="1">
        <f>'Link Coordinates'!R22</f>
        <v>10.599999999999994</v>
      </c>
      <c r="S39" s="5">
        <f>'Link Coordinates'!S22</f>
        <v>1.2</v>
      </c>
      <c r="T39" s="5">
        <f>'Link Coordinates'!T22</f>
        <v>3.1E-7</v>
      </c>
      <c r="U39" s="5">
        <f>'Link Coordinates'!U22</f>
        <v>0</v>
      </c>
      <c r="V39" s="1">
        <f>'Link Coordinates'!V22</f>
        <v>495396.64880604745</v>
      </c>
      <c r="W39" s="1">
        <f>'Link Coordinates'!W22</f>
        <v>4412211.3518540515</v>
      </c>
      <c r="X39" s="1">
        <f>'Link Coordinates'!X22</f>
        <v>495422.8986637799</v>
      </c>
      <c r="Y39" s="1">
        <f>'Link Coordinates'!Y22</f>
        <v>4412071.0869797282</v>
      </c>
      <c r="Z39" s="5">
        <f>'Link Coordinates'!Z22</f>
        <v>1625317.0892586857</v>
      </c>
      <c r="AA39" s="5">
        <f>'Link Coordinates'!AA22</f>
        <v>14475759.028392557</v>
      </c>
      <c r="AB39" s="5">
        <f>'Link Coordinates'!AB22</f>
        <v>1625403.2108391728</v>
      </c>
      <c r="AC39" s="5">
        <f>'Link Coordinates'!AC22</f>
        <v>14475298.841797007</v>
      </c>
      <c r="AD39" s="5">
        <f>'Link Coordinates'!AD22</f>
        <v>2</v>
      </c>
      <c r="AE39" s="5">
        <f>'Link Coordinates'!AE22</f>
        <v>24</v>
      </c>
      <c r="AF39" s="5">
        <f>'Link Coordinates'!AF22</f>
        <v>6</v>
      </c>
      <c r="AG39" s="1">
        <f>'Link Coordinates'!AG22</f>
        <v>43.685039370078741</v>
      </c>
      <c r="AH39" s="1">
        <f>'Link Coordinates'!AH22</f>
        <v>13.315200000000001</v>
      </c>
    </row>
    <row r="40" spans="1:34" x14ac:dyDescent="0.3">
      <c r="A40" s="9"/>
      <c r="B40" s="9"/>
      <c r="C40" s="9"/>
      <c r="D40" s="35"/>
      <c r="E40" s="35"/>
      <c r="F40" s="1"/>
      <c r="G40" s="1"/>
      <c r="H40" s="1"/>
      <c r="I40" s="1"/>
      <c r="J40" s="1"/>
      <c r="K40" s="1"/>
      <c r="L40" s="1"/>
      <c r="M40" s="1"/>
      <c r="N40" s="9"/>
      <c r="O40" s="5"/>
      <c r="P40" s="5"/>
      <c r="Q40" s="1"/>
      <c r="R40" s="1"/>
      <c r="S40" s="5"/>
      <c r="T40" s="5"/>
      <c r="U40" s="5"/>
      <c r="V40" s="1"/>
      <c r="W40" s="1"/>
      <c r="X40" s="1"/>
      <c r="Y40" s="1"/>
      <c r="Z40" s="5"/>
      <c r="AA40" s="5"/>
      <c r="AB40" s="5"/>
      <c r="AC40" s="5"/>
      <c r="AD40" s="5"/>
      <c r="AE40" s="5"/>
      <c r="AF40" s="5"/>
      <c r="AG40" s="1"/>
      <c r="AH40" s="1"/>
    </row>
    <row r="41" spans="1:34" x14ac:dyDescent="0.3">
      <c r="A41" s="9" t="str">
        <f>'Link Coordinates'!A23</f>
        <v>15A</v>
      </c>
      <c r="B41" s="9" t="str">
        <f>'Link Coordinates'!B23</f>
        <v>intersection (A) SB to E Transit Center</v>
      </c>
      <c r="C41" s="9" t="str">
        <f>'Link Coordinates'!C23</f>
        <v>'15A-Int A SB'</v>
      </c>
      <c r="D41" s="35">
        <f>'Link Coordinates'!D23</f>
        <v>400.4</v>
      </c>
      <c r="E41" s="35">
        <f>'Link Coordinates'!E23</f>
        <v>538.20000000000005</v>
      </c>
      <c r="F41" s="1">
        <f>'Link Coordinates'!F23</f>
        <v>398.91609150055547</v>
      </c>
      <c r="G41" s="1">
        <f>'Link Coordinates'!G23</f>
        <v>538.41912454284363</v>
      </c>
      <c r="H41" s="1">
        <f>'Link Coordinates'!H23</f>
        <v>403.82448126025253</v>
      </c>
      <c r="I41" s="1">
        <f>'Link Coordinates'!I23</f>
        <v>571.65867493040003</v>
      </c>
      <c r="J41" s="1">
        <f>'Link Coordinates'!J23</f>
        <v>1308.7798277577278</v>
      </c>
      <c r="K41" s="1">
        <f>'Link Coordinates'!K23</f>
        <v>1766.4669440382008</v>
      </c>
      <c r="L41" s="1">
        <f>'Link Coordinates'!L23</f>
        <v>1324.8834687016158</v>
      </c>
      <c r="M41" s="1">
        <f>'Link Coordinates'!M23</f>
        <v>1875.5205870419948</v>
      </c>
      <c r="N41" s="9">
        <f>'Link Coordinates'!N23</f>
        <v>1.3</v>
      </c>
      <c r="O41" s="5">
        <f>'Link Coordinates'!O23</f>
        <v>33.6</v>
      </c>
      <c r="P41" s="5">
        <f>'Link Coordinates'!P23</f>
        <v>3</v>
      </c>
      <c r="Q41" s="1">
        <f>'Link Coordinates'!Q23</f>
        <v>-81.599999999999994</v>
      </c>
      <c r="R41" s="1">
        <f>'Link Coordinates'!R23</f>
        <v>171.6</v>
      </c>
      <c r="S41" s="5">
        <f>'Link Coordinates'!S23</f>
        <v>1.2</v>
      </c>
      <c r="T41" s="5">
        <f>'Link Coordinates'!T23</f>
        <v>3.1E-7</v>
      </c>
      <c r="U41" s="5">
        <f>'Link Coordinates'!U23</f>
        <v>0</v>
      </c>
      <c r="V41" s="1">
        <f>'Link Coordinates'!V23</f>
        <v>495393.91609150055</v>
      </c>
      <c r="W41" s="1">
        <f>'Link Coordinates'!W23</f>
        <v>4412218.4191245427</v>
      </c>
      <c r="X41" s="1">
        <f>'Link Coordinates'!X23</f>
        <v>495398.82448126026</v>
      </c>
      <c r="Y41" s="1">
        <f>'Link Coordinates'!Y23</f>
        <v>4412251.6586749302</v>
      </c>
      <c r="Z41" s="5">
        <f>'Link Coordinates'!Z23</f>
        <v>1625308.1236597786</v>
      </c>
      <c r="AA41" s="5">
        <f>'Link Coordinates'!AA23</f>
        <v>14475782.214975534</v>
      </c>
      <c r="AB41" s="5">
        <f>'Link Coordinates'!AB23</f>
        <v>1625324.2273007226</v>
      </c>
      <c r="AC41" s="5">
        <f>'Link Coordinates'!AC23</f>
        <v>14475891.268618537</v>
      </c>
      <c r="AD41" s="5">
        <f>'Link Coordinates'!AD23</f>
        <v>1</v>
      </c>
      <c r="AE41" s="5">
        <f>'Link Coordinates'!AE23</f>
        <v>12</v>
      </c>
      <c r="AF41" s="5">
        <f>'Link Coordinates'!AF23</f>
        <v>6</v>
      </c>
      <c r="AG41" s="1">
        <f>'Link Coordinates'!AG23</f>
        <v>31.685039370078741</v>
      </c>
      <c r="AH41" s="1">
        <f>'Link Coordinates'!AH23</f>
        <v>9.6576000000000004</v>
      </c>
    </row>
    <row r="42" spans="1:34" x14ac:dyDescent="0.3">
      <c r="A42" s="9"/>
      <c r="B42" s="9"/>
      <c r="C42" s="9"/>
      <c r="D42" s="35"/>
      <c r="E42" s="35"/>
      <c r="F42" s="1"/>
      <c r="G42" s="1"/>
      <c r="H42" s="1"/>
      <c r="I42" s="1"/>
      <c r="J42" s="1"/>
      <c r="K42" s="1"/>
      <c r="L42" s="1"/>
      <c r="M42" s="1"/>
      <c r="N42" s="9"/>
      <c r="O42" s="5"/>
      <c r="P42" s="5"/>
      <c r="Q42" s="1"/>
      <c r="R42" s="1"/>
      <c r="S42" s="5"/>
      <c r="T42" s="5"/>
      <c r="U42" s="5"/>
      <c r="V42" s="1"/>
      <c r="W42" s="1"/>
      <c r="X42" s="1"/>
      <c r="Y42" s="1"/>
      <c r="Z42" s="5"/>
      <c r="AA42" s="5"/>
      <c r="AB42" s="5"/>
      <c r="AC42" s="5"/>
      <c r="AD42" s="5"/>
      <c r="AE42" s="5"/>
      <c r="AF42" s="5"/>
      <c r="AG42" s="1"/>
      <c r="AH42" s="1"/>
    </row>
    <row r="43" spans="1:34" x14ac:dyDescent="0.3">
      <c r="A43" s="9" t="str">
        <f>'Link Coordinates'!A24</f>
        <v>15B</v>
      </c>
      <c r="B43" s="9" t="str">
        <f>'Link Coordinates'!B24</f>
        <v>intersection (A) SB to E Transit Center</v>
      </c>
      <c r="C43" s="9" t="str">
        <f>'Link Coordinates'!C24</f>
        <v>'15B-Int A SB'</v>
      </c>
      <c r="D43" s="35">
        <f>'Link Coordinates'!D24</f>
        <v>405.2</v>
      </c>
      <c r="E43" s="35">
        <f>'Link Coordinates'!E24</f>
        <v>570.6</v>
      </c>
      <c r="F43" s="1">
        <f>'Link Coordinates'!F24</f>
        <v>405.03279660169051</v>
      </c>
      <c r="G43" s="1">
        <f>'Link Coordinates'!G24</f>
        <v>572.09065187874091</v>
      </c>
      <c r="H43" s="1">
        <f>'Link Coordinates'!H24</f>
        <v>433.75268946543173</v>
      </c>
      <c r="I43" s="1">
        <f>'Link Coordinates'!I24</f>
        <v>575.31210401950375</v>
      </c>
      <c r="J43" s="1">
        <f>'Link Coordinates'!J24</f>
        <v>1328.8477578795619</v>
      </c>
      <c r="K43" s="1">
        <f>'Link Coordinates'!K24</f>
        <v>1876.9378342478376</v>
      </c>
      <c r="L43" s="1">
        <f>'Link Coordinates'!L24</f>
        <v>1423.0731281674268</v>
      </c>
      <c r="M43" s="1">
        <f>'Link Coordinates'!M24</f>
        <v>1887.5069029511276</v>
      </c>
      <c r="N43" s="9">
        <f>'Link Coordinates'!N24</f>
        <v>1.3</v>
      </c>
      <c r="O43" s="5">
        <f>'Link Coordinates'!O24</f>
        <v>28.9</v>
      </c>
      <c r="P43" s="5">
        <f>'Link Coordinates'!P24</f>
        <v>3</v>
      </c>
      <c r="Q43" s="1">
        <f>'Link Coordinates'!Q24</f>
        <v>-6.4</v>
      </c>
      <c r="R43" s="1">
        <f>'Link Coordinates'!R24</f>
        <v>96.4</v>
      </c>
      <c r="S43" s="5">
        <f>'Link Coordinates'!S24</f>
        <v>1.2</v>
      </c>
      <c r="T43" s="5">
        <f>'Link Coordinates'!T24</f>
        <v>3.1E-7</v>
      </c>
      <c r="U43" s="5">
        <f>'Link Coordinates'!U24</f>
        <v>0</v>
      </c>
      <c r="V43" s="1">
        <f>'Link Coordinates'!V24</f>
        <v>495400.03279660171</v>
      </c>
      <c r="W43" s="1">
        <f>'Link Coordinates'!W24</f>
        <v>4412252.0906518791</v>
      </c>
      <c r="X43" s="1">
        <f>'Link Coordinates'!X24</f>
        <v>495428.75268946541</v>
      </c>
      <c r="Y43" s="1">
        <f>'Link Coordinates'!Y24</f>
        <v>4412255.3121040193</v>
      </c>
      <c r="Z43" s="5">
        <f>'Link Coordinates'!Z24</f>
        <v>1625328.1915899005</v>
      </c>
      <c r="AA43" s="5">
        <f>'Link Coordinates'!AA24</f>
        <v>14475892.685865745</v>
      </c>
      <c r="AB43" s="5">
        <f>'Link Coordinates'!AB24</f>
        <v>1625422.4169601882</v>
      </c>
      <c r="AC43" s="5">
        <f>'Link Coordinates'!AC24</f>
        <v>14475903.254934445</v>
      </c>
      <c r="AD43" s="5">
        <f>'Link Coordinates'!AD24</f>
        <v>1</v>
      </c>
      <c r="AE43" s="5">
        <f>'Link Coordinates'!AE24</f>
        <v>12</v>
      </c>
      <c r="AF43" s="5">
        <f>'Link Coordinates'!AF24</f>
        <v>6</v>
      </c>
      <c r="AG43" s="1">
        <f>'Link Coordinates'!AG24</f>
        <v>31.685039370078741</v>
      </c>
      <c r="AH43" s="1">
        <f>'Link Coordinates'!AH24</f>
        <v>9.6576000000000004</v>
      </c>
    </row>
    <row r="44" spans="1:34" x14ac:dyDescent="0.3">
      <c r="A44" s="9"/>
      <c r="B44" s="9"/>
      <c r="C44" s="9"/>
      <c r="D44" s="35"/>
      <c r="E44" s="35"/>
      <c r="F44" s="1"/>
      <c r="G44" s="1"/>
      <c r="H44" s="1"/>
      <c r="I44" s="1"/>
      <c r="J44" s="1"/>
      <c r="K44" s="1"/>
      <c r="L44" s="1"/>
      <c r="M44" s="1"/>
      <c r="N44" s="9"/>
      <c r="O44" s="5"/>
      <c r="P44" s="5"/>
      <c r="Q44" s="1"/>
      <c r="R44" s="1"/>
      <c r="S44" s="5"/>
      <c r="T44" s="5"/>
      <c r="U44" s="5"/>
      <c r="V44" s="1"/>
      <c r="W44" s="1"/>
      <c r="X44" s="1"/>
      <c r="Y44" s="1"/>
      <c r="Z44" s="5"/>
      <c r="AA44" s="5"/>
      <c r="AB44" s="5"/>
      <c r="AC44" s="5"/>
      <c r="AD44" s="5"/>
      <c r="AE44" s="5"/>
      <c r="AF44" s="5"/>
      <c r="AG44" s="1"/>
      <c r="AH44" s="1"/>
    </row>
    <row r="45" spans="1:34" x14ac:dyDescent="0.3">
      <c r="A45" s="9" t="str">
        <f>'Link Coordinates'!A25</f>
        <v>15C</v>
      </c>
      <c r="B45" s="9" t="str">
        <f>'Link Coordinates'!B25</f>
        <v>intersection (A) SB to E Transit Center</v>
      </c>
      <c r="C45" s="9" t="str">
        <f>'Link Coordinates'!C25</f>
        <v>'15C-Int A SB'</v>
      </c>
      <c r="D45" s="35">
        <f>'Link Coordinates'!D25</f>
        <v>434.5</v>
      </c>
      <c r="E45" s="35">
        <f>'Link Coordinates'!E25</f>
        <v>573.20000000000005</v>
      </c>
      <c r="F45" s="1">
        <f>'Link Coordinates'!F25</f>
        <v>435.57900970050798</v>
      </c>
      <c r="G45" s="1">
        <f>'Link Coordinates'!G25</f>
        <v>574.24198755568852</v>
      </c>
      <c r="H45" s="1">
        <f>'Link Coordinates'!H25</f>
        <v>452.181344754478</v>
      </c>
      <c r="I45" s="1">
        <f>'Link Coordinates'!I25</f>
        <v>557.04976632759474</v>
      </c>
      <c r="J45" s="1">
        <f>'Link Coordinates'!J25</f>
        <v>1429.0649924557347</v>
      </c>
      <c r="K45" s="1">
        <f>'Link Coordinates'!K25</f>
        <v>1883.9960221643323</v>
      </c>
      <c r="L45" s="1">
        <f>'Link Coordinates'!L25</f>
        <v>1483.5345956511744</v>
      </c>
      <c r="M45" s="1">
        <f>'Link Coordinates'!M25</f>
        <v>1827.5910968753108</v>
      </c>
      <c r="N45" s="9">
        <f>'Link Coordinates'!N25</f>
        <v>1.3</v>
      </c>
      <c r="O45" s="5">
        <f>'Link Coordinates'!O25</f>
        <v>23.9</v>
      </c>
      <c r="P45" s="5">
        <f>'Link Coordinates'!P25</f>
        <v>3</v>
      </c>
      <c r="Q45" s="1">
        <f>'Link Coordinates'!Q25</f>
        <v>46</v>
      </c>
      <c r="R45" s="1">
        <f>'Link Coordinates'!R25</f>
        <v>44</v>
      </c>
      <c r="S45" s="5">
        <f>'Link Coordinates'!S25</f>
        <v>1.2</v>
      </c>
      <c r="T45" s="5">
        <f>'Link Coordinates'!T25</f>
        <v>3.1E-7</v>
      </c>
      <c r="U45" s="5">
        <f>'Link Coordinates'!U25</f>
        <v>0</v>
      </c>
      <c r="V45" s="1">
        <f>'Link Coordinates'!V25</f>
        <v>495430.57900970051</v>
      </c>
      <c r="W45" s="1">
        <f>'Link Coordinates'!W25</f>
        <v>4412254.2419875553</v>
      </c>
      <c r="X45" s="1">
        <f>'Link Coordinates'!X25</f>
        <v>495447.18134475447</v>
      </c>
      <c r="Y45" s="1">
        <f>'Link Coordinates'!Y25</f>
        <v>4412237.0497663273</v>
      </c>
      <c r="Z45" s="5">
        <f>'Link Coordinates'!Z25</f>
        <v>1625428.4088244766</v>
      </c>
      <c r="AA45" s="5">
        <f>'Link Coordinates'!AA25</f>
        <v>14475899.744053658</v>
      </c>
      <c r="AB45" s="5">
        <f>'Link Coordinates'!AB25</f>
        <v>1625482.878427672</v>
      </c>
      <c r="AC45" s="5">
        <f>'Link Coordinates'!AC25</f>
        <v>14475843.339128369</v>
      </c>
      <c r="AD45" s="5">
        <f>'Link Coordinates'!AD25</f>
        <v>1</v>
      </c>
      <c r="AE45" s="5">
        <f>'Link Coordinates'!AE25</f>
        <v>12</v>
      </c>
      <c r="AF45" s="5">
        <f>'Link Coordinates'!AF25</f>
        <v>6</v>
      </c>
      <c r="AG45" s="1">
        <f>'Link Coordinates'!AG25</f>
        <v>31.685039370078741</v>
      </c>
      <c r="AH45" s="1">
        <f>'Link Coordinates'!AH25</f>
        <v>9.6576000000000004</v>
      </c>
    </row>
    <row r="46" spans="1:34" x14ac:dyDescent="0.3">
      <c r="A46" s="9"/>
      <c r="B46" s="9"/>
      <c r="C46" s="9"/>
      <c r="D46" s="35"/>
      <c r="E46" s="35"/>
      <c r="F46" s="1"/>
      <c r="G46" s="1"/>
      <c r="H46" s="1"/>
      <c r="I46" s="1"/>
      <c r="J46" s="1"/>
      <c r="K46" s="1"/>
      <c r="L46" s="1"/>
      <c r="M46" s="1"/>
      <c r="N46" s="9"/>
      <c r="O46" s="5"/>
      <c r="P46" s="5"/>
      <c r="Q46" s="1"/>
      <c r="R46" s="1"/>
      <c r="S46" s="5"/>
      <c r="T46" s="5"/>
      <c r="U46" s="5"/>
      <c r="V46" s="1"/>
      <c r="W46" s="1"/>
      <c r="X46" s="1"/>
      <c r="Y46" s="1"/>
      <c r="Z46" s="5"/>
      <c r="AA46" s="5"/>
      <c r="AB46" s="5"/>
      <c r="AC46" s="5"/>
      <c r="AD46" s="5"/>
      <c r="AE46" s="5"/>
      <c r="AF46" s="5"/>
      <c r="AG46" s="1"/>
      <c r="AH46" s="1"/>
    </row>
    <row r="47" spans="1:34" x14ac:dyDescent="0.3">
      <c r="A47" s="9" t="str">
        <f>'Link Coordinates'!A26</f>
        <v>15D</v>
      </c>
      <c r="B47" s="9" t="str">
        <f>'Link Coordinates'!B26</f>
        <v>intersection (A) SB to E Transit Center</v>
      </c>
      <c r="C47" s="9" t="str">
        <f>'Link Coordinates'!C26</f>
        <v>'15D-Int A SB'</v>
      </c>
      <c r="D47" s="35">
        <f>'Link Coordinates'!D26</f>
        <v>451.1</v>
      </c>
      <c r="E47" s="35">
        <f>'Link Coordinates'!E26</f>
        <v>556</v>
      </c>
      <c r="F47" s="1">
        <f>'Link Coordinates'!F26</f>
        <v>452.5998149487225</v>
      </c>
      <c r="G47" s="1">
        <f>'Link Coordinates'!G26</f>
        <v>556.02356097596771</v>
      </c>
      <c r="H47" s="1">
        <f>'Link Coordinates'!H26</f>
        <v>455.09099547437728</v>
      </c>
      <c r="I47" s="1">
        <f>'Link Coordinates'!I26</f>
        <v>397.44312706437631</v>
      </c>
      <c r="J47" s="1">
        <f>'Link Coordinates'!J26</f>
        <v>1484.9075293593257</v>
      </c>
      <c r="K47" s="1">
        <f>'Link Coordinates'!K26</f>
        <v>1824.2242814172168</v>
      </c>
      <c r="L47" s="1">
        <f>'Link Coordinates'!L26</f>
        <v>1493.0806938135736</v>
      </c>
      <c r="M47" s="1">
        <f>'Link Coordinates'!M26</f>
        <v>1303.9472672715758</v>
      </c>
      <c r="N47" s="9">
        <f>'Link Coordinates'!N26</f>
        <v>1.3</v>
      </c>
      <c r="O47" s="5">
        <f>'Link Coordinates'!O26</f>
        <v>158.6</v>
      </c>
      <c r="P47" s="5">
        <f>'Link Coordinates'!P26</f>
        <v>3</v>
      </c>
      <c r="Q47" s="1">
        <f>'Link Coordinates'!Q26</f>
        <v>89.1</v>
      </c>
      <c r="R47" s="1">
        <f>'Link Coordinates'!R26</f>
        <v>0.90000000000000568</v>
      </c>
      <c r="S47" s="5">
        <f>'Link Coordinates'!S26</f>
        <v>1.2</v>
      </c>
      <c r="T47" s="5">
        <f>'Link Coordinates'!T26</f>
        <v>3.1E-7</v>
      </c>
      <c r="U47" s="5">
        <f>'Link Coordinates'!U26</f>
        <v>0</v>
      </c>
      <c r="V47" s="1">
        <f>'Link Coordinates'!V26</f>
        <v>495447.59981494874</v>
      </c>
      <c r="W47" s="1">
        <f>'Link Coordinates'!W26</f>
        <v>4412236.0235609757</v>
      </c>
      <c r="X47" s="1">
        <f>'Link Coordinates'!X26</f>
        <v>495450.09099547437</v>
      </c>
      <c r="Y47" s="1">
        <f>'Link Coordinates'!Y26</f>
        <v>4412077.443127064</v>
      </c>
      <c r="Z47" s="5">
        <f>'Link Coordinates'!Z26</f>
        <v>1625484.2513613803</v>
      </c>
      <c r="AA47" s="5">
        <f>'Link Coordinates'!AA26</f>
        <v>14475839.972312912</v>
      </c>
      <c r="AB47" s="5">
        <f>'Link Coordinates'!AB26</f>
        <v>1625492.4245258344</v>
      </c>
      <c r="AC47" s="5">
        <f>'Link Coordinates'!AC26</f>
        <v>14475319.695298767</v>
      </c>
      <c r="AD47" s="5">
        <f>'Link Coordinates'!AD26</f>
        <v>1</v>
      </c>
      <c r="AE47" s="5">
        <f>'Link Coordinates'!AE26</f>
        <v>12</v>
      </c>
      <c r="AF47" s="5">
        <f>'Link Coordinates'!AF26</f>
        <v>6</v>
      </c>
      <c r="AG47" s="1">
        <f>'Link Coordinates'!AG26</f>
        <v>31.685039370078741</v>
      </c>
      <c r="AH47" s="1">
        <f>'Link Coordinates'!AH26</f>
        <v>9.6576000000000004</v>
      </c>
    </row>
    <row r="48" spans="1:34" x14ac:dyDescent="0.3">
      <c r="A48" s="9"/>
      <c r="B48" s="9"/>
      <c r="C48" s="9"/>
      <c r="D48" s="35"/>
      <c r="E48" s="35"/>
      <c r="F48" s="1"/>
      <c r="G48" s="1"/>
      <c r="H48" s="1"/>
      <c r="I48" s="1"/>
      <c r="J48" s="1"/>
      <c r="K48" s="1"/>
      <c r="L48" s="1"/>
      <c r="M48" s="1"/>
      <c r="N48" s="9"/>
      <c r="O48" s="5"/>
      <c r="P48" s="5"/>
      <c r="Q48" s="1"/>
      <c r="R48" s="1"/>
      <c r="S48" s="5"/>
      <c r="T48" s="5"/>
      <c r="U48" s="5"/>
      <c r="V48" s="1"/>
      <c r="W48" s="1"/>
      <c r="X48" s="1"/>
      <c r="Y48" s="1"/>
      <c r="Z48" s="5"/>
      <c r="AA48" s="5"/>
      <c r="AB48" s="5"/>
      <c r="AC48" s="5"/>
      <c r="AD48" s="5"/>
      <c r="AE48" s="5"/>
      <c r="AF48" s="5"/>
      <c r="AG48" s="1"/>
      <c r="AH48" s="1"/>
    </row>
    <row r="49" spans="1:34" x14ac:dyDescent="0.3">
      <c r="A49" s="9" t="str">
        <f>'Link Coordinates'!A27</f>
        <v>15E</v>
      </c>
      <c r="B49" s="9" t="str">
        <f>'Link Coordinates'!B27</f>
        <v>intersection (A) SB to E Transit Center</v>
      </c>
      <c r="C49" s="9" t="str">
        <f>'Link Coordinates'!C27</f>
        <v>'15E-Int A SB'</v>
      </c>
      <c r="D49" s="35">
        <f>'Link Coordinates'!D27</f>
        <v>454.9</v>
      </c>
      <c r="E49" s="35">
        <f>'Link Coordinates'!E27</f>
        <v>396.1</v>
      </c>
      <c r="F49" s="1">
        <f>'Link Coordinates'!F27</f>
        <v>456.20553354390984</v>
      </c>
      <c r="G49" s="1">
        <f>'Link Coordinates'!G27</f>
        <v>396.83863534015524</v>
      </c>
      <c r="H49" s="1">
        <f>'Link Coordinates'!H27</f>
        <v>480.38353034499005</v>
      </c>
      <c r="I49" s="1">
        <f>'Link Coordinates'!I27</f>
        <v>354.10417066950617</v>
      </c>
      <c r="J49" s="1">
        <f>'Link Coordinates'!J27</f>
        <v>1496.737314776607</v>
      </c>
      <c r="K49" s="1">
        <f>'Link Coordinates'!K27</f>
        <v>1301.9640267065461</v>
      </c>
      <c r="L49" s="1">
        <f>'Link Coordinates'!L27</f>
        <v>1576.0614512630907</v>
      </c>
      <c r="M49" s="1">
        <f>'Link Coordinates'!M27</f>
        <v>1161.7590901230517</v>
      </c>
      <c r="N49" s="9">
        <f>'Link Coordinates'!N27</f>
        <v>1.3</v>
      </c>
      <c r="O49" s="5">
        <f>'Link Coordinates'!O27</f>
        <v>49.1</v>
      </c>
      <c r="P49" s="5">
        <f>'Link Coordinates'!P27</f>
        <v>3</v>
      </c>
      <c r="Q49" s="1">
        <f>'Link Coordinates'!Q27</f>
        <v>60.5</v>
      </c>
      <c r="R49" s="1">
        <f>'Link Coordinates'!R27</f>
        <v>29.5</v>
      </c>
      <c r="S49" s="5">
        <f>'Link Coordinates'!S27</f>
        <v>1.2</v>
      </c>
      <c r="T49" s="5">
        <f>'Link Coordinates'!T27</f>
        <v>3.1E-7</v>
      </c>
      <c r="U49" s="5">
        <f>'Link Coordinates'!U27</f>
        <v>0</v>
      </c>
      <c r="V49" s="1">
        <f>'Link Coordinates'!V27</f>
        <v>495451.20553354389</v>
      </c>
      <c r="W49" s="1">
        <f>'Link Coordinates'!W27</f>
        <v>4412076.8386353403</v>
      </c>
      <c r="X49" s="1">
        <f>'Link Coordinates'!X27</f>
        <v>495475.38353034499</v>
      </c>
      <c r="Y49" s="1">
        <f>'Link Coordinates'!Y27</f>
        <v>4412034.1041706698</v>
      </c>
      <c r="Z49" s="5">
        <f>'Link Coordinates'!Z27</f>
        <v>1625496.0811467974</v>
      </c>
      <c r="AA49" s="5">
        <f>'Link Coordinates'!AA27</f>
        <v>14475317.712058203</v>
      </c>
      <c r="AB49" s="5">
        <f>'Link Coordinates'!AB27</f>
        <v>1625575.4052832839</v>
      </c>
      <c r="AC49" s="5">
        <f>'Link Coordinates'!AC27</f>
        <v>14475177.507121619</v>
      </c>
      <c r="AD49" s="5">
        <f>'Link Coordinates'!AD27</f>
        <v>1</v>
      </c>
      <c r="AE49" s="5">
        <f>'Link Coordinates'!AE27</f>
        <v>12</v>
      </c>
      <c r="AF49" s="5">
        <f>'Link Coordinates'!AF27</f>
        <v>6</v>
      </c>
      <c r="AG49" s="1">
        <f>'Link Coordinates'!AG27</f>
        <v>31.685039370078741</v>
      </c>
      <c r="AH49" s="1">
        <f>'Link Coordinates'!AH27</f>
        <v>9.6576000000000004</v>
      </c>
    </row>
    <row r="50" spans="1:34" x14ac:dyDescent="0.3">
      <c r="A50" s="9"/>
      <c r="B50" s="9"/>
      <c r="C50" s="9"/>
      <c r="D50" s="35"/>
      <c r="E50" s="35"/>
      <c r="F50" s="1"/>
      <c r="G50" s="1"/>
      <c r="H50" s="1"/>
      <c r="I50" s="1"/>
      <c r="J50" s="1"/>
      <c r="K50" s="1"/>
      <c r="L50" s="1"/>
      <c r="M50" s="1"/>
      <c r="N50" s="9"/>
      <c r="O50" s="5"/>
      <c r="P50" s="5"/>
      <c r="Q50" s="1"/>
      <c r="R50" s="1"/>
      <c r="S50" s="5"/>
      <c r="T50" s="5"/>
      <c r="U50" s="5"/>
      <c r="V50" s="1"/>
      <c r="W50" s="1"/>
      <c r="X50" s="1"/>
      <c r="Y50" s="1"/>
      <c r="Z50" s="5"/>
      <c r="AA50" s="5"/>
      <c r="AB50" s="5"/>
      <c r="AC50" s="5"/>
      <c r="AD50" s="5"/>
      <c r="AE50" s="5"/>
      <c r="AF50" s="5"/>
      <c r="AG50" s="1"/>
      <c r="AH50" s="1"/>
    </row>
    <row r="51" spans="1:34" x14ac:dyDescent="0.3">
      <c r="A51" s="9" t="str">
        <f>'Link Coordinates'!A28</f>
        <v>16A</v>
      </c>
      <c r="B51" s="9" t="str">
        <f>'Link Coordinates'!B28</f>
        <v>intersection (A) SB to E Transit Center</v>
      </c>
      <c r="C51" s="9" t="str">
        <f>'Link Coordinates'!C28</f>
        <v>'16A-Int A SB'</v>
      </c>
      <c r="D51" s="35">
        <f>'Link Coordinates'!D28</f>
        <v>480.4</v>
      </c>
      <c r="E51" s="35">
        <f>'Link Coordinates'!E28</f>
        <v>350.9</v>
      </c>
      <c r="F51" s="1">
        <f>'Link Coordinates'!F28</f>
        <v>481.18151444776083</v>
      </c>
      <c r="G51" s="1">
        <f>'Link Coordinates'!G28</f>
        <v>352.18032619591298</v>
      </c>
      <c r="H51" s="1">
        <f>'Link Coordinates'!H28</f>
        <v>525.05402542771265</v>
      </c>
      <c r="I51" s="1">
        <f>'Link Coordinates'!I28</f>
        <v>325.40043111930737</v>
      </c>
      <c r="J51" s="1">
        <f>'Link Coordinates'!J28</f>
        <v>1578.6795093430474</v>
      </c>
      <c r="K51" s="1">
        <f>'Link Coordinates'!K28</f>
        <v>1155.4472644222867</v>
      </c>
      <c r="L51" s="1">
        <f>'Link Coordinates'!L28</f>
        <v>1722.6181936604744</v>
      </c>
      <c r="M51" s="1">
        <f>'Link Coordinates'!M28</f>
        <v>1067.5867162706934</v>
      </c>
      <c r="N51" s="9">
        <f>'Link Coordinates'!N28</f>
        <v>1.3</v>
      </c>
      <c r="O51" s="5">
        <f>'Link Coordinates'!O28</f>
        <v>51.4</v>
      </c>
      <c r="P51" s="5">
        <f>'Link Coordinates'!P28</f>
        <v>3</v>
      </c>
      <c r="Q51" s="1">
        <f>'Link Coordinates'!Q28</f>
        <v>31.4</v>
      </c>
      <c r="R51" s="1">
        <f>'Link Coordinates'!R28</f>
        <v>58.6</v>
      </c>
      <c r="S51" s="5">
        <f>'Link Coordinates'!S28</f>
        <v>1.2</v>
      </c>
      <c r="T51" s="5">
        <f>'Link Coordinates'!T28</f>
        <v>3.1E-7</v>
      </c>
      <c r="U51" s="5">
        <f>'Link Coordinates'!U28</f>
        <v>0</v>
      </c>
      <c r="V51" s="1">
        <f>'Link Coordinates'!V28</f>
        <v>495476.18151444779</v>
      </c>
      <c r="W51" s="1">
        <f>'Link Coordinates'!W28</f>
        <v>4412032.1803261964</v>
      </c>
      <c r="X51" s="1">
        <f>'Link Coordinates'!X28</f>
        <v>495520.05402542773</v>
      </c>
      <c r="Y51" s="1">
        <f>'Link Coordinates'!Y28</f>
        <v>4412005.4004311189</v>
      </c>
      <c r="Z51" s="5">
        <f>'Link Coordinates'!Z28</f>
        <v>1625578.023341364</v>
      </c>
      <c r="AA51" s="5">
        <f>'Link Coordinates'!AA28</f>
        <v>14475171.195295919</v>
      </c>
      <c r="AB51" s="5">
        <f>'Link Coordinates'!AB28</f>
        <v>1625721.9620256815</v>
      </c>
      <c r="AC51" s="5">
        <f>'Link Coordinates'!AC28</f>
        <v>14475083.334747765</v>
      </c>
      <c r="AD51" s="5">
        <f>'Link Coordinates'!AD28</f>
        <v>1</v>
      </c>
      <c r="AE51" s="5">
        <f>'Link Coordinates'!AE28</f>
        <v>12</v>
      </c>
      <c r="AF51" s="5">
        <f>'Link Coordinates'!AF28</f>
        <v>6</v>
      </c>
      <c r="AG51" s="1">
        <f>'Link Coordinates'!AG28</f>
        <v>31.685039370078741</v>
      </c>
      <c r="AH51" s="1">
        <f>'Link Coordinates'!AH28</f>
        <v>9.6576000000000004</v>
      </c>
    </row>
    <row r="52" spans="1:34" x14ac:dyDescent="0.3">
      <c r="A52" s="9"/>
      <c r="B52" s="9"/>
      <c r="C52" s="9"/>
      <c r="D52" s="35"/>
      <c r="E52" s="35"/>
      <c r="F52" s="1"/>
      <c r="G52" s="1"/>
      <c r="H52" s="1"/>
      <c r="I52" s="1"/>
      <c r="J52" s="1"/>
      <c r="K52" s="1"/>
      <c r="L52" s="1"/>
      <c r="M52" s="1"/>
      <c r="N52" s="9"/>
      <c r="O52" s="5"/>
      <c r="P52" s="5"/>
      <c r="Q52" s="1"/>
      <c r="R52" s="1"/>
      <c r="S52" s="5"/>
      <c r="T52" s="5"/>
      <c r="U52" s="5"/>
      <c r="V52" s="1"/>
      <c r="W52" s="1"/>
      <c r="X52" s="1"/>
      <c r="Y52" s="1"/>
      <c r="Z52" s="5"/>
      <c r="AA52" s="5"/>
      <c r="AB52" s="5"/>
      <c r="AC52" s="5"/>
      <c r="AD52" s="5"/>
      <c r="AE52" s="5"/>
      <c r="AF52" s="5"/>
      <c r="AG52" s="1"/>
      <c r="AH52" s="1"/>
    </row>
    <row r="53" spans="1:34" x14ac:dyDescent="0.3">
      <c r="A53" s="9" t="str">
        <f>'Link Coordinates'!A29</f>
        <v>16B</v>
      </c>
      <c r="B53" s="9" t="str">
        <f>'Link Coordinates'!B29</f>
        <v>intersection (A) SB to E Transit Center</v>
      </c>
      <c r="C53" s="9" t="str">
        <f>'Link Coordinates'!C29</f>
        <v>'16B-Int A SB'</v>
      </c>
      <c r="D53" s="35">
        <f>'Link Coordinates'!D29</f>
        <v>560.20000000000005</v>
      </c>
      <c r="E53" s="35">
        <f>'Link Coordinates'!E29</f>
        <v>323</v>
      </c>
      <c r="F53" s="1">
        <f>'Link Coordinates'!F29</f>
        <v>560.07187461529395</v>
      </c>
      <c r="G53" s="1">
        <f>'Link Coordinates'!G29</f>
        <v>321.50548205571363</v>
      </c>
      <c r="H53" s="1">
        <f>'Link Coordinates'!H29</f>
        <v>525.10015471899317</v>
      </c>
      <c r="I53" s="1">
        <f>'Link Coordinates'!I29</f>
        <v>324.50361605783519</v>
      </c>
      <c r="J53" s="1">
        <f>'Link Coordinates'!J29</f>
        <v>1837.5061503126442</v>
      </c>
      <c r="K53" s="1">
        <f>'Link Coordinates'!K29</f>
        <v>1054.8080119938111</v>
      </c>
      <c r="L53" s="1">
        <f>'Link Coordinates'!L29</f>
        <v>1722.7695364796364</v>
      </c>
      <c r="M53" s="1">
        <f>'Link Coordinates'!M29</f>
        <v>1064.6444096385669</v>
      </c>
      <c r="N53" s="9">
        <f>'Link Coordinates'!N29</f>
        <v>1.3</v>
      </c>
      <c r="O53" s="5">
        <f>'Link Coordinates'!O29</f>
        <v>35.1</v>
      </c>
      <c r="P53" s="5">
        <f>'Link Coordinates'!P29</f>
        <v>3</v>
      </c>
      <c r="Q53" s="1">
        <f>'Link Coordinates'!Q29</f>
        <v>-175.1</v>
      </c>
      <c r="R53" s="1">
        <f>'Link Coordinates'!R29</f>
        <v>265.10000000000002</v>
      </c>
      <c r="S53" s="5">
        <f>'Link Coordinates'!S29</f>
        <v>1.2</v>
      </c>
      <c r="T53" s="5">
        <f>'Link Coordinates'!T29</f>
        <v>3.1E-7</v>
      </c>
      <c r="U53" s="5">
        <f>'Link Coordinates'!U29</f>
        <v>0</v>
      </c>
      <c r="V53" s="1">
        <f>'Link Coordinates'!V29</f>
        <v>495555.07187461527</v>
      </c>
      <c r="W53" s="1">
        <f>'Link Coordinates'!W29</f>
        <v>4412001.5054820562</v>
      </c>
      <c r="X53" s="1">
        <f>'Link Coordinates'!X29</f>
        <v>495520.10015471897</v>
      </c>
      <c r="Y53" s="1">
        <f>'Link Coordinates'!Y29</f>
        <v>4412004.5036160583</v>
      </c>
      <c r="Z53" s="5">
        <f>'Link Coordinates'!Z29</f>
        <v>1625836.8499823334</v>
      </c>
      <c r="AA53" s="5">
        <f>'Link Coordinates'!AA29</f>
        <v>14475070.556043491</v>
      </c>
      <c r="AB53" s="5">
        <f>'Link Coordinates'!AB29</f>
        <v>1625722.1133685005</v>
      </c>
      <c r="AC53" s="5">
        <f>'Link Coordinates'!AC29</f>
        <v>14475080.392441135</v>
      </c>
      <c r="AD53" s="5">
        <f>'Link Coordinates'!AD29</f>
        <v>1</v>
      </c>
      <c r="AE53" s="5">
        <f>'Link Coordinates'!AE29</f>
        <v>12</v>
      </c>
      <c r="AF53" s="5">
        <f>'Link Coordinates'!AF29</f>
        <v>6</v>
      </c>
      <c r="AG53" s="1">
        <f>'Link Coordinates'!AG29</f>
        <v>31.685039370078741</v>
      </c>
      <c r="AH53" s="1">
        <f>'Link Coordinates'!AH29</f>
        <v>9.6576000000000004</v>
      </c>
    </row>
    <row r="54" spans="1:34" x14ac:dyDescent="0.3">
      <c r="A54" s="9"/>
      <c r="B54" s="9"/>
      <c r="C54" s="9"/>
      <c r="D54" s="35"/>
      <c r="E54" s="35"/>
      <c r="F54" s="1"/>
      <c r="G54" s="1"/>
      <c r="H54" s="1"/>
      <c r="I54" s="1"/>
      <c r="J54" s="1"/>
      <c r="K54" s="1"/>
      <c r="L54" s="1"/>
      <c r="M54" s="1"/>
      <c r="N54" s="9"/>
      <c r="O54" s="5"/>
      <c r="P54" s="5"/>
      <c r="Q54" s="1"/>
      <c r="R54" s="1"/>
      <c r="S54" s="5"/>
      <c r="T54" s="5"/>
      <c r="U54" s="5"/>
      <c r="V54" s="1"/>
      <c r="W54" s="1"/>
      <c r="X54" s="1"/>
      <c r="Y54" s="1"/>
      <c r="Z54" s="5"/>
      <c r="AA54" s="5"/>
      <c r="AB54" s="5"/>
      <c r="AC54" s="5"/>
      <c r="AD54" s="5"/>
      <c r="AE54" s="5"/>
      <c r="AF54" s="5"/>
      <c r="AG54" s="1"/>
      <c r="AH54" s="1"/>
    </row>
    <row r="55" spans="1:34" x14ac:dyDescent="0.3">
      <c r="A55" s="9" t="str">
        <f>'Link Coordinates'!A30</f>
        <v>17A</v>
      </c>
      <c r="B55" s="9" t="str">
        <f>'Link Coordinates'!B30</f>
        <v>intersection (A) NB from E Transit Center</v>
      </c>
      <c r="C55" s="9" t="str">
        <f>'Link Coordinates'!C30</f>
        <v>'17A-Int A NB'</v>
      </c>
      <c r="D55" s="35">
        <f>'Link Coordinates'!D30</f>
        <v>483.5</v>
      </c>
      <c r="E55" s="35">
        <f>'Link Coordinates'!E30</f>
        <v>361.7</v>
      </c>
      <c r="F55" s="1">
        <f>'Link Coordinates'!F30</f>
        <v>482.15411244548852</v>
      </c>
      <c r="G55" s="1">
        <f>'Link Coordinates'!G30</f>
        <v>361.03774122081239</v>
      </c>
      <c r="H55" s="1">
        <f>'Link Coordinates'!H30</f>
        <v>463.03690901960596</v>
      </c>
      <c r="I55" s="1">
        <f>'Link Coordinates'!I30</f>
        <v>399.88902862771079</v>
      </c>
      <c r="J55" s="1">
        <f>'Link Coordinates'!J30</f>
        <v>1581.8704476558021</v>
      </c>
      <c r="K55" s="1">
        <f>'Link Coordinates'!K30</f>
        <v>1184.5070250026652</v>
      </c>
      <c r="L55" s="1">
        <f>'Link Coordinates'!L30</f>
        <v>1519.149963975085</v>
      </c>
      <c r="M55" s="1">
        <f>'Link Coordinates'!M30</f>
        <v>1311.9718786998385</v>
      </c>
      <c r="N55" s="9">
        <f>'Link Coordinates'!N30</f>
        <v>1.3</v>
      </c>
      <c r="O55" s="5">
        <f>'Link Coordinates'!O30</f>
        <v>43.3</v>
      </c>
      <c r="P55" s="5">
        <f>'Link Coordinates'!P30</f>
        <v>3</v>
      </c>
      <c r="Q55" s="1">
        <f>'Link Coordinates'!Q30</f>
        <v>-116.2</v>
      </c>
      <c r="R55" s="1">
        <f>'Link Coordinates'!R30</f>
        <v>206.2</v>
      </c>
      <c r="S55" s="5">
        <f>'Link Coordinates'!S30</f>
        <v>1.2</v>
      </c>
      <c r="T55" s="5">
        <f>'Link Coordinates'!T30</f>
        <v>3.1E-7</v>
      </c>
      <c r="U55" s="5">
        <f>'Link Coordinates'!U30</f>
        <v>0</v>
      </c>
      <c r="V55" s="1">
        <f>'Link Coordinates'!V30</f>
        <v>495477.15411244548</v>
      </c>
      <c r="W55" s="1">
        <f>'Link Coordinates'!W30</f>
        <v>4412041.0377412206</v>
      </c>
      <c r="X55" s="1">
        <f>'Link Coordinates'!X30</f>
        <v>495458.03690901963</v>
      </c>
      <c r="Y55" s="1">
        <f>'Link Coordinates'!Y30</f>
        <v>4412079.8890286274</v>
      </c>
      <c r="Z55" s="5">
        <f>'Link Coordinates'!Z30</f>
        <v>1625581.2142796768</v>
      </c>
      <c r="AA55" s="5">
        <f>'Link Coordinates'!AA30</f>
        <v>14475200.255056497</v>
      </c>
      <c r="AB55" s="5">
        <f>'Link Coordinates'!AB30</f>
        <v>1625518.4937959961</v>
      </c>
      <c r="AC55" s="5">
        <f>'Link Coordinates'!AC30</f>
        <v>14475327.719910195</v>
      </c>
      <c r="AD55" s="5">
        <f>'Link Coordinates'!AD30</f>
        <v>1</v>
      </c>
      <c r="AE55" s="5">
        <f>'Link Coordinates'!AE30</f>
        <v>12</v>
      </c>
      <c r="AF55" s="5">
        <f>'Link Coordinates'!AF30</f>
        <v>6</v>
      </c>
      <c r="AG55" s="1">
        <f>'Link Coordinates'!AG30</f>
        <v>31.685039370078741</v>
      </c>
      <c r="AH55" s="1">
        <f>'Link Coordinates'!AH30</f>
        <v>9.6576000000000004</v>
      </c>
    </row>
    <row r="56" spans="1:34" x14ac:dyDescent="0.3">
      <c r="A56" s="9"/>
      <c r="B56" s="9"/>
      <c r="C56" s="9"/>
      <c r="D56" s="35"/>
      <c r="E56" s="35"/>
      <c r="F56" s="1"/>
      <c r="G56" s="1"/>
      <c r="H56" s="1"/>
      <c r="I56" s="1"/>
      <c r="J56" s="1"/>
      <c r="K56" s="1"/>
      <c r="L56" s="1"/>
      <c r="M56" s="1"/>
      <c r="N56" s="9"/>
      <c r="O56" s="5"/>
      <c r="P56" s="5"/>
      <c r="Q56" s="1"/>
      <c r="R56" s="1"/>
      <c r="S56" s="5"/>
      <c r="T56" s="5"/>
      <c r="U56" s="5"/>
      <c r="V56" s="1"/>
      <c r="W56" s="1"/>
      <c r="X56" s="1"/>
      <c r="Y56" s="1"/>
      <c r="Z56" s="5"/>
      <c r="AA56" s="5"/>
      <c r="AB56" s="5"/>
      <c r="AC56" s="5"/>
      <c r="AD56" s="5"/>
      <c r="AE56" s="5"/>
      <c r="AF56" s="5"/>
      <c r="AG56" s="1"/>
      <c r="AH56" s="1"/>
    </row>
    <row r="57" spans="1:34" x14ac:dyDescent="0.3">
      <c r="A57" s="9" t="str">
        <f>'Link Coordinates'!A31</f>
        <v>17B</v>
      </c>
      <c r="B57" s="9" t="str">
        <f>'Link Coordinates'!B31</f>
        <v>intersection (A) NB from E Transit Center</v>
      </c>
      <c r="C57" s="9" t="str">
        <f>'Link Coordinates'!C31</f>
        <v>'17B-Int A NB'</v>
      </c>
      <c r="D57" s="35">
        <f>'Link Coordinates'!D31</f>
        <v>462.5</v>
      </c>
      <c r="E57" s="35">
        <f>'Link Coordinates'!E31</f>
        <v>401.2</v>
      </c>
      <c r="F57" s="1">
        <f>'Link Coordinates'!F31</f>
        <v>461.00000913851329</v>
      </c>
      <c r="G57" s="1">
        <f>'Link Coordinates'!G31</f>
        <v>401.19476402287717</v>
      </c>
      <c r="H57" s="1">
        <f>'Link Coordinates'!H31</f>
        <v>460.45965629943669</v>
      </c>
      <c r="I57" s="1">
        <f>'Link Coordinates'!I31</f>
        <v>555.99382092830319</v>
      </c>
      <c r="J57" s="1">
        <f>'Link Coordinates'!J31</f>
        <v>1512.4672215830487</v>
      </c>
      <c r="K57" s="1">
        <f>'Link Coordinates'!K31</f>
        <v>1316.255787476631</v>
      </c>
      <c r="L57" s="1">
        <f>'Link Coordinates'!L31</f>
        <v>1510.6944104312227</v>
      </c>
      <c r="M57" s="1">
        <f>'Link Coordinates'!M31</f>
        <v>1824.1267090823594</v>
      </c>
      <c r="N57" s="9">
        <f>'Link Coordinates'!N31</f>
        <v>1.3</v>
      </c>
      <c r="O57" s="5">
        <f>'Link Coordinates'!O31</f>
        <v>154.80000000000001</v>
      </c>
      <c r="P57" s="5">
        <f>'Link Coordinates'!P31</f>
        <v>3</v>
      </c>
      <c r="Q57" s="1">
        <f>'Link Coordinates'!Q31</f>
        <v>-90.2</v>
      </c>
      <c r="R57" s="1">
        <f>'Link Coordinates'!R31</f>
        <v>180.2</v>
      </c>
      <c r="S57" s="5">
        <f>'Link Coordinates'!S31</f>
        <v>1.2</v>
      </c>
      <c r="T57" s="5">
        <f>'Link Coordinates'!T31</f>
        <v>3.1E-7</v>
      </c>
      <c r="U57" s="5">
        <f>'Link Coordinates'!U31</f>
        <v>0</v>
      </c>
      <c r="V57" s="1">
        <f>'Link Coordinates'!V31</f>
        <v>495456.00000913849</v>
      </c>
      <c r="W57" s="1">
        <f>'Link Coordinates'!W31</f>
        <v>4412081.1947640227</v>
      </c>
      <c r="X57" s="1">
        <f>'Link Coordinates'!X31</f>
        <v>495455.45965629944</v>
      </c>
      <c r="Y57" s="1">
        <f>'Link Coordinates'!Y31</f>
        <v>4412235.993820928</v>
      </c>
      <c r="Z57" s="5">
        <f>'Link Coordinates'!Z31</f>
        <v>1625511.8110536039</v>
      </c>
      <c r="AA57" s="5">
        <f>'Link Coordinates'!AA31</f>
        <v>14475332.003818972</v>
      </c>
      <c r="AB57" s="5">
        <f>'Link Coordinates'!AB31</f>
        <v>1625510.0382424521</v>
      </c>
      <c r="AC57" s="5">
        <f>'Link Coordinates'!AC31</f>
        <v>14475839.874740576</v>
      </c>
      <c r="AD57" s="5">
        <f>'Link Coordinates'!AD31</f>
        <v>1</v>
      </c>
      <c r="AE57" s="5">
        <f>'Link Coordinates'!AE31</f>
        <v>12</v>
      </c>
      <c r="AF57" s="5">
        <f>'Link Coordinates'!AF31</f>
        <v>6</v>
      </c>
      <c r="AG57" s="1">
        <f>'Link Coordinates'!AG31</f>
        <v>31.685039370078741</v>
      </c>
      <c r="AH57" s="1">
        <f>'Link Coordinates'!AH31</f>
        <v>9.6576000000000004</v>
      </c>
    </row>
    <row r="58" spans="1:34" x14ac:dyDescent="0.3">
      <c r="A58" s="9"/>
      <c r="B58" s="9"/>
      <c r="C58" s="9"/>
      <c r="D58" s="35"/>
      <c r="E58" s="35"/>
      <c r="F58" s="1"/>
      <c r="G58" s="1"/>
      <c r="H58" s="1"/>
      <c r="I58" s="1"/>
      <c r="J58" s="1"/>
      <c r="K58" s="1"/>
      <c r="L58" s="1"/>
      <c r="M58" s="1"/>
      <c r="N58" s="9"/>
      <c r="O58" s="5"/>
      <c r="P58" s="5"/>
      <c r="Q58" s="1"/>
      <c r="R58" s="1"/>
      <c r="S58" s="5"/>
      <c r="T58" s="5"/>
      <c r="U58" s="5"/>
      <c r="V58" s="1"/>
      <c r="W58" s="1"/>
      <c r="X58" s="1"/>
      <c r="Y58" s="1"/>
      <c r="Z58" s="5"/>
      <c r="AA58" s="5"/>
      <c r="AB58" s="5"/>
      <c r="AC58" s="5"/>
      <c r="AD58" s="5"/>
      <c r="AE58" s="5"/>
      <c r="AF58" s="5"/>
      <c r="AG58" s="1"/>
      <c r="AH58" s="1"/>
    </row>
    <row r="59" spans="1:34" x14ac:dyDescent="0.3">
      <c r="A59" s="9" t="str">
        <f>'Link Coordinates'!A32</f>
        <v>17C</v>
      </c>
      <c r="B59" s="9" t="str">
        <f>'Link Coordinates'!B32</f>
        <v>intersection (A) NB from E Transit Center</v>
      </c>
      <c r="C59" s="9" t="str">
        <f>'Link Coordinates'!C32</f>
        <v>'17C-Int A NB'</v>
      </c>
      <c r="D59" s="35">
        <f>'Link Coordinates'!D32</f>
        <v>460.6</v>
      </c>
      <c r="E59" s="35">
        <f>'Link Coordinates'!E32</f>
        <v>559.79999999999995</v>
      </c>
      <c r="F59" s="1">
        <f>'Link Coordinates'!F32</f>
        <v>459.41637387274801</v>
      </c>
      <c r="G59" s="1">
        <f>'Link Coordinates'!G32</f>
        <v>558.87857219985153</v>
      </c>
      <c r="H59" s="1">
        <f>'Link Coordinates'!H32</f>
        <v>434.66068030876062</v>
      </c>
      <c r="I59" s="1">
        <f>'Link Coordinates'!I32</f>
        <v>590.67866081868954</v>
      </c>
      <c r="J59" s="1">
        <f>'Link Coordinates'!J32</f>
        <v>1507.2715678239763</v>
      </c>
      <c r="K59" s="1">
        <f>'Link Coordinates'!K32</f>
        <v>1833.591116141245</v>
      </c>
      <c r="L59" s="1">
        <f>'Link Coordinates'!L32</f>
        <v>1426.052100750527</v>
      </c>
      <c r="M59" s="1">
        <f>'Link Coordinates'!M32</f>
        <v>1937.9221155468815</v>
      </c>
      <c r="N59" s="9">
        <f>'Link Coordinates'!N32</f>
        <v>1.3</v>
      </c>
      <c r="O59" s="5">
        <f>'Link Coordinates'!O32</f>
        <v>40.299999999999997</v>
      </c>
      <c r="P59" s="5">
        <f>'Link Coordinates'!P32</f>
        <v>3</v>
      </c>
      <c r="Q59" s="1">
        <f>'Link Coordinates'!Q32</f>
        <v>-127.9</v>
      </c>
      <c r="R59" s="1">
        <f>'Link Coordinates'!R32</f>
        <v>217.9</v>
      </c>
      <c r="S59" s="5">
        <f>'Link Coordinates'!S32</f>
        <v>1.2</v>
      </c>
      <c r="T59" s="5">
        <f>'Link Coordinates'!T32</f>
        <v>3.1E-7</v>
      </c>
      <c r="U59" s="5">
        <f>'Link Coordinates'!U32</f>
        <v>0</v>
      </c>
      <c r="V59" s="1">
        <f>'Link Coordinates'!V32</f>
        <v>495454.41637387272</v>
      </c>
      <c r="W59" s="1">
        <f>'Link Coordinates'!W32</f>
        <v>4412238.8785721995</v>
      </c>
      <c r="X59" s="1">
        <f>'Link Coordinates'!X32</f>
        <v>495429.66068030876</v>
      </c>
      <c r="Y59" s="1">
        <f>'Link Coordinates'!Y32</f>
        <v>4412270.6786608184</v>
      </c>
      <c r="Z59" s="5">
        <f>'Link Coordinates'!Z32</f>
        <v>1625506.6153998447</v>
      </c>
      <c r="AA59" s="5">
        <f>'Link Coordinates'!AA32</f>
        <v>14475849.339147635</v>
      </c>
      <c r="AB59" s="5">
        <f>'Link Coordinates'!AB32</f>
        <v>1625425.3959327715</v>
      </c>
      <c r="AC59" s="5">
        <f>'Link Coordinates'!AC32</f>
        <v>14475953.670147041</v>
      </c>
      <c r="AD59" s="5">
        <f>'Link Coordinates'!AD32</f>
        <v>1</v>
      </c>
      <c r="AE59" s="5">
        <f>'Link Coordinates'!AE32</f>
        <v>12</v>
      </c>
      <c r="AF59" s="5">
        <f>'Link Coordinates'!AF32</f>
        <v>6</v>
      </c>
      <c r="AG59" s="1">
        <f>'Link Coordinates'!AG32</f>
        <v>31.685039370078741</v>
      </c>
      <c r="AH59" s="1">
        <f>'Link Coordinates'!AH32</f>
        <v>9.6576000000000004</v>
      </c>
    </row>
    <row r="60" spans="1:34" x14ac:dyDescent="0.3">
      <c r="A60" s="9"/>
      <c r="B60" s="9"/>
      <c r="C60" s="9"/>
      <c r="D60" s="35"/>
      <c r="E60" s="35"/>
      <c r="F60" s="1"/>
      <c r="G60" s="1"/>
      <c r="H60" s="1"/>
      <c r="I60" s="1"/>
      <c r="J60" s="1"/>
      <c r="K60" s="1"/>
      <c r="L60" s="1"/>
      <c r="M60" s="1"/>
      <c r="N60" s="9"/>
      <c r="O60" s="5"/>
      <c r="P60" s="5"/>
      <c r="Q60" s="1"/>
      <c r="R60" s="1"/>
      <c r="S60" s="5"/>
      <c r="T60" s="5"/>
      <c r="U60" s="5"/>
      <c r="V60" s="1"/>
      <c r="W60" s="1"/>
      <c r="X60" s="1"/>
      <c r="Y60" s="1"/>
      <c r="Z60" s="5"/>
      <c r="AA60" s="5"/>
      <c r="AB60" s="5"/>
      <c r="AC60" s="5"/>
      <c r="AD60" s="5"/>
      <c r="AE60" s="5"/>
      <c r="AF60" s="5"/>
      <c r="AG60" s="1"/>
      <c r="AH60" s="1"/>
    </row>
    <row r="61" spans="1:34" x14ac:dyDescent="0.3">
      <c r="A61" s="9" t="str">
        <f>'Link Coordinates'!A33</f>
        <v>17D</v>
      </c>
      <c r="B61" s="9" t="str">
        <f>'Link Coordinates'!B33</f>
        <v>intersection (A) NB from E Transit Center</v>
      </c>
      <c r="C61" s="9" t="str">
        <f>'Link Coordinates'!C33</f>
        <v>'17D-Int A NB'</v>
      </c>
      <c r="D61" s="35">
        <f>'Link Coordinates'!D33</f>
        <v>433.2</v>
      </c>
      <c r="E61" s="35">
        <f>'Link Coordinates'!E33</f>
        <v>593.6</v>
      </c>
      <c r="F61" s="1">
        <f>'Link Coordinates'!F33</f>
        <v>431.70741664505817</v>
      </c>
      <c r="G61" s="1">
        <f>'Link Coordinates'!G33</f>
        <v>593.74897962461546</v>
      </c>
      <c r="H61" s="1">
        <f>'Link Coordinates'!H33</f>
        <v>433.61435584013606</v>
      </c>
      <c r="I61" s="1">
        <f>'Link Coordinates'!I33</f>
        <v>612.85404656787102</v>
      </c>
      <c r="J61" s="1">
        <f>'Link Coordinates'!J33</f>
        <v>1416.3629155021592</v>
      </c>
      <c r="K61" s="1">
        <f>'Link Coordinates'!K33</f>
        <v>1947.9953399757724</v>
      </c>
      <c r="L61" s="1">
        <f>'Link Coordinates'!L33</f>
        <v>1422.6192776907351</v>
      </c>
      <c r="M61" s="1">
        <f>'Link Coordinates'!M33</f>
        <v>2010.6760058001016</v>
      </c>
      <c r="N61" s="9">
        <f>'Link Coordinates'!N33</f>
        <v>1.3</v>
      </c>
      <c r="O61" s="5">
        <f>'Link Coordinates'!O33</f>
        <v>19.2</v>
      </c>
      <c r="P61" s="5">
        <f>'Link Coordinates'!P33</f>
        <v>3</v>
      </c>
      <c r="Q61" s="1">
        <f>'Link Coordinates'!Q33</f>
        <v>-84.3</v>
      </c>
      <c r="R61" s="1">
        <f>'Link Coordinates'!R33</f>
        <v>174.3</v>
      </c>
      <c r="S61" s="5">
        <f>'Link Coordinates'!S33</f>
        <v>1.2</v>
      </c>
      <c r="T61" s="5">
        <f>'Link Coordinates'!T33</f>
        <v>3.1E-7</v>
      </c>
      <c r="U61" s="5">
        <f>'Link Coordinates'!U33</f>
        <v>0</v>
      </c>
      <c r="V61" s="1">
        <f>'Link Coordinates'!V33</f>
        <v>495426.70741664508</v>
      </c>
      <c r="W61" s="1">
        <f>'Link Coordinates'!W33</f>
        <v>4412273.7489796244</v>
      </c>
      <c r="X61" s="1">
        <f>'Link Coordinates'!X33</f>
        <v>495428.61435584014</v>
      </c>
      <c r="Y61" s="1">
        <f>'Link Coordinates'!Y33</f>
        <v>4412292.8540465683</v>
      </c>
      <c r="Z61" s="5">
        <f>'Link Coordinates'!Z33</f>
        <v>1625415.706747523</v>
      </c>
      <c r="AA61" s="5">
        <f>'Link Coordinates'!AA33</f>
        <v>14475963.74337147</v>
      </c>
      <c r="AB61" s="5">
        <f>'Link Coordinates'!AB33</f>
        <v>1625421.9631097117</v>
      </c>
      <c r="AC61" s="5">
        <f>'Link Coordinates'!AC33</f>
        <v>14476026.424037296</v>
      </c>
      <c r="AD61" s="5">
        <f>'Link Coordinates'!AD33</f>
        <v>1</v>
      </c>
      <c r="AE61" s="5">
        <f>'Link Coordinates'!AE33</f>
        <v>12</v>
      </c>
      <c r="AF61" s="5">
        <f>'Link Coordinates'!AF33</f>
        <v>6</v>
      </c>
      <c r="AG61" s="1">
        <f>'Link Coordinates'!AG33</f>
        <v>31.685039370078741</v>
      </c>
      <c r="AH61" s="1">
        <f>'Link Coordinates'!AH33</f>
        <v>9.6576000000000004</v>
      </c>
    </row>
    <row r="62" spans="1:34" x14ac:dyDescent="0.3">
      <c r="A62" s="9"/>
      <c r="B62" s="9"/>
      <c r="C62" s="9"/>
      <c r="D62" s="35"/>
      <c r="E62" s="35"/>
      <c r="F62" s="1"/>
      <c r="G62" s="1"/>
      <c r="H62" s="1"/>
      <c r="I62" s="1"/>
      <c r="J62" s="1"/>
      <c r="K62" s="1"/>
      <c r="L62" s="1"/>
      <c r="M62" s="1"/>
      <c r="N62" s="9"/>
      <c r="O62" s="5"/>
      <c r="P62" s="5"/>
      <c r="Q62" s="1"/>
      <c r="R62" s="1"/>
      <c r="S62" s="5"/>
      <c r="T62" s="5"/>
      <c r="U62" s="5"/>
      <c r="V62" s="1"/>
      <c r="W62" s="1"/>
      <c r="X62" s="1"/>
      <c r="Y62" s="1"/>
      <c r="Z62" s="5"/>
      <c r="AA62" s="5"/>
      <c r="AB62" s="5"/>
      <c r="AC62" s="5"/>
      <c r="AD62" s="5"/>
      <c r="AE62" s="5"/>
      <c r="AF62" s="5"/>
      <c r="AG62" s="1"/>
      <c r="AH62" s="1"/>
    </row>
    <row r="63" spans="1:34" x14ac:dyDescent="0.3">
      <c r="A63" s="9" t="str">
        <f>'Link Coordinates'!A34</f>
        <v>18A</v>
      </c>
      <c r="B63" s="9" t="str">
        <f>'Link Coordinates'!B34</f>
        <v>intersection (A) NB from E Transit Center</v>
      </c>
      <c r="C63" s="9" t="str">
        <f>'Link Coordinates'!C34</f>
        <v>'18A-Int A NB'</v>
      </c>
      <c r="D63" s="35">
        <f>'Link Coordinates'!D34</f>
        <v>596.29999999999995</v>
      </c>
      <c r="E63" s="35">
        <f>'Link Coordinates'!E34</f>
        <v>327.9</v>
      </c>
      <c r="F63" s="1">
        <f>'Link Coordinates'!F34</f>
        <v>596.17709223705492</v>
      </c>
      <c r="G63" s="1">
        <f>'Link Coordinates'!G34</f>
        <v>326.40504391977294</v>
      </c>
      <c r="H63" s="1">
        <f>'Link Coordinates'!H34</f>
        <v>524.9175190795653</v>
      </c>
      <c r="I63" s="1">
        <f>'Link Coordinates'!I34</f>
        <v>332.26364728682086</v>
      </c>
      <c r="J63" s="1">
        <f>'Link Coordinates'!J34</f>
        <v>1955.9615887042482</v>
      </c>
      <c r="K63" s="1">
        <f>'Link Coordinates'!K34</f>
        <v>1070.8826900255017</v>
      </c>
      <c r="L63" s="1">
        <f>'Link Coordinates'!L34</f>
        <v>1722.17033818755</v>
      </c>
      <c r="M63" s="1">
        <f>'Link Coordinates'!M34</f>
        <v>1090.1038296811707</v>
      </c>
      <c r="N63" s="9">
        <f>'Link Coordinates'!N34</f>
        <v>1.3</v>
      </c>
      <c r="O63" s="5">
        <f>'Link Coordinates'!O34</f>
        <v>71.5</v>
      </c>
      <c r="P63" s="5">
        <f>'Link Coordinates'!P34</f>
        <v>3</v>
      </c>
      <c r="Q63" s="1">
        <f>'Link Coordinates'!Q34</f>
        <v>-175.3</v>
      </c>
      <c r="R63" s="1">
        <f>'Link Coordinates'!R34</f>
        <v>265.3</v>
      </c>
      <c r="S63" s="5">
        <f>'Link Coordinates'!S34</f>
        <v>1.2</v>
      </c>
      <c r="T63" s="5">
        <f>'Link Coordinates'!T34</f>
        <v>3.1E-7</v>
      </c>
      <c r="U63" s="5">
        <f>'Link Coordinates'!U34</f>
        <v>0</v>
      </c>
      <c r="V63" s="1">
        <f>'Link Coordinates'!V34</f>
        <v>495591.17709223705</v>
      </c>
      <c r="W63" s="1">
        <f>'Link Coordinates'!W34</f>
        <v>4412006.4050439196</v>
      </c>
      <c r="X63" s="1">
        <f>'Link Coordinates'!X34</f>
        <v>495519.91751907958</v>
      </c>
      <c r="Y63" s="1">
        <f>'Link Coordinates'!Y34</f>
        <v>4412012.2636472872</v>
      </c>
      <c r="Z63" s="5">
        <f>'Link Coordinates'!Z34</f>
        <v>1625955.3054207251</v>
      </c>
      <c r="AA63" s="5">
        <f>'Link Coordinates'!AA34</f>
        <v>14475086.630721521</v>
      </c>
      <c r="AB63" s="5">
        <f>'Link Coordinates'!AB34</f>
        <v>1625721.5141702085</v>
      </c>
      <c r="AC63" s="5">
        <f>'Link Coordinates'!AC34</f>
        <v>14475105.851861177</v>
      </c>
      <c r="AD63" s="5">
        <f>'Link Coordinates'!AD34</f>
        <v>1</v>
      </c>
      <c r="AE63" s="5">
        <f>'Link Coordinates'!AE34</f>
        <v>12</v>
      </c>
      <c r="AF63" s="5">
        <f>'Link Coordinates'!AF34</f>
        <v>6</v>
      </c>
      <c r="AG63" s="1">
        <f>'Link Coordinates'!AG34</f>
        <v>31.685039370078741</v>
      </c>
      <c r="AH63" s="1">
        <f>'Link Coordinates'!AH34</f>
        <v>9.6576000000000004</v>
      </c>
    </row>
    <row r="64" spans="1:34" x14ac:dyDescent="0.3">
      <c r="A64" s="9"/>
      <c r="B64" s="9"/>
      <c r="C64" s="9"/>
      <c r="D64" s="35"/>
      <c r="E64" s="35"/>
      <c r="F64" s="1"/>
      <c r="G64" s="1"/>
      <c r="H64" s="1"/>
      <c r="I64" s="1"/>
      <c r="J64" s="1"/>
      <c r="K64" s="1"/>
      <c r="L64" s="1"/>
      <c r="M64" s="1"/>
      <c r="N64" s="9"/>
      <c r="O64" s="5"/>
      <c r="P64" s="5"/>
      <c r="Q64" s="1"/>
      <c r="R64" s="1"/>
      <c r="S64" s="5"/>
      <c r="T64" s="5"/>
      <c r="U64" s="5"/>
      <c r="V64" s="1"/>
      <c r="W64" s="1"/>
      <c r="X64" s="1"/>
      <c r="Y64" s="1"/>
      <c r="Z64" s="5"/>
      <c r="AA64" s="5"/>
      <c r="AB64" s="5"/>
      <c r="AC64" s="5"/>
      <c r="AD64" s="5"/>
      <c r="AE64" s="5"/>
      <c r="AF64" s="5"/>
      <c r="AG64" s="1"/>
      <c r="AH64" s="1"/>
    </row>
    <row r="65" spans="1:34" x14ac:dyDescent="0.3">
      <c r="A65" s="9" t="str">
        <f>'Link Coordinates'!A35</f>
        <v>18B</v>
      </c>
      <c r="B65" s="9" t="str">
        <f>'Link Coordinates'!B35</f>
        <v>intersection (A) NB from E Transit Center</v>
      </c>
      <c r="C65" s="9" t="str">
        <f>'Link Coordinates'!C35</f>
        <v>'18B-Int A NB'</v>
      </c>
      <c r="D65" s="35">
        <f>'Link Coordinates'!D35</f>
        <v>522.4</v>
      </c>
      <c r="E65" s="35">
        <f>'Link Coordinates'!E35</f>
        <v>335.6</v>
      </c>
      <c r="F65" s="1">
        <f>'Link Coordinates'!F35</f>
        <v>521.54823438242033</v>
      </c>
      <c r="G65" s="1">
        <f>'Link Coordinates'!G35</f>
        <v>334.36529544719838</v>
      </c>
      <c r="H65" s="1">
        <f>'Link Coordinates'!H35</f>
        <v>484.58941143522389</v>
      </c>
      <c r="I65" s="1">
        <f>'Link Coordinates'!I35</f>
        <v>359.86147960008259</v>
      </c>
      <c r="J65" s="1">
        <f>'Link Coordinates'!J35</f>
        <v>1711.1162545354996</v>
      </c>
      <c r="K65" s="1">
        <f>'Link Coordinates'!K35</f>
        <v>1096.9990008110183</v>
      </c>
      <c r="L65" s="1">
        <f>'Link Coordinates'!L35</f>
        <v>1589.8602737376111</v>
      </c>
      <c r="M65" s="1">
        <f>'Link Coordinates'!M35</f>
        <v>1180.6478989504021</v>
      </c>
      <c r="N65" s="9">
        <f>'Link Coordinates'!N35</f>
        <v>1.3</v>
      </c>
      <c r="O65" s="5">
        <f>'Link Coordinates'!O35</f>
        <v>44.9</v>
      </c>
      <c r="P65" s="5">
        <f>'Link Coordinates'!P35</f>
        <v>3</v>
      </c>
      <c r="Q65" s="1">
        <f>'Link Coordinates'!Q35</f>
        <v>-145.4</v>
      </c>
      <c r="R65" s="1">
        <f>'Link Coordinates'!R35</f>
        <v>235.4</v>
      </c>
      <c r="S65" s="5">
        <f>'Link Coordinates'!S35</f>
        <v>1.2</v>
      </c>
      <c r="T65" s="5">
        <f>'Link Coordinates'!T35</f>
        <v>3.1E-7</v>
      </c>
      <c r="U65" s="5">
        <f>'Link Coordinates'!U35</f>
        <v>0</v>
      </c>
      <c r="V65" s="1">
        <f>'Link Coordinates'!V35</f>
        <v>495516.54823438241</v>
      </c>
      <c r="W65" s="1">
        <f>'Link Coordinates'!W35</f>
        <v>4412014.3652954474</v>
      </c>
      <c r="X65" s="1">
        <f>'Link Coordinates'!X35</f>
        <v>495479.58941143524</v>
      </c>
      <c r="Y65" s="1">
        <f>'Link Coordinates'!Y35</f>
        <v>4412039.8614796</v>
      </c>
      <c r="Z65" s="5">
        <f>'Link Coordinates'!Z35</f>
        <v>1625710.4600865564</v>
      </c>
      <c r="AA65" s="5">
        <f>'Link Coordinates'!AA35</f>
        <v>14475112.747032307</v>
      </c>
      <c r="AB65" s="5">
        <f>'Link Coordinates'!AB35</f>
        <v>1625589.2041057586</v>
      </c>
      <c r="AC65" s="5">
        <f>'Link Coordinates'!AC35</f>
        <v>14475196.395930445</v>
      </c>
      <c r="AD65" s="5">
        <f>'Link Coordinates'!AD35</f>
        <v>1</v>
      </c>
      <c r="AE65" s="5">
        <f>'Link Coordinates'!AE35</f>
        <v>12</v>
      </c>
      <c r="AF65" s="5">
        <f>'Link Coordinates'!AF35</f>
        <v>6</v>
      </c>
      <c r="AG65" s="1">
        <f>'Link Coordinates'!AG35</f>
        <v>31.685039370078741</v>
      </c>
      <c r="AH65" s="1">
        <f>'Link Coordinates'!AH35</f>
        <v>9.6576000000000004</v>
      </c>
    </row>
    <row r="66" spans="1:34" x14ac:dyDescent="0.3">
      <c r="A66" s="9"/>
      <c r="B66" s="9"/>
      <c r="C66" s="9"/>
      <c r="D66" s="35"/>
      <c r="E66" s="35"/>
      <c r="F66" s="1"/>
      <c r="G66" s="1"/>
      <c r="H66" s="1"/>
      <c r="I66" s="1"/>
      <c r="J66" s="1"/>
      <c r="K66" s="1"/>
      <c r="L66" s="1"/>
      <c r="M66" s="1"/>
      <c r="N66" s="9"/>
      <c r="O66" s="5"/>
      <c r="P66" s="5"/>
      <c r="Q66" s="1"/>
      <c r="R66" s="1"/>
      <c r="S66" s="5"/>
      <c r="T66" s="5"/>
      <c r="U66" s="5"/>
      <c r="V66" s="1"/>
      <c r="W66" s="1"/>
      <c r="X66" s="1"/>
      <c r="Y66" s="1"/>
      <c r="Z66" s="5"/>
      <c r="AA66" s="5"/>
      <c r="AB66" s="5"/>
      <c r="AC66" s="5"/>
      <c r="AD66" s="5"/>
      <c r="AE66" s="5"/>
      <c r="AF66" s="5"/>
      <c r="AG66" s="1"/>
      <c r="AH66" s="1"/>
    </row>
    <row r="67" spans="1:34" x14ac:dyDescent="0.3">
      <c r="A67" s="9" t="str">
        <f>'Link Coordinates'!A36</f>
        <v>19A</v>
      </c>
      <c r="B67" s="9" t="str">
        <f>'Link Coordinates'!B36</f>
        <v>intersection (A) NE bound</v>
      </c>
      <c r="C67" s="9" t="str">
        <f>'Link Coordinates'!C36</f>
        <v>'19A-Int A NE bound'</v>
      </c>
      <c r="D67" s="35">
        <f>'Link Coordinates'!D36</f>
        <v>437</v>
      </c>
      <c r="E67" s="35">
        <f>'Link Coordinates'!E36</f>
        <v>613.70000000000005</v>
      </c>
      <c r="F67" s="1">
        <f>'Link Coordinates'!F36</f>
        <v>432.8922462024513</v>
      </c>
      <c r="G67" s="1">
        <f>'Link Coordinates'!G36</f>
        <v>615.53748707171633</v>
      </c>
      <c r="H67" s="1">
        <f>'Link Coordinates'!H36</f>
        <v>462.2103732578347</v>
      </c>
      <c r="I67" s="1">
        <f>'Link Coordinates'!I36</f>
        <v>681.0789809970488</v>
      </c>
      <c r="J67" s="1">
        <f>'Link Coordinates'!J36</f>
        <v>1420.2501515828453</v>
      </c>
      <c r="K67" s="1">
        <f>'Link Coordinates'!K36</f>
        <v>2019.4799444610114</v>
      </c>
      <c r="L67" s="1">
        <f>'Link Coordinates'!L36</f>
        <v>1516.438232473211</v>
      </c>
      <c r="M67" s="1">
        <f>'Link Coordinates'!M36</f>
        <v>2234.5110925100025</v>
      </c>
      <c r="N67" s="9">
        <f>'Link Coordinates'!N36</f>
        <v>1.3</v>
      </c>
      <c r="O67" s="5">
        <f>'Link Coordinates'!O36</f>
        <v>71.8</v>
      </c>
      <c r="P67" s="5">
        <f>'Link Coordinates'!P36</f>
        <v>9</v>
      </c>
      <c r="Q67" s="1">
        <f>'Link Coordinates'!Q36</f>
        <v>-65.900000000000006</v>
      </c>
      <c r="R67" s="1">
        <f>'Link Coordinates'!R36</f>
        <v>155.9</v>
      </c>
      <c r="S67" s="5">
        <f>'Link Coordinates'!S36</f>
        <v>1.2</v>
      </c>
      <c r="T67" s="5">
        <f>'Link Coordinates'!T36</f>
        <v>3.1E-7</v>
      </c>
      <c r="U67" s="5">
        <f>'Link Coordinates'!U36</f>
        <v>0</v>
      </c>
      <c r="V67" s="1">
        <f>'Link Coordinates'!V36</f>
        <v>495427.89224620245</v>
      </c>
      <c r="W67" s="1">
        <f>'Link Coordinates'!W36</f>
        <v>4412295.5374870719</v>
      </c>
      <c r="X67" s="1">
        <f>'Link Coordinates'!X36</f>
        <v>495457.21037325781</v>
      </c>
      <c r="Y67" s="1">
        <f>'Link Coordinates'!Y36</f>
        <v>4412361.0789809972</v>
      </c>
      <c r="Z67" s="5">
        <f>'Link Coordinates'!Z36</f>
        <v>1625419.5939836036</v>
      </c>
      <c r="AA67" s="5">
        <f>'Link Coordinates'!AA36</f>
        <v>14476035.227975957</v>
      </c>
      <c r="AB67" s="5">
        <f>'Link Coordinates'!AB36</f>
        <v>1625515.782064494</v>
      </c>
      <c r="AC67" s="5">
        <f>'Link Coordinates'!AC36</f>
        <v>14476250.259124005</v>
      </c>
      <c r="AD67" s="5">
        <f>'Link Coordinates'!AD36</f>
        <v>3</v>
      </c>
      <c r="AE67" s="5">
        <f>'Link Coordinates'!AE36</f>
        <v>36</v>
      </c>
      <c r="AF67" s="5">
        <f>'Link Coordinates'!AF36</f>
        <v>6</v>
      </c>
      <c r="AG67" s="1">
        <f>'Link Coordinates'!AG36</f>
        <v>55.685039370078741</v>
      </c>
      <c r="AH67" s="1">
        <f>'Link Coordinates'!AH36</f>
        <v>16.972799999999999</v>
      </c>
    </row>
    <row r="68" spans="1:34" x14ac:dyDescent="0.3">
      <c r="A68" s="9"/>
      <c r="B68" s="9"/>
      <c r="C68" s="9"/>
      <c r="D68" s="35"/>
      <c r="E68" s="35"/>
      <c r="F68" s="1"/>
      <c r="G68" s="1"/>
      <c r="H68" s="1"/>
      <c r="I68" s="1"/>
      <c r="J68" s="1"/>
      <c r="K68" s="1"/>
      <c r="L68" s="1"/>
      <c r="M68" s="1"/>
      <c r="N68" s="9"/>
      <c r="O68" s="5"/>
      <c r="P68" s="5"/>
      <c r="Q68" s="1"/>
      <c r="R68" s="1"/>
      <c r="S68" s="5"/>
      <c r="T68" s="5"/>
      <c r="U68" s="5"/>
      <c r="V68" s="1"/>
      <c r="W68" s="1"/>
      <c r="X68" s="1"/>
      <c r="Y68" s="1"/>
      <c r="Z68" s="5"/>
      <c r="AA68" s="5"/>
      <c r="AB68" s="5"/>
      <c r="AC68" s="5"/>
      <c r="AD68" s="5"/>
      <c r="AE68" s="5"/>
      <c r="AF68" s="5"/>
      <c r="AG68" s="1"/>
      <c r="AH68" s="1"/>
    </row>
    <row r="69" spans="1:34" x14ac:dyDescent="0.3">
      <c r="A69" s="9" t="str">
        <f>'Link Coordinates'!A37</f>
        <v>19B</v>
      </c>
      <c r="B69" s="9" t="str">
        <f>'Link Coordinates'!B37</f>
        <v>intersection (A) NE bound</v>
      </c>
      <c r="C69" s="9" t="str">
        <f>'Link Coordinates'!C37</f>
        <v>'19B-Int A NE bound'</v>
      </c>
      <c r="D69" s="35">
        <f>'Link Coordinates'!D37</f>
        <v>468.3</v>
      </c>
      <c r="E69" s="35">
        <f>'Link Coordinates'!E37</f>
        <v>682.3</v>
      </c>
      <c r="F69" s="1">
        <f>'Link Coordinates'!F37</f>
        <v>463.81712385858714</v>
      </c>
      <c r="G69" s="1">
        <f>'Link Coordinates'!G37</f>
        <v>682.6922008423644</v>
      </c>
      <c r="H69" s="1">
        <f>'Link Coordinates'!H37</f>
        <v>476.33268851715087</v>
      </c>
      <c r="I69" s="1">
        <f>'Link Coordinates'!I37</f>
        <v>825.74575948833899</v>
      </c>
      <c r="J69" s="1">
        <f>'Link Coordinates'!J37</f>
        <v>1521.7097239454959</v>
      </c>
      <c r="K69" s="1">
        <f>'Link Coordinates'!K37</f>
        <v>2239.8038085379408</v>
      </c>
      <c r="L69" s="1">
        <f>'Link Coordinates'!L37</f>
        <v>1562.7712877859281</v>
      </c>
      <c r="M69" s="1">
        <f>'Link Coordinates'!M37</f>
        <v>2709.1396308672538</v>
      </c>
      <c r="N69" s="9">
        <f>'Link Coordinates'!N37</f>
        <v>1.3</v>
      </c>
      <c r="O69" s="5">
        <f>'Link Coordinates'!O37</f>
        <v>143.6</v>
      </c>
      <c r="P69" s="5">
        <f>'Link Coordinates'!P37</f>
        <v>9</v>
      </c>
      <c r="Q69" s="1">
        <f>'Link Coordinates'!Q37</f>
        <v>-85</v>
      </c>
      <c r="R69" s="1">
        <f>'Link Coordinates'!R37</f>
        <v>175</v>
      </c>
      <c r="S69" s="5">
        <f>'Link Coordinates'!S37</f>
        <v>1.2</v>
      </c>
      <c r="T69" s="5">
        <f>'Link Coordinates'!T37</f>
        <v>3.1E-7</v>
      </c>
      <c r="U69" s="5">
        <f>'Link Coordinates'!U37</f>
        <v>0</v>
      </c>
      <c r="V69" s="1">
        <f>'Link Coordinates'!V37</f>
        <v>495458.81712385861</v>
      </c>
      <c r="W69" s="1">
        <f>'Link Coordinates'!W37</f>
        <v>4412362.6922008423</v>
      </c>
      <c r="X69" s="1">
        <f>'Link Coordinates'!X37</f>
        <v>495471.33268851717</v>
      </c>
      <c r="Y69" s="1">
        <f>'Link Coordinates'!Y37</f>
        <v>4412505.7457594881</v>
      </c>
      <c r="Z69" s="5">
        <f>'Link Coordinates'!Z37</f>
        <v>1625521.0535559666</v>
      </c>
      <c r="AA69" s="5">
        <f>'Link Coordinates'!AA37</f>
        <v>14476255.551840033</v>
      </c>
      <c r="AB69" s="5">
        <f>'Link Coordinates'!AB37</f>
        <v>1625562.115119807</v>
      </c>
      <c r="AC69" s="5">
        <f>'Link Coordinates'!AC37</f>
        <v>14476724.887662362</v>
      </c>
      <c r="AD69" s="5">
        <f>'Link Coordinates'!AD37</f>
        <v>3</v>
      </c>
      <c r="AE69" s="5">
        <f>'Link Coordinates'!AE37</f>
        <v>36</v>
      </c>
      <c r="AF69" s="5">
        <f>'Link Coordinates'!AF37</f>
        <v>6</v>
      </c>
      <c r="AG69" s="1">
        <f>'Link Coordinates'!AG37</f>
        <v>55.685039370078741</v>
      </c>
      <c r="AH69" s="1">
        <f>'Link Coordinates'!AH37</f>
        <v>16.972799999999999</v>
      </c>
    </row>
    <row r="70" spans="1:34" x14ac:dyDescent="0.3">
      <c r="A70" s="9"/>
      <c r="B70" s="9"/>
      <c r="C70" s="9"/>
      <c r="D70" s="35"/>
      <c r="E70" s="35"/>
      <c r="F70" s="1"/>
      <c r="G70" s="1"/>
      <c r="H70" s="1"/>
      <c r="I70" s="1"/>
      <c r="J70" s="1"/>
      <c r="K70" s="1"/>
      <c r="L70" s="1"/>
      <c r="M70" s="1"/>
      <c r="N70" s="9"/>
      <c r="O70" s="5"/>
      <c r="P70" s="5"/>
      <c r="Q70" s="1"/>
      <c r="R70" s="1"/>
      <c r="S70" s="5"/>
      <c r="T70" s="5"/>
      <c r="U70" s="5"/>
      <c r="V70" s="1"/>
      <c r="W70" s="1"/>
      <c r="X70" s="1"/>
      <c r="Y70" s="1"/>
      <c r="Z70" s="5"/>
      <c r="AA70" s="5"/>
      <c r="AB70" s="5"/>
      <c r="AC70" s="5"/>
      <c r="AD70" s="5"/>
      <c r="AE70" s="5"/>
      <c r="AF70" s="5"/>
      <c r="AG70" s="1"/>
      <c r="AH70" s="1"/>
    </row>
    <row r="71" spans="1:34" x14ac:dyDescent="0.3">
      <c r="A71" s="9">
        <f>'Link Coordinates'!A38</f>
        <v>20</v>
      </c>
      <c r="B71" s="9" t="str">
        <f>'Link Coordinates'!B38</f>
        <v>intersection (A) NE bound departure</v>
      </c>
      <c r="C71" s="9" t="str">
        <f>'Link Coordinates'!C38</f>
        <v>'20-Int A NE depart'</v>
      </c>
      <c r="D71" s="35">
        <f>'Link Coordinates'!D38</f>
        <v>379.2</v>
      </c>
      <c r="E71" s="35">
        <f>'Link Coordinates'!E38</f>
        <v>542.20000000000005</v>
      </c>
      <c r="F71" s="1">
        <f>'Link Coordinates'!F38</f>
        <v>376.79467306726872</v>
      </c>
      <c r="G71" s="1">
        <f>'Link Coordinates'!G38</f>
        <v>543.99287544092658</v>
      </c>
      <c r="H71" s="1">
        <f>'Link Coordinates'!H38</f>
        <v>427.65257307488554</v>
      </c>
      <c r="I71" s="1">
        <f>'Link Coordinates'!I38</f>
        <v>612.22398276607009</v>
      </c>
      <c r="J71" s="1">
        <f>'Link Coordinates'!J38</f>
        <v>1236.2029956275219</v>
      </c>
      <c r="K71" s="1">
        <f>'Link Coordinates'!K38</f>
        <v>1784.7535283494965</v>
      </c>
      <c r="L71" s="1">
        <f>'Link Coordinates'!L38</f>
        <v>1403.0596229490995</v>
      </c>
      <c r="M71" s="1">
        <f>'Link Coordinates'!M38</f>
        <v>2008.6088673427496</v>
      </c>
      <c r="N71" s="9">
        <f>'Link Coordinates'!N38</f>
        <v>1.3</v>
      </c>
      <c r="O71" s="5">
        <f>'Link Coordinates'!O38</f>
        <v>85.1</v>
      </c>
      <c r="P71" s="5">
        <f>'Link Coordinates'!P38</f>
        <v>6</v>
      </c>
      <c r="Q71" s="1">
        <f>'Link Coordinates'!Q38</f>
        <v>-53.3</v>
      </c>
      <c r="R71" s="1">
        <f>'Link Coordinates'!R38</f>
        <v>143.30000000000001</v>
      </c>
      <c r="S71" s="5">
        <f>'Link Coordinates'!S38</f>
        <v>1.2</v>
      </c>
      <c r="T71" s="5">
        <f>'Link Coordinates'!T38</f>
        <v>3.1E-7</v>
      </c>
      <c r="U71" s="5">
        <f>'Link Coordinates'!U38</f>
        <v>0</v>
      </c>
      <c r="V71" s="1">
        <f>'Link Coordinates'!V38</f>
        <v>495371.79467306728</v>
      </c>
      <c r="W71" s="1">
        <f>'Link Coordinates'!W38</f>
        <v>4412223.992875441</v>
      </c>
      <c r="X71" s="1">
        <f>'Link Coordinates'!X38</f>
        <v>495422.65257307491</v>
      </c>
      <c r="Y71" s="1">
        <f>'Link Coordinates'!Y38</f>
        <v>4412292.2239827663</v>
      </c>
      <c r="Z71" s="5">
        <f>'Link Coordinates'!Z38</f>
        <v>1625235.5468276485</v>
      </c>
      <c r="AA71" s="5">
        <f>'Link Coordinates'!AA38</f>
        <v>14475800.501559844</v>
      </c>
      <c r="AB71" s="5">
        <f>'Link Coordinates'!AB38</f>
        <v>1625402.4034549701</v>
      </c>
      <c r="AC71" s="5">
        <f>'Link Coordinates'!AC38</f>
        <v>14476024.356898839</v>
      </c>
      <c r="AD71" s="5">
        <f>'Link Coordinates'!AD38</f>
        <v>2</v>
      </c>
      <c r="AE71" s="5">
        <f>'Link Coordinates'!AE38</f>
        <v>24</v>
      </c>
      <c r="AF71" s="5">
        <f>'Link Coordinates'!AF38</f>
        <v>6</v>
      </c>
      <c r="AG71" s="1">
        <f>'Link Coordinates'!AG38</f>
        <v>43.685039370078741</v>
      </c>
      <c r="AH71" s="1">
        <f>'Link Coordinates'!AH38</f>
        <v>13.315200000000001</v>
      </c>
    </row>
    <row r="72" spans="1:34" x14ac:dyDescent="0.3">
      <c r="A72" s="9"/>
      <c r="B72" s="9"/>
      <c r="C72" s="9"/>
      <c r="D72" s="35"/>
      <c r="E72" s="35"/>
      <c r="F72" s="1"/>
      <c r="G72" s="1"/>
      <c r="H72" s="1"/>
      <c r="I72" s="1"/>
      <c r="J72" s="1"/>
      <c r="K72" s="1"/>
      <c r="L72" s="1"/>
      <c r="M72" s="1"/>
      <c r="N72" s="9"/>
      <c r="O72" s="5"/>
      <c r="P72" s="5"/>
      <c r="Q72" s="1"/>
      <c r="R72" s="1"/>
      <c r="S72" s="5"/>
      <c r="T72" s="5"/>
      <c r="U72" s="5"/>
      <c r="V72" s="1"/>
      <c r="W72" s="1"/>
      <c r="X72" s="1"/>
      <c r="Y72" s="1"/>
      <c r="Z72" s="5"/>
      <c r="AA72" s="5"/>
      <c r="AB72" s="5"/>
      <c r="AC72" s="5"/>
      <c r="AD72" s="5"/>
      <c r="AE72" s="5"/>
      <c r="AF72" s="5"/>
      <c r="AG72" s="1"/>
      <c r="AH72" s="1"/>
    </row>
    <row r="73" spans="1:34" x14ac:dyDescent="0.3">
      <c r="A73" s="9">
        <f>'Link Coordinates'!A39</f>
        <v>21</v>
      </c>
      <c r="B73" s="9" t="str">
        <f>'Link Coordinates'!B39</f>
        <v>intersection (B) SW bound queue</v>
      </c>
      <c r="C73" s="9" t="str">
        <f>'Link Coordinates'!C39</f>
        <v>'21-Int B SW queue'</v>
      </c>
      <c r="D73" s="35">
        <f>'Link Coordinates'!D39</f>
        <v>273.5</v>
      </c>
      <c r="E73" s="35">
        <f>'Link Coordinates'!E39</f>
        <v>464.4</v>
      </c>
      <c r="F73" s="1">
        <f>'Link Coordinates'!F39</f>
        <v>275.7364279990486</v>
      </c>
      <c r="G73" s="1">
        <f>'Link Coordinates'!G39</f>
        <v>462.4004025892516</v>
      </c>
      <c r="H73" s="1">
        <f>'Link Coordinates'!H39</f>
        <v>264.07210976968321</v>
      </c>
      <c r="I73" s="1">
        <f>'Link Coordinates'!I39</f>
        <v>449.35457259480154</v>
      </c>
      <c r="J73" s="1">
        <f>'Link Coordinates'!J39</f>
        <v>904.64707348769218</v>
      </c>
      <c r="K73" s="1">
        <f>'Link Coordinates'!K39</f>
        <v>1517.0616882849461</v>
      </c>
      <c r="L73" s="1">
        <f>'Link Coordinates'!L39</f>
        <v>866.37831289266137</v>
      </c>
      <c r="M73" s="1">
        <f>'Link Coordinates'!M39</f>
        <v>1474.2604087755956</v>
      </c>
      <c r="N73" s="9">
        <f>'Link Coordinates'!N39</f>
        <v>1.3</v>
      </c>
      <c r="O73" s="5">
        <f>'Link Coordinates'!O39</f>
        <v>17.5</v>
      </c>
      <c r="P73" s="5">
        <f>'Link Coordinates'!P39</f>
        <v>6</v>
      </c>
      <c r="Q73" s="1">
        <f>'Link Coordinates'!Q39</f>
        <v>131.80000000000001</v>
      </c>
      <c r="R73" s="1">
        <f>'Link Coordinates'!R39</f>
        <v>318.2</v>
      </c>
      <c r="S73" s="5">
        <f>'Link Coordinates'!S39</f>
        <v>1.2</v>
      </c>
      <c r="T73" s="5">
        <f>'Link Coordinates'!T39</f>
        <v>3.1E-7</v>
      </c>
      <c r="U73" s="5">
        <f>'Link Coordinates'!U39</f>
        <v>0</v>
      </c>
      <c r="V73" s="1">
        <f>'Link Coordinates'!V39</f>
        <v>495270.73642799904</v>
      </c>
      <c r="W73" s="1">
        <f>'Link Coordinates'!W39</f>
        <v>4412142.4004025897</v>
      </c>
      <c r="X73" s="1">
        <f>'Link Coordinates'!X39</f>
        <v>495259.07210976968</v>
      </c>
      <c r="Y73" s="1">
        <f>'Link Coordinates'!Y39</f>
        <v>4412129.3545725951</v>
      </c>
      <c r="Z73" s="5">
        <f>'Link Coordinates'!Z39</f>
        <v>1624903.9909055086</v>
      </c>
      <c r="AA73" s="5">
        <f>'Link Coordinates'!AA39</f>
        <v>14475532.809719782</v>
      </c>
      <c r="AB73" s="5">
        <f>'Link Coordinates'!AB39</f>
        <v>1624865.7221449136</v>
      </c>
      <c r="AC73" s="5">
        <f>'Link Coordinates'!AC39</f>
        <v>14475490.008440271</v>
      </c>
      <c r="AD73" s="5">
        <f>'Link Coordinates'!AD39</f>
        <v>2</v>
      </c>
      <c r="AE73" s="5">
        <f>'Link Coordinates'!AE39</f>
        <v>24</v>
      </c>
      <c r="AF73" s="5">
        <f>'Link Coordinates'!AF39</f>
        <v>6</v>
      </c>
      <c r="AG73" s="1">
        <f>'Link Coordinates'!AG39</f>
        <v>43.685039370078741</v>
      </c>
      <c r="AH73" s="1">
        <f>'Link Coordinates'!AH39</f>
        <v>13.315200000000001</v>
      </c>
    </row>
    <row r="74" spans="1:34" x14ac:dyDescent="0.3">
      <c r="A74" s="9"/>
      <c r="B74" s="9"/>
      <c r="C74" s="9"/>
      <c r="D74" s="35"/>
      <c r="E74" s="35"/>
      <c r="F74" s="1"/>
      <c r="G74" s="1"/>
      <c r="H74" s="1"/>
      <c r="I74" s="1"/>
      <c r="J74" s="1"/>
      <c r="K74" s="1"/>
      <c r="L74" s="1"/>
      <c r="M74" s="1"/>
      <c r="N74" s="9"/>
      <c r="O74" s="5"/>
      <c r="P74" s="5"/>
      <c r="Q74" s="1"/>
      <c r="R74" s="1"/>
      <c r="S74" s="5"/>
      <c r="T74" s="5"/>
      <c r="U74" s="5"/>
      <c r="V74" s="1"/>
      <c r="W74" s="1"/>
      <c r="X74" s="1"/>
      <c r="Y74" s="1"/>
      <c r="Z74" s="5"/>
      <c r="AA74" s="5"/>
      <c r="AB74" s="5"/>
      <c r="AC74" s="5"/>
      <c r="AD74" s="5"/>
      <c r="AE74" s="5"/>
      <c r="AF74" s="5"/>
      <c r="AG74" s="1"/>
      <c r="AH74" s="1"/>
    </row>
    <row r="75" spans="1:34" x14ac:dyDescent="0.3">
      <c r="A75" s="9">
        <f>'Link Coordinates'!A40</f>
        <v>22</v>
      </c>
      <c r="B75" s="9" t="str">
        <f>'Link Coordinates'!B40</f>
        <v>intersection (B) SE LT queue</v>
      </c>
      <c r="C75" s="9" t="str">
        <f>'Link Coordinates'!C40</f>
        <v>'22-Int B SE LT queue'</v>
      </c>
      <c r="D75" s="35">
        <f>'Link Coordinates'!D40</f>
        <v>303.5</v>
      </c>
      <c r="E75" s="35">
        <f>'Link Coordinates'!E40</f>
        <v>481.6</v>
      </c>
      <c r="F75" s="1">
        <f>'Link Coordinates'!F40</f>
        <v>304.60059479675431</v>
      </c>
      <c r="G75" s="1">
        <f>'Link Coordinates'!G40</f>
        <v>480.58083804360774</v>
      </c>
      <c r="H75" s="1">
        <f>'Link Coordinates'!H40</f>
        <v>271.98741219220153</v>
      </c>
      <c r="I75" s="1">
        <f>'Link Coordinates'!I40</f>
        <v>445.36180454746966</v>
      </c>
      <c r="J75" s="1">
        <f>'Link Coordinates'!J40</f>
        <v>999.34578345391833</v>
      </c>
      <c r="K75" s="1">
        <f>'Link Coordinates'!K40</f>
        <v>1576.7087862323087</v>
      </c>
      <c r="L75" s="1">
        <f>'Link Coordinates'!L40</f>
        <v>892.34715286155358</v>
      </c>
      <c r="M75" s="1">
        <f>'Link Coordinates'!M40</f>
        <v>1461.1607760743755</v>
      </c>
      <c r="N75" s="9">
        <f>'Link Coordinates'!N40</f>
        <v>1.3</v>
      </c>
      <c r="O75" s="5">
        <f>'Link Coordinates'!O40</f>
        <v>48</v>
      </c>
      <c r="P75" s="5">
        <f>'Link Coordinates'!P40</f>
        <v>3</v>
      </c>
      <c r="Q75" s="1">
        <f>'Link Coordinates'!Q40</f>
        <v>132.80000000000001</v>
      </c>
      <c r="R75" s="1">
        <f>'Link Coordinates'!R40</f>
        <v>317.2</v>
      </c>
      <c r="S75" s="5">
        <f>'Link Coordinates'!S40</f>
        <v>1.2</v>
      </c>
      <c r="T75" s="5">
        <f>'Link Coordinates'!T40</f>
        <v>3.1E-7</v>
      </c>
      <c r="U75" s="5">
        <f>'Link Coordinates'!U40</f>
        <v>0</v>
      </c>
      <c r="V75" s="1">
        <f>'Link Coordinates'!V40</f>
        <v>495299.60059479676</v>
      </c>
      <c r="W75" s="1">
        <f>'Link Coordinates'!W40</f>
        <v>4412160.5808380432</v>
      </c>
      <c r="X75" s="1">
        <f>'Link Coordinates'!X40</f>
        <v>495266.98741219222</v>
      </c>
      <c r="Y75" s="1">
        <f>'Link Coordinates'!Y40</f>
        <v>4412125.3618045477</v>
      </c>
      <c r="Z75" s="5">
        <f>'Link Coordinates'!Z40</f>
        <v>1624998.6896154748</v>
      </c>
      <c r="AA75" s="5">
        <f>'Link Coordinates'!AA40</f>
        <v>14475592.456817726</v>
      </c>
      <c r="AB75" s="5">
        <f>'Link Coordinates'!AB40</f>
        <v>1624891.6909848824</v>
      </c>
      <c r="AC75" s="5">
        <f>'Link Coordinates'!AC40</f>
        <v>14475476.90880757</v>
      </c>
      <c r="AD75" s="5">
        <f>'Link Coordinates'!AD40</f>
        <v>1</v>
      </c>
      <c r="AE75" s="5">
        <f>'Link Coordinates'!AE40</f>
        <v>12</v>
      </c>
      <c r="AF75" s="5">
        <f>'Link Coordinates'!AF40</f>
        <v>6</v>
      </c>
      <c r="AG75" s="1">
        <f>'Link Coordinates'!AG40</f>
        <v>31.685039370078741</v>
      </c>
      <c r="AH75" s="1">
        <f>'Link Coordinates'!AH40</f>
        <v>9.6576000000000004</v>
      </c>
    </row>
    <row r="76" spans="1:34" x14ac:dyDescent="0.3">
      <c r="A76" s="9"/>
      <c r="B76" s="9"/>
      <c r="C76" s="9"/>
      <c r="D76" s="35"/>
      <c r="E76" s="35"/>
      <c r="F76" s="1"/>
      <c r="G76" s="1"/>
      <c r="H76" s="1"/>
      <c r="I76" s="1"/>
      <c r="J76" s="1"/>
      <c r="K76" s="1"/>
      <c r="L76" s="1"/>
      <c r="M76" s="1"/>
      <c r="N76" s="9"/>
      <c r="O76" s="5"/>
      <c r="P76" s="5"/>
      <c r="Q76" s="1"/>
      <c r="R76" s="1"/>
      <c r="S76" s="5"/>
      <c r="T76" s="5"/>
      <c r="U76" s="5"/>
      <c r="V76" s="1"/>
      <c r="W76" s="1"/>
      <c r="X76" s="1"/>
      <c r="Y76" s="1"/>
      <c r="Z76" s="5"/>
      <c r="AA76" s="5"/>
      <c r="AB76" s="5"/>
      <c r="AC76" s="5"/>
      <c r="AD76" s="5"/>
      <c r="AE76" s="5"/>
      <c r="AF76" s="5"/>
      <c r="AG76" s="1"/>
      <c r="AH76" s="1"/>
    </row>
    <row r="77" spans="1:34" x14ac:dyDescent="0.3">
      <c r="A77" s="9">
        <f>'Link Coordinates'!A41</f>
        <v>23</v>
      </c>
      <c r="B77" s="9" t="str">
        <f>'Link Coordinates'!B41</f>
        <v>intersection (B) SW bound departure</v>
      </c>
      <c r="C77" s="9" t="str">
        <f>'Link Coordinates'!C41</f>
        <v>'23-Int B SW depart'</v>
      </c>
      <c r="D77" s="35">
        <f>'Link Coordinates'!D41</f>
        <v>263.39999999999998</v>
      </c>
      <c r="E77" s="35">
        <f>'Link Coordinates'!E41</f>
        <v>449.9</v>
      </c>
      <c r="F77" s="1">
        <f>'Link Coordinates'!F41</f>
        <v>266.1054975792153</v>
      </c>
      <c r="G77" s="1">
        <f>'Link Coordinates'!G41</f>
        <v>448.60374275359402</v>
      </c>
      <c r="H77" s="1">
        <f>'Link Coordinates'!H41</f>
        <v>234.52002934179035</v>
      </c>
      <c r="I77" s="1">
        <f>'Link Coordinates'!I41</f>
        <v>382.67978507338023</v>
      </c>
      <c r="J77" s="1">
        <f>'Link Coordinates'!J41</f>
        <v>873.04953274020761</v>
      </c>
      <c r="K77" s="1">
        <f>'Link Coordinates'!K41</f>
        <v>1471.7970562781954</v>
      </c>
      <c r="L77" s="1">
        <f>'Link Coordinates'!L41</f>
        <v>769.42266844419407</v>
      </c>
      <c r="M77" s="1">
        <f>'Link Coordinates'!M41</f>
        <v>1255.5111058837933</v>
      </c>
      <c r="N77" s="9">
        <f>'Link Coordinates'!N41</f>
        <v>1.3</v>
      </c>
      <c r="O77" s="5">
        <f>'Link Coordinates'!O41</f>
        <v>73.099999999999994</v>
      </c>
      <c r="P77" s="5">
        <f>'Link Coordinates'!P41</f>
        <v>6</v>
      </c>
      <c r="Q77" s="1">
        <f>'Link Coordinates'!Q41</f>
        <v>115.6</v>
      </c>
      <c r="R77" s="1">
        <f>'Link Coordinates'!R41</f>
        <v>334.4</v>
      </c>
      <c r="S77" s="5">
        <f>'Link Coordinates'!S41</f>
        <v>1.2</v>
      </c>
      <c r="T77" s="5">
        <f>'Link Coordinates'!T41</f>
        <v>3.1E-7</v>
      </c>
      <c r="U77" s="5">
        <f>'Link Coordinates'!U41</f>
        <v>0</v>
      </c>
      <c r="V77" s="1">
        <f>'Link Coordinates'!V41</f>
        <v>495261.10549757921</v>
      </c>
      <c r="W77" s="1">
        <f>'Link Coordinates'!W41</f>
        <v>4412128.6037427532</v>
      </c>
      <c r="X77" s="1">
        <f>'Link Coordinates'!X41</f>
        <v>495229.5200293418</v>
      </c>
      <c r="Y77" s="1">
        <f>'Link Coordinates'!Y41</f>
        <v>4412062.6797850737</v>
      </c>
      <c r="Z77" s="5">
        <f>'Link Coordinates'!Z41</f>
        <v>1624872.393364761</v>
      </c>
      <c r="AA77" s="5">
        <f>'Link Coordinates'!AA41</f>
        <v>14475487.545087771</v>
      </c>
      <c r="AB77" s="5">
        <f>'Link Coordinates'!AB41</f>
        <v>1624768.7665004651</v>
      </c>
      <c r="AC77" s="5">
        <f>'Link Coordinates'!AC41</f>
        <v>14475271.259137381</v>
      </c>
      <c r="AD77" s="5">
        <f>'Link Coordinates'!AD41</f>
        <v>2</v>
      </c>
      <c r="AE77" s="5">
        <f>'Link Coordinates'!AE41</f>
        <v>24</v>
      </c>
      <c r="AF77" s="5">
        <f>'Link Coordinates'!AF41</f>
        <v>6</v>
      </c>
      <c r="AG77" s="1">
        <f>'Link Coordinates'!AG41</f>
        <v>43.685039370078741</v>
      </c>
      <c r="AH77" s="1">
        <f>'Link Coordinates'!AH41</f>
        <v>13.315200000000001</v>
      </c>
    </row>
    <row r="78" spans="1:34" x14ac:dyDescent="0.3">
      <c r="A78" s="9"/>
      <c r="B78" s="9"/>
      <c r="C78" s="9"/>
      <c r="D78" s="35"/>
      <c r="E78" s="35"/>
      <c r="F78" s="1"/>
      <c r="G78" s="1"/>
      <c r="H78" s="1"/>
      <c r="I78" s="1"/>
      <c r="J78" s="1"/>
      <c r="K78" s="1"/>
      <c r="L78" s="1"/>
      <c r="M78" s="1"/>
      <c r="N78" s="9"/>
      <c r="O78" s="5"/>
      <c r="P78" s="5"/>
      <c r="Q78" s="1"/>
      <c r="R78" s="1"/>
      <c r="S78" s="5"/>
      <c r="T78" s="5"/>
      <c r="U78" s="5"/>
      <c r="V78" s="1"/>
      <c r="W78" s="1"/>
      <c r="X78" s="1"/>
      <c r="Y78" s="1"/>
      <c r="Z78" s="5"/>
      <c r="AA78" s="5"/>
      <c r="AB78" s="5"/>
      <c r="AC78" s="5"/>
      <c r="AD78" s="5"/>
      <c r="AE78" s="5"/>
      <c r="AF78" s="5"/>
      <c r="AG78" s="1"/>
      <c r="AH78" s="1"/>
    </row>
    <row r="79" spans="1:34" x14ac:dyDescent="0.3">
      <c r="A79" s="9">
        <f>'Link Coordinates'!A42</f>
        <v>24</v>
      </c>
      <c r="B79" s="9" t="str">
        <f>'Link Coordinates'!B42</f>
        <v>intersection (B) NE bound LT queue</v>
      </c>
      <c r="C79" s="9" t="str">
        <f>'Link Coordinates'!C42</f>
        <v>'24-Int B NE LT queue'</v>
      </c>
      <c r="D79" s="35">
        <f>'Link Coordinates'!D42</f>
        <v>260.8</v>
      </c>
      <c r="E79" s="35">
        <f>'Link Coordinates'!E42</f>
        <v>454.2</v>
      </c>
      <c r="F79" s="1">
        <f>'Link Coordinates'!F42</f>
        <v>258.32465950516513</v>
      </c>
      <c r="G79" s="1">
        <f>'Link Coordinates'!G42</f>
        <v>452.50509898972518</v>
      </c>
      <c r="H79" s="1">
        <f>'Link Coordinates'!H42</f>
        <v>241.09316590070452</v>
      </c>
      <c r="I79" s="1">
        <f>'Link Coordinates'!I42</f>
        <v>477.67106068721318</v>
      </c>
      <c r="J79" s="1">
        <f>'Link Coordinates'!J42</f>
        <v>847.52184877022671</v>
      </c>
      <c r="K79" s="1">
        <f>'Link Coordinates'!K42</f>
        <v>1484.596781462353</v>
      </c>
      <c r="L79" s="1">
        <f>'Link Coordinates'!L42</f>
        <v>790.98807710204892</v>
      </c>
      <c r="M79" s="1">
        <f>'Link Coordinates'!M42</f>
        <v>1567.1622725958437</v>
      </c>
      <c r="N79" s="9">
        <f>'Link Coordinates'!N42</f>
        <v>1.3</v>
      </c>
      <c r="O79" s="5">
        <f>'Link Coordinates'!O42</f>
        <v>30.5</v>
      </c>
      <c r="P79" s="5">
        <f>'Link Coordinates'!P42</f>
        <v>6</v>
      </c>
      <c r="Q79" s="1">
        <f>'Link Coordinates'!Q42</f>
        <v>-124.4</v>
      </c>
      <c r="R79" s="1">
        <f>'Link Coordinates'!R42</f>
        <v>214.4</v>
      </c>
      <c r="S79" s="5">
        <f>'Link Coordinates'!S42</f>
        <v>1.2</v>
      </c>
      <c r="T79" s="5">
        <f>'Link Coordinates'!T42</f>
        <v>3.1E-7</v>
      </c>
      <c r="U79" s="5">
        <f>'Link Coordinates'!U42</f>
        <v>0</v>
      </c>
      <c r="V79" s="1">
        <f>'Link Coordinates'!V42</f>
        <v>495253.32465950516</v>
      </c>
      <c r="W79" s="1">
        <f>'Link Coordinates'!W42</f>
        <v>4412132.5050989902</v>
      </c>
      <c r="X79" s="1">
        <f>'Link Coordinates'!X42</f>
        <v>495236.09316590073</v>
      </c>
      <c r="Y79" s="1">
        <f>'Link Coordinates'!Y42</f>
        <v>4412157.6710606869</v>
      </c>
      <c r="Z79" s="5">
        <f>'Link Coordinates'!Z42</f>
        <v>1624846.8656807912</v>
      </c>
      <c r="AA79" s="5">
        <f>'Link Coordinates'!AA42</f>
        <v>14475500.344812959</v>
      </c>
      <c r="AB79" s="5">
        <f>'Link Coordinates'!AB42</f>
        <v>1624790.3319091231</v>
      </c>
      <c r="AC79" s="5">
        <f>'Link Coordinates'!AC42</f>
        <v>14475582.91030409</v>
      </c>
      <c r="AD79" s="5">
        <f>'Link Coordinates'!AD42</f>
        <v>2</v>
      </c>
      <c r="AE79" s="5">
        <f>'Link Coordinates'!AE42</f>
        <v>24</v>
      </c>
      <c r="AF79" s="5">
        <f>'Link Coordinates'!AF42</f>
        <v>6</v>
      </c>
      <c r="AG79" s="1">
        <f>'Link Coordinates'!AG42</f>
        <v>43.685039370078741</v>
      </c>
      <c r="AH79" s="1">
        <f>'Link Coordinates'!AH42</f>
        <v>13.315200000000001</v>
      </c>
    </row>
    <row r="80" spans="1:34" x14ac:dyDescent="0.3">
      <c r="A80" s="9"/>
      <c r="B80" s="9"/>
      <c r="C80" s="9"/>
      <c r="D80" s="35"/>
      <c r="E80" s="35"/>
      <c r="F80" s="1"/>
      <c r="G80" s="1"/>
      <c r="H80" s="1"/>
      <c r="I80" s="1"/>
      <c r="J80" s="1"/>
      <c r="K80" s="1"/>
      <c r="L80" s="1"/>
      <c r="M80" s="1"/>
      <c r="N80" s="9"/>
      <c r="O80" s="5"/>
      <c r="P80" s="5"/>
      <c r="Q80" s="1"/>
      <c r="R80" s="1"/>
      <c r="S80" s="5"/>
      <c r="T80" s="5"/>
      <c r="U80" s="5"/>
      <c r="V80" s="1"/>
      <c r="W80" s="1"/>
      <c r="X80" s="1"/>
      <c r="Y80" s="1"/>
      <c r="Z80" s="5"/>
      <c r="AA80" s="5"/>
      <c r="AB80" s="5"/>
      <c r="AC80" s="5"/>
      <c r="AD80" s="5"/>
      <c r="AE80" s="5"/>
      <c r="AF80" s="5"/>
      <c r="AG80" s="1"/>
      <c r="AH80" s="1"/>
    </row>
    <row r="81" spans="1:34" x14ac:dyDescent="0.3">
      <c r="A81" s="9">
        <f>'Link Coordinates'!A43</f>
        <v>25</v>
      </c>
      <c r="B81" s="9" t="str">
        <f>'Link Coordinates'!B43</f>
        <v>intersection (B) SE bound queue</v>
      </c>
      <c r="C81" s="9" t="str">
        <f>'Link Coordinates'!C43</f>
        <v>'25-Int B SE queue'</v>
      </c>
      <c r="D81" s="35">
        <f>'Link Coordinates'!D43</f>
        <v>254.9</v>
      </c>
      <c r="E81" s="35">
        <f>'Link Coordinates'!E43</f>
        <v>450.1</v>
      </c>
      <c r="F81" s="1">
        <f>'Link Coordinates'!F43</f>
        <v>252.41581899613251</v>
      </c>
      <c r="G81" s="1">
        <f>'Link Coordinates'!G43</f>
        <v>448.41808301631028</v>
      </c>
      <c r="H81" s="1">
        <f>'Link Coordinates'!H43</f>
        <v>235.31632966195366</v>
      </c>
      <c r="I81" s="1">
        <f>'Link Coordinates'!I43</f>
        <v>473.67392322229637</v>
      </c>
      <c r="J81" s="1">
        <f>'Link Coordinates'!J43</f>
        <v>828.13588909492296</v>
      </c>
      <c r="K81" s="1">
        <f>'Link Coordinates'!K43</f>
        <v>1471.1879364052174</v>
      </c>
      <c r="L81" s="1">
        <f>'Link Coordinates'!L43</f>
        <v>772.0352023029975</v>
      </c>
      <c r="M81" s="1">
        <f>'Link Coordinates'!M43</f>
        <v>1554.0483045350929</v>
      </c>
      <c r="N81" s="9">
        <f>'Link Coordinates'!N43</f>
        <v>1.3</v>
      </c>
      <c r="O81" s="5">
        <f>'Link Coordinates'!O43</f>
        <v>30.5</v>
      </c>
      <c r="P81" s="5">
        <f>'Link Coordinates'!P43</f>
        <v>6</v>
      </c>
      <c r="Q81" s="1">
        <f>'Link Coordinates'!Q43</f>
        <v>-124.1</v>
      </c>
      <c r="R81" s="1">
        <f>'Link Coordinates'!R43</f>
        <v>214.1</v>
      </c>
      <c r="S81" s="5">
        <f>'Link Coordinates'!S43</f>
        <v>1.2</v>
      </c>
      <c r="T81" s="5">
        <f>'Link Coordinates'!T43</f>
        <v>3.1E-7</v>
      </c>
      <c r="U81" s="5">
        <f>'Link Coordinates'!U43</f>
        <v>0</v>
      </c>
      <c r="V81" s="1">
        <f>'Link Coordinates'!V43</f>
        <v>495247.41581899615</v>
      </c>
      <c r="W81" s="1">
        <f>'Link Coordinates'!W43</f>
        <v>4412128.4180830168</v>
      </c>
      <c r="X81" s="1">
        <f>'Link Coordinates'!X43</f>
        <v>495230.31632966193</v>
      </c>
      <c r="Y81" s="1">
        <f>'Link Coordinates'!Y43</f>
        <v>4412153.6739232223</v>
      </c>
      <c r="Z81" s="5">
        <f>'Link Coordinates'!Z43</f>
        <v>1624827.4797211159</v>
      </c>
      <c r="AA81" s="5">
        <f>'Link Coordinates'!AA43</f>
        <v>14475486.935967902</v>
      </c>
      <c r="AB81" s="5">
        <f>'Link Coordinates'!AB43</f>
        <v>1624771.3790343239</v>
      </c>
      <c r="AC81" s="5">
        <f>'Link Coordinates'!AC43</f>
        <v>14475569.796336031</v>
      </c>
      <c r="AD81" s="5">
        <f>'Link Coordinates'!AD43</f>
        <v>2</v>
      </c>
      <c r="AE81" s="5">
        <f>'Link Coordinates'!AE43</f>
        <v>24</v>
      </c>
      <c r="AF81" s="5">
        <f>'Link Coordinates'!AF43</f>
        <v>6</v>
      </c>
      <c r="AG81" s="1">
        <f>'Link Coordinates'!AG43</f>
        <v>43.685039370078741</v>
      </c>
      <c r="AH81" s="1">
        <f>'Link Coordinates'!AH43</f>
        <v>13.315200000000001</v>
      </c>
    </row>
    <row r="82" spans="1:34" x14ac:dyDescent="0.3">
      <c r="A82" s="9"/>
      <c r="B82" s="9"/>
      <c r="C82" s="9"/>
      <c r="D82" s="35"/>
      <c r="E82" s="35"/>
      <c r="F82" s="1"/>
      <c r="G82" s="1"/>
      <c r="H82" s="1"/>
      <c r="I82" s="1"/>
      <c r="J82" s="1"/>
      <c r="K82" s="1"/>
      <c r="L82" s="1"/>
      <c r="M82" s="1"/>
      <c r="N82" s="9"/>
      <c r="O82" s="5"/>
      <c r="P82" s="5"/>
      <c r="Q82" s="1"/>
      <c r="R82" s="1"/>
      <c r="S82" s="5"/>
      <c r="T82" s="5"/>
      <c r="U82" s="5"/>
      <c r="V82" s="1"/>
      <c r="W82" s="1"/>
      <c r="X82" s="1"/>
      <c r="Y82" s="1"/>
      <c r="Z82" s="5"/>
      <c r="AA82" s="5"/>
      <c r="AB82" s="5"/>
      <c r="AC82" s="5"/>
      <c r="AD82" s="5"/>
      <c r="AE82" s="5"/>
      <c r="AF82" s="5"/>
      <c r="AG82" s="1"/>
      <c r="AH82" s="1"/>
    </row>
    <row r="83" spans="1:34" x14ac:dyDescent="0.3">
      <c r="A83" s="9" t="str">
        <f>'Link Coordinates'!A44</f>
        <v>26A</v>
      </c>
      <c r="B83" s="9" t="str">
        <f>'Link Coordinates'!B44</f>
        <v>intersection (B) SB entrance</v>
      </c>
      <c r="C83" s="9" t="str">
        <f>'Link Coordinates'!C44</f>
        <v>'26A-Int B SB entranc'</v>
      </c>
      <c r="D83" s="35">
        <f>'Link Coordinates'!D44</f>
        <v>217.4</v>
      </c>
      <c r="E83" s="35">
        <f>'Link Coordinates'!E44</f>
        <v>485.8</v>
      </c>
      <c r="F83" s="1">
        <f>'Link Coordinates'!F44</f>
        <v>218.6924437406623</v>
      </c>
      <c r="G83" s="1">
        <f>'Link Coordinates'!G44</f>
        <v>486.56130754444109</v>
      </c>
      <c r="H83" s="1">
        <f>'Link Coordinates'!H44</f>
        <v>245.08443861461893</v>
      </c>
      <c r="I83" s="1">
        <f>'Link Coordinates'!I44</f>
        <v>441.75659120148174</v>
      </c>
      <c r="J83" s="1">
        <f>'Link Coordinates'!J44</f>
        <v>717.49489416227789</v>
      </c>
      <c r="K83" s="1">
        <f>'Link Coordinates'!K44</f>
        <v>1596.3297491615522</v>
      </c>
      <c r="L83" s="1">
        <f>'Link Coordinates'!L44</f>
        <v>804.08280385373666</v>
      </c>
      <c r="M83" s="1">
        <f>'Link Coordinates'!M44</f>
        <v>1449.3326482988246</v>
      </c>
      <c r="N83" s="9">
        <f>'Link Coordinates'!N44</f>
        <v>1.3</v>
      </c>
      <c r="O83" s="5">
        <f>'Link Coordinates'!O44</f>
        <v>52</v>
      </c>
      <c r="P83" s="5">
        <f>'Link Coordinates'!P44</f>
        <v>3</v>
      </c>
      <c r="Q83" s="1">
        <f>'Link Coordinates'!Q44</f>
        <v>59.5</v>
      </c>
      <c r="R83" s="1">
        <f>'Link Coordinates'!R44</f>
        <v>30.5</v>
      </c>
      <c r="S83" s="5">
        <f>'Link Coordinates'!S44</f>
        <v>1.2</v>
      </c>
      <c r="T83" s="5">
        <f>'Link Coordinates'!T44</f>
        <v>3.1E-7</v>
      </c>
      <c r="U83" s="5">
        <f>'Link Coordinates'!U44</f>
        <v>0</v>
      </c>
      <c r="V83" s="1">
        <f>'Link Coordinates'!V44</f>
        <v>495213.69244374067</v>
      </c>
      <c r="W83" s="1">
        <f>'Link Coordinates'!W44</f>
        <v>4412166.5613075448</v>
      </c>
      <c r="X83" s="1">
        <f>'Link Coordinates'!X44</f>
        <v>495240.08443861461</v>
      </c>
      <c r="Y83" s="1">
        <f>'Link Coordinates'!Y44</f>
        <v>4412121.7565912018</v>
      </c>
      <c r="Z83" s="5">
        <f>'Link Coordinates'!Z44</f>
        <v>1624716.8387261832</v>
      </c>
      <c r="AA83" s="5">
        <f>'Link Coordinates'!AA44</f>
        <v>14475612.077780658</v>
      </c>
      <c r="AB83" s="5">
        <f>'Link Coordinates'!AB44</f>
        <v>1624803.4266358747</v>
      </c>
      <c r="AC83" s="5">
        <f>'Link Coordinates'!AC44</f>
        <v>14475465.080679795</v>
      </c>
      <c r="AD83" s="5">
        <f>'Link Coordinates'!AD44</f>
        <v>1</v>
      </c>
      <c r="AE83" s="5">
        <f>'Link Coordinates'!AE44</f>
        <v>12</v>
      </c>
      <c r="AF83" s="5">
        <f>'Link Coordinates'!AF44</f>
        <v>6</v>
      </c>
      <c r="AG83" s="1">
        <f>'Link Coordinates'!AG44</f>
        <v>31.685039370078741</v>
      </c>
      <c r="AH83" s="1">
        <f>'Link Coordinates'!AH44</f>
        <v>9.6576000000000004</v>
      </c>
    </row>
    <row r="84" spans="1:34" x14ac:dyDescent="0.3">
      <c r="A84" s="9"/>
      <c r="B84" s="9"/>
      <c r="C84" s="9"/>
      <c r="D84" s="35"/>
      <c r="E84" s="35"/>
      <c r="F84" s="1"/>
      <c r="G84" s="1"/>
      <c r="H84" s="1"/>
      <c r="I84" s="1"/>
      <c r="J84" s="1"/>
      <c r="K84" s="1"/>
      <c r="L84" s="1"/>
      <c r="M84" s="1"/>
      <c r="N84" s="9"/>
      <c r="O84" s="5"/>
      <c r="P84" s="5"/>
      <c r="Q84" s="1"/>
      <c r="R84" s="1"/>
      <c r="S84" s="5"/>
      <c r="T84" s="5"/>
      <c r="U84" s="5"/>
      <c r="V84" s="1"/>
      <c r="W84" s="1"/>
      <c r="X84" s="1"/>
      <c r="Y84" s="1"/>
      <c r="Z84" s="5"/>
      <c r="AA84" s="5"/>
      <c r="AB84" s="5"/>
      <c r="AC84" s="5"/>
      <c r="AD84" s="5"/>
      <c r="AE84" s="5"/>
      <c r="AF84" s="5"/>
      <c r="AG84" s="1"/>
      <c r="AH84" s="1"/>
    </row>
    <row r="85" spans="1:34" x14ac:dyDescent="0.3">
      <c r="A85" s="9" t="str">
        <f>'Link Coordinates'!A45</f>
        <v>26B</v>
      </c>
      <c r="B85" s="9" t="str">
        <f>'Link Coordinates'!B45</f>
        <v>intersection (B) SB entrance</v>
      </c>
      <c r="C85" s="9" t="str">
        <f>'Link Coordinates'!C45</f>
        <v>'26B-Int B SB entranc'</v>
      </c>
      <c r="D85" s="35">
        <f>'Link Coordinates'!D45</f>
        <v>243.7</v>
      </c>
      <c r="E85" s="35">
        <f>'Link Coordinates'!E45</f>
        <v>440.4</v>
      </c>
      <c r="F85" s="1">
        <f>'Link Coordinates'!F45</f>
        <v>245.18274083021302</v>
      </c>
      <c r="G85" s="1">
        <f>'Link Coordinates'!G45</f>
        <v>440.17310876962915</v>
      </c>
      <c r="H85" s="1">
        <f>'Link Coordinates'!H45</f>
        <v>239.26844275854677</v>
      </c>
      <c r="I85" s="1">
        <f>'Link Coordinates'!I45</f>
        <v>401.52299779540965</v>
      </c>
      <c r="J85" s="1">
        <f>'Link Coordinates'!J45</f>
        <v>804.40531768442588</v>
      </c>
      <c r="K85" s="1">
        <f>'Link Coordinates'!K45</f>
        <v>1444.1374959633501</v>
      </c>
      <c r="L85" s="1">
        <f>'Link Coordinates'!L45</f>
        <v>785.00145261990406</v>
      </c>
      <c r="M85" s="1">
        <f>'Link Coordinates'!M45</f>
        <v>1317.3326699324464</v>
      </c>
      <c r="N85" s="9">
        <f>'Link Coordinates'!N45</f>
        <v>1.3</v>
      </c>
      <c r="O85" s="5">
        <f>'Link Coordinates'!O45</f>
        <v>39.1</v>
      </c>
      <c r="P85" s="5">
        <f>'Link Coordinates'!P45</f>
        <v>3</v>
      </c>
      <c r="Q85" s="1">
        <f>'Link Coordinates'!Q45</f>
        <v>98.7</v>
      </c>
      <c r="R85" s="1">
        <f>'Link Coordinates'!R45</f>
        <v>351.3</v>
      </c>
      <c r="S85" s="5">
        <f>'Link Coordinates'!S45</f>
        <v>1.2</v>
      </c>
      <c r="T85" s="5">
        <f>'Link Coordinates'!T45</f>
        <v>3.1E-7</v>
      </c>
      <c r="U85" s="5">
        <f>'Link Coordinates'!U45</f>
        <v>0</v>
      </c>
      <c r="V85" s="1">
        <f>'Link Coordinates'!V45</f>
        <v>495240.18274083023</v>
      </c>
      <c r="W85" s="1">
        <f>'Link Coordinates'!W45</f>
        <v>4412120.1731087696</v>
      </c>
      <c r="X85" s="1">
        <f>'Link Coordinates'!X45</f>
        <v>495234.26844275853</v>
      </c>
      <c r="Y85" s="1">
        <f>'Link Coordinates'!Y45</f>
        <v>4412081.5229977956</v>
      </c>
      <c r="Z85" s="5">
        <f>'Link Coordinates'!Z45</f>
        <v>1624803.7491497055</v>
      </c>
      <c r="AA85" s="5">
        <f>'Link Coordinates'!AA45</f>
        <v>14475459.885527458</v>
      </c>
      <c r="AB85" s="5">
        <f>'Link Coordinates'!AB45</f>
        <v>1624784.3452846408</v>
      </c>
      <c r="AC85" s="5">
        <f>'Link Coordinates'!AC45</f>
        <v>14475333.080701428</v>
      </c>
      <c r="AD85" s="5">
        <f>'Link Coordinates'!AD45</f>
        <v>1</v>
      </c>
      <c r="AE85" s="5">
        <f>'Link Coordinates'!AE45</f>
        <v>12</v>
      </c>
      <c r="AF85" s="5">
        <f>'Link Coordinates'!AF45</f>
        <v>6</v>
      </c>
      <c r="AG85" s="1">
        <f>'Link Coordinates'!AG45</f>
        <v>31.685039370078741</v>
      </c>
      <c r="AH85" s="1">
        <f>'Link Coordinates'!AH45</f>
        <v>9.6576000000000004</v>
      </c>
    </row>
    <row r="86" spans="1:34" x14ac:dyDescent="0.3">
      <c r="A86" s="9"/>
      <c r="B86" s="9"/>
      <c r="C86" s="9"/>
      <c r="D86" s="35"/>
      <c r="E86" s="35"/>
      <c r="F86" s="1"/>
      <c r="G86" s="1"/>
      <c r="H86" s="1"/>
      <c r="I86" s="1"/>
      <c r="J86" s="1"/>
      <c r="K86" s="1"/>
      <c r="L86" s="1"/>
      <c r="M86" s="1"/>
      <c r="N86" s="9"/>
      <c r="O86" s="5"/>
      <c r="P86" s="5"/>
      <c r="Q86" s="1"/>
      <c r="R86" s="1"/>
      <c r="S86" s="5"/>
      <c r="T86" s="5"/>
      <c r="U86" s="5"/>
      <c r="V86" s="1"/>
      <c r="W86" s="1"/>
      <c r="X86" s="1"/>
      <c r="Y86" s="1"/>
      <c r="Z86" s="5"/>
      <c r="AA86" s="5"/>
      <c r="AB86" s="5"/>
      <c r="AC86" s="5"/>
      <c r="AD86" s="5"/>
      <c r="AE86" s="5"/>
      <c r="AF86" s="5"/>
      <c r="AG86" s="1"/>
      <c r="AH86" s="1"/>
    </row>
    <row r="87" spans="1:34" x14ac:dyDescent="0.3">
      <c r="A87" s="9" t="str">
        <f>'Link Coordinates'!A46</f>
        <v>27A</v>
      </c>
      <c r="B87" s="9" t="str">
        <f>'Link Coordinates'!B46</f>
        <v>intersection (B) NE bound approach</v>
      </c>
      <c r="C87" s="9" t="str">
        <f>'Link Coordinates'!C46</f>
        <v>'27A-Int B NE appr'</v>
      </c>
      <c r="D87" s="35">
        <f>'Link Coordinates'!D46</f>
        <v>306.39999999999998</v>
      </c>
      <c r="E87" s="35">
        <f>'Link Coordinates'!E46</f>
        <v>207.7</v>
      </c>
      <c r="F87" s="1">
        <f>'Link Coordinates'!F46</f>
        <v>303.69676893603372</v>
      </c>
      <c r="G87" s="1">
        <f>'Link Coordinates'!G46</f>
        <v>206.39902274623736</v>
      </c>
      <c r="H87" s="1">
        <f>'Link Coordinates'!H46</f>
        <v>256.86158780057895</v>
      </c>
      <c r="I87" s="1">
        <f>'Link Coordinates'!I46</f>
        <v>303.71534104902327</v>
      </c>
      <c r="J87" s="1">
        <f>'Link Coordinates'!J46</f>
        <v>996.38047551192165</v>
      </c>
      <c r="K87" s="1">
        <f>'Link Coordinates'!K46</f>
        <v>677.16214811757663</v>
      </c>
      <c r="L87" s="1">
        <f>'Link Coordinates'!L46</f>
        <v>842.72174475255554</v>
      </c>
      <c r="M87" s="1">
        <f>'Link Coordinates'!M46</f>
        <v>996.44140764115241</v>
      </c>
      <c r="N87" s="9">
        <f>'Link Coordinates'!N46</f>
        <v>1.3</v>
      </c>
      <c r="O87" s="5">
        <f>'Link Coordinates'!O46</f>
        <v>108</v>
      </c>
      <c r="P87" s="5">
        <f>'Link Coordinates'!P46</f>
        <v>6</v>
      </c>
      <c r="Q87" s="1">
        <f>'Link Coordinates'!Q46</f>
        <v>-115.7</v>
      </c>
      <c r="R87" s="1">
        <f>'Link Coordinates'!R46</f>
        <v>205.7</v>
      </c>
      <c r="S87" s="5">
        <f>'Link Coordinates'!S46</f>
        <v>1.2</v>
      </c>
      <c r="T87" s="5">
        <f>'Link Coordinates'!T46</f>
        <v>3.1E-7</v>
      </c>
      <c r="U87" s="5">
        <f>'Link Coordinates'!U46</f>
        <v>0</v>
      </c>
      <c r="V87" s="1">
        <f>'Link Coordinates'!V46</f>
        <v>495298.69676893606</v>
      </c>
      <c r="W87" s="1">
        <f>'Link Coordinates'!W46</f>
        <v>4411886.3990227459</v>
      </c>
      <c r="X87" s="1">
        <f>'Link Coordinates'!X46</f>
        <v>495251.86158780055</v>
      </c>
      <c r="Y87" s="1">
        <f>'Link Coordinates'!Y46</f>
        <v>4411983.7153410492</v>
      </c>
      <c r="Z87" s="5">
        <f>'Link Coordinates'!Z46</f>
        <v>1624995.7243075329</v>
      </c>
      <c r="AA87" s="5">
        <f>'Link Coordinates'!AA46</f>
        <v>14474692.910179611</v>
      </c>
      <c r="AB87" s="5">
        <f>'Link Coordinates'!AB46</f>
        <v>1624842.0655767734</v>
      </c>
      <c r="AC87" s="5">
        <f>'Link Coordinates'!AC46</f>
        <v>14475012.189439137</v>
      </c>
      <c r="AD87" s="5">
        <f>'Link Coordinates'!AD46</f>
        <v>2</v>
      </c>
      <c r="AE87" s="5">
        <f>'Link Coordinates'!AE46</f>
        <v>24</v>
      </c>
      <c r="AF87" s="5">
        <f>'Link Coordinates'!AF46</f>
        <v>6</v>
      </c>
      <c r="AG87" s="1">
        <f>'Link Coordinates'!AG46</f>
        <v>43.685039370078741</v>
      </c>
      <c r="AH87" s="1">
        <f>'Link Coordinates'!AH46</f>
        <v>13.315200000000001</v>
      </c>
    </row>
    <row r="88" spans="1:34" x14ac:dyDescent="0.3">
      <c r="A88" s="9"/>
      <c r="B88" s="9"/>
      <c r="C88" s="9"/>
      <c r="D88" s="35"/>
      <c r="E88" s="35"/>
      <c r="F88" s="1"/>
      <c r="G88" s="1"/>
      <c r="H88" s="1"/>
      <c r="I88" s="1"/>
      <c r="J88" s="1"/>
      <c r="K88" s="1"/>
      <c r="L88" s="1"/>
      <c r="M88" s="1"/>
      <c r="N88" s="9"/>
      <c r="O88" s="5"/>
      <c r="P88" s="5"/>
      <c r="Q88" s="1"/>
      <c r="R88" s="1"/>
      <c r="S88" s="5"/>
      <c r="T88" s="5"/>
      <c r="U88" s="5"/>
      <c r="V88" s="1"/>
      <c r="W88" s="1"/>
      <c r="X88" s="1"/>
      <c r="Y88" s="1"/>
      <c r="Z88" s="5"/>
      <c r="AA88" s="5"/>
      <c r="AB88" s="5"/>
      <c r="AC88" s="5"/>
      <c r="AD88" s="5"/>
      <c r="AE88" s="5"/>
      <c r="AF88" s="5"/>
      <c r="AG88" s="1"/>
      <c r="AH88" s="1"/>
    </row>
    <row r="89" spans="1:34" x14ac:dyDescent="0.3">
      <c r="A89" s="9" t="str">
        <f>'Link Coordinates'!A47</f>
        <v>27B</v>
      </c>
      <c r="B89" s="9" t="str">
        <f>'Link Coordinates'!B47</f>
        <v>intersection (B) NE bound approach</v>
      </c>
      <c r="C89" s="9" t="str">
        <f>'Link Coordinates'!C47</f>
        <v>'27B-Int B NE appr'</v>
      </c>
      <c r="D89" s="35">
        <f>'Link Coordinates'!D47</f>
        <v>259.89999999999998</v>
      </c>
      <c r="E89" s="35">
        <f>'Link Coordinates'!E47</f>
        <v>306.39999999999998</v>
      </c>
      <c r="F89" s="1">
        <f>'Link Coordinates'!F47</f>
        <v>256.93775857974725</v>
      </c>
      <c r="G89" s="1">
        <f>'Link Coordinates'!G47</f>
        <v>305.92552579823655</v>
      </c>
      <c r="H89" s="1">
        <f>'Link Coordinates'!H47</f>
        <v>244.69632417425024</v>
      </c>
      <c r="I89" s="1">
        <f>'Link Coordinates'!I47</f>
        <v>382.35135444075712</v>
      </c>
      <c r="J89" s="1">
        <f>'Link Coordinates'!J47</f>
        <v>842.97164888368513</v>
      </c>
      <c r="K89" s="1">
        <f>'Link Coordinates'!K47</f>
        <v>1003.692669941721</v>
      </c>
      <c r="L89" s="1">
        <f>'Link Coordinates'!L47</f>
        <v>802.80946251394425</v>
      </c>
      <c r="M89" s="1">
        <f>'Link Coordinates'!M47</f>
        <v>1254.4335775615391</v>
      </c>
      <c r="N89" s="9">
        <f>'Link Coordinates'!N47</f>
        <v>1.3</v>
      </c>
      <c r="O89" s="5">
        <f>'Link Coordinates'!O47</f>
        <v>77.400000000000006</v>
      </c>
      <c r="P89" s="5">
        <f>'Link Coordinates'!P47</f>
        <v>6</v>
      </c>
      <c r="Q89" s="1">
        <f>'Link Coordinates'!Q47</f>
        <v>-99.1</v>
      </c>
      <c r="R89" s="1">
        <f>'Link Coordinates'!R47</f>
        <v>189.1</v>
      </c>
      <c r="S89" s="5">
        <f>'Link Coordinates'!S47</f>
        <v>1.2</v>
      </c>
      <c r="T89" s="5">
        <f>'Link Coordinates'!T47</f>
        <v>3.1E-7</v>
      </c>
      <c r="U89" s="5">
        <f>'Link Coordinates'!U47</f>
        <v>0</v>
      </c>
      <c r="V89" s="1">
        <f>'Link Coordinates'!V47</f>
        <v>495251.93775857973</v>
      </c>
      <c r="W89" s="1">
        <f>'Link Coordinates'!W47</f>
        <v>4411985.9255257985</v>
      </c>
      <c r="X89" s="1">
        <f>'Link Coordinates'!X47</f>
        <v>495239.69632417423</v>
      </c>
      <c r="Y89" s="1">
        <f>'Link Coordinates'!Y47</f>
        <v>4412062.3513544407</v>
      </c>
      <c r="Z89" s="5">
        <f>'Link Coordinates'!Z47</f>
        <v>1624842.3154809047</v>
      </c>
      <c r="AA89" s="5">
        <f>'Link Coordinates'!AA47</f>
        <v>14475019.440701438</v>
      </c>
      <c r="AB89" s="5">
        <f>'Link Coordinates'!AB47</f>
        <v>1624802.1532945349</v>
      </c>
      <c r="AC89" s="5">
        <f>'Link Coordinates'!AC47</f>
        <v>14475270.181609057</v>
      </c>
      <c r="AD89" s="5">
        <f>'Link Coordinates'!AD47</f>
        <v>2</v>
      </c>
      <c r="AE89" s="5">
        <f>'Link Coordinates'!AE47</f>
        <v>24</v>
      </c>
      <c r="AF89" s="5">
        <f>'Link Coordinates'!AF47</f>
        <v>6</v>
      </c>
      <c r="AG89" s="1">
        <f>'Link Coordinates'!AG47</f>
        <v>43.685039370078741</v>
      </c>
      <c r="AH89" s="1">
        <f>'Link Coordinates'!AH47</f>
        <v>13.315200000000001</v>
      </c>
    </row>
    <row r="90" spans="1:34" x14ac:dyDescent="0.3">
      <c r="A90" s="9"/>
      <c r="B90" s="9"/>
      <c r="C90" s="9"/>
      <c r="D90" s="35"/>
      <c r="E90" s="35"/>
      <c r="F90" s="1"/>
      <c r="G90" s="1"/>
      <c r="H90" s="1"/>
      <c r="I90" s="1"/>
      <c r="J90" s="1"/>
      <c r="K90" s="1"/>
      <c r="L90" s="1"/>
      <c r="M90" s="1"/>
      <c r="N90" s="9"/>
      <c r="O90" s="5"/>
      <c r="P90" s="5"/>
      <c r="Q90" s="1"/>
      <c r="R90" s="1"/>
      <c r="S90" s="5"/>
      <c r="T90" s="5"/>
      <c r="U90" s="5"/>
      <c r="V90" s="1"/>
      <c r="W90" s="1"/>
      <c r="X90" s="1"/>
      <c r="Y90" s="1"/>
      <c r="Z90" s="5"/>
      <c r="AA90" s="5"/>
      <c r="AB90" s="5"/>
      <c r="AC90" s="5"/>
      <c r="AD90" s="5"/>
      <c r="AE90" s="5"/>
      <c r="AF90" s="5"/>
      <c r="AG90" s="1"/>
      <c r="AH90" s="1"/>
    </row>
    <row r="91" spans="1:34" x14ac:dyDescent="0.3">
      <c r="A91" s="9" t="str">
        <f>'Link Coordinates'!A48</f>
        <v>28A</v>
      </c>
      <c r="B91" s="9" t="str">
        <f>'Link Coordinates'!B48</f>
        <v>intersection (B) SE bound connect</v>
      </c>
      <c r="C91" s="9" t="str">
        <f>'Link Coordinates'!C48</f>
        <v>'27A-Int B SE connect'</v>
      </c>
      <c r="D91" s="35">
        <f>'Link Coordinates'!D48</f>
        <v>253.4</v>
      </c>
      <c r="E91" s="35">
        <f>'Link Coordinates'!E48</f>
        <v>352.1</v>
      </c>
      <c r="F91" s="1">
        <f>'Link Coordinates'!F48</f>
        <v>251.91609150055552</v>
      </c>
      <c r="G91" s="1">
        <f>'Link Coordinates'!G48</f>
        <v>352.31912454284367</v>
      </c>
      <c r="H91" s="1">
        <f>'Link Coordinates'!H48</f>
        <v>256.91213107739003</v>
      </c>
      <c r="I91" s="1">
        <f>'Link Coordinates'!I48</f>
        <v>386.15223833017785</v>
      </c>
      <c r="J91" s="1">
        <f>'Link Coordinates'!J48</f>
        <v>826.49636319079889</v>
      </c>
      <c r="K91" s="1">
        <f>'Link Coordinates'!K48</f>
        <v>1155.9026395762587</v>
      </c>
      <c r="L91" s="1">
        <f>'Link Coordinates'!L48</f>
        <v>842.88756915154204</v>
      </c>
      <c r="M91" s="1">
        <f>'Link Coordinates'!M48</f>
        <v>1266.9036690622631</v>
      </c>
      <c r="N91" s="9">
        <f>'Link Coordinates'!N48</f>
        <v>1.3</v>
      </c>
      <c r="O91" s="5">
        <f>'Link Coordinates'!O48</f>
        <v>34.200000000000003</v>
      </c>
      <c r="P91" s="5">
        <f>'Link Coordinates'!P48</f>
        <v>3</v>
      </c>
      <c r="Q91" s="1">
        <f>'Link Coordinates'!Q48</f>
        <v>-81.599999999999994</v>
      </c>
      <c r="R91" s="1">
        <f>'Link Coordinates'!R48</f>
        <v>171.6</v>
      </c>
      <c r="S91" s="5">
        <f>'Link Coordinates'!S48</f>
        <v>1.2</v>
      </c>
      <c r="T91" s="5">
        <f>'Link Coordinates'!T48</f>
        <v>3.1E-7</v>
      </c>
      <c r="U91" s="5">
        <f>'Link Coordinates'!U48</f>
        <v>0</v>
      </c>
      <c r="V91" s="1">
        <f>'Link Coordinates'!V48</f>
        <v>495246.91609150055</v>
      </c>
      <c r="W91" s="1">
        <f>'Link Coordinates'!W48</f>
        <v>4412032.3191245431</v>
      </c>
      <c r="X91" s="1">
        <f>'Link Coordinates'!X48</f>
        <v>495251.91213107738</v>
      </c>
      <c r="Y91" s="1">
        <f>'Link Coordinates'!Y48</f>
        <v>4412066.1522383299</v>
      </c>
      <c r="Z91" s="5">
        <f>'Link Coordinates'!Z48</f>
        <v>1624825.8401952116</v>
      </c>
      <c r="AA91" s="5">
        <f>'Link Coordinates'!AA48</f>
        <v>14475171.650671072</v>
      </c>
      <c r="AB91" s="5">
        <f>'Link Coordinates'!AB48</f>
        <v>1624842.2314011725</v>
      </c>
      <c r="AC91" s="5">
        <f>'Link Coordinates'!AC48</f>
        <v>14475282.651700556</v>
      </c>
      <c r="AD91" s="5">
        <f>'Link Coordinates'!AD48</f>
        <v>1</v>
      </c>
      <c r="AE91" s="5">
        <f>'Link Coordinates'!AE48</f>
        <v>12</v>
      </c>
      <c r="AF91" s="5">
        <f>'Link Coordinates'!AF48</f>
        <v>6</v>
      </c>
      <c r="AG91" s="1">
        <f>'Link Coordinates'!AG48</f>
        <v>31.685039370078741</v>
      </c>
      <c r="AH91" s="1">
        <f>'Link Coordinates'!AH48</f>
        <v>9.6576000000000004</v>
      </c>
    </row>
    <row r="92" spans="1:34" x14ac:dyDescent="0.3">
      <c r="A92" s="9"/>
      <c r="B92" s="9"/>
      <c r="C92" s="9"/>
      <c r="D92" s="35"/>
      <c r="E92" s="35"/>
      <c r="F92" s="1"/>
      <c r="G92" s="1"/>
      <c r="H92" s="1"/>
      <c r="I92" s="1"/>
      <c r="J92" s="1"/>
      <c r="K92" s="1"/>
      <c r="L92" s="1"/>
      <c r="M92" s="1"/>
      <c r="N92" s="9"/>
      <c r="O92" s="5"/>
      <c r="P92" s="5"/>
      <c r="Q92" s="1"/>
      <c r="R92" s="1"/>
      <c r="S92" s="5"/>
      <c r="T92" s="5"/>
      <c r="U92" s="5"/>
      <c r="V92" s="1"/>
      <c r="W92" s="1"/>
      <c r="X92" s="1"/>
      <c r="Y92" s="1"/>
      <c r="Z92" s="5"/>
      <c r="AA92" s="5"/>
      <c r="AB92" s="5"/>
      <c r="AC92" s="5"/>
      <c r="AD92" s="5"/>
      <c r="AE92" s="5"/>
      <c r="AF92" s="5"/>
      <c r="AG92" s="1"/>
      <c r="AH92" s="1"/>
    </row>
    <row r="93" spans="1:34" x14ac:dyDescent="0.3">
      <c r="A93" s="9" t="str">
        <f>'Link Coordinates'!A49</f>
        <v>28B</v>
      </c>
      <c r="B93" s="9" t="str">
        <f>'Link Coordinates'!B49</f>
        <v>intersection (B) SE bound connect</v>
      </c>
      <c r="C93" s="9" t="str">
        <f>'Link Coordinates'!C49</f>
        <v>'28B-Int B SE connect'</v>
      </c>
      <c r="D93" s="35">
        <f>'Link Coordinates'!D49</f>
        <v>260.8</v>
      </c>
      <c r="E93" s="35">
        <f>'Link Coordinates'!E49</f>
        <v>386.7</v>
      </c>
      <c r="F93" s="1">
        <f>'Link Coordinates'!F49</f>
        <v>260.60161541461434</v>
      </c>
      <c r="G93" s="1">
        <f>'Link Coordinates'!G49</f>
        <v>388.18682331037729</v>
      </c>
      <c r="H93" s="1">
        <f>'Link Coordinates'!H49</f>
        <v>285.38200392090289</v>
      </c>
      <c r="I93" s="1">
        <f>'Link Coordinates'!I49</f>
        <v>391.49323306680537</v>
      </c>
      <c r="J93" s="1">
        <f>'Link Coordinates'!J49</f>
        <v>854.99217655713358</v>
      </c>
      <c r="K93" s="1">
        <f>'Link Coordinates'!K49</f>
        <v>1273.578816635096</v>
      </c>
      <c r="L93" s="1">
        <f>'Link Coordinates'!L49</f>
        <v>936.29266378248974</v>
      </c>
      <c r="M93" s="1">
        <f>'Link Coordinates'!M49</f>
        <v>1284.4266176732458</v>
      </c>
      <c r="N93" s="9">
        <f>'Link Coordinates'!N49</f>
        <v>1.3</v>
      </c>
      <c r="O93" s="5">
        <f>'Link Coordinates'!O49</f>
        <v>25</v>
      </c>
      <c r="P93" s="5">
        <f>'Link Coordinates'!P49</f>
        <v>3</v>
      </c>
      <c r="Q93" s="1">
        <f>'Link Coordinates'!Q49</f>
        <v>-7.6</v>
      </c>
      <c r="R93" s="1">
        <f>'Link Coordinates'!R49</f>
        <v>97.6</v>
      </c>
      <c r="S93" s="5">
        <f>'Link Coordinates'!S49</f>
        <v>1.2</v>
      </c>
      <c r="T93" s="5">
        <f>'Link Coordinates'!T49</f>
        <v>3.1E-7</v>
      </c>
      <c r="U93" s="5">
        <f>'Link Coordinates'!U49</f>
        <v>0</v>
      </c>
      <c r="V93" s="1">
        <f>'Link Coordinates'!V49</f>
        <v>495255.60161541461</v>
      </c>
      <c r="W93" s="1">
        <f>'Link Coordinates'!W49</f>
        <v>4412068.1868233103</v>
      </c>
      <c r="X93" s="1">
        <f>'Link Coordinates'!X49</f>
        <v>495280.38200392091</v>
      </c>
      <c r="Y93" s="1">
        <f>'Link Coordinates'!Y49</f>
        <v>4412071.493233067</v>
      </c>
      <c r="Z93" s="5">
        <f>'Link Coordinates'!Z49</f>
        <v>1624854.3360085781</v>
      </c>
      <c r="AA93" s="5">
        <f>'Link Coordinates'!AA49</f>
        <v>14475289.326848131</v>
      </c>
      <c r="AB93" s="5">
        <f>'Link Coordinates'!AB49</f>
        <v>1624935.6364958035</v>
      </c>
      <c r="AC93" s="5">
        <f>'Link Coordinates'!AC49</f>
        <v>14475300.17464917</v>
      </c>
      <c r="AD93" s="5">
        <f>'Link Coordinates'!AD49</f>
        <v>1</v>
      </c>
      <c r="AE93" s="5">
        <f>'Link Coordinates'!AE49</f>
        <v>12</v>
      </c>
      <c r="AF93" s="5">
        <f>'Link Coordinates'!AF49</f>
        <v>6</v>
      </c>
      <c r="AG93" s="1">
        <f>'Link Coordinates'!AG49</f>
        <v>31.685039370078741</v>
      </c>
      <c r="AH93" s="1">
        <f>'Link Coordinates'!AH49</f>
        <v>9.6576000000000004</v>
      </c>
    </row>
    <row r="94" spans="1:34" x14ac:dyDescent="0.3">
      <c r="A94" s="9"/>
      <c r="B94" s="9"/>
      <c r="C94" s="9"/>
      <c r="D94" s="35"/>
      <c r="E94" s="35"/>
      <c r="F94" s="1"/>
      <c r="G94" s="1"/>
      <c r="H94" s="1"/>
      <c r="I94" s="1"/>
      <c r="J94" s="1"/>
      <c r="K94" s="1"/>
      <c r="L94" s="1"/>
      <c r="M94" s="1"/>
      <c r="N94" s="9"/>
      <c r="O94" s="5"/>
      <c r="P94" s="5"/>
      <c r="Q94" s="1"/>
      <c r="R94" s="1"/>
      <c r="S94" s="5"/>
      <c r="T94" s="5"/>
      <c r="U94" s="5"/>
      <c r="V94" s="1"/>
      <c r="W94" s="1"/>
      <c r="X94" s="1"/>
      <c r="Y94" s="1"/>
      <c r="Z94" s="5"/>
      <c r="AA94" s="5"/>
      <c r="AB94" s="5"/>
      <c r="AC94" s="5"/>
      <c r="AD94" s="5"/>
      <c r="AE94" s="5"/>
      <c r="AF94" s="5"/>
      <c r="AG94" s="1"/>
      <c r="AH94" s="1"/>
    </row>
    <row r="95" spans="1:34" x14ac:dyDescent="0.3">
      <c r="A95" s="9">
        <f>'Link Coordinates'!A50</f>
        <v>29</v>
      </c>
      <c r="B95" s="9" t="str">
        <f>'Link Coordinates'!B50</f>
        <v>intersection (B) bus lane approach</v>
      </c>
      <c r="C95" s="9" t="str">
        <f>'Link Coordinates'!C50</f>
        <v>'29-Int B approach'</v>
      </c>
      <c r="D95" s="35">
        <f>'Link Coordinates'!D50</f>
        <v>285.8</v>
      </c>
      <c r="E95" s="35">
        <f>'Link Coordinates'!E50</f>
        <v>386.9</v>
      </c>
      <c r="F95" s="1">
        <f>'Link Coordinates'!F50</f>
        <v>287.05371104205244</v>
      </c>
      <c r="G95" s="1">
        <f>'Link Coordinates'!G50</f>
        <v>387.72353422699717</v>
      </c>
      <c r="H95" s="1">
        <f>'Link Coordinates'!H50</f>
        <v>354.08939711962432</v>
      </c>
      <c r="I95" s="1">
        <f>'Link Coordinates'!I50</f>
        <v>285.67145540393136</v>
      </c>
      <c r="J95" s="1">
        <f>'Link Coordinates'!J50</f>
        <v>941.7772671983347</v>
      </c>
      <c r="K95" s="1">
        <f>'Link Coordinates'!K50</f>
        <v>1272.0588393274186</v>
      </c>
      <c r="L95" s="1">
        <f>'Link Coordinates'!L50</f>
        <v>1161.7106204712084</v>
      </c>
      <c r="M95" s="1">
        <f>'Link Coordinates'!M50</f>
        <v>937.24230775568026</v>
      </c>
      <c r="N95" s="9">
        <f>'Link Coordinates'!N50</f>
        <v>1.3</v>
      </c>
      <c r="O95" s="5">
        <f>'Link Coordinates'!O50</f>
        <v>122.1</v>
      </c>
      <c r="P95" s="5">
        <f>'Link Coordinates'!P50</f>
        <v>3</v>
      </c>
      <c r="Q95" s="1">
        <f>'Link Coordinates'!Q50</f>
        <v>56.7</v>
      </c>
      <c r="R95" s="1">
        <f>'Link Coordinates'!R50</f>
        <v>33.299999999999997</v>
      </c>
      <c r="S95" s="5">
        <f>'Link Coordinates'!S50</f>
        <v>1.2</v>
      </c>
      <c r="T95" s="5">
        <f>'Link Coordinates'!T50</f>
        <v>3.1E-7</v>
      </c>
      <c r="U95" s="5">
        <f>'Link Coordinates'!U50</f>
        <v>0</v>
      </c>
      <c r="V95" s="1">
        <f>'Link Coordinates'!V50</f>
        <v>495282.05371104204</v>
      </c>
      <c r="W95" s="1">
        <f>'Link Coordinates'!W50</f>
        <v>4412067.7235342273</v>
      </c>
      <c r="X95" s="1">
        <f>'Link Coordinates'!X50</f>
        <v>495349.08939711965</v>
      </c>
      <c r="Y95" s="1">
        <f>'Link Coordinates'!Y50</f>
        <v>4411965.6714554038</v>
      </c>
      <c r="Z95" s="5">
        <f>'Link Coordinates'!Z50</f>
        <v>1624941.1210992192</v>
      </c>
      <c r="AA95" s="5">
        <f>'Link Coordinates'!AA50</f>
        <v>14475287.806870824</v>
      </c>
      <c r="AB95" s="5">
        <f>'Link Coordinates'!AB50</f>
        <v>1625161.0544524922</v>
      </c>
      <c r="AC95" s="5">
        <f>'Link Coordinates'!AC50</f>
        <v>14474952.990339251</v>
      </c>
      <c r="AD95" s="5">
        <f>'Link Coordinates'!AD50</f>
        <v>1</v>
      </c>
      <c r="AE95" s="5">
        <f>'Link Coordinates'!AE50</f>
        <v>12</v>
      </c>
      <c r="AF95" s="5">
        <f>'Link Coordinates'!AF50</f>
        <v>6</v>
      </c>
      <c r="AG95" s="1">
        <f>'Link Coordinates'!AG50</f>
        <v>31.685039370078741</v>
      </c>
      <c r="AH95" s="1">
        <f>'Link Coordinates'!AH50</f>
        <v>9.6576000000000004</v>
      </c>
    </row>
    <row r="96" spans="1:34" x14ac:dyDescent="0.3">
      <c r="A96" s="9"/>
      <c r="B96" s="9"/>
      <c r="C96" s="9"/>
      <c r="D96" s="35"/>
      <c r="E96" s="35"/>
      <c r="F96" s="1"/>
      <c r="G96" s="1"/>
      <c r="H96" s="1"/>
      <c r="I96" s="1"/>
      <c r="J96" s="1"/>
      <c r="K96" s="1"/>
      <c r="L96" s="1"/>
      <c r="M96" s="1"/>
      <c r="N96" s="9"/>
      <c r="O96" s="5"/>
      <c r="P96" s="5"/>
      <c r="Q96" s="1"/>
      <c r="R96" s="1"/>
      <c r="S96" s="5"/>
      <c r="T96" s="5"/>
      <c r="U96" s="5"/>
      <c r="V96" s="1"/>
      <c r="W96" s="1"/>
      <c r="X96" s="1"/>
      <c r="Y96" s="1"/>
      <c r="Z96" s="5"/>
      <c r="AA96" s="5"/>
      <c r="AB96" s="5"/>
      <c r="AC96" s="5"/>
      <c r="AD96" s="5"/>
      <c r="AE96" s="5"/>
      <c r="AF96" s="5"/>
      <c r="AG96" s="1"/>
      <c r="AH96" s="1"/>
    </row>
    <row r="97" spans="1:34" x14ac:dyDescent="0.3">
      <c r="A97" s="9">
        <f>'Link Coordinates'!A51</f>
        <v>30</v>
      </c>
      <c r="B97" s="9" t="str">
        <f>'Link Coordinates'!B51</f>
        <v>intersection (B) SE bound departure</v>
      </c>
      <c r="C97" s="9" t="str">
        <f>'Link Coordinates'!C51</f>
        <v>'30-Int B SE depart'</v>
      </c>
      <c r="D97" s="35">
        <f>'Link Coordinates'!D51</f>
        <v>311.60000000000002</v>
      </c>
      <c r="E97" s="35">
        <f>'Link Coordinates'!E51</f>
        <v>366.9</v>
      </c>
      <c r="F97" s="1">
        <f>'Link Coordinates'!F51</f>
        <v>309.15461661281438</v>
      </c>
      <c r="G97" s="1">
        <f>'Link Coordinates'!G51</f>
        <v>365.16215648297197</v>
      </c>
      <c r="H97" s="1">
        <f>'Link Coordinates'!H51</f>
        <v>250.01000891662687</v>
      </c>
      <c r="I97" s="1">
        <f>'Link Coordinates'!I51</f>
        <v>448.38670442685736</v>
      </c>
      <c r="J97" s="1">
        <f>'Link Coordinates'!J51</f>
        <v>1014.2867999108083</v>
      </c>
      <c r="K97" s="1">
        <f>'Link Coordinates'!K51</f>
        <v>1198.0385711383594</v>
      </c>
      <c r="L97" s="1">
        <f>'Link Coordinates'!L51</f>
        <v>820.24281140625612</v>
      </c>
      <c r="M97" s="1">
        <f>'Link Coordinates'!M51</f>
        <v>1471.084988277091</v>
      </c>
      <c r="N97" s="9">
        <f>'Link Coordinates'!N51</f>
        <v>1.3</v>
      </c>
      <c r="O97" s="5">
        <f>'Link Coordinates'!O51</f>
        <v>102.1</v>
      </c>
      <c r="P97" s="5">
        <f>'Link Coordinates'!P51</f>
        <v>6</v>
      </c>
      <c r="Q97" s="1">
        <f>'Link Coordinates'!Q51</f>
        <v>-125.4</v>
      </c>
      <c r="R97" s="1">
        <f>'Link Coordinates'!R51</f>
        <v>215.4</v>
      </c>
      <c r="S97" s="5">
        <f>'Link Coordinates'!S51</f>
        <v>1.2</v>
      </c>
      <c r="T97" s="5">
        <f>'Link Coordinates'!T51</f>
        <v>3.1E-7</v>
      </c>
      <c r="U97" s="5">
        <f>'Link Coordinates'!U51</f>
        <v>0</v>
      </c>
      <c r="V97" s="1">
        <f>'Link Coordinates'!V51</f>
        <v>495304.15461661282</v>
      </c>
      <c r="W97" s="1">
        <f>'Link Coordinates'!W51</f>
        <v>4412045.1621564832</v>
      </c>
      <c r="X97" s="1">
        <f>'Link Coordinates'!X51</f>
        <v>495245.01000891661</v>
      </c>
      <c r="Y97" s="1">
        <f>'Link Coordinates'!Y51</f>
        <v>4412128.3867044272</v>
      </c>
      <c r="Z97" s="5">
        <f>'Link Coordinates'!Z51</f>
        <v>1625013.6306319318</v>
      </c>
      <c r="AA97" s="5">
        <f>'Link Coordinates'!AA51</f>
        <v>14475213.786602635</v>
      </c>
      <c r="AB97" s="5">
        <f>'Link Coordinates'!AB51</f>
        <v>1624819.5866434271</v>
      </c>
      <c r="AC97" s="5">
        <f>'Link Coordinates'!AC51</f>
        <v>14475486.833019774</v>
      </c>
      <c r="AD97" s="5">
        <f>'Link Coordinates'!AD51</f>
        <v>2</v>
      </c>
      <c r="AE97" s="5">
        <f>'Link Coordinates'!AE51</f>
        <v>24</v>
      </c>
      <c r="AF97" s="5">
        <f>'Link Coordinates'!AF51</f>
        <v>6</v>
      </c>
      <c r="AG97" s="1">
        <f>'Link Coordinates'!AG51</f>
        <v>43.685039370078741</v>
      </c>
      <c r="AH97" s="1">
        <f>'Link Coordinates'!AH51</f>
        <v>13.315200000000001</v>
      </c>
    </row>
    <row r="98" spans="1:34" x14ac:dyDescent="0.3">
      <c r="A98" s="9"/>
      <c r="B98" s="9"/>
      <c r="C98" s="9"/>
      <c r="D98" s="35"/>
      <c r="E98" s="35"/>
      <c r="F98" s="1"/>
      <c r="G98" s="1"/>
      <c r="H98" s="1"/>
      <c r="I98" s="1"/>
      <c r="J98" s="1"/>
      <c r="K98" s="1"/>
      <c r="L98" s="1"/>
      <c r="M98" s="1"/>
      <c r="N98" s="9"/>
      <c r="O98" s="5"/>
      <c r="P98" s="5"/>
      <c r="Q98" s="1"/>
      <c r="R98" s="1"/>
      <c r="S98" s="5"/>
      <c r="T98" s="5"/>
      <c r="U98" s="5"/>
      <c r="V98" s="1"/>
      <c r="W98" s="1"/>
      <c r="X98" s="1"/>
      <c r="Y98" s="1"/>
      <c r="Z98" s="5"/>
      <c r="AA98" s="5"/>
      <c r="AB98" s="5"/>
      <c r="AC98" s="5"/>
      <c r="AD98" s="5"/>
      <c r="AE98" s="5"/>
      <c r="AF98" s="5"/>
      <c r="AG98" s="1"/>
      <c r="AH98" s="1"/>
    </row>
    <row r="99" spans="1:34" x14ac:dyDescent="0.3">
      <c r="A99" s="9">
        <f>'Link Coordinates'!A52</f>
        <v>31</v>
      </c>
      <c r="B99" s="9" t="str">
        <f>'Link Coordinates'!B52</f>
        <v>intersection (B) NE bound queue</v>
      </c>
      <c r="C99" s="9" t="str">
        <f>'Link Coordinates'!C52</f>
        <v>'31-Int B NE queue'</v>
      </c>
      <c r="D99" s="35">
        <f>'Link Coordinates'!D52</f>
        <v>259.2</v>
      </c>
      <c r="E99" s="35">
        <f>'Link Coordinates'!E52</f>
        <v>414.3</v>
      </c>
      <c r="F99" s="1">
        <f>'Link Coordinates'!F52</f>
        <v>261.84638059805297</v>
      </c>
      <c r="G99" s="1">
        <f>'Link Coordinates'!G52</f>
        <v>412.88696435634176</v>
      </c>
      <c r="H99" s="1">
        <f>'Link Coordinates'!H52</f>
        <v>247.48051822086094</v>
      </c>
      <c r="I99" s="1">
        <f>'Link Coordinates'!I52</f>
        <v>385.98209494280292</v>
      </c>
      <c r="J99" s="1">
        <f>'Link Coordinates'!J52</f>
        <v>859.07605183088242</v>
      </c>
      <c r="K99" s="1">
        <f>'Link Coordinates'!K52</f>
        <v>1354.6160247911475</v>
      </c>
      <c r="L99" s="1">
        <f>'Link Coordinates'!L52</f>
        <v>811.94395741752271</v>
      </c>
      <c r="M99" s="1">
        <f>'Link Coordinates'!M52</f>
        <v>1266.345455849091</v>
      </c>
      <c r="N99" s="9">
        <f>'Link Coordinates'!N52</f>
        <v>1.3</v>
      </c>
      <c r="O99" s="5">
        <f>'Link Coordinates'!O52</f>
        <v>30.5</v>
      </c>
      <c r="P99" s="5">
        <f>'Link Coordinates'!P52</f>
        <v>6</v>
      </c>
      <c r="Q99" s="1">
        <f>'Link Coordinates'!Q52</f>
        <v>118.1</v>
      </c>
      <c r="R99" s="1">
        <f>'Link Coordinates'!R52</f>
        <v>331.9</v>
      </c>
      <c r="S99" s="5">
        <f>'Link Coordinates'!S52</f>
        <v>1.2</v>
      </c>
      <c r="T99" s="5">
        <f>'Link Coordinates'!T52</f>
        <v>3.1E-7</v>
      </c>
      <c r="U99" s="5">
        <f>'Link Coordinates'!U52</f>
        <v>0</v>
      </c>
      <c r="V99" s="1">
        <f>'Link Coordinates'!V52</f>
        <v>495256.84638059803</v>
      </c>
      <c r="W99" s="1">
        <f>'Link Coordinates'!W52</f>
        <v>4412092.8869643565</v>
      </c>
      <c r="X99" s="1">
        <f>'Link Coordinates'!X52</f>
        <v>495242.48051822087</v>
      </c>
      <c r="Y99" s="1">
        <f>'Link Coordinates'!Y52</f>
        <v>4412065.9820949426</v>
      </c>
      <c r="Z99" s="5">
        <f>'Link Coordinates'!Z52</f>
        <v>1624858.4198838517</v>
      </c>
      <c r="AA99" s="5">
        <f>'Link Coordinates'!AA52</f>
        <v>14475370.364056287</v>
      </c>
      <c r="AB99" s="5">
        <f>'Link Coordinates'!AB52</f>
        <v>1624811.2877894384</v>
      </c>
      <c r="AC99" s="5">
        <f>'Link Coordinates'!AC52</f>
        <v>14475282.093487343</v>
      </c>
      <c r="AD99" s="5">
        <f>'Link Coordinates'!AD52</f>
        <v>2</v>
      </c>
      <c r="AE99" s="5">
        <f>'Link Coordinates'!AE52</f>
        <v>24</v>
      </c>
      <c r="AF99" s="5">
        <f>'Link Coordinates'!AF52</f>
        <v>6</v>
      </c>
      <c r="AG99" s="1">
        <f>'Link Coordinates'!AG52</f>
        <v>43.685039370078741</v>
      </c>
      <c r="AH99" s="1">
        <f>'Link Coordinates'!AH52</f>
        <v>13.315200000000001</v>
      </c>
    </row>
    <row r="100" spans="1:34" x14ac:dyDescent="0.3">
      <c r="A100" s="9"/>
      <c r="B100" s="9"/>
      <c r="C100" s="9"/>
      <c r="D100" s="35"/>
      <c r="E100" s="35"/>
      <c r="F100" s="1"/>
      <c r="G100" s="1"/>
      <c r="H100" s="1"/>
      <c r="I100" s="1"/>
      <c r="J100" s="1"/>
      <c r="K100" s="1"/>
      <c r="L100" s="1"/>
      <c r="M100" s="1"/>
      <c r="N100" s="9"/>
      <c r="O100" s="5"/>
      <c r="P100" s="5"/>
      <c r="Q100" s="1"/>
      <c r="R100" s="1"/>
      <c r="S100" s="5"/>
      <c r="T100" s="5"/>
      <c r="U100" s="5"/>
      <c r="V100" s="1"/>
      <c r="W100" s="1"/>
      <c r="X100" s="1"/>
      <c r="Y100" s="1"/>
      <c r="Z100" s="5"/>
      <c r="AA100" s="5"/>
      <c r="AB100" s="5"/>
      <c r="AC100" s="5"/>
      <c r="AD100" s="5"/>
      <c r="AE100" s="5"/>
      <c r="AF100" s="5"/>
      <c r="AG100" s="1"/>
      <c r="AH100" s="1"/>
    </row>
    <row r="101" spans="1:34" x14ac:dyDescent="0.3">
      <c r="A101" s="9">
        <f>'Link Coordinates'!A53</f>
        <v>32</v>
      </c>
      <c r="B101" s="9" t="str">
        <f>'Link Coordinates'!B53</f>
        <v>intersection (B) NE bound departure</v>
      </c>
      <c r="C101" s="9" t="str">
        <f>'Link Coordinates'!C53</f>
        <v>'32-Int B NE depart'</v>
      </c>
      <c r="D101" s="35">
        <f>'Link Coordinates'!D53</f>
        <v>265.2</v>
      </c>
      <c r="E101" s="35">
        <f>'Link Coordinates'!E53</f>
        <v>411.3</v>
      </c>
      <c r="F101" s="1">
        <f>'Link Coordinates'!F53</f>
        <v>262.75461661281435</v>
      </c>
      <c r="G101" s="1">
        <f>'Link Coordinates'!G53</f>
        <v>413.03784351702802</v>
      </c>
      <c r="H101" s="1">
        <f>'Link Coordinates'!H53</f>
        <v>306.37448889021806</v>
      </c>
      <c r="I101" s="1">
        <f>'Link Coordinates'!I53</f>
        <v>474.41696653538816</v>
      </c>
      <c r="J101" s="1">
        <f>'Link Coordinates'!J53</f>
        <v>862.05582878219923</v>
      </c>
      <c r="K101" s="1">
        <f>'Link Coordinates'!K53</f>
        <v>1355.1110351608531</v>
      </c>
      <c r="L101" s="1">
        <f>'Link Coordinates'!L53</f>
        <v>1005.1656459652824</v>
      </c>
      <c r="M101" s="1">
        <f>'Link Coordinates'!M53</f>
        <v>1556.4861106804074</v>
      </c>
      <c r="N101" s="9">
        <f>'Link Coordinates'!N53</f>
        <v>1.3</v>
      </c>
      <c r="O101" s="5">
        <f>'Link Coordinates'!O53</f>
        <v>75.3</v>
      </c>
      <c r="P101" s="5">
        <f>'Link Coordinates'!P53</f>
        <v>6</v>
      </c>
      <c r="Q101" s="1">
        <f>'Link Coordinates'!Q53</f>
        <v>-54.6</v>
      </c>
      <c r="R101" s="1">
        <f>'Link Coordinates'!R53</f>
        <v>144.6</v>
      </c>
      <c r="S101" s="5">
        <f>'Link Coordinates'!S53</f>
        <v>1.2</v>
      </c>
      <c r="T101" s="5">
        <f>'Link Coordinates'!T53</f>
        <v>3.1E-7</v>
      </c>
      <c r="U101" s="5">
        <f>'Link Coordinates'!U53</f>
        <v>0</v>
      </c>
      <c r="V101" s="1">
        <f>'Link Coordinates'!V53</f>
        <v>495257.7546166128</v>
      </c>
      <c r="W101" s="1">
        <f>'Link Coordinates'!W53</f>
        <v>4412093.037843517</v>
      </c>
      <c r="X101" s="1">
        <f>'Link Coordinates'!X53</f>
        <v>495301.37448889023</v>
      </c>
      <c r="Y101" s="1">
        <f>'Link Coordinates'!Y53</f>
        <v>4412154.4169665352</v>
      </c>
      <c r="Z101" s="5">
        <f>'Link Coordinates'!Z53</f>
        <v>1624861.3996608031</v>
      </c>
      <c r="AA101" s="5">
        <f>'Link Coordinates'!AA53</f>
        <v>14475370.859066656</v>
      </c>
      <c r="AB101" s="5">
        <f>'Link Coordinates'!AB53</f>
        <v>1625004.5094779863</v>
      </c>
      <c r="AC101" s="5">
        <f>'Link Coordinates'!AC53</f>
        <v>14475572.234142175</v>
      </c>
      <c r="AD101" s="5">
        <f>'Link Coordinates'!AD53</f>
        <v>2</v>
      </c>
      <c r="AE101" s="5">
        <f>'Link Coordinates'!AE53</f>
        <v>24</v>
      </c>
      <c r="AF101" s="5">
        <f>'Link Coordinates'!AF53</f>
        <v>6</v>
      </c>
      <c r="AG101" s="1">
        <f>'Link Coordinates'!AG53</f>
        <v>43.685039370078741</v>
      </c>
      <c r="AH101" s="1">
        <f>'Link Coordinates'!AH53</f>
        <v>13.315200000000001</v>
      </c>
    </row>
    <row r="102" spans="1:34" x14ac:dyDescent="0.3">
      <c r="A102" s="9"/>
      <c r="B102" s="9"/>
      <c r="C102" s="9"/>
      <c r="D102" s="35"/>
      <c r="E102" s="35"/>
      <c r="F102" s="1"/>
      <c r="G102" s="1"/>
      <c r="H102" s="1"/>
      <c r="I102" s="1"/>
      <c r="J102" s="1"/>
      <c r="K102" s="1"/>
      <c r="L102" s="1"/>
      <c r="M102" s="1"/>
      <c r="N102" s="9"/>
      <c r="O102" s="5"/>
      <c r="P102" s="5"/>
      <c r="Q102" s="1"/>
      <c r="R102" s="1"/>
      <c r="S102" s="5"/>
      <c r="T102" s="5"/>
      <c r="U102" s="5"/>
      <c r="V102" s="1"/>
      <c r="W102" s="1"/>
      <c r="X102" s="1"/>
      <c r="Y102" s="1"/>
      <c r="Z102" s="5"/>
      <c r="AA102" s="5"/>
      <c r="AB102" s="5"/>
      <c r="AC102" s="5"/>
      <c r="AD102" s="5"/>
      <c r="AE102" s="5"/>
      <c r="AF102" s="5"/>
      <c r="AG102" s="1"/>
      <c r="AH102" s="1"/>
    </row>
    <row r="103" spans="1:34" x14ac:dyDescent="0.3">
      <c r="A103" s="9">
        <f>'Link Coordinates'!A54</f>
        <v>33</v>
      </c>
      <c r="B103" s="9" t="str">
        <f>'Link Coordinates'!B54</f>
        <v>intersection (B) off-ramp</v>
      </c>
      <c r="C103" s="9" t="str">
        <f>'Link Coordinates'!C54</f>
        <v>'33-Int B off-ramp'</v>
      </c>
      <c r="D103" s="35">
        <f>'Link Coordinates'!D54</f>
        <v>239.8</v>
      </c>
      <c r="E103" s="35">
        <f>'Link Coordinates'!E54</f>
        <v>477.6</v>
      </c>
      <c r="F103" s="1">
        <f>'Link Coordinates'!F54</f>
        <v>236.97033202615719</v>
      </c>
      <c r="G103" s="1">
        <f>'Link Coordinates'!G54</f>
        <v>476.6035166043489</v>
      </c>
      <c r="H103" s="1">
        <f>'Link Coordinates'!H54</f>
        <v>166.98398153826093</v>
      </c>
      <c r="I103" s="1">
        <f>'Link Coordinates'!I54</f>
        <v>675.34053063390843</v>
      </c>
      <c r="J103" s="1">
        <f>'Link Coordinates'!J54</f>
        <v>777.4617192459225</v>
      </c>
      <c r="K103" s="1">
        <f>'Link Coordinates'!K54</f>
        <v>1563.6598313790973</v>
      </c>
      <c r="L103" s="1">
        <f>'Link Coordinates'!L54</f>
        <v>547.84770845886135</v>
      </c>
      <c r="M103" s="1">
        <f>'Link Coordinates'!M54</f>
        <v>2215.6841556230588</v>
      </c>
      <c r="N103" s="9">
        <f>'Link Coordinates'!N54</f>
        <v>1.3</v>
      </c>
      <c r="O103" s="5">
        <f>'Link Coordinates'!O54</f>
        <v>210.7</v>
      </c>
      <c r="P103" s="5">
        <f>'Link Coordinates'!P54</f>
        <v>6</v>
      </c>
      <c r="Q103" s="1">
        <f>'Link Coordinates'!Q54</f>
        <v>-109.4</v>
      </c>
      <c r="R103" s="1">
        <f>'Link Coordinates'!R54</f>
        <v>199.4</v>
      </c>
      <c r="S103" s="5">
        <f>'Link Coordinates'!S54</f>
        <v>1.2</v>
      </c>
      <c r="T103" s="5">
        <f>'Link Coordinates'!T54</f>
        <v>3.1E-7</v>
      </c>
      <c r="U103" s="5">
        <f>'Link Coordinates'!U54</f>
        <v>0</v>
      </c>
      <c r="V103" s="1">
        <f>'Link Coordinates'!V54</f>
        <v>495231.97033202613</v>
      </c>
      <c r="W103" s="1">
        <f>'Link Coordinates'!W54</f>
        <v>4412156.6035166048</v>
      </c>
      <c r="X103" s="1">
        <f>'Link Coordinates'!X54</f>
        <v>495161.98398153827</v>
      </c>
      <c r="Y103" s="1">
        <f>'Link Coordinates'!Y54</f>
        <v>4412355.3405306339</v>
      </c>
      <c r="Z103" s="5">
        <f>'Link Coordinates'!Z54</f>
        <v>1624776.8055512668</v>
      </c>
      <c r="AA103" s="5">
        <f>'Link Coordinates'!AA54</f>
        <v>14475579.407862876</v>
      </c>
      <c r="AB103" s="5">
        <f>'Link Coordinates'!AB54</f>
        <v>1624547.1915404799</v>
      </c>
      <c r="AC103" s="5">
        <f>'Link Coordinates'!AC54</f>
        <v>14476231.432187118</v>
      </c>
      <c r="AD103" s="5">
        <f>'Link Coordinates'!AD54</f>
        <v>2</v>
      </c>
      <c r="AE103" s="5">
        <f>'Link Coordinates'!AE54</f>
        <v>24</v>
      </c>
      <c r="AF103" s="5">
        <f>'Link Coordinates'!AF54</f>
        <v>6</v>
      </c>
      <c r="AG103" s="1">
        <f>'Link Coordinates'!AG54</f>
        <v>43.685039370078741</v>
      </c>
      <c r="AH103" s="1">
        <f>'Link Coordinates'!AH54</f>
        <v>13.315200000000001</v>
      </c>
    </row>
    <row r="104" spans="1:34" x14ac:dyDescent="0.3">
      <c r="A104" s="9"/>
      <c r="B104" s="9"/>
      <c r="C104" s="9"/>
      <c r="D104" s="35"/>
      <c r="E104" s="35"/>
      <c r="F104" s="1"/>
      <c r="G104" s="1"/>
      <c r="H104" s="1"/>
      <c r="I104" s="1"/>
      <c r="J104" s="1"/>
      <c r="K104" s="1"/>
      <c r="L104" s="1"/>
      <c r="M104" s="1"/>
      <c r="N104" s="9"/>
      <c r="O104" s="5"/>
      <c r="P104" s="5"/>
      <c r="Q104" s="1"/>
      <c r="R104" s="1"/>
      <c r="S104" s="5"/>
      <c r="T104" s="5"/>
      <c r="U104" s="5"/>
      <c r="V104" s="1"/>
      <c r="W104" s="1"/>
      <c r="X104" s="1"/>
      <c r="Y104" s="1"/>
      <c r="Z104" s="5"/>
      <c r="AA104" s="5"/>
      <c r="AB104" s="5"/>
      <c r="AC104" s="5"/>
      <c r="AD104" s="5"/>
      <c r="AE104" s="5"/>
      <c r="AF104" s="5"/>
      <c r="AG104" s="1"/>
      <c r="AH104" s="1"/>
    </row>
    <row r="105" spans="1:34" x14ac:dyDescent="0.3">
      <c r="A105" s="9" t="str">
        <f>'Link Coordinates'!A55</f>
        <v>34A</v>
      </c>
      <c r="B105" s="9" t="str">
        <f>'Link Coordinates'!B55</f>
        <v>intersection (B) SB mall</v>
      </c>
      <c r="C105" s="9" t="str">
        <f>'Link Coordinates'!C55</f>
        <v>'34A-Int B SB mall'</v>
      </c>
      <c r="D105" s="35">
        <f>'Link Coordinates'!D55</f>
        <v>213</v>
      </c>
      <c r="E105" s="35">
        <f>'Link Coordinates'!E55</f>
        <v>424.9</v>
      </c>
      <c r="F105" s="1">
        <f>'Link Coordinates'!F55</f>
        <v>211.55316387231329</v>
      </c>
      <c r="G105" s="1">
        <f>'Link Coordinates'!G55</f>
        <v>424.50419042505195</v>
      </c>
      <c r="H105" s="1">
        <f>'Link Coordinates'!H55</f>
        <v>107.16498530601169</v>
      </c>
      <c r="I105" s="1">
        <f>'Link Coordinates'!I55</f>
        <v>806.0831051669569</v>
      </c>
      <c r="J105" s="1">
        <f>'Link Coordinates'!J55</f>
        <v>694.07205994853439</v>
      </c>
      <c r="K105" s="1">
        <f>'Link Coordinates'!K55</f>
        <v>1392.7302835467583</v>
      </c>
      <c r="L105" s="1">
        <f>'Link Coordinates'!L55</f>
        <v>351.59115914045827</v>
      </c>
      <c r="M105" s="1">
        <f>'Link Coordinates'!M55</f>
        <v>2644.6296101278112</v>
      </c>
      <c r="N105" s="9">
        <f>'Link Coordinates'!N55</f>
        <v>1.3</v>
      </c>
      <c r="O105" s="5">
        <f>'Link Coordinates'!O55</f>
        <v>395.6</v>
      </c>
      <c r="P105" s="5">
        <f>'Link Coordinates'!P55</f>
        <v>3</v>
      </c>
      <c r="Q105" s="1">
        <f>'Link Coordinates'!Q55</f>
        <v>-105.3</v>
      </c>
      <c r="R105" s="1">
        <f>'Link Coordinates'!R55</f>
        <v>195.3</v>
      </c>
      <c r="S105" s="5">
        <f>'Link Coordinates'!S55</f>
        <v>1.2</v>
      </c>
      <c r="T105" s="5">
        <f>'Link Coordinates'!T55</f>
        <v>3.1E-7</v>
      </c>
      <c r="U105" s="5">
        <f>'Link Coordinates'!U55</f>
        <v>0</v>
      </c>
      <c r="V105" s="1">
        <f>'Link Coordinates'!V55</f>
        <v>495206.55316387233</v>
      </c>
      <c r="W105" s="1">
        <f>'Link Coordinates'!W55</f>
        <v>4412104.5041904254</v>
      </c>
      <c r="X105" s="1">
        <f>'Link Coordinates'!X55</f>
        <v>495102.16498530604</v>
      </c>
      <c r="Y105" s="1">
        <f>'Link Coordinates'!Y55</f>
        <v>4412486.0831051674</v>
      </c>
      <c r="Z105" s="5">
        <f>'Link Coordinates'!Z55</f>
        <v>1624693.4158919696</v>
      </c>
      <c r="AA105" s="5">
        <f>'Link Coordinates'!AA55</f>
        <v>14475408.478315042</v>
      </c>
      <c r="AB105" s="5">
        <f>'Link Coordinates'!AB55</f>
        <v>1624350.9349911616</v>
      </c>
      <c r="AC105" s="5">
        <f>'Link Coordinates'!AC55</f>
        <v>14476660.377641624</v>
      </c>
      <c r="AD105" s="5">
        <f>'Link Coordinates'!AD55</f>
        <v>1</v>
      </c>
      <c r="AE105" s="5">
        <f>'Link Coordinates'!AE55</f>
        <v>12</v>
      </c>
      <c r="AF105" s="5">
        <f>'Link Coordinates'!AF55</f>
        <v>6</v>
      </c>
      <c r="AG105" s="1">
        <f>'Link Coordinates'!AG55</f>
        <v>31.685039370078741</v>
      </c>
      <c r="AH105" s="1">
        <f>'Link Coordinates'!AH55</f>
        <v>9.6576000000000004</v>
      </c>
    </row>
    <row r="106" spans="1:34" x14ac:dyDescent="0.3">
      <c r="A106" s="9"/>
      <c r="B106" s="9"/>
      <c r="C106" s="9"/>
      <c r="D106" s="35"/>
      <c r="E106" s="35"/>
      <c r="F106" s="1"/>
      <c r="G106" s="1"/>
      <c r="H106" s="1"/>
      <c r="I106" s="1"/>
      <c r="J106" s="1"/>
      <c r="K106" s="1"/>
      <c r="L106" s="1"/>
      <c r="M106" s="1"/>
      <c r="N106" s="9"/>
      <c r="O106" s="5"/>
      <c r="P106" s="5"/>
      <c r="Q106" s="1"/>
      <c r="R106" s="1"/>
      <c r="S106" s="5"/>
      <c r="T106" s="5"/>
      <c r="U106" s="5"/>
      <c r="V106" s="1"/>
      <c r="W106" s="1"/>
      <c r="X106" s="1"/>
      <c r="Y106" s="1"/>
      <c r="Z106" s="5"/>
      <c r="AA106" s="5"/>
      <c r="AB106" s="5"/>
      <c r="AC106" s="5"/>
      <c r="AD106" s="5"/>
      <c r="AE106" s="5"/>
      <c r="AF106" s="5"/>
      <c r="AG106" s="1"/>
      <c r="AH106" s="1"/>
    </row>
    <row r="107" spans="1:34" x14ac:dyDescent="0.3">
      <c r="A107" s="9" t="str">
        <f>'Link Coordinates'!A56</f>
        <v>34B</v>
      </c>
      <c r="B107" s="9" t="str">
        <f>'Link Coordinates'!B56</f>
        <v>intersection (B) SB mall</v>
      </c>
      <c r="C107" s="9" t="str">
        <f>'Link Coordinates'!C56</f>
        <v>'34B-Int B SB mall'</v>
      </c>
      <c r="D107" s="35">
        <f>'Link Coordinates'!D56</f>
        <v>204.3</v>
      </c>
      <c r="E107" s="35">
        <f>'Link Coordinates'!E56</f>
        <v>421</v>
      </c>
      <c r="F107" s="1">
        <f>'Link Coordinates'!F56</f>
        <v>205.79933979017909</v>
      </c>
      <c r="G107" s="1">
        <f>'Link Coordinates'!G56</f>
        <v>421.04449936612764</v>
      </c>
      <c r="H107" s="1">
        <f>'Link Coordinates'!H56</f>
        <v>210.50440610207767</v>
      </c>
      <c r="I107" s="1">
        <f>'Link Coordinates'!I56</f>
        <v>262.51430555119333</v>
      </c>
      <c r="J107" s="1">
        <f>'Link Coordinates'!J56</f>
        <v>675.19468435098122</v>
      </c>
      <c r="K107" s="1">
        <f>'Link Coordinates'!K56</f>
        <v>1381.3795910962192</v>
      </c>
      <c r="L107" s="1">
        <f>'Link Coordinates'!L56</f>
        <v>690.63125361574032</v>
      </c>
      <c r="M107" s="1">
        <f>'Link Coordinates'!M56</f>
        <v>861.26740666402009</v>
      </c>
      <c r="N107" s="9">
        <f>'Link Coordinates'!N56</f>
        <v>1.3</v>
      </c>
      <c r="O107" s="5">
        <f>'Link Coordinates'!O56</f>
        <v>158.6</v>
      </c>
      <c r="P107" s="5">
        <f>'Link Coordinates'!P56</f>
        <v>3</v>
      </c>
      <c r="Q107" s="1">
        <f>'Link Coordinates'!Q56</f>
        <v>88.3</v>
      </c>
      <c r="R107" s="1">
        <f>'Link Coordinates'!R56</f>
        <v>1.7000000000000028</v>
      </c>
      <c r="S107" s="5">
        <f>'Link Coordinates'!S56</f>
        <v>1.2</v>
      </c>
      <c r="T107" s="5">
        <f>'Link Coordinates'!T56</f>
        <v>3.1E-7</v>
      </c>
      <c r="U107" s="5">
        <f>'Link Coordinates'!U56</f>
        <v>0</v>
      </c>
      <c r="V107" s="1">
        <f>'Link Coordinates'!V56</f>
        <v>495200.79933979019</v>
      </c>
      <c r="W107" s="1">
        <f>'Link Coordinates'!W56</f>
        <v>4412101.0444993665</v>
      </c>
      <c r="X107" s="1">
        <f>'Link Coordinates'!X56</f>
        <v>495205.50440610206</v>
      </c>
      <c r="Y107" s="1">
        <f>'Link Coordinates'!Y56</f>
        <v>4411942.5143055515</v>
      </c>
      <c r="Z107" s="5">
        <f>'Link Coordinates'!Z56</f>
        <v>1624674.538516372</v>
      </c>
      <c r="AA107" s="5">
        <f>'Link Coordinates'!AA56</f>
        <v>14475397.127622593</v>
      </c>
      <c r="AB107" s="5">
        <f>'Link Coordinates'!AB56</f>
        <v>1624689.9750856366</v>
      </c>
      <c r="AC107" s="5">
        <f>'Link Coordinates'!AC56</f>
        <v>14474877.01543816</v>
      </c>
      <c r="AD107" s="5">
        <f>'Link Coordinates'!AD56</f>
        <v>1</v>
      </c>
      <c r="AE107" s="5">
        <f>'Link Coordinates'!AE56</f>
        <v>12</v>
      </c>
      <c r="AF107" s="5">
        <f>'Link Coordinates'!AF56</f>
        <v>6</v>
      </c>
      <c r="AG107" s="1">
        <f>'Link Coordinates'!AG56</f>
        <v>31.685039370078741</v>
      </c>
      <c r="AH107" s="1">
        <f>'Link Coordinates'!AH56</f>
        <v>9.6576000000000004</v>
      </c>
    </row>
    <row r="108" spans="1:34" x14ac:dyDescent="0.3">
      <c r="A108" s="9"/>
      <c r="B108" s="9"/>
      <c r="C108" s="9"/>
      <c r="D108" s="35"/>
      <c r="E108" s="35"/>
      <c r="F108" s="1"/>
      <c r="G108" s="1"/>
      <c r="H108" s="1"/>
      <c r="I108" s="1"/>
      <c r="J108" s="1"/>
      <c r="K108" s="1"/>
      <c r="L108" s="1"/>
      <c r="M108" s="1"/>
      <c r="N108" s="9"/>
      <c r="O108" s="5"/>
      <c r="P108" s="5"/>
      <c r="Q108" s="1"/>
      <c r="R108" s="1"/>
      <c r="S108" s="5"/>
      <c r="T108" s="5"/>
      <c r="U108" s="5"/>
      <c r="V108" s="1"/>
      <c r="W108" s="1"/>
      <c r="X108" s="1"/>
      <c r="Y108" s="1"/>
      <c r="Z108" s="5"/>
      <c r="AA108" s="5"/>
      <c r="AB108" s="5"/>
      <c r="AC108" s="5"/>
      <c r="AD108" s="5"/>
      <c r="AE108" s="5"/>
      <c r="AF108" s="5"/>
      <c r="AG108" s="1"/>
      <c r="AH108" s="1"/>
    </row>
    <row r="109" spans="1:34" x14ac:dyDescent="0.3">
      <c r="A109" s="9" t="str">
        <f>'Link Coordinates'!A57</f>
        <v>35A</v>
      </c>
      <c r="B109" s="9" t="str">
        <f>'Link Coordinates'!B57</f>
        <v>intersection (B) SB mall</v>
      </c>
      <c r="C109" s="9" t="str">
        <f>'Link Coordinates'!C57</f>
        <v>'35A-Int B SB mall'</v>
      </c>
      <c r="D109" s="35">
        <f>'Link Coordinates'!D57</f>
        <v>204.6</v>
      </c>
      <c r="E109" s="35">
        <f>'Link Coordinates'!E57</f>
        <v>424.9</v>
      </c>
      <c r="F109" s="1">
        <f>'Link Coordinates'!F57</f>
        <v>203.15525614980351</v>
      </c>
      <c r="G109" s="1">
        <f>'Link Coordinates'!G57</f>
        <v>424.49662026907708</v>
      </c>
      <c r="H109" s="1">
        <f>'Link Coordinates'!H57</f>
        <v>97.658010522434807</v>
      </c>
      <c r="I109" s="1">
        <f>'Link Coordinates'!I57</f>
        <v>802.34529522379842</v>
      </c>
      <c r="J109" s="1">
        <f>'Link Coordinates'!J57</f>
        <v>666.51986925788549</v>
      </c>
      <c r="K109" s="1">
        <f>'Link Coordinates'!K57</f>
        <v>1392.7054470770245</v>
      </c>
      <c r="L109" s="1">
        <f>'Link Coordinates'!L57</f>
        <v>320.40029698961547</v>
      </c>
      <c r="M109" s="1">
        <f>'Link Coordinates'!M57</f>
        <v>2632.3664541463199</v>
      </c>
      <c r="N109" s="9">
        <f>'Link Coordinates'!N57</f>
        <v>1.3</v>
      </c>
      <c r="O109" s="5">
        <f>'Link Coordinates'!O57</f>
        <v>392.3</v>
      </c>
      <c r="P109" s="5">
        <f>'Link Coordinates'!P57</f>
        <v>3</v>
      </c>
      <c r="Q109" s="1">
        <f>'Link Coordinates'!Q57</f>
        <v>-105.6</v>
      </c>
      <c r="R109" s="1">
        <f>'Link Coordinates'!R57</f>
        <v>195.6</v>
      </c>
      <c r="S109" s="5">
        <f>'Link Coordinates'!S57</f>
        <v>1.2</v>
      </c>
      <c r="T109" s="5">
        <f>'Link Coordinates'!T57</f>
        <v>3.1E-7</v>
      </c>
      <c r="U109" s="5">
        <f>'Link Coordinates'!U57</f>
        <v>0</v>
      </c>
      <c r="V109" s="1">
        <f>'Link Coordinates'!V57</f>
        <v>495198.15525614982</v>
      </c>
      <c r="W109" s="1">
        <f>'Link Coordinates'!W57</f>
        <v>4412104.4966202695</v>
      </c>
      <c r="X109" s="1">
        <f>'Link Coordinates'!X57</f>
        <v>495092.65801052243</v>
      </c>
      <c r="Y109" s="1">
        <f>'Link Coordinates'!Y57</f>
        <v>4412482.3452952234</v>
      </c>
      <c r="Z109" s="5">
        <f>'Link Coordinates'!Z57</f>
        <v>1624665.8637012788</v>
      </c>
      <c r="AA109" s="5">
        <f>'Link Coordinates'!AA57</f>
        <v>14475408.453478573</v>
      </c>
      <c r="AB109" s="5">
        <f>'Link Coordinates'!AB57</f>
        <v>1624319.7441290105</v>
      </c>
      <c r="AC109" s="5">
        <f>'Link Coordinates'!AC57</f>
        <v>14476648.11448564</v>
      </c>
      <c r="AD109" s="5">
        <f>'Link Coordinates'!AD57</f>
        <v>1</v>
      </c>
      <c r="AE109" s="5">
        <f>'Link Coordinates'!AE57</f>
        <v>12</v>
      </c>
      <c r="AF109" s="5">
        <f>'Link Coordinates'!AF57</f>
        <v>6</v>
      </c>
      <c r="AG109" s="1">
        <f>'Link Coordinates'!AG57</f>
        <v>31.685039370078741</v>
      </c>
      <c r="AH109" s="1">
        <f>'Link Coordinates'!AH57</f>
        <v>9.6576000000000004</v>
      </c>
    </row>
    <row r="110" spans="1:34" x14ac:dyDescent="0.3">
      <c r="A110" s="9"/>
      <c r="B110" s="9"/>
      <c r="C110" s="9"/>
      <c r="D110" s="35"/>
      <c r="E110" s="35"/>
      <c r="F110" s="1"/>
      <c r="G110" s="1"/>
      <c r="H110" s="1"/>
      <c r="I110" s="1"/>
      <c r="J110" s="1"/>
      <c r="K110" s="1"/>
      <c r="L110" s="1"/>
      <c r="M110" s="1"/>
      <c r="N110" s="9"/>
      <c r="O110" s="5"/>
      <c r="P110" s="5"/>
      <c r="Q110" s="1"/>
      <c r="R110" s="1"/>
      <c r="S110" s="5"/>
      <c r="T110" s="5"/>
      <c r="U110" s="5"/>
      <c r="V110" s="1"/>
      <c r="W110" s="1"/>
      <c r="X110" s="1"/>
      <c r="Y110" s="1"/>
      <c r="Z110" s="5"/>
      <c r="AA110" s="5"/>
      <c r="AB110" s="5"/>
      <c r="AC110" s="5"/>
      <c r="AD110" s="5"/>
      <c r="AE110" s="5"/>
      <c r="AF110" s="5"/>
      <c r="AG110" s="1"/>
      <c r="AH110" s="1"/>
    </row>
    <row r="111" spans="1:34" x14ac:dyDescent="0.3">
      <c r="A111" s="9" t="str">
        <f>'Link Coordinates'!A58</f>
        <v>35B</v>
      </c>
      <c r="B111" s="9" t="str">
        <f>'Link Coordinates'!B58</f>
        <v>intersection (B) NB mall</v>
      </c>
      <c r="C111" s="9" t="str">
        <f>'Link Coordinates'!C58</f>
        <v>'35B-Int B NB mall'</v>
      </c>
      <c r="D111" s="35">
        <f>'Link Coordinates'!D58</f>
        <v>209.1</v>
      </c>
      <c r="E111" s="35">
        <f>'Link Coordinates'!E58</f>
        <v>421.9</v>
      </c>
      <c r="F111" s="1">
        <f>'Link Coordinates'!F58</f>
        <v>210.59868424514829</v>
      </c>
      <c r="G111" s="1">
        <f>'Link Coordinates'!G58</f>
        <v>421.96281348059375</v>
      </c>
      <c r="H111" s="1">
        <f>'Link Coordinates'!H58</f>
        <v>217.27785101495564</v>
      </c>
      <c r="I111" s="1">
        <f>'Link Coordinates'!I58</f>
        <v>262.60272207982587</v>
      </c>
      <c r="J111" s="1">
        <f>'Link Coordinates'!J58</f>
        <v>690.94056510875419</v>
      </c>
      <c r="K111" s="1">
        <f>'Link Coordinates'!K58</f>
        <v>1384.3924326791132</v>
      </c>
      <c r="L111" s="1">
        <f>'Link Coordinates'!L58</f>
        <v>712.85384191258413</v>
      </c>
      <c r="M111" s="1">
        <f>'Link Coordinates'!M58</f>
        <v>861.55748713853632</v>
      </c>
      <c r="N111" s="9">
        <f>'Link Coordinates'!N58</f>
        <v>1.3</v>
      </c>
      <c r="O111" s="5">
        <f>'Link Coordinates'!O58</f>
        <v>159.5</v>
      </c>
      <c r="P111" s="5">
        <f>'Link Coordinates'!P58</f>
        <v>3</v>
      </c>
      <c r="Q111" s="1">
        <f>'Link Coordinates'!Q58</f>
        <v>87.6</v>
      </c>
      <c r="R111" s="1">
        <f>'Link Coordinates'!R58</f>
        <v>2.4000000000000057</v>
      </c>
      <c r="S111" s="5">
        <f>'Link Coordinates'!S58</f>
        <v>1.2</v>
      </c>
      <c r="T111" s="5">
        <f>'Link Coordinates'!T58</f>
        <v>3.1E-7</v>
      </c>
      <c r="U111" s="5">
        <f>'Link Coordinates'!U58</f>
        <v>0</v>
      </c>
      <c r="V111" s="1">
        <f>'Link Coordinates'!V58</f>
        <v>495205.59868424514</v>
      </c>
      <c r="W111" s="1">
        <f>'Link Coordinates'!W58</f>
        <v>4412101.9628134808</v>
      </c>
      <c r="X111" s="1">
        <f>'Link Coordinates'!X58</f>
        <v>495212.27785101498</v>
      </c>
      <c r="Y111" s="1">
        <f>'Link Coordinates'!Y58</f>
        <v>4411942.6027220795</v>
      </c>
      <c r="Z111" s="5">
        <f>'Link Coordinates'!Z58</f>
        <v>1624690.2843971297</v>
      </c>
      <c r="AA111" s="5">
        <f>'Link Coordinates'!AA58</f>
        <v>14475400.140464175</v>
      </c>
      <c r="AB111" s="5">
        <f>'Link Coordinates'!AB58</f>
        <v>1624712.1976739336</v>
      </c>
      <c r="AC111" s="5">
        <f>'Link Coordinates'!AC58</f>
        <v>14474877.305518633</v>
      </c>
      <c r="AD111" s="5">
        <f>'Link Coordinates'!AD58</f>
        <v>1</v>
      </c>
      <c r="AE111" s="5">
        <f>'Link Coordinates'!AE58</f>
        <v>12</v>
      </c>
      <c r="AF111" s="5">
        <f>'Link Coordinates'!AF58</f>
        <v>6</v>
      </c>
      <c r="AG111" s="1">
        <f>'Link Coordinates'!AG58</f>
        <v>31.685039370078741</v>
      </c>
      <c r="AH111" s="1">
        <f>'Link Coordinates'!AH58</f>
        <v>9.6576000000000004</v>
      </c>
    </row>
    <row r="112" spans="1:34" x14ac:dyDescent="0.3">
      <c r="A112" s="9"/>
      <c r="B112" s="9"/>
      <c r="C112" s="9"/>
      <c r="D112" s="35"/>
      <c r="E112" s="35"/>
      <c r="F112" s="1"/>
      <c r="G112" s="1"/>
      <c r="H112" s="1"/>
      <c r="I112" s="1"/>
      <c r="J112" s="1"/>
      <c r="K112" s="1"/>
      <c r="L112" s="1"/>
      <c r="M112" s="1"/>
      <c r="N112" s="9"/>
      <c r="O112" s="5"/>
      <c r="P112" s="5"/>
      <c r="Q112" s="1"/>
      <c r="R112" s="1"/>
      <c r="S112" s="5"/>
      <c r="T112" s="5"/>
      <c r="U112" s="5"/>
      <c r="V112" s="1"/>
      <c r="W112" s="1"/>
      <c r="X112" s="1"/>
      <c r="Y112" s="1"/>
      <c r="Z112" s="5"/>
      <c r="AA112" s="5"/>
      <c r="AB112" s="5"/>
      <c r="AC112" s="5"/>
      <c r="AD112" s="5"/>
      <c r="AE112" s="5"/>
      <c r="AF112" s="5"/>
      <c r="AG112" s="1"/>
      <c r="AH112" s="1"/>
    </row>
    <row r="113" spans="1:34" x14ac:dyDescent="0.3">
      <c r="A113" s="9" t="str">
        <f>'Link Coordinates'!A59</f>
        <v>36A</v>
      </c>
      <c r="B113" s="9" t="str">
        <f>'Link Coordinates'!B59</f>
        <v>intersection (B) SB connect</v>
      </c>
      <c r="C113" s="9" t="str">
        <f>'Link Coordinates'!C59</f>
        <v>'36A-Int B SB connect'</v>
      </c>
      <c r="D113" s="35">
        <f>'Link Coordinates'!D59</f>
        <v>230.9</v>
      </c>
      <c r="E113" s="35">
        <f>'Link Coordinates'!E59</f>
        <v>381.7</v>
      </c>
      <c r="F113" s="1">
        <f>'Link Coordinates'!F59</f>
        <v>235.39989033817429</v>
      </c>
      <c r="G113" s="1">
        <f>'Link Coordinates'!G59</f>
        <v>381.66858432865916</v>
      </c>
      <c r="H113" s="1">
        <f>'Link Coordinates'!H59</f>
        <v>234.83510638006922</v>
      </c>
      <c r="I113" s="1">
        <f>'Link Coordinates'!I59</f>
        <v>300.77055580459273</v>
      </c>
      <c r="J113" s="1">
        <f>'Link Coordinates'!J59</f>
        <v>772.30935150319647</v>
      </c>
      <c r="K113" s="1">
        <f>'Link Coordinates'!K59</f>
        <v>1252.1935181386455</v>
      </c>
      <c r="L113" s="1">
        <f>'Link Coordinates'!L59</f>
        <v>770.45638576138197</v>
      </c>
      <c r="M113" s="1">
        <f>'Link Coordinates'!M59</f>
        <v>986.78003872897875</v>
      </c>
      <c r="N113" s="9">
        <f>'Link Coordinates'!N59</f>
        <v>1.3</v>
      </c>
      <c r="O113" s="5">
        <f>'Link Coordinates'!O59</f>
        <v>80.900000000000006</v>
      </c>
      <c r="P113" s="5">
        <f>'Link Coordinates'!P59</f>
        <v>9</v>
      </c>
      <c r="Q113" s="1">
        <f>'Link Coordinates'!Q59</f>
        <v>90.4</v>
      </c>
      <c r="R113" s="1">
        <f>'Link Coordinates'!R59</f>
        <v>359.6</v>
      </c>
      <c r="S113" s="5">
        <f>'Link Coordinates'!S59</f>
        <v>1.2</v>
      </c>
      <c r="T113" s="5">
        <f>'Link Coordinates'!T59</f>
        <v>3.1E-7</v>
      </c>
      <c r="U113" s="5">
        <f>'Link Coordinates'!U59</f>
        <v>0</v>
      </c>
      <c r="V113" s="1">
        <f>'Link Coordinates'!V59</f>
        <v>495230.39989033819</v>
      </c>
      <c r="W113" s="1">
        <f>'Link Coordinates'!W59</f>
        <v>4412061.6685843291</v>
      </c>
      <c r="X113" s="1">
        <f>'Link Coordinates'!X59</f>
        <v>495229.83510638005</v>
      </c>
      <c r="Y113" s="1">
        <f>'Link Coordinates'!Y59</f>
        <v>4411980.7705558045</v>
      </c>
      <c r="Z113" s="5">
        <f>'Link Coordinates'!Z59</f>
        <v>1624771.6531835243</v>
      </c>
      <c r="AA113" s="5">
        <f>'Link Coordinates'!AA59</f>
        <v>14475267.941549635</v>
      </c>
      <c r="AB113" s="5">
        <f>'Link Coordinates'!AB59</f>
        <v>1624769.8002177821</v>
      </c>
      <c r="AC113" s="5">
        <f>'Link Coordinates'!AC59</f>
        <v>14475002.528070224</v>
      </c>
      <c r="AD113" s="5">
        <f>'Link Coordinates'!AD59</f>
        <v>3</v>
      </c>
      <c r="AE113" s="5">
        <f>'Link Coordinates'!AE59</f>
        <v>36</v>
      </c>
      <c r="AF113" s="5">
        <f>'Link Coordinates'!AF59</f>
        <v>6</v>
      </c>
      <c r="AG113" s="1">
        <f>'Link Coordinates'!AG59</f>
        <v>55.685039370078741</v>
      </c>
      <c r="AH113" s="1">
        <f>'Link Coordinates'!AH59</f>
        <v>16.972799999999999</v>
      </c>
    </row>
    <row r="114" spans="1:34" x14ac:dyDescent="0.3">
      <c r="A114" s="9"/>
      <c r="B114" s="9"/>
      <c r="C114" s="9"/>
      <c r="D114" s="35"/>
      <c r="E114" s="35"/>
      <c r="F114" s="1"/>
      <c r="G114" s="1"/>
      <c r="H114" s="1"/>
      <c r="I114" s="1"/>
      <c r="J114" s="1"/>
      <c r="K114" s="1"/>
      <c r="L114" s="1"/>
      <c r="M114" s="1"/>
      <c r="N114" s="9"/>
      <c r="O114" s="5"/>
      <c r="P114" s="5"/>
      <c r="Q114" s="1"/>
      <c r="R114" s="1"/>
      <c r="S114" s="5"/>
      <c r="T114" s="5"/>
      <c r="U114" s="5"/>
      <c r="V114" s="1"/>
      <c r="W114" s="1"/>
      <c r="X114" s="1"/>
      <c r="Y114" s="1"/>
      <c r="Z114" s="5"/>
      <c r="AA114" s="5"/>
      <c r="AB114" s="5"/>
      <c r="AC114" s="5"/>
      <c r="AD114" s="5"/>
      <c r="AE114" s="5"/>
      <c r="AF114" s="5"/>
      <c r="AG114" s="1"/>
      <c r="AH114" s="1"/>
    </row>
    <row r="115" spans="1:34" x14ac:dyDescent="0.3">
      <c r="A115" s="9" t="str">
        <f>'Link Coordinates'!A60</f>
        <v>36B</v>
      </c>
      <c r="B115" s="9" t="str">
        <f>'Link Coordinates'!B60</f>
        <v>intersection (B) SB connect</v>
      </c>
      <c r="C115" s="9" t="str">
        <f>'Link Coordinates'!C60</f>
        <v>'36B-Int B SB connect'</v>
      </c>
      <c r="D115" s="35">
        <f>'Link Coordinates'!D60</f>
        <v>234.2</v>
      </c>
      <c r="E115" s="35">
        <f>'Link Coordinates'!E60</f>
        <v>297.5</v>
      </c>
      <c r="F115" s="1">
        <f>'Link Coordinates'!F60</f>
        <v>238.18427131589485</v>
      </c>
      <c r="G115" s="1">
        <f>'Link Coordinates'!G60</f>
        <v>299.59178920576079</v>
      </c>
      <c r="H115" s="1">
        <f>'Link Coordinates'!H60</f>
        <v>291.82704339251598</v>
      </c>
      <c r="I115" s="1">
        <f>'Link Coordinates'!I60</f>
        <v>197.41736479370121</v>
      </c>
      <c r="J115" s="1">
        <f>'Link Coordinates'!J60</f>
        <v>781.44445969781771</v>
      </c>
      <c r="K115" s="1">
        <f>'Link Coordinates'!K60</f>
        <v>982.912694244622</v>
      </c>
      <c r="L115" s="1">
        <f>'Link Coordinates'!L60</f>
        <v>957.43780640589227</v>
      </c>
      <c r="M115" s="1">
        <f>'Link Coordinates'!M60</f>
        <v>647.6947663835341</v>
      </c>
      <c r="N115" s="9">
        <f>'Link Coordinates'!N60</f>
        <v>1.3</v>
      </c>
      <c r="O115" s="5">
        <f>'Link Coordinates'!O60</f>
        <v>115.4</v>
      </c>
      <c r="P115" s="5">
        <f>'Link Coordinates'!P60</f>
        <v>9</v>
      </c>
      <c r="Q115" s="1">
        <f>'Link Coordinates'!Q60</f>
        <v>62.3</v>
      </c>
      <c r="R115" s="1">
        <f>'Link Coordinates'!R60</f>
        <v>27.700000000000003</v>
      </c>
      <c r="S115" s="5">
        <f>'Link Coordinates'!S60</f>
        <v>1.2</v>
      </c>
      <c r="T115" s="5">
        <f>'Link Coordinates'!T60</f>
        <v>3.1E-7</v>
      </c>
      <c r="U115" s="5">
        <f>'Link Coordinates'!U60</f>
        <v>0</v>
      </c>
      <c r="V115" s="1">
        <f>'Link Coordinates'!V60</f>
        <v>495233.18427131587</v>
      </c>
      <c r="W115" s="1">
        <f>'Link Coordinates'!W60</f>
        <v>4411979.5917892056</v>
      </c>
      <c r="X115" s="1">
        <f>'Link Coordinates'!X60</f>
        <v>495286.82704339252</v>
      </c>
      <c r="Y115" s="1">
        <f>'Link Coordinates'!Y60</f>
        <v>4411877.4173647938</v>
      </c>
      <c r="Z115" s="5">
        <f>'Link Coordinates'!Z60</f>
        <v>1624780.7882917186</v>
      </c>
      <c r="AA115" s="5">
        <f>'Link Coordinates'!AA60</f>
        <v>14474998.660725739</v>
      </c>
      <c r="AB115" s="5">
        <f>'Link Coordinates'!AB60</f>
        <v>1624956.7816384269</v>
      </c>
      <c r="AC115" s="5">
        <f>'Link Coordinates'!AC60</f>
        <v>14474663.442797879</v>
      </c>
      <c r="AD115" s="5">
        <f>'Link Coordinates'!AD60</f>
        <v>3</v>
      </c>
      <c r="AE115" s="5">
        <f>'Link Coordinates'!AE60</f>
        <v>36</v>
      </c>
      <c r="AF115" s="5">
        <f>'Link Coordinates'!AF60</f>
        <v>6</v>
      </c>
      <c r="AG115" s="1">
        <f>'Link Coordinates'!AG60</f>
        <v>55.685039370078741</v>
      </c>
      <c r="AH115" s="1">
        <f>'Link Coordinates'!AH60</f>
        <v>16.972799999999999</v>
      </c>
    </row>
    <row r="116" spans="1:34" x14ac:dyDescent="0.3">
      <c r="A116" s="9"/>
      <c r="B116" s="9"/>
      <c r="C116" s="9"/>
      <c r="D116" s="35"/>
      <c r="E116" s="35"/>
      <c r="F116" s="1"/>
      <c r="G116" s="1"/>
      <c r="H116" s="1"/>
      <c r="I116" s="1"/>
      <c r="J116" s="1"/>
      <c r="K116" s="1"/>
      <c r="L116" s="1"/>
      <c r="M116" s="1"/>
      <c r="N116" s="9"/>
      <c r="O116" s="5"/>
      <c r="P116" s="5"/>
      <c r="Q116" s="1"/>
      <c r="R116" s="1"/>
      <c r="S116" s="5"/>
      <c r="T116" s="5"/>
      <c r="U116" s="5"/>
      <c r="V116" s="1"/>
      <c r="W116" s="1"/>
      <c r="X116" s="1"/>
      <c r="Y116" s="1"/>
      <c r="Z116" s="5"/>
      <c r="AA116" s="5"/>
      <c r="AB116" s="5"/>
      <c r="AC116" s="5"/>
      <c r="AD116" s="5"/>
      <c r="AE116" s="5"/>
      <c r="AF116" s="5"/>
      <c r="AG116" s="1"/>
      <c r="AH116" s="1"/>
    </row>
    <row r="117" spans="1:34" x14ac:dyDescent="0.3">
      <c r="A117" s="9">
        <f>'Link Coordinates'!A61</f>
        <v>37</v>
      </c>
      <c r="B117" s="9" t="str">
        <f>'Link Coordinates'!B61</f>
        <v>SB highway</v>
      </c>
      <c r="C117" s="9" t="str">
        <f>'Link Coordinates'!C61</f>
        <v>'37-SB highway'</v>
      </c>
      <c r="D117" s="35">
        <f>'Link Coordinates'!D61</f>
        <v>455.8</v>
      </c>
      <c r="E117" s="35">
        <f>'Link Coordinates'!E61</f>
        <v>148.4</v>
      </c>
      <c r="F117" s="1">
        <f>'Link Coordinates'!F61</f>
        <v>461.08286412105497</v>
      </c>
      <c r="G117" s="1">
        <f>'Link Coordinates'!G61</f>
        <v>151.2445292542827</v>
      </c>
      <c r="H117" s="1">
        <f>'Link Coordinates'!H61</f>
        <v>568.32161700751271</v>
      </c>
      <c r="I117" s="1">
        <f>'Link Coordinates'!I61</f>
        <v>-47.919448109489736</v>
      </c>
      <c r="J117" s="1">
        <f>'Link Coordinates'!J61</f>
        <v>1512.7390555152722</v>
      </c>
      <c r="K117" s="1">
        <f>'Link Coordinates'!K61</f>
        <v>496.20908547993008</v>
      </c>
      <c r="L117" s="1">
        <f>'Link Coordinates'!L61</f>
        <v>1864.5722342766164</v>
      </c>
      <c r="M117" s="1">
        <f>'Link Coordinates'!M61</f>
        <v>-157.21603710462512</v>
      </c>
      <c r="N117" s="9">
        <f>'Link Coordinates'!N61</f>
        <v>1.3</v>
      </c>
      <c r="O117" s="5">
        <f>'Link Coordinates'!O61</f>
        <v>226.2</v>
      </c>
      <c r="P117" s="5">
        <f>'Link Coordinates'!P61</f>
        <v>12</v>
      </c>
      <c r="Q117" s="1">
        <f>'Link Coordinates'!Q61</f>
        <v>61.7</v>
      </c>
      <c r="R117" s="1">
        <f>'Link Coordinates'!R61</f>
        <v>28.299999999999997</v>
      </c>
      <c r="S117" s="5">
        <f>'Link Coordinates'!S61</f>
        <v>1.2</v>
      </c>
      <c r="T117" s="5">
        <f>'Link Coordinates'!T61</f>
        <v>3.1E-7</v>
      </c>
      <c r="U117" s="5">
        <f>'Link Coordinates'!U61</f>
        <v>0</v>
      </c>
      <c r="V117" s="1">
        <f>'Link Coordinates'!V61</f>
        <v>495456.08286412107</v>
      </c>
      <c r="W117" s="1">
        <f>'Link Coordinates'!W61</f>
        <v>4411831.2445292547</v>
      </c>
      <c r="X117" s="1">
        <f>'Link Coordinates'!X61</f>
        <v>495563.32161700749</v>
      </c>
      <c r="Y117" s="1">
        <f>'Link Coordinates'!Y61</f>
        <v>4411632.0805518907</v>
      </c>
      <c r="Z117" s="5">
        <f>'Link Coordinates'!Z61</f>
        <v>1625512.0828875361</v>
      </c>
      <c r="AA117" s="5">
        <f>'Link Coordinates'!AA61</f>
        <v>14474511.957116976</v>
      </c>
      <c r="AB117" s="5">
        <f>'Link Coordinates'!AB61</f>
        <v>1625863.9160662976</v>
      </c>
      <c r="AC117" s="5">
        <f>'Link Coordinates'!AC61</f>
        <v>14473858.531994391</v>
      </c>
      <c r="AD117" s="5">
        <f>'Link Coordinates'!AD61</f>
        <v>4</v>
      </c>
      <c r="AE117" s="5">
        <f>'Link Coordinates'!AE61</f>
        <v>48</v>
      </c>
      <c r="AF117" s="5">
        <f>'Link Coordinates'!AF61</f>
        <v>6</v>
      </c>
      <c r="AG117" s="1">
        <f>'Link Coordinates'!AG61</f>
        <v>67.685039370078741</v>
      </c>
      <c r="AH117" s="1">
        <f>'Link Coordinates'!AH61</f>
        <v>20.630400000000002</v>
      </c>
    </row>
    <row r="118" spans="1:34" x14ac:dyDescent="0.3">
      <c r="A118" s="9"/>
      <c r="B118" s="9"/>
      <c r="C118" s="9"/>
      <c r="D118" s="35"/>
      <c r="E118" s="35"/>
      <c r="F118" s="1"/>
      <c r="G118" s="1"/>
      <c r="H118" s="1"/>
      <c r="I118" s="1"/>
      <c r="J118" s="1"/>
      <c r="K118" s="1"/>
      <c r="L118" s="1"/>
      <c r="M118" s="1"/>
      <c r="N118" s="9"/>
      <c r="O118" s="5"/>
      <c r="P118" s="5"/>
      <c r="Q118" s="1"/>
      <c r="R118" s="1"/>
      <c r="S118" s="5"/>
      <c r="T118" s="5"/>
      <c r="U118" s="5"/>
      <c r="V118" s="1"/>
      <c r="W118" s="1"/>
      <c r="X118" s="1"/>
      <c r="Y118" s="1"/>
      <c r="Z118" s="5"/>
      <c r="AA118" s="5"/>
      <c r="AB118" s="5"/>
      <c r="AC118" s="5"/>
      <c r="AD118" s="5"/>
      <c r="AE118" s="5"/>
      <c r="AF118" s="5"/>
      <c r="AG118" s="1"/>
      <c r="AH118" s="1"/>
    </row>
    <row r="119" spans="1:34" x14ac:dyDescent="0.3">
      <c r="A119" s="9" t="str">
        <f>'Link Coordinates'!A62</f>
        <v>38A</v>
      </c>
      <c r="B119" s="9" t="str">
        <f>'Link Coordinates'!B62</f>
        <v>SB highway</v>
      </c>
      <c r="C119" s="9" t="str">
        <f>'Link Coordinates'!C62</f>
        <v>'38A-SB highway'</v>
      </c>
      <c r="D119" s="35">
        <f>'Link Coordinates'!D62</f>
        <v>173.3</v>
      </c>
      <c r="E119" s="35">
        <f>'Link Coordinates'!E62</f>
        <v>828.4</v>
      </c>
      <c r="F119" s="1">
        <f>'Link Coordinates'!F62</f>
        <v>178.85917178523104</v>
      </c>
      <c r="G119" s="1">
        <f>'Link Coordinates'!G62</f>
        <v>830.65734557883616</v>
      </c>
      <c r="H119" s="1">
        <f>'Link Coordinates'!H62</f>
        <v>397.63358080077205</v>
      </c>
      <c r="I119" s="1">
        <f>'Link Coordinates'!I62</f>
        <v>291.8809467268627</v>
      </c>
      <c r="J119" s="1">
        <f>'Link Coordinates'!J62</f>
        <v>586.80830638199154</v>
      </c>
      <c r="K119" s="1">
        <f>'Link Coordinates'!K62</f>
        <v>2725.2537584607485</v>
      </c>
      <c r="L119" s="1">
        <f>'Link Coordinates'!L62</f>
        <v>1304.5721154880973</v>
      </c>
      <c r="M119" s="1">
        <f>'Link Coordinates'!M62</f>
        <v>957.61465461569128</v>
      </c>
      <c r="N119" s="9">
        <f>'Link Coordinates'!N62</f>
        <v>1.3</v>
      </c>
      <c r="O119" s="5">
        <f>'Link Coordinates'!O62</f>
        <v>581.5</v>
      </c>
      <c r="P119" s="5">
        <f>'Link Coordinates'!P62</f>
        <v>12</v>
      </c>
      <c r="Q119" s="1">
        <f>'Link Coordinates'!Q62</f>
        <v>67.900000000000006</v>
      </c>
      <c r="R119" s="1">
        <f>'Link Coordinates'!R62</f>
        <v>22.099999999999994</v>
      </c>
      <c r="S119" s="5">
        <f>'Link Coordinates'!S62</f>
        <v>1.2</v>
      </c>
      <c r="T119" s="5">
        <f>'Link Coordinates'!T62</f>
        <v>3.1E-7</v>
      </c>
      <c r="U119" s="5">
        <f>'Link Coordinates'!U62</f>
        <v>0</v>
      </c>
      <c r="V119" s="1">
        <f>'Link Coordinates'!V62</f>
        <v>495173.85917178524</v>
      </c>
      <c r="W119" s="1">
        <f>'Link Coordinates'!W62</f>
        <v>4412510.657345579</v>
      </c>
      <c r="X119" s="1">
        <f>'Link Coordinates'!X62</f>
        <v>495392.63358080079</v>
      </c>
      <c r="Y119" s="1">
        <f>'Link Coordinates'!Y62</f>
        <v>4411971.8809467265</v>
      </c>
      <c r="Z119" s="5">
        <f>'Link Coordinates'!Z62</f>
        <v>1624586.1521384029</v>
      </c>
      <c r="AA119" s="5">
        <f>'Link Coordinates'!AA62</f>
        <v>14476741.001789957</v>
      </c>
      <c r="AB119" s="5">
        <f>'Link Coordinates'!AB62</f>
        <v>1625303.915947509</v>
      </c>
      <c r="AC119" s="5">
        <f>'Link Coordinates'!AC62</f>
        <v>14474973.362686111</v>
      </c>
      <c r="AD119" s="5">
        <f>'Link Coordinates'!AD62</f>
        <v>4</v>
      </c>
      <c r="AE119" s="5">
        <f>'Link Coordinates'!AE62</f>
        <v>48</v>
      </c>
      <c r="AF119" s="5">
        <f>'Link Coordinates'!AF62</f>
        <v>6</v>
      </c>
      <c r="AG119" s="1">
        <f>'Link Coordinates'!AG62</f>
        <v>67.685039370078741</v>
      </c>
      <c r="AH119" s="1">
        <f>'Link Coordinates'!AH62</f>
        <v>20.630400000000002</v>
      </c>
    </row>
    <row r="120" spans="1:34" x14ac:dyDescent="0.3">
      <c r="A120" s="9"/>
      <c r="B120" s="9"/>
      <c r="C120" s="9"/>
      <c r="D120" s="35"/>
      <c r="E120" s="35"/>
      <c r="F120" s="1"/>
      <c r="G120" s="1"/>
      <c r="H120" s="1"/>
      <c r="I120" s="1"/>
      <c r="J120" s="1"/>
      <c r="K120" s="1"/>
      <c r="L120" s="1"/>
      <c r="M120" s="1"/>
      <c r="N120" s="9"/>
      <c r="O120" s="5"/>
      <c r="P120" s="5"/>
      <c r="Q120" s="1"/>
      <c r="R120" s="1"/>
      <c r="S120" s="5"/>
      <c r="T120" s="5"/>
      <c r="U120" s="5"/>
      <c r="V120" s="1"/>
      <c r="W120" s="1"/>
      <c r="X120" s="1"/>
      <c r="Y120" s="1"/>
      <c r="Z120" s="5"/>
      <c r="AA120" s="5"/>
      <c r="AB120" s="5"/>
      <c r="AC120" s="5"/>
      <c r="AD120" s="5"/>
      <c r="AE120" s="5"/>
      <c r="AF120" s="5"/>
      <c r="AG120" s="1"/>
      <c r="AH120" s="1"/>
    </row>
    <row r="121" spans="1:34" x14ac:dyDescent="0.3">
      <c r="A121" s="9" t="str">
        <f>'Link Coordinates'!A63</f>
        <v>38B</v>
      </c>
      <c r="B121" s="9" t="str">
        <f>'Link Coordinates'!B63</f>
        <v>SB highway</v>
      </c>
      <c r="C121" s="9" t="str">
        <f>'Link Coordinates'!C63</f>
        <v>'38B-SB highway'</v>
      </c>
      <c r="D121" s="35">
        <f>'Link Coordinates'!D63</f>
        <v>396.6</v>
      </c>
      <c r="E121" s="35">
        <f>'Link Coordinates'!E63</f>
        <v>283.89999999999998</v>
      </c>
      <c r="F121" s="1">
        <f>'Link Coordinates'!F63</f>
        <v>402.15917178523102</v>
      </c>
      <c r="G121" s="1">
        <f>'Link Coordinates'!G63</f>
        <v>286.15734557883616</v>
      </c>
      <c r="H121" s="1">
        <f>'Link Coordinates'!H63</f>
        <v>456.8998020720087</v>
      </c>
      <c r="I121" s="1">
        <f>'Link Coordinates'!I63</f>
        <v>151.34742978698381</v>
      </c>
      <c r="J121" s="1">
        <f>'Link Coordinates'!J63</f>
        <v>1319.4198549384218</v>
      </c>
      <c r="K121" s="1">
        <f>'Link Coordinates'!K63</f>
        <v>938.8364356261028</v>
      </c>
      <c r="L121" s="1">
        <f>'Link Coordinates'!L63</f>
        <v>1499.0150986614458</v>
      </c>
      <c r="M121" s="1">
        <f>'Link Coordinates'!M63</f>
        <v>496.54668565283401</v>
      </c>
      <c r="N121" s="9">
        <f>'Link Coordinates'!N63</f>
        <v>1.3</v>
      </c>
      <c r="O121" s="5">
        <f>'Link Coordinates'!O63</f>
        <v>145.5</v>
      </c>
      <c r="P121" s="5">
        <f>'Link Coordinates'!P63</f>
        <v>12</v>
      </c>
      <c r="Q121" s="1">
        <f>'Link Coordinates'!Q63</f>
        <v>67.900000000000006</v>
      </c>
      <c r="R121" s="1">
        <f>'Link Coordinates'!R63</f>
        <v>22.099999999999994</v>
      </c>
      <c r="S121" s="5">
        <f>'Link Coordinates'!S63</f>
        <v>1.2</v>
      </c>
      <c r="T121" s="5">
        <f>'Link Coordinates'!T63</f>
        <v>3.1E-7</v>
      </c>
      <c r="U121" s="5">
        <f>'Link Coordinates'!U63</f>
        <v>0</v>
      </c>
      <c r="V121" s="1">
        <f>'Link Coordinates'!V63</f>
        <v>495397.15917178523</v>
      </c>
      <c r="W121" s="1">
        <f>'Link Coordinates'!W63</f>
        <v>4411966.157345579</v>
      </c>
      <c r="X121" s="1">
        <f>'Link Coordinates'!X63</f>
        <v>495451.89980207203</v>
      </c>
      <c r="Y121" s="1">
        <f>'Link Coordinates'!Y63</f>
        <v>4411831.3474297868</v>
      </c>
      <c r="Z121" s="5">
        <f>'Link Coordinates'!Z63</f>
        <v>1625318.7636869594</v>
      </c>
      <c r="AA121" s="5">
        <f>'Link Coordinates'!AA63</f>
        <v>14474954.584467122</v>
      </c>
      <c r="AB121" s="5">
        <f>'Link Coordinates'!AB63</f>
        <v>1625498.3589306825</v>
      </c>
      <c r="AC121" s="5">
        <f>'Link Coordinates'!AC63</f>
        <v>14474512.294717148</v>
      </c>
      <c r="AD121" s="5">
        <f>'Link Coordinates'!AD63</f>
        <v>4</v>
      </c>
      <c r="AE121" s="5">
        <f>'Link Coordinates'!AE63</f>
        <v>48</v>
      </c>
      <c r="AF121" s="5">
        <f>'Link Coordinates'!AF63</f>
        <v>6</v>
      </c>
      <c r="AG121" s="1">
        <f>'Link Coordinates'!AG63</f>
        <v>67.685039370078741</v>
      </c>
      <c r="AH121" s="1">
        <f>'Link Coordinates'!AH63</f>
        <v>20.630400000000002</v>
      </c>
    </row>
    <row r="122" spans="1:34" x14ac:dyDescent="0.3">
      <c r="A122" s="9"/>
      <c r="B122" s="9"/>
      <c r="C122" s="9"/>
      <c r="D122" s="35"/>
      <c r="E122" s="35"/>
      <c r="F122" s="1"/>
      <c r="G122" s="1"/>
      <c r="H122" s="1"/>
      <c r="I122" s="1"/>
      <c r="J122" s="1"/>
      <c r="K122" s="1"/>
      <c r="L122" s="1"/>
      <c r="M122" s="1"/>
      <c r="N122" s="9"/>
      <c r="O122" s="5"/>
      <c r="P122" s="5"/>
      <c r="Q122" s="1"/>
      <c r="R122" s="1"/>
      <c r="S122" s="5"/>
      <c r="T122" s="5"/>
      <c r="U122" s="5"/>
      <c r="V122" s="1"/>
      <c r="W122" s="1"/>
      <c r="X122" s="1"/>
      <c r="Y122" s="1"/>
      <c r="Z122" s="5"/>
      <c r="AA122" s="5"/>
      <c r="AB122" s="5"/>
      <c r="AC122" s="5"/>
      <c r="AD122" s="5"/>
      <c r="AE122" s="5"/>
      <c r="AF122" s="5"/>
      <c r="AG122" s="1"/>
      <c r="AH122" s="1"/>
    </row>
    <row r="123" spans="1:34" x14ac:dyDescent="0.3">
      <c r="A123" s="9">
        <f>'Link Coordinates'!A64</f>
        <v>39</v>
      </c>
      <c r="B123" s="9" t="str">
        <f>'Link Coordinates'!B64</f>
        <v>NB highway</v>
      </c>
      <c r="C123" s="9" t="str">
        <f>'Link Coordinates'!C64</f>
        <v>'39-NB highway'</v>
      </c>
      <c r="D123" s="35">
        <f>'Link Coordinates'!D64</f>
        <v>451.5</v>
      </c>
      <c r="E123" s="35">
        <f>'Link Coordinates'!E64</f>
        <v>199.1</v>
      </c>
      <c r="F123" s="1">
        <f>'Link Coordinates'!F64</f>
        <v>456.80259378053216</v>
      </c>
      <c r="G123" s="1">
        <f>'Link Coordinates'!G64</f>
        <v>201.90757888556342</v>
      </c>
      <c r="H123" s="1">
        <f>'Link Coordinates'!H64</f>
        <v>608.50543956381</v>
      </c>
      <c r="I123" s="1">
        <f>'Link Coordinates'!I64</f>
        <v>-84.609238389191006</v>
      </c>
      <c r="J123" s="1">
        <f>'Link Coordinates'!J64</f>
        <v>1498.6961738206435</v>
      </c>
      <c r="K123" s="1">
        <f>'Link Coordinates'!K64</f>
        <v>662.42643991326577</v>
      </c>
      <c r="L123" s="1">
        <f>'Link Coordinates'!L64</f>
        <v>1996.4089224534448</v>
      </c>
      <c r="M123" s="1">
        <f>'Link Coordinates'!M64</f>
        <v>-277.58936479393373</v>
      </c>
      <c r="N123" s="9">
        <f>'Link Coordinates'!N64</f>
        <v>1.3</v>
      </c>
      <c r="O123" s="5">
        <f>'Link Coordinates'!O64</f>
        <v>324.2</v>
      </c>
      <c r="P123" s="5">
        <f>'Link Coordinates'!P64</f>
        <v>12</v>
      </c>
      <c r="Q123" s="1">
        <f>'Link Coordinates'!Q64</f>
        <v>62.1</v>
      </c>
      <c r="R123" s="1">
        <f>'Link Coordinates'!R64</f>
        <v>27.9</v>
      </c>
      <c r="S123" s="5">
        <f>'Link Coordinates'!S64</f>
        <v>1.2</v>
      </c>
      <c r="T123" s="5">
        <f>'Link Coordinates'!T64</f>
        <v>3.1E-7</v>
      </c>
      <c r="U123" s="5">
        <f>'Link Coordinates'!U64</f>
        <v>0</v>
      </c>
      <c r="V123" s="1">
        <f>'Link Coordinates'!V64</f>
        <v>495451.80259378051</v>
      </c>
      <c r="W123" s="1">
        <f>'Link Coordinates'!W64</f>
        <v>4411881.9075788856</v>
      </c>
      <c r="X123" s="1">
        <f>'Link Coordinates'!X64</f>
        <v>495603.50543956383</v>
      </c>
      <c r="Y123" s="1">
        <f>'Link Coordinates'!Y64</f>
        <v>4411595.3907616111</v>
      </c>
      <c r="Z123" s="5">
        <f>'Link Coordinates'!Z64</f>
        <v>1625498.0400058415</v>
      </c>
      <c r="AA123" s="5">
        <f>'Link Coordinates'!AA64</f>
        <v>14474678.174471408</v>
      </c>
      <c r="AB123" s="5">
        <f>'Link Coordinates'!AB64</f>
        <v>1625995.7527544745</v>
      </c>
      <c r="AC123" s="5">
        <f>'Link Coordinates'!AC64</f>
        <v>14473738.158666702</v>
      </c>
      <c r="AD123" s="5">
        <f>'Link Coordinates'!AD64</f>
        <v>4</v>
      </c>
      <c r="AE123" s="5">
        <f>'Link Coordinates'!AE64</f>
        <v>48</v>
      </c>
      <c r="AF123" s="5">
        <f>'Link Coordinates'!AF64</f>
        <v>6</v>
      </c>
      <c r="AG123" s="1">
        <f>'Link Coordinates'!AG64</f>
        <v>67.685039370078741</v>
      </c>
      <c r="AH123" s="1">
        <f>'Link Coordinates'!AH64</f>
        <v>20.630400000000002</v>
      </c>
    </row>
    <row r="124" spans="1:34" x14ac:dyDescent="0.3">
      <c r="A124" s="9"/>
      <c r="B124" s="9"/>
      <c r="C124" s="9"/>
      <c r="D124" s="35"/>
      <c r="E124" s="35"/>
      <c r="F124" s="1"/>
      <c r="G124" s="1"/>
      <c r="H124" s="1"/>
      <c r="I124" s="1"/>
      <c r="J124" s="1"/>
      <c r="K124" s="1"/>
      <c r="L124" s="1"/>
      <c r="M124" s="1"/>
      <c r="N124" s="9"/>
      <c r="O124" s="5"/>
      <c r="P124" s="5"/>
      <c r="Q124" s="1"/>
      <c r="R124" s="1"/>
      <c r="S124" s="5"/>
      <c r="T124" s="5"/>
      <c r="U124" s="5"/>
      <c r="V124" s="1"/>
      <c r="W124" s="1"/>
      <c r="X124" s="1"/>
      <c r="Y124" s="1"/>
      <c r="Z124" s="5"/>
      <c r="AA124" s="5"/>
      <c r="AB124" s="5"/>
      <c r="AC124" s="5"/>
      <c r="AD124" s="5"/>
      <c r="AE124" s="5"/>
      <c r="AF124" s="5"/>
      <c r="AG124" s="1"/>
      <c r="AH124" s="1"/>
    </row>
    <row r="125" spans="1:34" x14ac:dyDescent="0.3">
      <c r="A125" s="9" t="str">
        <f>'Link Coordinates'!A65</f>
        <v>40A</v>
      </c>
      <c r="B125" s="9" t="str">
        <f>'Link Coordinates'!B65</f>
        <v>NB highway</v>
      </c>
      <c r="C125" s="9" t="str">
        <f>'Link Coordinates'!C65</f>
        <v>'40A-NB highway'</v>
      </c>
      <c r="D125" s="35">
        <f>'Link Coordinates'!D65</f>
        <v>406.5</v>
      </c>
      <c r="E125" s="35">
        <f>'Link Coordinates'!E65</f>
        <v>292.8</v>
      </c>
      <c r="F125" s="1">
        <f>'Link Coordinates'!F65</f>
        <v>412.0709149612855</v>
      </c>
      <c r="G125" s="1">
        <f>'Link Coordinates'!G65</f>
        <v>295.02820701330143</v>
      </c>
      <c r="H125" s="1">
        <f>'Link Coordinates'!H65</f>
        <v>450.69316985850992</v>
      </c>
      <c r="I125" s="1">
        <f>'Link Coordinates'!I65</f>
        <v>198.46568101768642</v>
      </c>
      <c r="J125" s="1">
        <f>'Link Coordinates'!J65</f>
        <v>1351.9386973795456</v>
      </c>
      <c r="K125" s="1">
        <f>'Link Coordinates'!K65</f>
        <v>967.94031172342977</v>
      </c>
      <c r="L125" s="1">
        <f>'Link Coordinates'!L65</f>
        <v>1478.6521320817253</v>
      </c>
      <c r="M125" s="1">
        <f>'Link Coordinates'!M65</f>
        <v>651.13412407377427</v>
      </c>
      <c r="N125" s="9">
        <f>'Link Coordinates'!N65</f>
        <v>1.3</v>
      </c>
      <c r="O125" s="5">
        <f>'Link Coordinates'!O65</f>
        <v>104</v>
      </c>
      <c r="P125" s="5">
        <f>'Link Coordinates'!P65</f>
        <v>12</v>
      </c>
      <c r="Q125" s="1">
        <f>'Link Coordinates'!Q65</f>
        <v>68.2</v>
      </c>
      <c r="R125" s="1">
        <f>'Link Coordinates'!R65</f>
        <v>21.799999999999997</v>
      </c>
      <c r="S125" s="5">
        <f>'Link Coordinates'!S65</f>
        <v>1.2</v>
      </c>
      <c r="T125" s="5">
        <f>'Link Coordinates'!T65</f>
        <v>3.1E-7</v>
      </c>
      <c r="U125" s="5">
        <f>'Link Coordinates'!U65</f>
        <v>0</v>
      </c>
      <c r="V125" s="1">
        <f>'Link Coordinates'!V65</f>
        <v>495407.07091496128</v>
      </c>
      <c r="W125" s="1">
        <f>'Link Coordinates'!W65</f>
        <v>4411975.0282070134</v>
      </c>
      <c r="X125" s="1">
        <f>'Link Coordinates'!X65</f>
        <v>495445.69316985848</v>
      </c>
      <c r="Y125" s="1">
        <f>'Link Coordinates'!Y65</f>
        <v>4411878.4656810174</v>
      </c>
      <c r="Z125" s="5">
        <f>'Link Coordinates'!Z65</f>
        <v>1625351.2825294004</v>
      </c>
      <c r="AA125" s="5">
        <f>'Link Coordinates'!AA65</f>
        <v>14474983.688343219</v>
      </c>
      <c r="AB125" s="5">
        <f>'Link Coordinates'!AB65</f>
        <v>1625477.9959641024</v>
      </c>
      <c r="AC125" s="5">
        <f>'Link Coordinates'!AC65</f>
        <v>14474666.882155567</v>
      </c>
      <c r="AD125" s="5">
        <f>'Link Coordinates'!AD65</f>
        <v>4</v>
      </c>
      <c r="AE125" s="5">
        <f>'Link Coordinates'!AE65</f>
        <v>48</v>
      </c>
      <c r="AF125" s="5">
        <f>'Link Coordinates'!AF65</f>
        <v>6</v>
      </c>
      <c r="AG125" s="1">
        <f>'Link Coordinates'!AG65</f>
        <v>67.685039370078741</v>
      </c>
      <c r="AH125" s="1">
        <f>'Link Coordinates'!AH65</f>
        <v>20.630400000000002</v>
      </c>
    </row>
    <row r="126" spans="1:34" x14ac:dyDescent="0.3">
      <c r="A126" s="9"/>
      <c r="B126" s="9"/>
      <c r="C126" s="9"/>
      <c r="D126" s="35"/>
      <c r="E126" s="35"/>
      <c r="F126" s="1"/>
      <c r="G126" s="1"/>
      <c r="H126" s="1"/>
      <c r="I126" s="1"/>
      <c r="J126" s="1"/>
      <c r="K126" s="1"/>
      <c r="L126" s="1"/>
      <c r="M126" s="1"/>
      <c r="N126" s="9"/>
      <c r="O126" s="5"/>
      <c r="P126" s="5"/>
      <c r="Q126" s="1"/>
      <c r="R126" s="1"/>
      <c r="S126" s="5"/>
      <c r="T126" s="5"/>
      <c r="U126" s="5"/>
      <c r="V126" s="1"/>
      <c r="W126" s="1"/>
      <c r="X126" s="1"/>
      <c r="Y126" s="1"/>
      <c r="Z126" s="5"/>
      <c r="AA126" s="5"/>
      <c r="AB126" s="5"/>
      <c r="AC126" s="5"/>
      <c r="AD126" s="5"/>
      <c r="AE126" s="5"/>
      <c r="AF126" s="5"/>
      <c r="AG126" s="1"/>
      <c r="AH126" s="1"/>
    </row>
    <row r="127" spans="1:34" x14ac:dyDescent="0.3">
      <c r="A127" s="9" t="str">
        <f>'Link Coordinates'!A66</f>
        <v>40B</v>
      </c>
      <c r="B127" s="9" t="str">
        <f>'Link Coordinates'!B66</f>
        <v>NB highway</v>
      </c>
      <c r="C127" s="9" t="str">
        <f>'Link Coordinates'!C66</f>
        <v>'40B-NB highway'</v>
      </c>
      <c r="D127" s="35">
        <f>'Link Coordinates'!D66</f>
        <v>190.8</v>
      </c>
      <c r="E127" s="35">
        <f>'Link Coordinates'!E66</f>
        <v>829.7</v>
      </c>
      <c r="F127" s="1">
        <f>'Link Coordinates'!F66</f>
        <v>196.37091496128551</v>
      </c>
      <c r="G127" s="1">
        <f>'Link Coordinates'!G66</f>
        <v>831.9282070133014</v>
      </c>
      <c r="H127" s="1">
        <f>'Link Coordinates'!H66</f>
        <v>411.39289174487141</v>
      </c>
      <c r="I127" s="1">
        <f>'Link Coordinates'!I66</f>
        <v>294.33491324925251</v>
      </c>
      <c r="J127" s="1">
        <f>'Link Coordinates'!J66</f>
        <v>644.26153202521493</v>
      </c>
      <c r="K127" s="1">
        <f>'Link Coordinates'!K66</f>
        <v>2729.4232513559755</v>
      </c>
      <c r="L127" s="1">
        <f>'Link Coordinates'!L66</f>
        <v>1349.7142117613892</v>
      </c>
      <c r="M127" s="1">
        <f>'Link Coordinates'!M66</f>
        <v>965.66572588337431</v>
      </c>
      <c r="N127" s="9">
        <f>'Link Coordinates'!N66</f>
        <v>1.3</v>
      </c>
      <c r="O127" s="5">
        <f>'Link Coordinates'!O66</f>
        <v>579</v>
      </c>
      <c r="P127" s="5">
        <f>'Link Coordinates'!P66</f>
        <v>12</v>
      </c>
      <c r="Q127" s="1">
        <f>'Link Coordinates'!Q66</f>
        <v>68.2</v>
      </c>
      <c r="R127" s="1">
        <f>'Link Coordinates'!R66</f>
        <v>21.799999999999997</v>
      </c>
      <c r="S127" s="5">
        <f>'Link Coordinates'!S66</f>
        <v>1.2</v>
      </c>
      <c r="T127" s="5">
        <f>'Link Coordinates'!T66</f>
        <v>3.1E-7</v>
      </c>
      <c r="U127" s="5">
        <f>'Link Coordinates'!U66</f>
        <v>0</v>
      </c>
      <c r="V127" s="1">
        <f>'Link Coordinates'!V66</f>
        <v>495191.37091496127</v>
      </c>
      <c r="W127" s="1">
        <f>'Link Coordinates'!W66</f>
        <v>4412511.9282070138</v>
      </c>
      <c r="X127" s="1">
        <f>'Link Coordinates'!X66</f>
        <v>495406.39289174485</v>
      </c>
      <c r="Y127" s="1">
        <f>'Link Coordinates'!Y66</f>
        <v>4411974.3349132491</v>
      </c>
      <c r="Z127" s="5">
        <f>'Link Coordinates'!Z66</f>
        <v>1624643.6053640461</v>
      </c>
      <c r="AA127" s="5">
        <f>'Link Coordinates'!AA66</f>
        <v>14476745.171282852</v>
      </c>
      <c r="AB127" s="5">
        <f>'Link Coordinates'!AB66</f>
        <v>1625349.0580437821</v>
      </c>
      <c r="AC127" s="5">
        <f>'Link Coordinates'!AC66</f>
        <v>14474981.413757378</v>
      </c>
      <c r="AD127" s="5">
        <f>'Link Coordinates'!AD66</f>
        <v>4</v>
      </c>
      <c r="AE127" s="5">
        <f>'Link Coordinates'!AE66</f>
        <v>48</v>
      </c>
      <c r="AF127" s="5">
        <f>'Link Coordinates'!AF66</f>
        <v>6</v>
      </c>
      <c r="AG127" s="1">
        <f>'Link Coordinates'!AG66</f>
        <v>67.685039370078741</v>
      </c>
      <c r="AH127" s="1">
        <f>'Link Coordinates'!AH66</f>
        <v>20.630400000000002</v>
      </c>
    </row>
    <row r="128" spans="1:34" x14ac:dyDescent="0.3">
      <c r="A128" s="9"/>
      <c r="B128" s="9"/>
      <c r="C128" s="9"/>
      <c r="D128" s="35"/>
      <c r="E128" s="35"/>
      <c r="F128" s="1"/>
      <c r="G128" s="1"/>
      <c r="H128" s="1"/>
      <c r="I128" s="1"/>
      <c r="J128" s="1"/>
      <c r="K128" s="1"/>
      <c r="L128" s="1"/>
      <c r="M128" s="1"/>
      <c r="N128" s="9"/>
      <c r="O128" s="5"/>
      <c r="P128" s="5"/>
      <c r="Q128" s="1"/>
      <c r="R128" s="1"/>
      <c r="S128" s="5"/>
      <c r="T128" s="5"/>
      <c r="U128" s="5"/>
      <c r="V128" s="1"/>
      <c r="W128" s="1"/>
      <c r="X128" s="1"/>
      <c r="Y128" s="1"/>
      <c r="Z128" s="5"/>
      <c r="AA128" s="5"/>
      <c r="AB128" s="5"/>
      <c r="AC128" s="5"/>
      <c r="AD128" s="5"/>
      <c r="AE128" s="5"/>
      <c r="AF128" s="5"/>
      <c r="AG128" s="1"/>
      <c r="AH128" s="1"/>
    </row>
    <row r="129" spans="1:34" x14ac:dyDescent="0.3">
      <c r="A129" s="9">
        <f>'Link Coordinates'!A67</f>
        <v>41</v>
      </c>
      <c r="B129" s="9" t="str">
        <f>'Link Coordinates'!B67</f>
        <v>intersection (C) WB connect</v>
      </c>
      <c r="C129" s="9" t="str">
        <f>'Link Coordinates'!C67</f>
        <v>'41-Int C WB connect'</v>
      </c>
      <c r="D129" s="35">
        <f>'Link Coordinates'!D67</f>
        <v>249.4</v>
      </c>
      <c r="E129" s="35">
        <f>'Link Coordinates'!E67</f>
        <v>153.30000000000001</v>
      </c>
      <c r="F129" s="1">
        <f>'Link Coordinates'!F67</f>
        <v>249.35287697147689</v>
      </c>
      <c r="G129" s="1">
        <f>'Link Coordinates'!G67</f>
        <v>148.80024673785522</v>
      </c>
      <c r="H129" s="1">
        <f>'Link Coordinates'!H67</f>
        <v>-44.631002821983685</v>
      </c>
      <c r="I129" s="1">
        <f>'Link Coordinates'!I67</f>
        <v>151.87895126803159</v>
      </c>
      <c r="J129" s="1">
        <f>'Link Coordinates'!J67</f>
        <v>818.08686670432041</v>
      </c>
      <c r="K129" s="1">
        <f>'Link Coordinates'!K67</f>
        <v>488.18978588535174</v>
      </c>
      <c r="L129" s="1">
        <f>'Link Coordinates'!L67</f>
        <v>-146.42717461280736</v>
      </c>
      <c r="M129" s="1">
        <f>'Link Coordinates'!M67</f>
        <v>498.29052253291201</v>
      </c>
      <c r="N129" s="9">
        <f>'Link Coordinates'!N67</f>
        <v>1.3</v>
      </c>
      <c r="O129" s="5">
        <f>'Link Coordinates'!O67</f>
        <v>294</v>
      </c>
      <c r="P129" s="5">
        <f>'Link Coordinates'!P67</f>
        <v>9</v>
      </c>
      <c r="Q129" s="1">
        <f>'Link Coordinates'!Q67</f>
        <v>-179.4</v>
      </c>
      <c r="R129" s="1">
        <f>'Link Coordinates'!R67</f>
        <v>269.39999999999998</v>
      </c>
      <c r="S129" s="5">
        <f>'Link Coordinates'!S67</f>
        <v>1.2</v>
      </c>
      <c r="T129" s="5">
        <f>'Link Coordinates'!T67</f>
        <v>3.1E-7</v>
      </c>
      <c r="U129" s="5">
        <f>'Link Coordinates'!U67</f>
        <v>0</v>
      </c>
      <c r="V129" s="1">
        <f>'Link Coordinates'!V67</f>
        <v>495244.35287697148</v>
      </c>
      <c r="W129" s="1">
        <f>'Link Coordinates'!W67</f>
        <v>4411828.8002467379</v>
      </c>
      <c r="X129" s="1">
        <f>'Link Coordinates'!X67</f>
        <v>494950.36899717804</v>
      </c>
      <c r="Y129" s="1">
        <f>'Link Coordinates'!Y67</f>
        <v>4411831.8789512683</v>
      </c>
      <c r="Z129" s="5">
        <f>'Link Coordinates'!Z67</f>
        <v>1624817.4306987252</v>
      </c>
      <c r="AA129" s="5">
        <f>'Link Coordinates'!AA67</f>
        <v>14474503.937817382</v>
      </c>
      <c r="AB129" s="5">
        <f>'Link Coordinates'!AB67</f>
        <v>1623852.9166574082</v>
      </c>
      <c r="AC129" s="5">
        <f>'Link Coordinates'!AC67</f>
        <v>14474514.03855403</v>
      </c>
      <c r="AD129" s="5">
        <f>'Link Coordinates'!AD67</f>
        <v>3</v>
      </c>
      <c r="AE129" s="5">
        <f>'Link Coordinates'!AE67</f>
        <v>36</v>
      </c>
      <c r="AF129" s="5">
        <f>'Link Coordinates'!AF67</f>
        <v>6</v>
      </c>
      <c r="AG129" s="1">
        <f>'Link Coordinates'!AG67</f>
        <v>55.685039370078741</v>
      </c>
      <c r="AH129" s="1">
        <f>'Link Coordinates'!AH67</f>
        <v>16.972799999999999</v>
      </c>
    </row>
    <row r="130" spans="1:34" x14ac:dyDescent="0.3">
      <c r="A130" s="9"/>
      <c r="B130" s="9"/>
      <c r="C130" s="9"/>
      <c r="D130" s="35"/>
      <c r="E130" s="35"/>
      <c r="F130" s="1"/>
      <c r="G130" s="1"/>
      <c r="H130" s="1"/>
      <c r="I130" s="1"/>
      <c r="J130" s="1"/>
      <c r="K130" s="1"/>
      <c r="L130" s="1"/>
      <c r="M130" s="1"/>
      <c r="N130" s="9"/>
      <c r="O130" s="5"/>
      <c r="P130" s="5"/>
      <c r="Q130" s="1"/>
      <c r="R130" s="1"/>
      <c r="S130" s="5"/>
      <c r="T130" s="5"/>
      <c r="U130" s="5"/>
      <c r="V130" s="1"/>
      <c r="W130" s="1"/>
      <c r="X130" s="1"/>
      <c r="Y130" s="1"/>
      <c r="Z130" s="5"/>
      <c r="AA130" s="5"/>
      <c r="AB130" s="5"/>
      <c r="AC130" s="5"/>
      <c r="AD130" s="5"/>
      <c r="AE130" s="5"/>
      <c r="AF130" s="5"/>
      <c r="AG130" s="1"/>
      <c r="AH130" s="1"/>
    </row>
    <row r="131" spans="1:34" x14ac:dyDescent="0.3">
      <c r="A131" s="9" t="str">
        <f>'Link Coordinates'!A68</f>
        <v>42A</v>
      </c>
      <c r="B131" s="9" t="str">
        <f>'Link Coordinates'!B68</f>
        <v>intersection (C) WB exit-connect</v>
      </c>
      <c r="C131" s="9" t="str">
        <f>'Link Coordinates'!C68</f>
        <v>'42A-Int C WB exit'</v>
      </c>
      <c r="D131" s="35">
        <f>'Link Coordinates'!D68</f>
        <v>289.2</v>
      </c>
      <c r="E131" s="35">
        <f>'Link Coordinates'!E68</f>
        <v>193.9</v>
      </c>
      <c r="F131" s="1">
        <f>'Link Coordinates'!F68</f>
        <v>290.69868424514829</v>
      </c>
      <c r="G131" s="1">
        <f>'Link Coordinates'!G68</f>
        <v>193.96281348059381</v>
      </c>
      <c r="H131" s="1">
        <f>'Link Coordinates'!H68</f>
        <v>292.16851969104317</v>
      </c>
      <c r="I131" s="1">
        <f>'Link Coordinates'!I68</f>
        <v>158.89360214412386</v>
      </c>
      <c r="J131" s="1">
        <f>'Link Coordinates'!J68</f>
        <v>953.7358406993053</v>
      </c>
      <c r="K131" s="1">
        <f>'Link Coordinates'!K68</f>
        <v>636.36093661612142</v>
      </c>
      <c r="L131" s="1">
        <f>'Link Coordinates'!L68</f>
        <v>958.55813546930165</v>
      </c>
      <c r="M131" s="1">
        <f>'Link Coordinates'!M68</f>
        <v>521.30446897678428</v>
      </c>
      <c r="N131" s="9">
        <f>'Link Coordinates'!N68</f>
        <v>1.3</v>
      </c>
      <c r="O131" s="5">
        <f>'Link Coordinates'!O68</f>
        <v>35.1</v>
      </c>
      <c r="P131" s="5">
        <f>'Link Coordinates'!P68</f>
        <v>3</v>
      </c>
      <c r="Q131" s="1">
        <f>'Link Coordinates'!Q68</f>
        <v>87.6</v>
      </c>
      <c r="R131" s="1">
        <f>'Link Coordinates'!R68</f>
        <v>2.4000000000000057</v>
      </c>
      <c r="S131" s="5">
        <f>'Link Coordinates'!S68</f>
        <v>1.2</v>
      </c>
      <c r="T131" s="5">
        <f>'Link Coordinates'!T68</f>
        <v>3.1E-7</v>
      </c>
      <c r="U131" s="5">
        <f>'Link Coordinates'!U68</f>
        <v>0</v>
      </c>
      <c r="V131" s="1">
        <f>'Link Coordinates'!V68</f>
        <v>495285.69868424517</v>
      </c>
      <c r="W131" s="1">
        <f>'Link Coordinates'!W68</f>
        <v>4411873.9628134808</v>
      </c>
      <c r="X131" s="1">
        <f>'Link Coordinates'!X68</f>
        <v>495287.16851969104</v>
      </c>
      <c r="Y131" s="1">
        <f>'Link Coordinates'!Y68</f>
        <v>4411838.893602144</v>
      </c>
      <c r="Z131" s="5">
        <f>'Link Coordinates'!Z68</f>
        <v>1624953.0796727203</v>
      </c>
      <c r="AA131" s="5">
        <f>'Link Coordinates'!AA68</f>
        <v>14474652.108968113</v>
      </c>
      <c r="AB131" s="5">
        <f>'Link Coordinates'!AB68</f>
        <v>1624957.9019674901</v>
      </c>
      <c r="AC131" s="5">
        <f>'Link Coordinates'!AC68</f>
        <v>14474537.052500471</v>
      </c>
      <c r="AD131" s="5">
        <f>'Link Coordinates'!AD68</f>
        <v>1</v>
      </c>
      <c r="AE131" s="5">
        <f>'Link Coordinates'!AE68</f>
        <v>12</v>
      </c>
      <c r="AF131" s="5">
        <f>'Link Coordinates'!AF68</f>
        <v>6</v>
      </c>
      <c r="AG131" s="1">
        <f>'Link Coordinates'!AG68</f>
        <v>31.685039370078741</v>
      </c>
      <c r="AH131" s="1">
        <f>'Link Coordinates'!AH68</f>
        <v>9.6576000000000004</v>
      </c>
    </row>
    <row r="132" spans="1:34" x14ac:dyDescent="0.3">
      <c r="A132" s="9"/>
      <c r="B132" s="9"/>
      <c r="C132" s="9"/>
      <c r="D132" s="35"/>
      <c r="E132" s="35"/>
      <c r="F132" s="1"/>
      <c r="G132" s="1"/>
      <c r="H132" s="1"/>
      <c r="I132" s="1"/>
      <c r="J132" s="1"/>
      <c r="K132" s="1"/>
      <c r="L132" s="1"/>
      <c r="M132" s="1"/>
      <c r="N132" s="9"/>
      <c r="O132" s="5"/>
      <c r="P132" s="5"/>
      <c r="Q132" s="1"/>
      <c r="R132" s="1"/>
      <c r="S132" s="5"/>
      <c r="T132" s="5"/>
      <c r="U132" s="5"/>
      <c r="V132" s="1"/>
      <c r="W132" s="1"/>
      <c r="X132" s="1"/>
      <c r="Y132" s="1"/>
      <c r="Z132" s="5"/>
      <c r="AA132" s="5"/>
      <c r="AB132" s="5"/>
      <c r="AC132" s="5"/>
      <c r="AD132" s="5"/>
      <c r="AE132" s="5"/>
      <c r="AF132" s="5"/>
      <c r="AG132" s="1"/>
      <c r="AH132" s="1"/>
    </row>
    <row r="133" spans="1:34" x14ac:dyDescent="0.3">
      <c r="A133" s="9" t="str">
        <f>'Link Coordinates'!A69</f>
        <v>42B</v>
      </c>
      <c r="B133" s="9" t="str">
        <f>'Link Coordinates'!B69</f>
        <v>intersection (C) WB exit-connect</v>
      </c>
      <c r="C133" s="9" t="str">
        <f>'Link Coordinates'!C69</f>
        <v>'42B-Int C WB exit'</v>
      </c>
      <c r="D133" s="35">
        <f>'Link Coordinates'!D69</f>
        <v>288.39999999999998</v>
      </c>
      <c r="E133" s="35">
        <f>'Link Coordinates'!E69</f>
        <v>158.80000000000001</v>
      </c>
      <c r="F133" s="1">
        <f>'Link Coordinates'!F69</f>
        <v>288.57500610564898</v>
      </c>
      <c r="G133" s="1">
        <f>'Link Coordinates'!G69</f>
        <v>157.31024402569227</v>
      </c>
      <c r="H133" s="1">
        <f>'Link Coordinates'!H69</f>
        <v>250.53657022832496</v>
      </c>
      <c r="I133" s="1">
        <f>'Link Coordinates'!I69</f>
        <v>152.84175479478782</v>
      </c>
      <c r="J133" s="1">
        <f>'Link Coordinates'!J69</f>
        <v>946.7683927350688</v>
      </c>
      <c r="K133" s="1">
        <f>'Link Coordinates'!K69</f>
        <v>516.10972449374106</v>
      </c>
      <c r="L133" s="1">
        <f>'Link Coordinates'!L69</f>
        <v>821.97037476484559</v>
      </c>
      <c r="M133" s="1">
        <f>'Link Coordinates'!M69</f>
        <v>501.44932675455317</v>
      </c>
      <c r="N133" s="9">
        <f>'Link Coordinates'!N69</f>
        <v>1.3</v>
      </c>
      <c r="O133" s="5">
        <f>'Link Coordinates'!O69</f>
        <v>38.299999999999997</v>
      </c>
      <c r="P133" s="5">
        <f>'Link Coordinates'!P69</f>
        <v>3</v>
      </c>
      <c r="Q133" s="1">
        <f>'Link Coordinates'!Q69</f>
        <v>173.3</v>
      </c>
      <c r="R133" s="1">
        <f>'Link Coordinates'!R69</f>
        <v>276.7</v>
      </c>
      <c r="S133" s="5">
        <f>'Link Coordinates'!S69</f>
        <v>1.2</v>
      </c>
      <c r="T133" s="5">
        <f>'Link Coordinates'!T69</f>
        <v>3.1E-7</v>
      </c>
      <c r="U133" s="5">
        <f>'Link Coordinates'!U69</f>
        <v>0</v>
      </c>
      <c r="V133" s="1">
        <f>'Link Coordinates'!V69</f>
        <v>495283.57500610565</v>
      </c>
      <c r="W133" s="1">
        <f>'Link Coordinates'!W69</f>
        <v>4411837.3102440257</v>
      </c>
      <c r="X133" s="1">
        <f>'Link Coordinates'!X69</f>
        <v>495245.53657022835</v>
      </c>
      <c r="Y133" s="1">
        <f>'Link Coordinates'!Y69</f>
        <v>4411832.8417547951</v>
      </c>
      <c r="Z133" s="5">
        <f>'Link Coordinates'!Z69</f>
        <v>1624946.112224756</v>
      </c>
      <c r="AA133" s="5">
        <f>'Link Coordinates'!AA69</f>
        <v>14474531.857755989</v>
      </c>
      <c r="AB133" s="5">
        <f>'Link Coordinates'!AB69</f>
        <v>1624821.3142067858</v>
      </c>
      <c r="AC133" s="5">
        <f>'Link Coordinates'!AC69</f>
        <v>14474517.197358251</v>
      </c>
      <c r="AD133" s="5">
        <f>'Link Coordinates'!AD69</f>
        <v>1</v>
      </c>
      <c r="AE133" s="5">
        <f>'Link Coordinates'!AE69</f>
        <v>12</v>
      </c>
      <c r="AF133" s="5">
        <f>'Link Coordinates'!AF69</f>
        <v>6</v>
      </c>
      <c r="AG133" s="1">
        <f>'Link Coordinates'!AG69</f>
        <v>31.685039370078741</v>
      </c>
      <c r="AH133" s="1">
        <f>'Link Coordinates'!AH69</f>
        <v>9.6576000000000004</v>
      </c>
    </row>
    <row r="134" spans="1:34" x14ac:dyDescent="0.3">
      <c r="A134" s="9"/>
      <c r="B134" s="9"/>
      <c r="C134" s="9"/>
      <c r="D134" s="35"/>
      <c r="E134" s="35"/>
      <c r="F134" s="1"/>
      <c r="G134" s="1"/>
      <c r="H134" s="1"/>
      <c r="I134" s="1"/>
      <c r="J134" s="1"/>
      <c r="K134" s="1"/>
      <c r="L134" s="1"/>
      <c r="M134" s="1"/>
      <c r="N134" s="9"/>
      <c r="O134" s="5"/>
      <c r="P134" s="5"/>
      <c r="Q134" s="1"/>
      <c r="R134" s="1"/>
      <c r="S134" s="5"/>
      <c r="T134" s="5"/>
      <c r="U134" s="5"/>
      <c r="V134" s="1"/>
      <c r="W134" s="1"/>
      <c r="X134" s="1"/>
      <c r="Y134" s="1"/>
      <c r="Z134" s="5"/>
      <c r="AA134" s="5"/>
      <c r="AB134" s="5"/>
      <c r="AC134" s="5"/>
      <c r="AD134" s="5"/>
      <c r="AE134" s="5"/>
      <c r="AF134" s="5"/>
      <c r="AG134" s="1"/>
      <c r="AH134" s="1"/>
    </row>
    <row r="135" spans="1:34" x14ac:dyDescent="0.3">
      <c r="A135" s="9">
        <f>'Link Coordinates'!A70</f>
        <v>43</v>
      </c>
      <c r="B135" s="9" t="str">
        <f>'Link Coordinates'!B70</f>
        <v>intersection (C) SE bound queue</v>
      </c>
      <c r="C135" s="9" t="str">
        <f>'Link Coordinates'!C70</f>
        <v>'43-Int C SE queue'</v>
      </c>
      <c r="D135" s="35">
        <f>'Link Coordinates'!D70</f>
        <v>291.5</v>
      </c>
      <c r="E135" s="35">
        <f>'Link Coordinates'!E70</f>
        <v>194.7</v>
      </c>
      <c r="F135" s="1">
        <f>'Link Coordinates'!F70</f>
        <v>294.19408272728185</v>
      </c>
      <c r="G135" s="1">
        <f>'Link Coordinates'!G70</f>
        <v>196.01981750956773</v>
      </c>
      <c r="H135" s="1">
        <f>'Link Coordinates'!H70</f>
        <v>311.30771643467693</v>
      </c>
      <c r="I135" s="1">
        <f>'Link Coordinates'!I70</f>
        <v>161.08654481247979</v>
      </c>
      <c r="J135" s="1">
        <f>'Link Coordinates'!J70</f>
        <v>965.2036834884575</v>
      </c>
      <c r="K135" s="1">
        <f>'Link Coordinates'!K70</f>
        <v>643.10963749858172</v>
      </c>
      <c r="L135" s="1">
        <f>'Link Coordinates'!L70</f>
        <v>1021.3507757043205</v>
      </c>
      <c r="M135" s="1">
        <f>'Link Coordinates'!M70</f>
        <v>528.49916277060299</v>
      </c>
      <c r="N135" s="9">
        <f>'Link Coordinates'!N70</f>
        <v>1.3</v>
      </c>
      <c r="O135" s="5">
        <f>'Link Coordinates'!O70</f>
        <v>38.9</v>
      </c>
      <c r="P135" s="5">
        <f>'Link Coordinates'!P70</f>
        <v>6</v>
      </c>
      <c r="Q135" s="1">
        <f>'Link Coordinates'!Q70</f>
        <v>63.9</v>
      </c>
      <c r="R135" s="1">
        <f>'Link Coordinates'!R70</f>
        <v>26.1</v>
      </c>
      <c r="S135" s="5">
        <f>'Link Coordinates'!S70</f>
        <v>1.2</v>
      </c>
      <c r="T135" s="5">
        <f>'Link Coordinates'!T70</f>
        <v>3.1E-7</v>
      </c>
      <c r="U135" s="5">
        <f>'Link Coordinates'!U70</f>
        <v>0</v>
      </c>
      <c r="V135" s="1">
        <f>'Link Coordinates'!V70</f>
        <v>495289.19408272731</v>
      </c>
      <c r="W135" s="1">
        <f>'Link Coordinates'!W70</f>
        <v>4411876.0198175097</v>
      </c>
      <c r="X135" s="1">
        <f>'Link Coordinates'!X70</f>
        <v>495306.30771643471</v>
      </c>
      <c r="Y135" s="1">
        <f>'Link Coordinates'!Y70</f>
        <v>4411841.0865448127</v>
      </c>
      <c r="Z135" s="5">
        <f>'Link Coordinates'!Z70</f>
        <v>1624964.5475155094</v>
      </c>
      <c r="AA135" s="5">
        <f>'Link Coordinates'!AA70</f>
        <v>14474658.857668994</v>
      </c>
      <c r="AB135" s="5">
        <f>'Link Coordinates'!AB70</f>
        <v>1625020.6946077254</v>
      </c>
      <c r="AC135" s="5">
        <f>'Link Coordinates'!AC70</f>
        <v>14474544.247194266</v>
      </c>
      <c r="AD135" s="5">
        <f>'Link Coordinates'!AD70</f>
        <v>2</v>
      </c>
      <c r="AE135" s="5">
        <f>'Link Coordinates'!AE70</f>
        <v>24</v>
      </c>
      <c r="AF135" s="5">
        <f>'Link Coordinates'!AF70</f>
        <v>6</v>
      </c>
      <c r="AG135" s="1">
        <f>'Link Coordinates'!AG70</f>
        <v>43.685039370078741</v>
      </c>
      <c r="AH135" s="1">
        <f>'Link Coordinates'!AH70</f>
        <v>13.315200000000001</v>
      </c>
    </row>
    <row r="136" spans="1:34" x14ac:dyDescent="0.3">
      <c r="A136" s="9"/>
      <c r="B136" s="9"/>
      <c r="C136" s="9"/>
      <c r="D136" s="35"/>
      <c r="E136" s="35"/>
      <c r="F136" s="1"/>
      <c r="G136" s="1"/>
      <c r="H136" s="1"/>
      <c r="I136" s="1"/>
      <c r="J136" s="1"/>
      <c r="K136" s="1"/>
      <c r="L136" s="1"/>
      <c r="M136" s="1"/>
      <c r="N136" s="9"/>
      <c r="O136" s="5"/>
      <c r="P136" s="5"/>
      <c r="Q136" s="1"/>
      <c r="R136" s="1"/>
      <c r="S136" s="5"/>
      <c r="T136" s="5"/>
      <c r="U136" s="5"/>
      <c r="V136" s="1"/>
      <c r="W136" s="1"/>
      <c r="X136" s="1"/>
      <c r="Y136" s="1"/>
      <c r="Z136" s="5"/>
      <c r="AA136" s="5"/>
      <c r="AB136" s="5"/>
      <c r="AC136" s="5"/>
      <c r="AD136" s="5"/>
      <c r="AE136" s="5"/>
      <c r="AF136" s="5"/>
      <c r="AG136" s="1"/>
      <c r="AH136" s="1"/>
    </row>
    <row r="137" spans="1:34" x14ac:dyDescent="0.3">
      <c r="A137" s="9">
        <f>'Link Coordinates'!A71</f>
        <v>45</v>
      </c>
      <c r="B137" s="9" t="str">
        <f>'Link Coordinates'!B71</f>
        <v>intersection (C) EB approach</v>
      </c>
      <c r="C137" s="9" t="str">
        <f>'Link Coordinates'!C71</f>
        <v>'45-Int C EB approach'</v>
      </c>
      <c r="D137" s="35">
        <f>'Link Coordinates'!D71</f>
        <v>-43.3</v>
      </c>
      <c r="E137" s="35">
        <f>'Link Coordinates'!E71</f>
        <v>131</v>
      </c>
      <c r="F137" s="1">
        <f>'Link Coordinates'!F71</f>
        <v>-43.23717018847384</v>
      </c>
      <c r="G137" s="1">
        <f>'Link Coordinates'!G71</f>
        <v>135.49956135804186</v>
      </c>
      <c r="H137" s="1">
        <f>'Link Coordinates'!H71</f>
        <v>238.73534158214994</v>
      </c>
      <c r="I137" s="1">
        <f>'Link Coordinates'!I71</f>
        <v>131.56222650240289</v>
      </c>
      <c r="J137" s="1">
        <f>'Link Coordinates'!J71</f>
        <v>-141.85423290181706</v>
      </c>
      <c r="K137" s="1">
        <f>'Link Coordinates'!K71</f>
        <v>444.55236666024228</v>
      </c>
      <c r="L137" s="1">
        <f>'Link Coordinates'!L71</f>
        <v>783.25243301230296</v>
      </c>
      <c r="M137" s="1">
        <f>'Link Coordinates'!M71</f>
        <v>431.63460138583622</v>
      </c>
      <c r="N137" s="9">
        <f>'Link Coordinates'!N71</f>
        <v>1.3</v>
      </c>
      <c r="O137" s="5">
        <f>'Link Coordinates'!O71</f>
        <v>282</v>
      </c>
      <c r="P137" s="5">
        <f>'Link Coordinates'!P71</f>
        <v>9</v>
      </c>
      <c r="Q137" s="1">
        <f>'Link Coordinates'!Q71</f>
        <v>0.8</v>
      </c>
      <c r="R137" s="1">
        <f>'Link Coordinates'!R71</f>
        <v>89.2</v>
      </c>
      <c r="S137" s="5">
        <f>'Link Coordinates'!S71</f>
        <v>1.2</v>
      </c>
      <c r="T137" s="5">
        <f>'Link Coordinates'!T71</f>
        <v>3.1E-7</v>
      </c>
      <c r="U137" s="5">
        <f>'Link Coordinates'!U71</f>
        <v>0</v>
      </c>
      <c r="V137" s="1">
        <f>'Link Coordinates'!V71</f>
        <v>494951.76282981155</v>
      </c>
      <c r="W137" s="1">
        <f>'Link Coordinates'!W71</f>
        <v>4411815.4995613582</v>
      </c>
      <c r="X137" s="1">
        <f>'Link Coordinates'!X71</f>
        <v>495233.73534158216</v>
      </c>
      <c r="Y137" s="1">
        <f>'Link Coordinates'!Y71</f>
        <v>4411811.5622265022</v>
      </c>
      <c r="Z137" s="5">
        <f>'Link Coordinates'!Z71</f>
        <v>1623857.4895991192</v>
      </c>
      <c r="AA137" s="5">
        <f>'Link Coordinates'!AA71</f>
        <v>14474460.300398156</v>
      </c>
      <c r="AB137" s="5">
        <f>'Link Coordinates'!AB71</f>
        <v>1624782.5962650334</v>
      </c>
      <c r="AC137" s="5">
        <f>'Link Coordinates'!AC71</f>
        <v>14474447.382632881</v>
      </c>
      <c r="AD137" s="5">
        <f>'Link Coordinates'!AD71</f>
        <v>3</v>
      </c>
      <c r="AE137" s="5">
        <f>'Link Coordinates'!AE71</f>
        <v>36</v>
      </c>
      <c r="AF137" s="5">
        <f>'Link Coordinates'!AF71</f>
        <v>6</v>
      </c>
      <c r="AG137" s="1">
        <f>'Link Coordinates'!AG71</f>
        <v>55.685039370078741</v>
      </c>
      <c r="AH137" s="1">
        <f>'Link Coordinates'!AH71</f>
        <v>16.972799999999999</v>
      </c>
    </row>
    <row r="138" spans="1:34" x14ac:dyDescent="0.3">
      <c r="A138" s="9"/>
      <c r="B138" s="9"/>
      <c r="C138" s="9"/>
      <c r="D138" s="35"/>
      <c r="E138" s="35"/>
      <c r="F138" s="1"/>
      <c r="G138" s="1"/>
      <c r="H138" s="1"/>
      <c r="I138" s="1"/>
      <c r="J138" s="1"/>
      <c r="K138" s="1"/>
      <c r="L138" s="1"/>
      <c r="M138" s="1"/>
      <c r="N138" s="9"/>
      <c r="O138" s="5"/>
      <c r="P138" s="5"/>
      <c r="Q138" s="1"/>
      <c r="R138" s="1"/>
      <c r="S138" s="5"/>
      <c r="T138" s="5"/>
      <c r="U138" s="5"/>
      <c r="V138" s="1"/>
      <c r="W138" s="1"/>
      <c r="X138" s="1"/>
      <c r="Y138" s="1"/>
      <c r="Z138" s="5"/>
      <c r="AA138" s="5"/>
      <c r="AB138" s="5"/>
      <c r="AC138" s="5"/>
      <c r="AD138" s="5"/>
      <c r="AE138" s="5"/>
      <c r="AF138" s="5"/>
      <c r="AG138" s="1"/>
      <c r="AH138" s="1"/>
    </row>
    <row r="139" spans="1:34" x14ac:dyDescent="0.3">
      <c r="A139" s="9">
        <f>'Link Coordinates'!A72</f>
        <v>47</v>
      </c>
      <c r="B139" s="9" t="str">
        <f>'Link Coordinates'!B72</f>
        <v>intersection (C) EB RTqueue</v>
      </c>
      <c r="C139" s="9" t="str">
        <f>'Link Coordinates'!C72</f>
        <v>'47-Int C EB RT queue'</v>
      </c>
      <c r="D139" s="35">
        <f>'Link Coordinates'!D72</f>
        <v>318.3</v>
      </c>
      <c r="E139" s="35">
        <f>'Link Coordinates'!E72</f>
        <v>126.5</v>
      </c>
      <c r="F139" s="1">
        <f>'Link Coordinates'!F72</f>
        <v>318.2712038364005</v>
      </c>
      <c r="G139" s="1">
        <f>'Link Coordinates'!G72</f>
        <v>125.00027643181754</v>
      </c>
      <c r="H139" s="1">
        <f>'Link Coordinates'!H72</f>
        <v>286.27710104850792</v>
      </c>
      <c r="I139" s="1">
        <f>'Link Coordinates'!I72</f>
        <v>125.61459458860762</v>
      </c>
      <c r="J139" s="1">
        <f>'Link Coordinates'!J72</f>
        <v>1044.1968629803166</v>
      </c>
      <c r="K139" s="1">
        <f>'Link Coordinates'!K72</f>
        <v>410.10589380517564</v>
      </c>
      <c r="L139" s="1">
        <f>'Link Coordinates'!L72</f>
        <v>939.22933414864792</v>
      </c>
      <c r="M139" s="1">
        <f>'Link Coordinates'!M72</f>
        <v>412.12137332220345</v>
      </c>
      <c r="N139" s="9">
        <f>'Link Coordinates'!N72</f>
        <v>1.3</v>
      </c>
      <c r="O139" s="5">
        <f>'Link Coordinates'!O72</f>
        <v>32</v>
      </c>
      <c r="P139" s="5">
        <f>'Link Coordinates'!P72</f>
        <v>3</v>
      </c>
      <c r="Q139" s="1">
        <f>'Link Coordinates'!Q72</f>
        <v>-178.9</v>
      </c>
      <c r="R139" s="1">
        <f>'Link Coordinates'!R72</f>
        <v>268.89999999999998</v>
      </c>
      <c r="S139" s="5">
        <f>'Link Coordinates'!S72</f>
        <v>1.2</v>
      </c>
      <c r="T139" s="5">
        <f>'Link Coordinates'!T72</f>
        <v>3.1E-7</v>
      </c>
      <c r="U139" s="5">
        <f>'Link Coordinates'!U72</f>
        <v>0</v>
      </c>
      <c r="V139" s="1">
        <f>'Link Coordinates'!V72</f>
        <v>495313.27120383643</v>
      </c>
      <c r="W139" s="1">
        <f>'Link Coordinates'!W72</f>
        <v>4411805.0002764314</v>
      </c>
      <c r="X139" s="1">
        <f>'Link Coordinates'!X72</f>
        <v>495281.2771010485</v>
      </c>
      <c r="Y139" s="1">
        <f>'Link Coordinates'!Y72</f>
        <v>4411805.614594589</v>
      </c>
      <c r="Z139" s="5">
        <f>'Link Coordinates'!Z72</f>
        <v>1625043.5406950014</v>
      </c>
      <c r="AA139" s="5">
        <f>'Link Coordinates'!AA72</f>
        <v>14474425.853925299</v>
      </c>
      <c r="AB139" s="5">
        <f>'Link Coordinates'!AB72</f>
        <v>1624938.5731661695</v>
      </c>
      <c r="AC139" s="5">
        <f>'Link Coordinates'!AC72</f>
        <v>14474427.869404819</v>
      </c>
      <c r="AD139" s="5">
        <f>'Link Coordinates'!AD72</f>
        <v>1</v>
      </c>
      <c r="AE139" s="5">
        <f>'Link Coordinates'!AE72</f>
        <v>12</v>
      </c>
      <c r="AF139" s="5">
        <f>'Link Coordinates'!AF72</f>
        <v>6</v>
      </c>
      <c r="AG139" s="1">
        <f>'Link Coordinates'!AG72</f>
        <v>31.685039370078741</v>
      </c>
      <c r="AH139" s="1">
        <f>'Link Coordinates'!AH72</f>
        <v>9.6576000000000004</v>
      </c>
    </row>
    <row r="140" spans="1:34" x14ac:dyDescent="0.3">
      <c r="A140" s="9"/>
      <c r="B140" s="9"/>
      <c r="C140" s="9"/>
      <c r="D140" s="35"/>
      <c r="E140" s="35"/>
      <c r="F140" s="1"/>
      <c r="G140" s="1"/>
      <c r="H140" s="1"/>
      <c r="I140" s="1"/>
      <c r="J140" s="1"/>
      <c r="K140" s="1"/>
      <c r="L140" s="1"/>
      <c r="M140" s="1"/>
      <c r="N140" s="9"/>
      <c r="O140" s="5"/>
      <c r="P140" s="5"/>
      <c r="Q140" s="1"/>
      <c r="R140" s="1"/>
      <c r="S140" s="5"/>
      <c r="T140" s="5"/>
      <c r="U140" s="5"/>
      <c r="V140" s="1"/>
      <c r="W140" s="1"/>
      <c r="X140" s="1"/>
      <c r="Y140" s="1"/>
      <c r="Z140" s="5"/>
      <c r="AA140" s="5"/>
      <c r="AB140" s="5"/>
      <c r="AC140" s="5"/>
      <c r="AD140" s="5"/>
      <c r="AE140" s="5"/>
      <c r="AF140" s="5"/>
      <c r="AG140" s="1"/>
      <c r="AH140" s="1"/>
    </row>
    <row r="141" spans="1:34" x14ac:dyDescent="0.3">
      <c r="A141" s="9">
        <f>'Link Coordinates'!A73</f>
        <v>48</v>
      </c>
      <c r="B141" s="9" t="str">
        <f>'Link Coordinates'!B73</f>
        <v>intersection (C) NB LT queue</v>
      </c>
      <c r="C141" s="9" t="str">
        <f>'Link Coordinates'!C73</f>
        <v>'48-Int C NB LT queue'</v>
      </c>
      <c r="D141" s="35">
        <f>'Link Coordinates'!D73</f>
        <v>239.1</v>
      </c>
      <c r="E141" s="35">
        <f>'Link Coordinates'!E73</f>
        <v>133.9</v>
      </c>
      <c r="F141" s="1">
        <f>'Link Coordinates'!F73</f>
        <v>239.10785394574711</v>
      </c>
      <c r="G141" s="1">
        <f>'Link Coordinates'!G73</f>
        <v>135.39997943837113</v>
      </c>
      <c r="H141" s="1">
        <f>'Link Coordinates'!H73</f>
        <v>311.5068615044608</v>
      </c>
      <c r="I141" s="1">
        <f>'Link Coordinates'!I73</f>
        <v>135.02089565697636</v>
      </c>
      <c r="J141" s="1">
        <f>'Link Coordinates'!J73</f>
        <v>784.47458643617813</v>
      </c>
      <c r="K141" s="1">
        <f>'Link Coordinates'!K73</f>
        <v>444.22565432536459</v>
      </c>
      <c r="L141" s="1">
        <f>'Link Coordinates'!L73</f>
        <v>1022.0041387941627</v>
      </c>
      <c r="M141" s="1">
        <f>'Link Coordinates'!M73</f>
        <v>442.98194113181222</v>
      </c>
      <c r="N141" s="9">
        <f>'Link Coordinates'!N73</f>
        <v>1.3</v>
      </c>
      <c r="O141" s="5">
        <f>'Link Coordinates'!O73</f>
        <v>72.400000000000006</v>
      </c>
      <c r="P141" s="5">
        <f>'Link Coordinates'!P73</f>
        <v>3</v>
      </c>
      <c r="Q141" s="1">
        <f>'Link Coordinates'!Q73</f>
        <v>0.3</v>
      </c>
      <c r="R141" s="1">
        <f>'Link Coordinates'!R73</f>
        <v>89.7</v>
      </c>
      <c r="S141" s="5">
        <f>'Link Coordinates'!S73</f>
        <v>1.2</v>
      </c>
      <c r="T141" s="5">
        <f>'Link Coordinates'!T73</f>
        <v>3.1E-7</v>
      </c>
      <c r="U141" s="5">
        <f>'Link Coordinates'!U73</f>
        <v>0</v>
      </c>
      <c r="V141" s="1">
        <f>'Link Coordinates'!V73</f>
        <v>495234.10785394575</v>
      </c>
      <c r="W141" s="1">
        <f>'Link Coordinates'!W73</f>
        <v>4411815.3999794386</v>
      </c>
      <c r="X141" s="1">
        <f>'Link Coordinates'!X73</f>
        <v>495306.50686150446</v>
      </c>
      <c r="Y141" s="1">
        <f>'Link Coordinates'!Y73</f>
        <v>4411815.0208956571</v>
      </c>
      <c r="Z141" s="5">
        <f>'Link Coordinates'!Z73</f>
        <v>1624783.8184184572</v>
      </c>
      <c r="AA141" s="5">
        <f>'Link Coordinates'!AA73</f>
        <v>14474459.973685822</v>
      </c>
      <c r="AB141" s="5">
        <f>'Link Coordinates'!AB73</f>
        <v>1625021.3479708151</v>
      </c>
      <c r="AC141" s="5">
        <f>'Link Coordinates'!AC73</f>
        <v>14474458.729972627</v>
      </c>
      <c r="AD141" s="5">
        <f>'Link Coordinates'!AD73</f>
        <v>1</v>
      </c>
      <c r="AE141" s="5">
        <f>'Link Coordinates'!AE73</f>
        <v>12</v>
      </c>
      <c r="AF141" s="5">
        <f>'Link Coordinates'!AF73</f>
        <v>6</v>
      </c>
      <c r="AG141" s="1">
        <f>'Link Coordinates'!AG73</f>
        <v>31.685039370078741</v>
      </c>
      <c r="AH141" s="1">
        <f>'Link Coordinates'!AH73</f>
        <v>9.6576000000000004</v>
      </c>
    </row>
    <row r="142" spans="1:34" x14ac:dyDescent="0.3">
      <c r="A142" s="9"/>
      <c r="B142" s="9"/>
      <c r="C142" s="9"/>
      <c r="D142" s="35"/>
      <c r="E142" s="35"/>
      <c r="F142" s="1"/>
      <c r="G142" s="1"/>
      <c r="H142" s="1"/>
      <c r="I142" s="1"/>
      <c r="J142" s="1"/>
      <c r="K142" s="1"/>
      <c r="L142" s="1"/>
      <c r="M142" s="1"/>
      <c r="N142" s="9"/>
      <c r="O142" s="5"/>
      <c r="P142" s="5"/>
      <c r="Q142" s="1"/>
      <c r="R142" s="1"/>
      <c r="S142" s="5"/>
      <c r="T142" s="5"/>
      <c r="U142" s="5"/>
      <c r="V142" s="1"/>
      <c r="W142" s="1"/>
      <c r="X142" s="1"/>
      <c r="Y142" s="1"/>
      <c r="Z142" s="5"/>
      <c r="AA142" s="5"/>
      <c r="AB142" s="5"/>
      <c r="AC142" s="5"/>
      <c r="AD142" s="5"/>
      <c r="AE142" s="5"/>
      <c r="AF142" s="5"/>
      <c r="AG142" s="1"/>
      <c r="AH142" s="1"/>
    </row>
    <row r="143" spans="1:34" x14ac:dyDescent="0.3">
      <c r="A143" s="9">
        <f>'Link Coordinates'!A74</f>
        <v>49</v>
      </c>
      <c r="B143" s="9" t="str">
        <f>'Link Coordinates'!B74</f>
        <v>intersection (C) SE bound departure</v>
      </c>
      <c r="C143" s="9" t="str">
        <f>'Link Coordinates'!C74</f>
        <v>'49-Int C SE depart'</v>
      </c>
      <c r="D143" s="35">
        <f>'Link Coordinates'!D74</f>
        <v>311.5</v>
      </c>
      <c r="E143" s="35">
        <f>'Link Coordinates'!E74</f>
        <v>149</v>
      </c>
      <c r="F143" s="1">
        <f>'Link Coordinates'!F74</f>
        <v>315.46586553429245</v>
      </c>
      <c r="G143" s="1">
        <f>'Link Coordinates'!G74</f>
        <v>151.12647844191073</v>
      </c>
      <c r="H143" s="1">
        <f>'Link Coordinates'!H74</f>
        <v>380.9614015451433</v>
      </c>
      <c r="I143" s="1">
        <f>'Link Coordinates'!I74</f>
        <v>28.977819985702823</v>
      </c>
      <c r="J143" s="1">
        <f>'Link Coordinates'!J74</f>
        <v>1034.9929971597521</v>
      </c>
      <c r="K143" s="1">
        <f>'Link Coordinates'!K74</f>
        <v>495.82177966506146</v>
      </c>
      <c r="L143" s="1">
        <f>'Link Coordinates'!L74</f>
        <v>1249.8733646494202</v>
      </c>
      <c r="M143" s="1">
        <f>'Link Coordinates'!M74</f>
        <v>95.071587879602433</v>
      </c>
      <c r="N143" s="9">
        <f>'Link Coordinates'!N74</f>
        <v>1.3</v>
      </c>
      <c r="O143" s="5">
        <f>'Link Coordinates'!O74</f>
        <v>138.6</v>
      </c>
      <c r="P143" s="5">
        <f>'Link Coordinates'!P74</f>
        <v>9</v>
      </c>
      <c r="Q143" s="1">
        <f>'Link Coordinates'!Q74</f>
        <v>61.8</v>
      </c>
      <c r="R143" s="1">
        <f>'Link Coordinates'!R74</f>
        <v>28.200000000000003</v>
      </c>
      <c r="S143" s="5">
        <f>'Link Coordinates'!S74</f>
        <v>1.2</v>
      </c>
      <c r="T143" s="5">
        <f>'Link Coordinates'!T74</f>
        <v>3.1E-7</v>
      </c>
      <c r="U143" s="5">
        <f>'Link Coordinates'!U74</f>
        <v>0</v>
      </c>
      <c r="V143" s="1">
        <f>'Link Coordinates'!V74</f>
        <v>495310.46586553426</v>
      </c>
      <c r="W143" s="1">
        <f>'Link Coordinates'!W74</f>
        <v>4411831.126478442</v>
      </c>
      <c r="X143" s="1">
        <f>'Link Coordinates'!X74</f>
        <v>495375.96140154515</v>
      </c>
      <c r="Y143" s="1">
        <f>'Link Coordinates'!Y74</f>
        <v>4411708.9778199857</v>
      </c>
      <c r="Z143" s="5">
        <f>'Link Coordinates'!Z74</f>
        <v>1625034.3368291806</v>
      </c>
      <c r="AA143" s="5">
        <f>'Link Coordinates'!AA74</f>
        <v>14474511.56981116</v>
      </c>
      <c r="AB143" s="5">
        <f>'Link Coordinates'!AB74</f>
        <v>1625249.2171966704</v>
      </c>
      <c r="AC143" s="5">
        <f>'Link Coordinates'!AC74</f>
        <v>14474110.819619374</v>
      </c>
      <c r="AD143" s="5">
        <f>'Link Coordinates'!AD74</f>
        <v>3</v>
      </c>
      <c r="AE143" s="5">
        <f>'Link Coordinates'!AE74</f>
        <v>36</v>
      </c>
      <c r="AF143" s="5">
        <f>'Link Coordinates'!AF74</f>
        <v>6</v>
      </c>
      <c r="AG143" s="1">
        <f>'Link Coordinates'!AG74</f>
        <v>55.685039370078741</v>
      </c>
      <c r="AH143" s="1">
        <f>'Link Coordinates'!AH74</f>
        <v>16.972799999999999</v>
      </c>
    </row>
    <row r="144" spans="1:34" x14ac:dyDescent="0.3">
      <c r="A144" s="9"/>
      <c r="B144" s="9"/>
      <c r="C144" s="9"/>
      <c r="D144" s="35"/>
      <c r="E144" s="35"/>
      <c r="F144" s="1"/>
      <c r="G144" s="1"/>
      <c r="H144" s="1"/>
      <c r="I144" s="1"/>
      <c r="J144" s="1"/>
      <c r="K144" s="1"/>
      <c r="L144" s="1"/>
      <c r="M144" s="1"/>
      <c r="N144" s="9"/>
      <c r="O144" s="5"/>
      <c r="P144" s="5"/>
      <c r="Q144" s="1"/>
      <c r="R144" s="1"/>
      <c r="S144" s="5"/>
      <c r="T144" s="5"/>
      <c r="U144" s="5"/>
      <c r="V144" s="1"/>
      <c r="W144" s="1"/>
      <c r="X144" s="1"/>
      <c r="Y144" s="1"/>
      <c r="Z144" s="5"/>
      <c r="AA144" s="5"/>
      <c r="AB144" s="5"/>
      <c r="AC144" s="5"/>
      <c r="AD144" s="5"/>
      <c r="AE144" s="5"/>
      <c r="AF144" s="5"/>
      <c r="AG144" s="1"/>
      <c r="AH144" s="1"/>
    </row>
    <row r="145" spans="1:34" x14ac:dyDescent="0.3">
      <c r="A145" s="9">
        <f>'Link Coordinates'!A75</f>
        <v>50</v>
      </c>
      <c r="B145" s="9" t="str">
        <f>'Link Coordinates'!B75</f>
        <v>intersection (C) WB LT queue</v>
      </c>
      <c r="C145" s="9" t="str">
        <f>'Link Coordinates'!C75</f>
        <v>'50-Int C WB LT queue'</v>
      </c>
      <c r="D145" s="35">
        <f>'Link Coordinates'!D75</f>
        <v>340.9</v>
      </c>
      <c r="E145" s="35">
        <f>'Link Coordinates'!E75</f>
        <v>114</v>
      </c>
      <c r="F145" s="1">
        <f>'Link Coordinates'!F75</f>
        <v>343.56344615540917</v>
      </c>
      <c r="G145" s="1">
        <f>'Link Coordinates'!G75</f>
        <v>115.38059935435156</v>
      </c>
      <c r="H145" s="1">
        <f>'Link Coordinates'!H75</f>
        <v>361.0970579556739</v>
      </c>
      <c r="I145" s="1">
        <f>'Link Coordinates'!I75</f>
        <v>81.554833180654668</v>
      </c>
      <c r="J145" s="1">
        <f>'Link Coordinates'!J75</f>
        <v>1127.1766606148594</v>
      </c>
      <c r="K145" s="1">
        <f>'Link Coordinates'!K75</f>
        <v>378.54527347228202</v>
      </c>
      <c r="L145" s="1">
        <f>'Link Coordinates'!L75</f>
        <v>1184.7016337128409</v>
      </c>
      <c r="M145" s="1">
        <f>'Link Coordinates'!M75</f>
        <v>267.56835033023185</v>
      </c>
      <c r="N145" s="9">
        <f>'Link Coordinates'!N75</f>
        <v>1.3</v>
      </c>
      <c r="O145" s="5">
        <f>'Link Coordinates'!O75</f>
        <v>38.1</v>
      </c>
      <c r="P145" s="5">
        <f>'Link Coordinates'!P75</f>
        <v>6</v>
      </c>
      <c r="Q145" s="1">
        <f>'Link Coordinates'!Q75</f>
        <v>62.6</v>
      </c>
      <c r="R145" s="1">
        <f>'Link Coordinates'!R75</f>
        <v>27.4</v>
      </c>
      <c r="S145" s="5">
        <f>'Link Coordinates'!S75</f>
        <v>1.2</v>
      </c>
      <c r="T145" s="5">
        <f>'Link Coordinates'!T75</f>
        <v>3.1E-7</v>
      </c>
      <c r="U145" s="5">
        <f>'Link Coordinates'!U75</f>
        <v>0</v>
      </c>
      <c r="V145" s="1">
        <f>'Link Coordinates'!V75</f>
        <v>495338.5634461554</v>
      </c>
      <c r="W145" s="1">
        <f>'Link Coordinates'!W75</f>
        <v>4411795.3805993544</v>
      </c>
      <c r="X145" s="1">
        <f>'Link Coordinates'!X75</f>
        <v>495356.09705795569</v>
      </c>
      <c r="Y145" s="1">
        <f>'Link Coordinates'!Y75</f>
        <v>4411761.5548331803</v>
      </c>
      <c r="Z145" s="5">
        <f>'Link Coordinates'!Z75</f>
        <v>1625126.5204926357</v>
      </c>
      <c r="AA145" s="5">
        <f>'Link Coordinates'!AA75</f>
        <v>14474394.293304969</v>
      </c>
      <c r="AB145" s="5">
        <f>'Link Coordinates'!AB75</f>
        <v>1625184.0454657339</v>
      </c>
      <c r="AC145" s="5">
        <f>'Link Coordinates'!AC75</f>
        <v>14474283.316381825</v>
      </c>
      <c r="AD145" s="5">
        <f>'Link Coordinates'!AD75</f>
        <v>2</v>
      </c>
      <c r="AE145" s="5">
        <f>'Link Coordinates'!AE75</f>
        <v>24</v>
      </c>
      <c r="AF145" s="5">
        <f>'Link Coordinates'!AF75</f>
        <v>6</v>
      </c>
      <c r="AG145" s="1">
        <f>'Link Coordinates'!AG75</f>
        <v>43.685039370078741</v>
      </c>
      <c r="AH145" s="1">
        <f>'Link Coordinates'!AH75</f>
        <v>13.315200000000001</v>
      </c>
    </row>
    <row r="146" spans="1:34" x14ac:dyDescent="0.3">
      <c r="A146" s="9"/>
      <c r="B146" s="9"/>
      <c r="C146" s="9"/>
      <c r="D146" s="35"/>
      <c r="E146" s="35"/>
      <c r="F146" s="1"/>
      <c r="G146" s="1"/>
      <c r="H146" s="1"/>
      <c r="I146" s="1"/>
      <c r="J146" s="1"/>
      <c r="K146" s="1"/>
      <c r="L146" s="1"/>
      <c r="M146" s="1"/>
      <c r="N146" s="9"/>
      <c r="O146" s="5"/>
      <c r="P146" s="5"/>
      <c r="Q146" s="1"/>
      <c r="R146" s="1"/>
      <c r="S146" s="5"/>
      <c r="T146" s="5"/>
      <c r="U146" s="5"/>
      <c r="V146" s="1"/>
      <c r="W146" s="1"/>
      <c r="X146" s="1"/>
      <c r="Y146" s="1"/>
      <c r="Z146" s="5"/>
      <c r="AA146" s="5"/>
      <c r="AB146" s="5"/>
      <c r="AC146" s="5"/>
      <c r="AD146" s="5"/>
      <c r="AE146" s="5"/>
      <c r="AF146" s="5"/>
      <c r="AG146" s="1"/>
      <c r="AH146" s="1"/>
    </row>
    <row r="147" spans="1:34" x14ac:dyDescent="0.3">
      <c r="A147" s="9">
        <f>'Link Coordinates'!A76</f>
        <v>51</v>
      </c>
      <c r="B147" s="9" t="str">
        <f>'Link Coordinates'!B76</f>
        <v>intersection (C) NB queue</v>
      </c>
      <c r="C147" s="9" t="str">
        <f>'Link Coordinates'!C76</f>
        <v>'51-Int C NB queue'</v>
      </c>
      <c r="D147" s="35">
        <f>'Link Coordinates'!D76</f>
        <v>348.1</v>
      </c>
      <c r="E147" s="35">
        <f>'Link Coordinates'!E76</f>
        <v>114.8</v>
      </c>
      <c r="F147" s="1">
        <f>'Link Coordinates'!F76</f>
        <v>350.72892004013164</v>
      </c>
      <c r="G147" s="1">
        <f>'Link Coordinates'!G76</f>
        <v>116.24526102230514</v>
      </c>
      <c r="H147" s="1">
        <f>'Link Coordinates'!H76</f>
        <v>371.2998019242749</v>
      </c>
      <c r="I147" s="1">
        <f>'Link Coordinates'!I76</f>
        <v>78.826965784432161</v>
      </c>
      <c r="J147" s="1">
        <f>'Link Coordinates'!J76</f>
        <v>1150.6854332025316</v>
      </c>
      <c r="K147" s="1">
        <f>'Link Coordinates'!K76</f>
        <v>381.3820899681927</v>
      </c>
      <c r="L147" s="1">
        <f>'Link Coordinates'!L76</f>
        <v>1218.1752031636315</v>
      </c>
      <c r="M147" s="1">
        <f>'Link Coordinates'!M76</f>
        <v>258.61865414839946</v>
      </c>
      <c r="N147" s="9">
        <f>'Link Coordinates'!N76</f>
        <v>1.3</v>
      </c>
      <c r="O147" s="5">
        <f>'Link Coordinates'!O76</f>
        <v>42.7</v>
      </c>
      <c r="P147" s="5">
        <f>'Link Coordinates'!P76</f>
        <v>6</v>
      </c>
      <c r="Q147" s="1">
        <f>'Link Coordinates'!Q76</f>
        <v>61.2</v>
      </c>
      <c r="R147" s="1">
        <f>'Link Coordinates'!R76</f>
        <v>28.799999999999997</v>
      </c>
      <c r="S147" s="5">
        <f>'Link Coordinates'!S76</f>
        <v>1.2</v>
      </c>
      <c r="T147" s="5">
        <f>'Link Coordinates'!T76</f>
        <v>3.1E-7</v>
      </c>
      <c r="U147" s="5">
        <f>'Link Coordinates'!U76</f>
        <v>0</v>
      </c>
      <c r="V147" s="1">
        <f>'Link Coordinates'!V76</f>
        <v>495345.72892004013</v>
      </c>
      <c r="W147" s="1">
        <f>'Link Coordinates'!W76</f>
        <v>4411796.2452610219</v>
      </c>
      <c r="X147" s="1">
        <f>'Link Coordinates'!X76</f>
        <v>495366.29980192427</v>
      </c>
      <c r="Y147" s="1">
        <f>'Link Coordinates'!Y76</f>
        <v>4411758.8269657847</v>
      </c>
      <c r="Z147" s="5">
        <f>'Link Coordinates'!Z76</f>
        <v>1625150.0292652235</v>
      </c>
      <c r="AA147" s="5">
        <f>'Link Coordinates'!AA76</f>
        <v>14474397.130121462</v>
      </c>
      <c r="AB147" s="5">
        <f>'Link Coordinates'!AB76</f>
        <v>1625217.5190351845</v>
      </c>
      <c r="AC147" s="5">
        <f>'Link Coordinates'!AC76</f>
        <v>14474274.366685644</v>
      </c>
      <c r="AD147" s="5">
        <f>'Link Coordinates'!AD76</f>
        <v>2</v>
      </c>
      <c r="AE147" s="5">
        <f>'Link Coordinates'!AE76</f>
        <v>24</v>
      </c>
      <c r="AF147" s="5">
        <f>'Link Coordinates'!AF76</f>
        <v>6</v>
      </c>
      <c r="AG147" s="1">
        <f>'Link Coordinates'!AG76</f>
        <v>43.685039370078741</v>
      </c>
      <c r="AH147" s="1">
        <f>'Link Coordinates'!AH76</f>
        <v>13.315200000000001</v>
      </c>
    </row>
    <row r="148" spans="1:34" x14ac:dyDescent="0.3">
      <c r="A148" s="9"/>
      <c r="B148" s="9"/>
      <c r="C148" s="9"/>
      <c r="D148" s="35"/>
      <c r="E148" s="35"/>
      <c r="F148" s="1"/>
      <c r="G148" s="1"/>
      <c r="H148" s="1"/>
      <c r="I148" s="1"/>
      <c r="J148" s="1"/>
      <c r="K148" s="1"/>
      <c r="L148" s="1"/>
      <c r="M148" s="1"/>
      <c r="N148" s="9"/>
      <c r="O148" s="5"/>
      <c r="P148" s="5"/>
      <c r="Q148" s="1"/>
      <c r="R148" s="1"/>
      <c r="S148" s="5"/>
      <c r="T148" s="5"/>
      <c r="U148" s="5"/>
      <c r="V148" s="1"/>
      <c r="W148" s="1"/>
      <c r="X148" s="1"/>
      <c r="Y148" s="1"/>
      <c r="Z148" s="5"/>
      <c r="AA148" s="5"/>
      <c r="AB148" s="5"/>
      <c r="AC148" s="5"/>
      <c r="AD148" s="5"/>
      <c r="AE148" s="5"/>
      <c r="AF148" s="5"/>
      <c r="AG148" s="1"/>
      <c r="AH148" s="1"/>
    </row>
    <row r="149" spans="1:34" x14ac:dyDescent="0.3">
      <c r="A149" s="9">
        <f>'Link Coordinates'!A77</f>
        <v>52</v>
      </c>
      <c r="B149" s="9" t="str">
        <f>'Link Coordinates'!B77</f>
        <v>intersection (C) NB approach</v>
      </c>
      <c r="C149" s="9" t="str">
        <f>'Link Coordinates'!C77</f>
        <v>'52-Int C NB approach'</v>
      </c>
      <c r="D149" s="35">
        <f>'Link Coordinates'!D77</f>
        <v>366.2</v>
      </c>
      <c r="E149" s="35">
        <f>'Link Coordinates'!E77</f>
        <v>76.599999999999994</v>
      </c>
      <c r="F149" s="1">
        <f>'Link Coordinates'!F77</f>
        <v>368.82892004013161</v>
      </c>
      <c r="G149" s="1">
        <f>'Link Coordinates'!G77</f>
        <v>78.045261022305141</v>
      </c>
      <c r="H149" s="1">
        <f>'Link Coordinates'!H77</f>
        <v>392.62755154075631</v>
      </c>
      <c r="I149" s="1">
        <f>'Link Coordinates'!I77</f>
        <v>34.755711028138279</v>
      </c>
      <c r="J149" s="1">
        <f>'Link Coordinates'!J77</f>
        <v>1210.0686353022691</v>
      </c>
      <c r="K149" s="1">
        <f>'Link Coordinates'!K77</f>
        <v>256.05400597869141</v>
      </c>
      <c r="L149" s="1">
        <f>'Link Coordinates'!L77</f>
        <v>1288.1481349762346</v>
      </c>
      <c r="M149" s="1">
        <f>'Link Coordinates'!M77</f>
        <v>114.02792332066365</v>
      </c>
      <c r="N149" s="9">
        <f>'Link Coordinates'!N77</f>
        <v>1.3</v>
      </c>
      <c r="O149" s="5">
        <f>'Link Coordinates'!O77</f>
        <v>49.4</v>
      </c>
      <c r="P149" s="5">
        <f>'Link Coordinates'!P77</f>
        <v>6</v>
      </c>
      <c r="Q149" s="1">
        <f>'Link Coordinates'!Q77</f>
        <v>61.2</v>
      </c>
      <c r="R149" s="1">
        <f>'Link Coordinates'!R77</f>
        <v>28.799999999999997</v>
      </c>
      <c r="S149" s="5">
        <f>'Link Coordinates'!S77</f>
        <v>1.2</v>
      </c>
      <c r="T149" s="5">
        <f>'Link Coordinates'!T77</f>
        <v>3.1E-7</v>
      </c>
      <c r="U149" s="5">
        <f>'Link Coordinates'!U77</f>
        <v>0</v>
      </c>
      <c r="V149" s="1">
        <f>'Link Coordinates'!V77</f>
        <v>495363.82892004011</v>
      </c>
      <c r="W149" s="1">
        <f>'Link Coordinates'!W77</f>
        <v>4411758.0452610226</v>
      </c>
      <c r="X149" s="1">
        <f>'Link Coordinates'!X77</f>
        <v>495387.62755154073</v>
      </c>
      <c r="Y149" s="1">
        <f>'Link Coordinates'!Y77</f>
        <v>4411714.7557110284</v>
      </c>
      <c r="Z149" s="5">
        <f>'Link Coordinates'!Z77</f>
        <v>1625209.412467323</v>
      </c>
      <c r="AA149" s="5">
        <f>'Link Coordinates'!AA77</f>
        <v>14474271.802037476</v>
      </c>
      <c r="AB149" s="5">
        <f>'Link Coordinates'!AB77</f>
        <v>1625287.491966997</v>
      </c>
      <c r="AC149" s="5">
        <f>'Link Coordinates'!AC77</f>
        <v>14474129.775954816</v>
      </c>
      <c r="AD149" s="5">
        <f>'Link Coordinates'!AD77</f>
        <v>2</v>
      </c>
      <c r="AE149" s="5">
        <f>'Link Coordinates'!AE77</f>
        <v>24</v>
      </c>
      <c r="AF149" s="5">
        <f>'Link Coordinates'!AF77</f>
        <v>6</v>
      </c>
      <c r="AG149" s="1">
        <f>'Link Coordinates'!AG77</f>
        <v>43.685039370078741</v>
      </c>
      <c r="AH149" s="1">
        <f>'Link Coordinates'!AH77</f>
        <v>13.315200000000001</v>
      </c>
    </row>
    <row r="150" spans="1:34" x14ac:dyDescent="0.3">
      <c r="A150" s="9"/>
      <c r="B150" s="9"/>
      <c r="C150" s="9"/>
      <c r="D150" s="35"/>
      <c r="E150" s="35"/>
      <c r="F150" s="1"/>
      <c r="G150" s="1"/>
      <c r="H150" s="1"/>
      <c r="I150" s="1"/>
      <c r="J150" s="1"/>
      <c r="K150" s="1"/>
      <c r="L150" s="1"/>
      <c r="M150" s="1"/>
      <c r="N150" s="9"/>
      <c r="O150" s="5"/>
      <c r="P150" s="5"/>
      <c r="Q150" s="1"/>
      <c r="R150" s="1"/>
      <c r="S150" s="5"/>
      <c r="T150" s="5"/>
      <c r="U150" s="5"/>
      <c r="V150" s="1"/>
      <c r="W150" s="1"/>
      <c r="X150" s="1"/>
      <c r="Y150" s="1"/>
      <c r="Z150" s="5"/>
      <c r="AA150" s="5"/>
      <c r="AB150" s="5"/>
      <c r="AC150" s="5"/>
      <c r="AD150" s="5"/>
      <c r="AE150" s="5"/>
      <c r="AF150" s="5"/>
      <c r="AG150" s="1"/>
      <c r="AH150" s="1"/>
    </row>
    <row r="151" spans="1:34" x14ac:dyDescent="0.3">
      <c r="A151" s="9">
        <f>'Link Coordinates'!A78</f>
        <v>58</v>
      </c>
      <c r="B151" s="9" t="str">
        <f>'Link Coordinates'!B78</f>
        <v>intersection (C) WB departure</v>
      </c>
      <c r="C151" s="9" t="str">
        <f>'Link Coordinates'!C78</f>
        <v>'58-Int C WB depart'</v>
      </c>
      <c r="D151" s="35">
        <f>'Link Coordinates'!D78</f>
        <v>340</v>
      </c>
      <c r="E151" s="35">
        <f>'Link Coordinates'!E78</f>
        <v>142</v>
      </c>
      <c r="F151" s="1">
        <f>'Link Coordinates'!F78</f>
        <v>339.77506381952099</v>
      </c>
      <c r="G151" s="1">
        <f>'Link Coordinates'!G78</f>
        <v>139.00844459942465</v>
      </c>
      <c r="H151" s="1">
        <f>'Link Coordinates'!H78</f>
        <v>250.02840180226059</v>
      </c>
      <c r="I151" s="1">
        <f>'Link Coordinates'!I78</f>
        <v>145.75653001379416</v>
      </c>
      <c r="J151" s="1">
        <f>'Link Coordinates'!J78</f>
        <v>1114.7475847097146</v>
      </c>
      <c r="K151" s="1">
        <f>'Link Coordinates'!K78</f>
        <v>456.06445078551394</v>
      </c>
      <c r="L151" s="1">
        <f>'Link Coordinates'!L78</f>
        <v>820.30315551922763</v>
      </c>
      <c r="M151" s="1">
        <f>'Link Coordinates'!M78</f>
        <v>478.20383862793358</v>
      </c>
      <c r="N151" s="9">
        <f>'Link Coordinates'!N78</f>
        <v>1.3</v>
      </c>
      <c r="O151" s="5">
        <f>'Link Coordinates'!O78</f>
        <v>90</v>
      </c>
      <c r="P151" s="5">
        <f>'Link Coordinates'!P78</f>
        <v>6</v>
      </c>
      <c r="Q151" s="1">
        <f>'Link Coordinates'!Q78</f>
        <v>-175.7</v>
      </c>
      <c r="R151" s="1">
        <f>'Link Coordinates'!R78</f>
        <v>265.7</v>
      </c>
      <c r="S151" s="5">
        <f>'Link Coordinates'!S78</f>
        <v>1.2</v>
      </c>
      <c r="T151" s="5">
        <f>'Link Coordinates'!T78</f>
        <v>3.1E-7</v>
      </c>
      <c r="U151" s="5">
        <f>'Link Coordinates'!U78</f>
        <v>0</v>
      </c>
      <c r="V151" s="1">
        <f>'Link Coordinates'!V78</f>
        <v>495334.77506381954</v>
      </c>
      <c r="W151" s="1">
        <f>'Link Coordinates'!W78</f>
        <v>4411819.0084445998</v>
      </c>
      <c r="X151" s="1">
        <f>'Link Coordinates'!X78</f>
        <v>495245.02840180224</v>
      </c>
      <c r="Y151" s="1">
        <f>'Link Coordinates'!Y78</f>
        <v>4411825.7565300139</v>
      </c>
      <c r="Z151" s="5">
        <f>'Link Coordinates'!Z78</f>
        <v>1625114.0914167308</v>
      </c>
      <c r="AA151" s="5">
        <f>'Link Coordinates'!AA78</f>
        <v>14474471.812482283</v>
      </c>
      <c r="AB151" s="5">
        <f>'Link Coordinates'!AB78</f>
        <v>1624819.6469875399</v>
      </c>
      <c r="AC151" s="5">
        <f>'Link Coordinates'!AC78</f>
        <v>14474493.951870123</v>
      </c>
      <c r="AD151" s="5">
        <f>'Link Coordinates'!AD78</f>
        <v>2</v>
      </c>
      <c r="AE151" s="5">
        <f>'Link Coordinates'!AE78</f>
        <v>24</v>
      </c>
      <c r="AF151" s="5">
        <f>'Link Coordinates'!AF78</f>
        <v>6</v>
      </c>
      <c r="AG151" s="1">
        <f>'Link Coordinates'!AG78</f>
        <v>43.685039370078741</v>
      </c>
      <c r="AH151" s="1">
        <f>'Link Coordinates'!AH78</f>
        <v>13.315200000000001</v>
      </c>
    </row>
    <row r="152" spans="1:34" x14ac:dyDescent="0.3">
      <c r="A152" s="9"/>
      <c r="B152" s="9"/>
      <c r="C152" s="9"/>
      <c r="D152" s="35"/>
      <c r="E152" s="35"/>
      <c r="F152" s="1"/>
      <c r="G152" s="1"/>
      <c r="H152" s="1"/>
      <c r="I152" s="1"/>
      <c r="J152" s="1"/>
      <c r="K152" s="1"/>
      <c r="L152" s="1"/>
      <c r="M152" s="1"/>
      <c r="N152" s="9"/>
      <c r="O152" s="5"/>
      <c r="P152" s="5"/>
      <c r="Q152" s="1"/>
      <c r="R152" s="1"/>
      <c r="S152" s="5"/>
      <c r="T152" s="5"/>
      <c r="U152" s="5"/>
      <c r="V152" s="1"/>
      <c r="W152" s="1"/>
      <c r="X152" s="1"/>
      <c r="Y152" s="1"/>
      <c r="Z152" s="5"/>
      <c r="AA152" s="5"/>
      <c r="AB152" s="5"/>
      <c r="AC152" s="5"/>
      <c r="AD152" s="5"/>
      <c r="AE152" s="5"/>
      <c r="AF152" s="5"/>
      <c r="AG152" s="1"/>
      <c r="AH152" s="1"/>
    </row>
    <row r="153" spans="1:34" x14ac:dyDescent="0.3">
      <c r="A153" s="9">
        <f>'Link Coordinates'!A79</f>
        <v>59</v>
      </c>
      <c r="B153" s="9" t="str">
        <f>'Link Coordinates'!B79</f>
        <v>intersection (C) NB departure</v>
      </c>
      <c r="C153" s="9" t="str">
        <f>'Link Coordinates'!C79</f>
        <v>'59-Int C NB depart'</v>
      </c>
      <c r="D153" s="35">
        <f>'Link Coordinates'!D79</f>
        <v>352.3</v>
      </c>
      <c r="E153" s="35">
        <f>'Link Coordinates'!E79</f>
        <v>118.7</v>
      </c>
      <c r="F153" s="1">
        <f>'Link Coordinates'!F79</f>
        <v>349.63414830203516</v>
      </c>
      <c r="G153" s="1">
        <f>'Link Coordinates'!G79</f>
        <v>117.32405133654706</v>
      </c>
      <c r="H153" s="1">
        <f>'Link Coordinates'!H79</f>
        <v>304.2737073635364</v>
      </c>
      <c r="I153" s="1">
        <f>'Link Coordinates'!I79</f>
        <v>205.20829564612148</v>
      </c>
      <c r="J153" s="1">
        <f>'Link Coordinates'!J79</f>
        <v>1147.0936624082517</v>
      </c>
      <c r="K153" s="1">
        <f>'Link Coordinates'!K79</f>
        <v>384.92142826951135</v>
      </c>
      <c r="L153" s="1">
        <f>'Link Coordinates'!L79</f>
        <v>998.27331812183854</v>
      </c>
      <c r="M153" s="1">
        <f>'Link Coordinates'!M79</f>
        <v>673.25556314344317</v>
      </c>
      <c r="N153" s="9">
        <f>'Link Coordinates'!N79</f>
        <v>1.3</v>
      </c>
      <c r="O153" s="5">
        <f>'Link Coordinates'!O79</f>
        <v>98.9</v>
      </c>
      <c r="P153" s="5">
        <f>'Link Coordinates'!P79</f>
        <v>6</v>
      </c>
      <c r="Q153" s="1">
        <f>'Link Coordinates'!Q79</f>
        <v>-117.3</v>
      </c>
      <c r="R153" s="1">
        <f>'Link Coordinates'!R79</f>
        <v>207.3</v>
      </c>
      <c r="S153" s="5">
        <f>'Link Coordinates'!S79</f>
        <v>1.2</v>
      </c>
      <c r="T153" s="5">
        <f>'Link Coordinates'!T79</f>
        <v>3.1E-7</v>
      </c>
      <c r="U153" s="5">
        <f>'Link Coordinates'!U79</f>
        <v>0</v>
      </c>
      <c r="V153" s="1">
        <f>'Link Coordinates'!V79</f>
        <v>495344.63414830202</v>
      </c>
      <c r="W153" s="1">
        <f>'Link Coordinates'!W79</f>
        <v>4411797.3240513364</v>
      </c>
      <c r="X153" s="1">
        <f>'Link Coordinates'!X79</f>
        <v>495299.27370736352</v>
      </c>
      <c r="Y153" s="1">
        <f>'Link Coordinates'!Y79</f>
        <v>4411885.2082956461</v>
      </c>
      <c r="Z153" s="5">
        <f>'Link Coordinates'!Z79</f>
        <v>1625146.4374944291</v>
      </c>
      <c r="AA153" s="5">
        <f>'Link Coordinates'!AA79</f>
        <v>14474400.669459764</v>
      </c>
      <c r="AB153" s="5">
        <f>'Link Coordinates'!AB79</f>
        <v>1624997.6171501428</v>
      </c>
      <c r="AC153" s="5">
        <f>'Link Coordinates'!AC79</f>
        <v>14474689.003594639</v>
      </c>
      <c r="AD153" s="5">
        <f>'Link Coordinates'!AD79</f>
        <v>2</v>
      </c>
      <c r="AE153" s="5">
        <f>'Link Coordinates'!AE79</f>
        <v>24</v>
      </c>
      <c r="AF153" s="5">
        <f>'Link Coordinates'!AF79</f>
        <v>6</v>
      </c>
      <c r="AG153" s="1">
        <f>'Link Coordinates'!AG79</f>
        <v>43.685039370078741</v>
      </c>
      <c r="AH153" s="1">
        <f>'Link Coordinates'!AH79</f>
        <v>13.315200000000001</v>
      </c>
    </row>
    <row r="154" spans="1:34" x14ac:dyDescent="0.3">
      <c r="A154" s="9"/>
      <c r="B154" s="9"/>
      <c r="C154" s="9"/>
      <c r="D154" s="35"/>
      <c r="E154" s="35"/>
      <c r="F154" s="1"/>
      <c r="G154" s="1"/>
      <c r="H154" s="1"/>
      <c r="I154" s="1"/>
      <c r="J154" s="1"/>
      <c r="K154" s="1"/>
      <c r="L154" s="1"/>
      <c r="M154" s="1"/>
      <c r="N154" s="9"/>
      <c r="O154" s="5"/>
      <c r="P154" s="5"/>
      <c r="Q154" s="1"/>
      <c r="R154" s="1"/>
      <c r="S154" s="5"/>
      <c r="T154" s="5"/>
      <c r="U154" s="5"/>
      <c r="V154" s="1"/>
      <c r="W154" s="1"/>
      <c r="X154" s="1"/>
      <c r="Y154" s="1"/>
      <c r="Z154" s="5"/>
      <c r="AA154" s="5"/>
      <c r="AB154" s="5"/>
      <c r="AC154" s="5"/>
      <c r="AD154" s="5"/>
      <c r="AE154" s="5"/>
      <c r="AF154" s="5"/>
      <c r="AG154" s="1"/>
      <c r="AH154" s="1"/>
    </row>
    <row r="155" spans="1:34" x14ac:dyDescent="0.3">
      <c r="A155" s="9">
        <f>'Link Coordinates'!A80</f>
        <v>63</v>
      </c>
      <c r="B155" s="9" t="str">
        <f>'Link Coordinates'!B80</f>
        <v>West Bus terminal highway entrance ramp</v>
      </c>
      <c r="C155" s="9" t="str">
        <f>'Link Coordinates'!C80</f>
        <v>'63-W Hwy Entr Ramp'</v>
      </c>
      <c r="D155" s="35">
        <f>'Link Coordinates'!D80</f>
        <v>308.10000000000002</v>
      </c>
      <c r="E155" s="35">
        <f>'Link Coordinates'!E80</f>
        <v>363.6</v>
      </c>
      <c r="F155" s="1">
        <f>'Link Coordinates'!F80</f>
        <v>310.54538338718567</v>
      </c>
      <c r="G155" s="1">
        <f>'Link Coordinates'!G80</f>
        <v>365.33784351702803</v>
      </c>
      <c r="H155" s="1">
        <f>'Link Coordinates'!H80</f>
        <v>459.42064467925411</v>
      </c>
      <c r="I155" s="1">
        <f>'Link Coordinates'!I80</f>
        <v>155.8500000147896</v>
      </c>
      <c r="J155" s="1">
        <f>'Link Coordinates'!J80</f>
        <v>1018.8496830288243</v>
      </c>
      <c r="K155" s="1">
        <f>'Link Coordinates'!K80</f>
        <v>1198.614972168727</v>
      </c>
      <c r="L155" s="1">
        <f>'Link Coordinates'!L80</f>
        <v>1507.2855796563454</v>
      </c>
      <c r="M155" s="1">
        <f>'Link Coordinates'!M80</f>
        <v>511.31889768631754</v>
      </c>
      <c r="N155" s="9">
        <f>'Link Coordinates'!N80</f>
        <v>1.3</v>
      </c>
      <c r="O155" s="5">
        <f>'Link Coordinates'!O80</f>
        <v>257</v>
      </c>
      <c r="P155" s="5">
        <f>'Link Coordinates'!P80</f>
        <v>6</v>
      </c>
      <c r="Q155" s="1">
        <f>'Link Coordinates'!Q80</f>
        <v>54.6</v>
      </c>
      <c r="R155" s="1">
        <f>'Link Coordinates'!R80</f>
        <v>35.4</v>
      </c>
      <c r="S155" s="5">
        <f>'Link Coordinates'!S80</f>
        <v>1.2</v>
      </c>
      <c r="T155" s="5">
        <f>'Link Coordinates'!T80</f>
        <v>3.1E-7</v>
      </c>
      <c r="U155" s="5">
        <f>'Link Coordinates'!U80</f>
        <v>0</v>
      </c>
      <c r="V155" s="1">
        <f>'Link Coordinates'!V80</f>
        <v>495305.54538338719</v>
      </c>
      <c r="W155" s="1">
        <f>'Link Coordinates'!W80</f>
        <v>4412045.3378435168</v>
      </c>
      <c r="X155" s="1">
        <f>'Link Coordinates'!X80</f>
        <v>495454.42064467928</v>
      </c>
      <c r="Y155" s="1">
        <f>'Link Coordinates'!Y80</f>
        <v>4411835.8500000145</v>
      </c>
      <c r="Z155" s="5">
        <f>'Link Coordinates'!Z80</f>
        <v>1625018.1935150498</v>
      </c>
      <c r="AA155" s="5">
        <f>'Link Coordinates'!AA80</f>
        <v>14475214.363003664</v>
      </c>
      <c r="AB155" s="5">
        <f>'Link Coordinates'!AB80</f>
        <v>1625506.6294116774</v>
      </c>
      <c r="AC155" s="5">
        <f>'Link Coordinates'!AC80</f>
        <v>14474527.06692918</v>
      </c>
      <c r="AD155" s="5">
        <f>'Link Coordinates'!AD80</f>
        <v>2</v>
      </c>
      <c r="AE155" s="5">
        <f>'Link Coordinates'!AE80</f>
        <v>24</v>
      </c>
      <c r="AF155" s="5">
        <f>'Link Coordinates'!AF80</f>
        <v>6</v>
      </c>
      <c r="AG155" s="1">
        <f>'Link Coordinates'!AG80</f>
        <v>43.685039370078741</v>
      </c>
      <c r="AH155" s="1">
        <f>'Link Coordinates'!AH80</f>
        <v>13.315200000000001</v>
      </c>
    </row>
    <row r="156" spans="1:34" x14ac:dyDescent="0.3">
      <c r="A156" s="9"/>
      <c r="B156" s="9"/>
      <c r="C156" s="9"/>
      <c r="D156" s="35"/>
      <c r="E156" s="35"/>
      <c r="F156" s="1"/>
      <c r="G156" s="1"/>
      <c r="H156" s="1"/>
      <c r="I156" s="1"/>
      <c r="J156" s="1"/>
      <c r="K156" s="1"/>
      <c r="L156" s="1"/>
      <c r="M156" s="1"/>
      <c r="N156" s="9"/>
      <c r="O156" s="5"/>
      <c r="P156" s="5"/>
      <c r="Q156" s="1"/>
      <c r="R156" s="1"/>
      <c r="S156" s="5"/>
      <c r="T156" s="5"/>
      <c r="U156" s="5"/>
      <c r="V156" s="1"/>
      <c r="W156" s="1"/>
      <c r="X156" s="1"/>
      <c r="Y156" s="1"/>
      <c r="Z156" s="5"/>
      <c r="AA156" s="5"/>
      <c r="AB156" s="5"/>
      <c r="AC156" s="5"/>
      <c r="AD156" s="5"/>
      <c r="AE156" s="5"/>
      <c r="AF156" s="5"/>
      <c r="AG156" s="1"/>
      <c r="AH156" s="1"/>
    </row>
    <row r="157" spans="1:34" x14ac:dyDescent="0.3">
      <c r="A157" s="9">
        <f>'Link Coordinates'!A81</f>
        <v>65</v>
      </c>
      <c r="B157" s="9" t="str">
        <f>'Link Coordinates'!B81</f>
        <v>East Bus terminal highway exit ramp</v>
      </c>
      <c r="C157" s="9" t="str">
        <f>'Link Coordinates'!C81</f>
        <v>'65-E Hwy Exit Ramp'</v>
      </c>
      <c r="D157" s="35">
        <f>'Link Coordinates'!D81</f>
        <v>446.2</v>
      </c>
      <c r="E157" s="35">
        <f>'Link Coordinates'!E81</f>
        <v>249.8</v>
      </c>
      <c r="F157" s="1">
        <f>'Link Coordinates'!F81</f>
        <v>443.23775857974726</v>
      </c>
      <c r="G157" s="1">
        <f>'Link Coordinates'!G81</f>
        <v>249.32552579823655</v>
      </c>
      <c r="H157" s="1">
        <f>'Link Coordinates'!H81</f>
        <v>421.07981335739413</v>
      </c>
      <c r="I157" s="1">
        <f>'Link Coordinates'!I81</f>
        <v>387.66220012403926</v>
      </c>
      <c r="J157" s="1">
        <f>'Link Coordinates'!J81</f>
        <v>1454.1921213246301</v>
      </c>
      <c r="K157" s="1">
        <f>'Link Coordinates'!K81</f>
        <v>817.99713188397811</v>
      </c>
      <c r="L157" s="1">
        <f>'Link Coordinates'!L81</f>
        <v>1381.4954506476186</v>
      </c>
      <c r="M157" s="1">
        <f>'Link Coordinates'!M81</f>
        <v>1271.8576119555094</v>
      </c>
      <c r="N157" s="9">
        <f>'Link Coordinates'!N81</f>
        <v>1.3</v>
      </c>
      <c r="O157" s="5">
        <f>'Link Coordinates'!O81</f>
        <v>140.1</v>
      </c>
      <c r="P157" s="5">
        <f>'Link Coordinates'!P81</f>
        <v>6</v>
      </c>
      <c r="Q157" s="1">
        <f>'Link Coordinates'!Q81</f>
        <v>-99.1</v>
      </c>
      <c r="R157" s="1">
        <f>'Link Coordinates'!R81</f>
        <v>189.1</v>
      </c>
      <c r="S157" s="5">
        <f>'Link Coordinates'!S81</f>
        <v>1.2</v>
      </c>
      <c r="T157" s="5">
        <f>'Link Coordinates'!T81</f>
        <v>3.1E-7</v>
      </c>
      <c r="U157" s="5">
        <f>'Link Coordinates'!U81</f>
        <v>0</v>
      </c>
      <c r="V157" s="1">
        <f>'Link Coordinates'!V81</f>
        <v>495438.23775857972</v>
      </c>
      <c r="W157" s="1">
        <f>'Link Coordinates'!W81</f>
        <v>4411929.3255257979</v>
      </c>
      <c r="X157" s="1">
        <f>'Link Coordinates'!X81</f>
        <v>495416.07981335738</v>
      </c>
      <c r="Y157" s="1">
        <f>'Link Coordinates'!Y81</f>
        <v>4412067.662200124</v>
      </c>
      <c r="Z157" s="5">
        <f>'Link Coordinates'!Z81</f>
        <v>1625453.5359533455</v>
      </c>
      <c r="AA157" s="5">
        <f>'Link Coordinates'!AA81</f>
        <v>14474833.745163377</v>
      </c>
      <c r="AB157" s="5">
        <f>'Link Coordinates'!AB81</f>
        <v>1625380.8392826684</v>
      </c>
      <c r="AC157" s="5">
        <f>'Link Coordinates'!AC81</f>
        <v>14475287.605643451</v>
      </c>
      <c r="AD157" s="5">
        <f>'Link Coordinates'!AD81</f>
        <v>2</v>
      </c>
      <c r="AE157" s="5">
        <f>'Link Coordinates'!AE81</f>
        <v>24</v>
      </c>
      <c r="AF157" s="5">
        <f>'Link Coordinates'!AF81</f>
        <v>6</v>
      </c>
      <c r="AG157" s="1">
        <f>'Link Coordinates'!AG81</f>
        <v>43.685039370078741</v>
      </c>
      <c r="AH157" s="1">
        <f>'Link Coordinates'!AH81</f>
        <v>13.315200000000001</v>
      </c>
    </row>
    <row r="158" spans="1:34" x14ac:dyDescent="0.3">
      <c r="A158" s="9"/>
      <c r="B158" s="9"/>
      <c r="C158" s="9"/>
      <c r="D158" s="35"/>
      <c r="E158" s="35"/>
      <c r="F158" s="1"/>
      <c r="G158" s="1"/>
      <c r="H158" s="1"/>
      <c r="I158" s="1"/>
      <c r="J158" s="1"/>
      <c r="K158" s="1"/>
      <c r="L158" s="1"/>
      <c r="M158" s="1"/>
      <c r="N158" s="9"/>
      <c r="O158" s="5"/>
      <c r="P158" s="5"/>
      <c r="Q158" s="1"/>
      <c r="R158" s="1"/>
      <c r="S158" s="5"/>
      <c r="T158" s="5"/>
      <c r="U158" s="5"/>
      <c r="V158" s="1"/>
      <c r="W158" s="1"/>
      <c r="X158" s="1"/>
      <c r="Y158" s="1"/>
      <c r="Z158" s="5"/>
      <c r="AA158" s="5"/>
      <c r="AB158" s="5"/>
      <c r="AC158" s="5"/>
      <c r="AD158" s="5"/>
      <c r="AE158" s="5"/>
      <c r="AF158" s="5"/>
      <c r="AG158" s="1"/>
      <c r="AH158" s="1"/>
    </row>
    <row r="159" spans="1:34" x14ac:dyDescent="0.3">
      <c r="A159" s="9">
        <f>'Link Coordinates'!A82</f>
        <v>69</v>
      </c>
      <c r="B159" s="9" t="str">
        <f>'Link Coordinates'!B82</f>
        <v>Parkway NB</v>
      </c>
      <c r="C159" s="9" t="str">
        <f>'Link Coordinates'!C82</f>
        <v>'69-Parkway NB'</v>
      </c>
      <c r="D159" s="35">
        <f>'Link Coordinates'!D82</f>
        <v>619.79999999999995</v>
      </c>
      <c r="E159" s="35">
        <f>'Link Coordinates'!E82</f>
        <v>327.39999999999998</v>
      </c>
      <c r="F159" s="1">
        <f>'Link Coordinates'!F82</f>
        <v>616.80384192844735</v>
      </c>
      <c r="G159" s="1">
        <f>'Link Coordinates'!G82</f>
        <v>327.55177882023014</v>
      </c>
      <c r="H159" s="1">
        <f>'Link Coordinates'!H82</f>
        <v>631.68322560500872</v>
      </c>
      <c r="I159" s="1">
        <f>'Link Coordinates'!I82</f>
        <v>621.27514176809927</v>
      </c>
      <c r="J159" s="1">
        <f>'Link Coordinates'!J82</f>
        <v>2023.6346519962183</v>
      </c>
      <c r="K159" s="1">
        <f>'Link Coordinates'!K82</f>
        <v>1074.6449436359255</v>
      </c>
      <c r="L159" s="1">
        <f>'Link Coordinates'!L82</f>
        <v>2072.4515275754879</v>
      </c>
      <c r="M159" s="1">
        <f>'Link Coordinates'!M82</f>
        <v>2038.3042708927142</v>
      </c>
      <c r="N159" s="9">
        <f>'Link Coordinates'!N82</f>
        <v>1.3</v>
      </c>
      <c r="O159" s="5">
        <f>'Link Coordinates'!O82</f>
        <v>294.10000000000002</v>
      </c>
      <c r="P159" s="5">
        <f>'Link Coordinates'!P82</f>
        <v>6</v>
      </c>
      <c r="Q159" s="1">
        <f>'Link Coordinates'!Q82</f>
        <v>-87.1</v>
      </c>
      <c r="R159" s="1">
        <f>'Link Coordinates'!R82</f>
        <v>177.1</v>
      </c>
      <c r="S159" s="5">
        <f>'Link Coordinates'!S82</f>
        <v>1.2</v>
      </c>
      <c r="T159" s="5">
        <f>'Link Coordinates'!T82</f>
        <v>3.1E-7</v>
      </c>
      <c r="U159" s="5">
        <f>'Link Coordinates'!U82</f>
        <v>0</v>
      </c>
      <c r="V159" s="1">
        <f>'Link Coordinates'!V82</f>
        <v>495611.80384192843</v>
      </c>
      <c r="W159" s="1">
        <f>'Link Coordinates'!W82</f>
        <v>4412007.5517788203</v>
      </c>
      <c r="X159" s="1">
        <f>'Link Coordinates'!X82</f>
        <v>495626.683225605</v>
      </c>
      <c r="Y159" s="1">
        <f>'Link Coordinates'!Y82</f>
        <v>4412301.2751417682</v>
      </c>
      <c r="Z159" s="5">
        <f>'Link Coordinates'!Z82</f>
        <v>1626022.9784840171</v>
      </c>
      <c r="AA159" s="5">
        <f>'Link Coordinates'!AA82</f>
        <v>14475090.392975131</v>
      </c>
      <c r="AB159" s="5">
        <f>'Link Coordinates'!AB82</f>
        <v>1626071.7953595964</v>
      </c>
      <c r="AC159" s="5">
        <f>'Link Coordinates'!AC82</f>
        <v>14476054.052302388</v>
      </c>
      <c r="AD159" s="5">
        <f>'Link Coordinates'!AD82</f>
        <v>2</v>
      </c>
      <c r="AE159" s="5">
        <f>'Link Coordinates'!AE82</f>
        <v>24</v>
      </c>
      <c r="AF159" s="5">
        <f>'Link Coordinates'!AF82</f>
        <v>6</v>
      </c>
      <c r="AG159" s="1">
        <f>'Link Coordinates'!AG82</f>
        <v>43.685039370078741</v>
      </c>
      <c r="AH159" s="1">
        <f>'Link Coordinates'!AH82</f>
        <v>13.315200000000001</v>
      </c>
    </row>
    <row r="160" spans="1:34" x14ac:dyDescent="0.3">
      <c r="A160" s="9"/>
      <c r="B160" s="9"/>
      <c r="C160" s="9"/>
      <c r="D160" s="35"/>
      <c r="E160" s="35"/>
      <c r="F160" s="1"/>
      <c r="G160" s="1"/>
      <c r="H160" s="1"/>
      <c r="I160" s="1"/>
      <c r="J160" s="1"/>
      <c r="K160" s="1"/>
      <c r="L160" s="1"/>
      <c r="M160" s="1"/>
      <c r="N160" s="9"/>
      <c r="O160" s="5"/>
      <c r="P160" s="5"/>
      <c r="Q160" s="1"/>
      <c r="R160" s="1"/>
      <c r="S160" s="5"/>
      <c r="T160" s="5"/>
      <c r="U160" s="5"/>
      <c r="V160" s="1"/>
      <c r="W160" s="1"/>
      <c r="X160" s="1"/>
      <c r="Y160" s="1"/>
      <c r="Z160" s="5"/>
      <c r="AA160" s="5"/>
      <c r="AB160" s="5"/>
      <c r="AC160" s="5"/>
      <c r="AD160" s="5"/>
      <c r="AE160" s="5"/>
      <c r="AF160" s="5"/>
      <c r="AG160" s="1"/>
      <c r="AH160" s="1"/>
    </row>
    <row r="161" spans="1:34" x14ac:dyDescent="0.3">
      <c r="A161" s="9">
        <f>'Link Coordinates'!A83</f>
        <v>70</v>
      </c>
      <c r="B161" s="9" t="str">
        <f>'Link Coordinates'!B83</f>
        <v>Parkway NB</v>
      </c>
      <c r="C161" s="9" t="str">
        <f>'Link Coordinates'!C83</f>
        <v>'70-Parkway NB'</v>
      </c>
      <c r="D161" s="35">
        <f>'Link Coordinates'!D83</f>
        <v>614.9</v>
      </c>
      <c r="E161" s="35">
        <f>'Link Coordinates'!E83</f>
        <v>227.9</v>
      </c>
      <c r="F161" s="1">
        <f>'Link Coordinates'!F83</f>
        <v>611.90384192844738</v>
      </c>
      <c r="G161" s="1">
        <f>'Link Coordinates'!G83</f>
        <v>228.05177882023014</v>
      </c>
      <c r="H161" s="1">
        <f>'Link Coordinates'!H83</f>
        <v>616.66463758966609</v>
      </c>
      <c r="I161" s="1">
        <f>'Link Coordinates'!I83</f>
        <v>322.03127033126208</v>
      </c>
      <c r="J161" s="1">
        <f>'Link Coordinates'!J83</f>
        <v>2007.558536510654</v>
      </c>
      <c r="K161" s="1">
        <f>'Link Coordinates'!K83</f>
        <v>748.20137408211986</v>
      </c>
      <c r="L161" s="1">
        <f>'Link Coordinates'!L83</f>
        <v>2023.1779448479858</v>
      </c>
      <c r="M161" s="1">
        <f>'Link Coordinates'!M83</f>
        <v>1056.5330391445605</v>
      </c>
      <c r="N161" s="9">
        <f>'Link Coordinates'!N83</f>
        <v>1.3</v>
      </c>
      <c r="O161" s="5">
        <f>'Link Coordinates'!O83</f>
        <v>94.1</v>
      </c>
      <c r="P161" s="5">
        <f>'Link Coordinates'!P83</f>
        <v>6</v>
      </c>
      <c r="Q161" s="1">
        <f>'Link Coordinates'!Q83</f>
        <v>-87.1</v>
      </c>
      <c r="R161" s="1">
        <f>'Link Coordinates'!R83</f>
        <v>177.1</v>
      </c>
      <c r="S161" s="5">
        <f>'Link Coordinates'!S83</f>
        <v>1.2</v>
      </c>
      <c r="T161" s="5">
        <f>'Link Coordinates'!T83</f>
        <v>3.1E-7</v>
      </c>
      <c r="U161" s="5">
        <f>'Link Coordinates'!U83</f>
        <v>0</v>
      </c>
      <c r="V161" s="1">
        <f>'Link Coordinates'!V83</f>
        <v>495606.90384192846</v>
      </c>
      <c r="W161" s="1">
        <f>'Link Coordinates'!W83</f>
        <v>4411908.0517788203</v>
      </c>
      <c r="X161" s="1">
        <f>'Link Coordinates'!X83</f>
        <v>495611.66463758965</v>
      </c>
      <c r="Y161" s="1">
        <f>'Link Coordinates'!Y83</f>
        <v>4412002.0312703317</v>
      </c>
      <c r="Z161" s="5">
        <f>'Link Coordinates'!Z83</f>
        <v>1626006.9023685316</v>
      </c>
      <c r="AA161" s="5">
        <f>'Link Coordinates'!AA83</f>
        <v>14474763.949405577</v>
      </c>
      <c r="AB161" s="5">
        <f>'Link Coordinates'!AB83</f>
        <v>1626022.521776869</v>
      </c>
      <c r="AC161" s="5">
        <f>'Link Coordinates'!AC83</f>
        <v>14475072.281070642</v>
      </c>
      <c r="AD161" s="5">
        <f>'Link Coordinates'!AD83</f>
        <v>2</v>
      </c>
      <c r="AE161" s="5">
        <f>'Link Coordinates'!AE83</f>
        <v>24</v>
      </c>
      <c r="AF161" s="5">
        <f>'Link Coordinates'!AF83</f>
        <v>6</v>
      </c>
      <c r="AG161" s="1">
        <f>'Link Coordinates'!AG83</f>
        <v>43.685039370078741</v>
      </c>
      <c r="AH161" s="1">
        <f>'Link Coordinates'!AH83</f>
        <v>13.315200000000001</v>
      </c>
    </row>
    <row r="162" spans="1:34" x14ac:dyDescent="0.3">
      <c r="A162" s="9"/>
      <c r="B162" s="9"/>
      <c r="C162" s="9"/>
      <c r="D162" s="35"/>
      <c r="E162" s="35"/>
      <c r="F162" s="1"/>
      <c r="G162" s="1"/>
      <c r="H162" s="1"/>
      <c r="I162" s="1"/>
      <c r="J162" s="1"/>
      <c r="K162" s="1"/>
      <c r="L162" s="1"/>
      <c r="M162" s="1"/>
      <c r="N162" s="9"/>
      <c r="O162" s="5"/>
      <c r="P162" s="5"/>
      <c r="Q162" s="1"/>
      <c r="R162" s="1"/>
      <c r="S162" s="5"/>
      <c r="T162" s="5"/>
      <c r="U162" s="5"/>
      <c r="V162" s="1"/>
      <c r="W162" s="1"/>
      <c r="X162" s="1"/>
      <c r="Y162" s="1"/>
      <c r="Z162" s="5"/>
      <c r="AA162" s="5"/>
      <c r="AB162" s="5"/>
      <c r="AC162" s="5"/>
      <c r="AD162" s="5"/>
      <c r="AE162" s="5"/>
      <c r="AF162" s="5"/>
      <c r="AG162" s="1"/>
      <c r="AH162" s="1"/>
    </row>
    <row r="163" spans="1:34" x14ac:dyDescent="0.3">
      <c r="A163" s="9">
        <f>'Link Coordinates'!A84</f>
        <v>71</v>
      </c>
      <c r="B163" s="9" t="str">
        <f>'Link Coordinates'!B84</f>
        <v>Parkway SB</v>
      </c>
      <c r="C163" s="9" t="str">
        <f>'Link Coordinates'!C84</f>
        <v>'71-Parkway NB'</v>
      </c>
      <c r="D163" s="35">
        <f>'Link Coordinates'!D84</f>
        <v>605.20000000000005</v>
      </c>
      <c r="E163" s="35">
        <f>'Link Coordinates'!E84</f>
        <v>327.5</v>
      </c>
      <c r="F163" s="1">
        <f>'Link Coordinates'!F84</f>
        <v>602.20559560473441</v>
      </c>
      <c r="G163" s="1">
        <f>'Link Coordinates'!G84</f>
        <v>327.68314561860456</v>
      </c>
      <c r="H163" s="1">
        <f>'Link Coordinates'!H84</f>
        <v>620.36753611635436</v>
      </c>
      <c r="I163" s="1">
        <f>'Link Coordinates'!I84</f>
        <v>624.62824814910994</v>
      </c>
      <c r="J163" s="1">
        <f>'Link Coordinates'!J84</f>
        <v>1975.7401430601521</v>
      </c>
      <c r="K163" s="1">
        <f>'Link Coordinates'!K84</f>
        <v>1075.0759370689125</v>
      </c>
      <c r="L163" s="1">
        <f>'Link Coordinates'!L84</f>
        <v>2035.32656206153</v>
      </c>
      <c r="M163" s="1">
        <f>'Link Coordinates'!M84</f>
        <v>2049.3052760797568</v>
      </c>
      <c r="N163" s="9">
        <f>'Link Coordinates'!N84</f>
        <v>1.3</v>
      </c>
      <c r="O163" s="5">
        <f>'Link Coordinates'!O84</f>
        <v>297.5</v>
      </c>
      <c r="P163" s="5">
        <f>'Link Coordinates'!P84</f>
        <v>6</v>
      </c>
      <c r="Q163" s="1">
        <f>'Link Coordinates'!Q84</f>
        <v>-86.5</v>
      </c>
      <c r="R163" s="1">
        <f>'Link Coordinates'!R84</f>
        <v>176.5</v>
      </c>
      <c r="S163" s="5">
        <f>'Link Coordinates'!S84</f>
        <v>1.2</v>
      </c>
      <c r="T163" s="5">
        <f>'Link Coordinates'!T84</f>
        <v>3.1E-7</v>
      </c>
      <c r="U163" s="5">
        <f>'Link Coordinates'!U84</f>
        <v>0</v>
      </c>
      <c r="V163" s="1">
        <f>'Link Coordinates'!V84</f>
        <v>495597.20559560473</v>
      </c>
      <c r="W163" s="1">
        <f>'Link Coordinates'!W84</f>
        <v>4412007.683145619</v>
      </c>
      <c r="X163" s="1">
        <f>'Link Coordinates'!X84</f>
        <v>495615.36753611633</v>
      </c>
      <c r="Y163" s="1">
        <f>'Link Coordinates'!Y84</f>
        <v>4412304.6282481495</v>
      </c>
      <c r="Z163" s="5">
        <f>'Link Coordinates'!Z84</f>
        <v>1625975.0839750811</v>
      </c>
      <c r="AA163" s="5">
        <f>'Link Coordinates'!AA84</f>
        <v>14475090.823968565</v>
      </c>
      <c r="AB163" s="5">
        <f>'Link Coordinates'!AB84</f>
        <v>1626034.6703940823</v>
      </c>
      <c r="AC163" s="5">
        <f>'Link Coordinates'!AC84</f>
        <v>14476065.053307576</v>
      </c>
      <c r="AD163" s="5">
        <f>'Link Coordinates'!AD84</f>
        <v>2</v>
      </c>
      <c r="AE163" s="5">
        <f>'Link Coordinates'!AE84</f>
        <v>24</v>
      </c>
      <c r="AF163" s="5">
        <f>'Link Coordinates'!AF84</f>
        <v>6</v>
      </c>
      <c r="AG163" s="1">
        <f>'Link Coordinates'!AG84</f>
        <v>43.685039370078741</v>
      </c>
      <c r="AH163" s="1">
        <f>'Link Coordinates'!AH84</f>
        <v>13.315200000000001</v>
      </c>
    </row>
    <row r="164" spans="1:34" x14ac:dyDescent="0.3">
      <c r="A164" s="9"/>
      <c r="B164" s="9"/>
      <c r="C164" s="9"/>
      <c r="D164" s="35"/>
      <c r="E164" s="35"/>
      <c r="F164" s="1"/>
      <c r="G164" s="1"/>
      <c r="H164" s="1"/>
      <c r="I164" s="1"/>
      <c r="J164" s="1"/>
      <c r="K164" s="1"/>
      <c r="L164" s="1"/>
      <c r="M164" s="1"/>
      <c r="N164" s="9"/>
      <c r="O164" s="5"/>
      <c r="P164" s="5"/>
      <c r="Q164" s="1"/>
      <c r="R164" s="1"/>
      <c r="S164" s="5"/>
      <c r="T164" s="5"/>
      <c r="U164" s="5"/>
      <c r="V164" s="1"/>
      <c r="W164" s="1"/>
      <c r="X164" s="1"/>
      <c r="Y164" s="1"/>
      <c r="Z164" s="5"/>
      <c r="AA164" s="5"/>
      <c r="AB164" s="5"/>
      <c r="AC164" s="5"/>
      <c r="AD164" s="5"/>
      <c r="AE164" s="5"/>
      <c r="AF164" s="5"/>
      <c r="AG164" s="1"/>
      <c r="AH164" s="1"/>
    </row>
    <row r="165" spans="1:34" x14ac:dyDescent="0.3">
      <c r="A165" s="9">
        <f>'Link Coordinates'!A85</f>
        <v>72</v>
      </c>
      <c r="B165" s="9" t="str">
        <f>'Link Coordinates'!B85</f>
        <v>Parkway SB</v>
      </c>
      <c r="C165" s="9" t="str">
        <f>'Link Coordinates'!C85</f>
        <v>'72-Parkway NB'</v>
      </c>
      <c r="D165" s="35">
        <f>'Link Coordinates'!D85</f>
        <v>602.4</v>
      </c>
      <c r="E165" s="35">
        <f>'Link Coordinates'!E85</f>
        <v>229.4</v>
      </c>
      <c r="F165" s="1">
        <f>'Link Coordinates'!F85</f>
        <v>599.40559560473434</v>
      </c>
      <c r="G165" s="1">
        <f>'Link Coordinates'!G85</f>
        <v>229.58314561860459</v>
      </c>
      <c r="H165" s="1">
        <f>'Link Coordinates'!H85</f>
        <v>605.35782820938289</v>
      </c>
      <c r="I165" s="1">
        <f>'Link Coordinates'!I85</f>
        <v>326.90128846473658</v>
      </c>
      <c r="J165" s="1">
        <f>'Link Coordinates'!J85</f>
        <v>1966.5537913541152</v>
      </c>
      <c r="K165" s="1">
        <f>'Link Coordinates'!K85</f>
        <v>753.22554336812527</v>
      </c>
      <c r="L165" s="1">
        <f>'Link Coordinates'!L85</f>
        <v>1986.0821135478441</v>
      </c>
      <c r="M165" s="1">
        <f>'Link Coordinates'!M85</f>
        <v>1072.5107889263011</v>
      </c>
      <c r="N165" s="9">
        <f>'Link Coordinates'!N85</f>
        <v>1.3</v>
      </c>
      <c r="O165" s="5">
        <f>'Link Coordinates'!O85</f>
        <v>97.5</v>
      </c>
      <c r="P165" s="5">
        <f>'Link Coordinates'!P85</f>
        <v>6</v>
      </c>
      <c r="Q165" s="1">
        <f>'Link Coordinates'!Q85</f>
        <v>-86.5</v>
      </c>
      <c r="R165" s="1">
        <f>'Link Coordinates'!R85</f>
        <v>176.5</v>
      </c>
      <c r="S165" s="5">
        <f>'Link Coordinates'!S85</f>
        <v>1.2</v>
      </c>
      <c r="T165" s="5">
        <f>'Link Coordinates'!T85</f>
        <v>3.1E-7</v>
      </c>
      <c r="U165" s="5">
        <f>'Link Coordinates'!U85</f>
        <v>0</v>
      </c>
      <c r="V165" s="1">
        <f>'Link Coordinates'!V85</f>
        <v>495594.40559560474</v>
      </c>
      <c r="W165" s="1">
        <f>'Link Coordinates'!W85</f>
        <v>4411909.5831456184</v>
      </c>
      <c r="X165" s="1">
        <f>'Link Coordinates'!X85</f>
        <v>495600.35782820941</v>
      </c>
      <c r="Y165" s="1">
        <f>'Link Coordinates'!Y85</f>
        <v>4412006.9012884647</v>
      </c>
      <c r="Z165" s="5">
        <f>'Link Coordinates'!Z85</f>
        <v>1625965.8976233751</v>
      </c>
      <c r="AA165" s="5">
        <f>'Link Coordinates'!AA85</f>
        <v>14474768.973574864</v>
      </c>
      <c r="AB165" s="5">
        <f>'Link Coordinates'!AB85</f>
        <v>1625985.4259455688</v>
      </c>
      <c r="AC165" s="5">
        <f>'Link Coordinates'!AC85</f>
        <v>14475088.258820422</v>
      </c>
      <c r="AD165" s="5">
        <f>'Link Coordinates'!AD85</f>
        <v>2</v>
      </c>
      <c r="AE165" s="5">
        <f>'Link Coordinates'!AE85</f>
        <v>24</v>
      </c>
      <c r="AF165" s="5">
        <f>'Link Coordinates'!AF85</f>
        <v>6</v>
      </c>
      <c r="AG165" s="1">
        <f>'Link Coordinates'!AG85</f>
        <v>43.685039370078741</v>
      </c>
      <c r="AH165" s="1">
        <f>'Link Coordinates'!AH85</f>
        <v>13.315200000000001</v>
      </c>
    </row>
    <row r="166" spans="1:34" x14ac:dyDescent="0.3">
      <c r="A166" s="9"/>
      <c r="B166" s="9"/>
      <c r="C166" s="9"/>
      <c r="D166" s="35"/>
      <c r="E166" s="35"/>
      <c r="F166" s="1"/>
      <c r="G166" s="1"/>
      <c r="H166" s="1"/>
      <c r="I166" s="1"/>
      <c r="J166" s="1"/>
      <c r="K166" s="1"/>
      <c r="L166" s="1"/>
      <c r="M166" s="1"/>
      <c r="N166" s="9"/>
      <c r="O166" s="5"/>
      <c r="P166" s="5"/>
      <c r="Q166" s="1"/>
      <c r="R166" s="1"/>
      <c r="S166" s="5"/>
      <c r="T166" s="5"/>
      <c r="U166" s="5"/>
      <c r="V166" s="1"/>
      <c r="W166" s="1"/>
      <c r="X166" s="1"/>
      <c r="Y166" s="1"/>
      <c r="Z166" s="5"/>
      <c r="AA166" s="5"/>
      <c r="AB166" s="5"/>
      <c r="AC166" s="5"/>
      <c r="AD166" s="5"/>
      <c r="AE166" s="5"/>
      <c r="AF166" s="5"/>
      <c r="AG166" s="1"/>
      <c r="AH166" s="1"/>
    </row>
    <row r="167" spans="1:34" x14ac:dyDescent="0.3">
      <c r="A167" s="9">
        <f>'Link Coordinates'!A86</f>
        <v>73</v>
      </c>
      <c r="B167" s="9" t="str">
        <f>'Link Coordinates'!B86</f>
        <v>Parkway entrance queue</v>
      </c>
      <c r="C167" s="9" t="str">
        <f>'Link Coordinates'!C86</f>
        <v>'73-Parkway ent queue'</v>
      </c>
      <c r="D167" s="35">
        <f>'Link Coordinates'!D86</f>
        <v>560.1</v>
      </c>
      <c r="E167" s="35">
        <f>'Link Coordinates'!E86</f>
        <v>321.39999999999998</v>
      </c>
      <c r="F167" s="1">
        <f>'Link Coordinates'!F86</f>
        <v>560.17588941011513</v>
      </c>
      <c r="G167" s="1">
        <f>'Link Coordinates'!G86</f>
        <v>322.89807903577628</v>
      </c>
      <c r="H167" s="1">
        <f>'Link Coordinates'!H86</f>
        <v>599.72517595460886</v>
      </c>
      <c r="I167" s="1">
        <f>'Link Coordinates'!I86</f>
        <v>320.89459860873842</v>
      </c>
      <c r="J167" s="1">
        <f>'Link Coordinates'!J86</f>
        <v>1837.8474062011651</v>
      </c>
      <c r="K167" s="1">
        <f>'Link Coordinates'!K86</f>
        <v>1059.3768997236755</v>
      </c>
      <c r="L167" s="1">
        <f>'Link Coordinates'!L86</f>
        <v>1967.6022833156458</v>
      </c>
      <c r="M167" s="1">
        <f>'Link Coordinates'!M86</f>
        <v>1052.8038012097716</v>
      </c>
      <c r="N167" s="9">
        <f>'Link Coordinates'!N86</f>
        <v>1.3</v>
      </c>
      <c r="O167" s="5">
        <f>'Link Coordinates'!O86</f>
        <v>39.6</v>
      </c>
      <c r="P167" s="5">
        <f>'Link Coordinates'!P86</f>
        <v>3</v>
      </c>
      <c r="Q167" s="1">
        <f>'Link Coordinates'!Q86</f>
        <v>2.9</v>
      </c>
      <c r="R167" s="1">
        <f>'Link Coordinates'!R86</f>
        <v>87.1</v>
      </c>
      <c r="S167" s="5">
        <f>'Link Coordinates'!S86</f>
        <v>1.2</v>
      </c>
      <c r="T167" s="5">
        <f>'Link Coordinates'!T86</f>
        <v>3.1E-7</v>
      </c>
      <c r="U167" s="5">
        <f>'Link Coordinates'!U86</f>
        <v>0</v>
      </c>
      <c r="V167" s="1">
        <f>'Link Coordinates'!V86</f>
        <v>495555.17588941014</v>
      </c>
      <c r="W167" s="1">
        <f>'Link Coordinates'!W86</f>
        <v>4412002.8980790358</v>
      </c>
      <c r="X167" s="1">
        <f>'Link Coordinates'!X86</f>
        <v>495594.72517595463</v>
      </c>
      <c r="Y167" s="1">
        <f>'Link Coordinates'!Y86</f>
        <v>4412000.8945986088</v>
      </c>
      <c r="Z167" s="5">
        <f>'Link Coordinates'!Z86</f>
        <v>1625837.1912382222</v>
      </c>
      <c r="AA167" s="5">
        <f>'Link Coordinates'!AA86</f>
        <v>14475075.12493122</v>
      </c>
      <c r="AB167" s="5">
        <f>'Link Coordinates'!AB86</f>
        <v>1625966.9461153366</v>
      </c>
      <c r="AC167" s="5">
        <f>'Link Coordinates'!AC86</f>
        <v>14475068.551832706</v>
      </c>
      <c r="AD167" s="5">
        <f>'Link Coordinates'!AD86</f>
        <v>1</v>
      </c>
      <c r="AE167" s="5">
        <f>'Link Coordinates'!AE86</f>
        <v>12</v>
      </c>
      <c r="AF167" s="5">
        <f>'Link Coordinates'!AF86</f>
        <v>6</v>
      </c>
      <c r="AG167" s="1">
        <f>'Link Coordinates'!AG86</f>
        <v>31.685039370078741</v>
      </c>
      <c r="AH167" s="1">
        <f>'Link Coordinates'!AH86</f>
        <v>9.6576000000000004</v>
      </c>
    </row>
    <row r="168" spans="1:34" x14ac:dyDescent="0.3">
      <c r="A168" s="9"/>
      <c r="B168" s="9"/>
      <c r="C168" s="9"/>
      <c r="D168" s="35"/>
      <c r="E168" s="35"/>
      <c r="F168" s="1"/>
      <c r="G168" s="1"/>
      <c r="H168" s="1"/>
      <c r="I168" s="1"/>
      <c r="J168" s="1"/>
      <c r="K168" s="1"/>
      <c r="L168" s="1"/>
      <c r="M168" s="1"/>
      <c r="N168" s="9"/>
      <c r="O168" s="5"/>
      <c r="P168" s="5"/>
      <c r="Q168" s="1"/>
      <c r="R168" s="1"/>
      <c r="S168" s="5"/>
      <c r="T168" s="5"/>
      <c r="U168" s="5"/>
      <c r="V168" s="1"/>
      <c r="W168" s="1"/>
      <c r="X168" s="1"/>
      <c r="Y168" s="1"/>
      <c r="Z168" s="5"/>
      <c r="AA168" s="5"/>
      <c r="AB168" s="5"/>
      <c r="AC168" s="5"/>
      <c r="AD168" s="5"/>
      <c r="AE168" s="5"/>
      <c r="AF168" s="5"/>
      <c r="AG168" s="1"/>
      <c r="AH168" s="1"/>
    </row>
    <row r="169" spans="1:34" x14ac:dyDescent="0.3">
      <c r="A169" s="9">
        <f>'Link Coordinates'!A87</f>
        <v>74</v>
      </c>
      <c r="B169" s="9" t="str">
        <f>'Link Coordinates'!B87</f>
        <v>Parkway entrance queue</v>
      </c>
      <c r="C169" s="9" t="str">
        <f>'Link Coordinates'!C87</f>
        <v>'74-Parkway ent queue'</v>
      </c>
      <c r="D169" s="35">
        <f>'Link Coordinates'!D87</f>
        <v>574.29999999999995</v>
      </c>
      <c r="E169" s="35">
        <f>'Link Coordinates'!E87</f>
        <v>318.10000000000002</v>
      </c>
      <c r="F169" s="1">
        <f>'Link Coordinates'!F87</f>
        <v>574.37588941011506</v>
      </c>
      <c r="G169" s="1">
        <f>'Link Coordinates'!G87</f>
        <v>319.59807903577632</v>
      </c>
      <c r="H169" s="1">
        <f>'Link Coordinates'!H87</f>
        <v>598.74464172540922</v>
      </c>
      <c r="I169" s="1">
        <f>'Link Coordinates'!I87</f>
        <v>318.36361129790453</v>
      </c>
      <c r="J169" s="1">
        <f>'Link Coordinates'!J87</f>
        <v>1884.4353327103511</v>
      </c>
      <c r="K169" s="1">
        <f>'Link Coordinates'!K87</f>
        <v>1048.5501280701321</v>
      </c>
      <c r="L169" s="1">
        <f>'Link Coordinates'!L87</f>
        <v>1964.3853074980616</v>
      </c>
      <c r="M169" s="1">
        <f>'Link Coordinates'!M87</f>
        <v>1044.500037066616</v>
      </c>
      <c r="N169" s="9">
        <f>'Link Coordinates'!N87</f>
        <v>1.3</v>
      </c>
      <c r="O169" s="5">
        <f>'Link Coordinates'!O87</f>
        <v>24.4</v>
      </c>
      <c r="P169" s="5">
        <f>'Link Coordinates'!P87</f>
        <v>3</v>
      </c>
      <c r="Q169" s="1">
        <f>'Link Coordinates'!Q87</f>
        <v>2.9</v>
      </c>
      <c r="R169" s="1">
        <f>'Link Coordinates'!R87</f>
        <v>87.1</v>
      </c>
      <c r="S169" s="5">
        <f>'Link Coordinates'!S87</f>
        <v>1.2</v>
      </c>
      <c r="T169" s="5">
        <f>'Link Coordinates'!T87</f>
        <v>3.1E-7</v>
      </c>
      <c r="U169" s="5">
        <f>'Link Coordinates'!U87</f>
        <v>0</v>
      </c>
      <c r="V169" s="1">
        <f>'Link Coordinates'!V87</f>
        <v>495569.37588941009</v>
      </c>
      <c r="W169" s="1">
        <f>'Link Coordinates'!W87</f>
        <v>4411999.598079036</v>
      </c>
      <c r="X169" s="1">
        <f>'Link Coordinates'!X87</f>
        <v>495593.74464172538</v>
      </c>
      <c r="Y169" s="1">
        <f>'Link Coordinates'!Y87</f>
        <v>4411998.3636112977</v>
      </c>
      <c r="Z169" s="5">
        <f>'Link Coordinates'!Z87</f>
        <v>1625883.7791647313</v>
      </c>
      <c r="AA169" s="5">
        <f>'Link Coordinates'!AA87</f>
        <v>14475064.298159566</v>
      </c>
      <c r="AB169" s="5">
        <f>'Link Coordinates'!AB87</f>
        <v>1625963.7291395189</v>
      </c>
      <c r="AC169" s="5">
        <f>'Link Coordinates'!AC87</f>
        <v>14475060.248068562</v>
      </c>
      <c r="AD169" s="5">
        <f>'Link Coordinates'!AD87</f>
        <v>1</v>
      </c>
      <c r="AE169" s="5">
        <f>'Link Coordinates'!AE87</f>
        <v>12</v>
      </c>
      <c r="AF169" s="5">
        <f>'Link Coordinates'!AF87</f>
        <v>6</v>
      </c>
      <c r="AG169" s="1">
        <f>'Link Coordinates'!AG87</f>
        <v>31.685039370078741</v>
      </c>
      <c r="AH169" s="1">
        <f>'Link Coordinates'!AH87</f>
        <v>9.6576000000000004</v>
      </c>
    </row>
    <row r="170" spans="1:34" x14ac:dyDescent="0.3">
      <c r="A170" s="9"/>
      <c r="B170" s="9"/>
      <c r="C170" s="9"/>
      <c r="D170" s="35"/>
      <c r="E170" s="35"/>
      <c r="F170" s="1"/>
      <c r="G170" s="1"/>
      <c r="H170" s="1"/>
      <c r="I170" s="1"/>
      <c r="J170" s="1"/>
      <c r="K170" s="1"/>
      <c r="L170" s="1"/>
      <c r="M170" s="1"/>
      <c r="N170" s="9"/>
      <c r="O170" s="5"/>
      <c r="P170" s="5"/>
      <c r="Q170" s="1"/>
      <c r="R170" s="1"/>
      <c r="S170" s="5"/>
      <c r="T170" s="5"/>
      <c r="U170" s="5"/>
      <c r="V170" s="1"/>
      <c r="W170" s="1"/>
      <c r="X170" s="1"/>
      <c r="Y170" s="1"/>
      <c r="Z170" s="5"/>
      <c r="AA170" s="5"/>
      <c r="AB170" s="5"/>
      <c r="AC170" s="5"/>
      <c r="AD170" s="5"/>
      <c r="AE170" s="5"/>
      <c r="AF170" s="5"/>
      <c r="AG170" s="1"/>
      <c r="AH170" s="1"/>
    </row>
    <row r="171" spans="1:34" x14ac:dyDescent="0.3">
      <c r="A171" s="9"/>
      <c r="B171" s="9"/>
      <c r="C171" s="9"/>
      <c r="D171" s="35"/>
      <c r="E171" s="35"/>
      <c r="F171" s="1"/>
      <c r="G171" s="1"/>
      <c r="H171" s="1"/>
      <c r="I171" s="1"/>
      <c r="J171" s="1"/>
      <c r="K171" s="1"/>
      <c r="L171" s="1"/>
      <c r="M171" s="1"/>
      <c r="N171" s="9"/>
      <c r="O171" s="5"/>
      <c r="P171" s="5"/>
      <c r="Q171" s="1"/>
      <c r="R171" s="1"/>
      <c r="S171" s="5"/>
      <c r="T171" s="5"/>
      <c r="U171" s="5"/>
      <c r="V171" s="1"/>
      <c r="W171" s="1"/>
      <c r="X171" s="1"/>
      <c r="Y171" s="1"/>
      <c r="Z171" s="5"/>
      <c r="AA171" s="5"/>
      <c r="AB171" s="5"/>
      <c r="AC171" s="5"/>
      <c r="AD171" s="5"/>
      <c r="AE171" s="5"/>
      <c r="AF171" s="5"/>
      <c r="AG171" s="1"/>
      <c r="AH171" s="1"/>
    </row>
    <row r="172" spans="1:34" x14ac:dyDescent="0.3">
      <c r="A172" s="9" t="str">
        <f>'Link Coordinates'!A89</f>
        <v>Transit-only Links</v>
      </c>
      <c r="B172" s="9"/>
      <c r="C172" s="9"/>
      <c r="D172" s="35"/>
      <c r="E172" s="35"/>
      <c r="F172" s="1"/>
      <c r="G172" s="1"/>
      <c r="H172" s="1"/>
      <c r="I172" s="1"/>
      <c r="J172" s="1"/>
      <c r="K172" s="1"/>
      <c r="L172" s="1"/>
      <c r="M172" s="1"/>
      <c r="N172" s="9"/>
      <c r="O172" s="5"/>
      <c r="P172" s="5"/>
      <c r="Q172" s="1"/>
      <c r="R172" s="1"/>
      <c r="S172" s="5"/>
      <c r="T172" s="5"/>
      <c r="U172" s="5"/>
      <c r="V172" s="1"/>
      <c r="W172" s="1"/>
      <c r="X172" s="1"/>
      <c r="Y172" s="1"/>
      <c r="Z172" s="5"/>
      <c r="AA172" s="5"/>
      <c r="AB172" s="5"/>
      <c r="AC172" s="5"/>
      <c r="AD172" s="5"/>
      <c r="AE172" s="5"/>
      <c r="AF172" s="5"/>
      <c r="AG172" s="1"/>
      <c r="AH172" s="1"/>
    </row>
    <row r="173" spans="1:34" x14ac:dyDescent="0.3">
      <c r="A173" s="9">
        <f>'Link Coordinates'!A90</f>
        <v>44</v>
      </c>
      <c r="B173" s="9" t="str">
        <f>'Link Coordinates'!B90</f>
        <v>intersection (C) EB LT queue</v>
      </c>
      <c r="C173" s="9" t="str">
        <f>'Link Coordinates'!C90</f>
        <v>'44-Int C EB LT queue'</v>
      </c>
      <c r="D173" s="35">
        <f>'Link Coordinates'!D90</f>
        <v>296.8</v>
      </c>
      <c r="E173" s="35">
        <f>'Link Coordinates'!E90</f>
        <v>201.3</v>
      </c>
      <c r="F173" s="1">
        <f>'Link Coordinates'!F90</f>
        <v>298.14240154240304</v>
      </c>
      <c r="G173" s="1">
        <f>'Link Coordinates'!G90</f>
        <v>201.96929671966473</v>
      </c>
      <c r="H173" s="1">
        <f>'Link Coordinates'!H90</f>
        <v>302.55975989219013</v>
      </c>
      <c r="I173" s="1">
        <f>'Link Coordinates'!I90</f>
        <v>193.10944653980468</v>
      </c>
      <c r="J173" s="1">
        <f>'Link Coordinates'!J90</f>
        <v>978.15748537533796</v>
      </c>
      <c r="K173" s="1">
        <f>'Link Coordinates'!K90</f>
        <v>662.62892624561914</v>
      </c>
      <c r="L173" s="1">
        <f>'Link Coordinates'!L90</f>
        <v>992.65013087988882</v>
      </c>
      <c r="M173" s="1">
        <f>'Link Coordinates'!M90</f>
        <v>633.56117631169514</v>
      </c>
      <c r="N173" s="9">
        <f>'Link Coordinates'!N90</f>
        <v>1.3</v>
      </c>
      <c r="O173" s="5">
        <f>'Link Coordinates'!O90</f>
        <v>9.9</v>
      </c>
      <c r="P173" s="5">
        <f>'Link Coordinates'!P90</f>
        <v>3</v>
      </c>
      <c r="Q173" s="1">
        <f>'Link Coordinates'!Q90</f>
        <v>63.5</v>
      </c>
      <c r="R173" s="1">
        <f>'Link Coordinates'!R90</f>
        <v>26.5</v>
      </c>
      <c r="S173" s="5">
        <f>'Link Coordinates'!S90</f>
        <v>1.2</v>
      </c>
      <c r="T173" s="5">
        <f>'Link Coordinates'!T90</f>
        <v>3.1E-7</v>
      </c>
      <c r="U173" s="5">
        <f>'Link Coordinates'!U90</f>
        <v>0</v>
      </c>
      <c r="V173" s="1">
        <f>'Link Coordinates'!V90</f>
        <v>495293.1424015424</v>
      </c>
      <c r="W173" s="1">
        <f>'Link Coordinates'!W90</f>
        <v>4411881.9692967199</v>
      </c>
      <c r="X173" s="1">
        <f>'Link Coordinates'!X90</f>
        <v>495297.55975989217</v>
      </c>
      <c r="Y173" s="1">
        <f>'Link Coordinates'!Y90</f>
        <v>4411873.1094465395</v>
      </c>
      <c r="Z173" s="5">
        <f>'Link Coordinates'!Z90</f>
        <v>1624977.5013173963</v>
      </c>
      <c r="AA173" s="5">
        <f>'Link Coordinates'!AA90</f>
        <v>14474678.376957742</v>
      </c>
      <c r="AB173" s="5">
        <f>'Link Coordinates'!AB90</f>
        <v>1624991.9939629007</v>
      </c>
      <c r="AC173" s="5">
        <f>'Link Coordinates'!AC90</f>
        <v>14474649.309207806</v>
      </c>
      <c r="AD173" s="5">
        <f>'Link Coordinates'!AD90</f>
        <v>1</v>
      </c>
      <c r="AE173" s="5">
        <f>'Link Coordinates'!AE90</f>
        <v>12</v>
      </c>
      <c r="AF173" s="5">
        <f>'Link Coordinates'!AF90</f>
        <v>6</v>
      </c>
      <c r="AG173" s="1">
        <f>'Link Coordinates'!AG90</f>
        <v>31.685039370078741</v>
      </c>
      <c r="AH173" s="1">
        <f>'Link Coordinates'!AH90</f>
        <v>0</v>
      </c>
    </row>
    <row r="174" spans="1:34" x14ac:dyDescent="0.3">
      <c r="A174" s="9">
        <f>'Link Coordinates'!A91</f>
        <v>46</v>
      </c>
      <c r="B174" s="9" t="str">
        <f>'Link Coordinates'!B91</f>
        <v>intersection (C) EB queue</v>
      </c>
      <c r="C174" s="9" t="str">
        <f>'Link Coordinates'!C91</f>
        <v>'46-Int C EB queue'</v>
      </c>
      <c r="D174" s="35">
        <f>'Link Coordinates'!D91</f>
        <v>238.7</v>
      </c>
      <c r="E174" s="35">
        <f>'Link Coordinates'!E91</f>
        <v>127.5</v>
      </c>
      <c r="F174" s="1">
        <f>'Link Coordinates'!F91</f>
        <v>238.73141535234873</v>
      </c>
      <c r="G174" s="1">
        <f>'Link Coordinates'!G91</f>
        <v>130.49983550809654</v>
      </c>
      <c r="H174" s="1">
        <f>'Link Coordinates'!H91</f>
        <v>318.72702890158973</v>
      </c>
      <c r="I174" s="1">
        <f>'Link Coordinates'!I91</f>
        <v>129.66209277879688</v>
      </c>
      <c r="J174" s="1">
        <f>'Link Coordinates'!J91</f>
        <v>783.23955168093414</v>
      </c>
      <c r="K174" s="1">
        <f>'Link Coordinates'!K91</f>
        <v>428.14906662761331</v>
      </c>
      <c r="L174" s="1">
        <f>'Link Coordinates'!L91</f>
        <v>1045.6923520393364</v>
      </c>
      <c r="M174" s="1">
        <f>'Link Coordinates'!M91</f>
        <v>425.40056685956978</v>
      </c>
      <c r="N174" s="9">
        <f>'Link Coordinates'!N91</f>
        <v>1.3</v>
      </c>
      <c r="O174" s="5">
        <f>'Link Coordinates'!O91</f>
        <v>80</v>
      </c>
      <c r="P174" s="5">
        <f>'Link Coordinates'!P91</f>
        <v>6</v>
      </c>
      <c r="Q174" s="1">
        <f>'Link Coordinates'!Q91</f>
        <v>0.6</v>
      </c>
      <c r="R174" s="1">
        <f>'Link Coordinates'!R91</f>
        <v>89.4</v>
      </c>
      <c r="S174" s="5">
        <f>'Link Coordinates'!S91</f>
        <v>1.2</v>
      </c>
      <c r="T174" s="5">
        <f>'Link Coordinates'!T91</f>
        <v>3.1E-7</v>
      </c>
      <c r="U174" s="5">
        <f>'Link Coordinates'!U91</f>
        <v>0</v>
      </c>
      <c r="V174" s="1">
        <f>'Link Coordinates'!V91</f>
        <v>495233.73141535238</v>
      </c>
      <c r="W174" s="1">
        <f>'Link Coordinates'!W91</f>
        <v>4411810.4998355079</v>
      </c>
      <c r="X174" s="1">
        <f>'Link Coordinates'!X91</f>
        <v>495313.72702890157</v>
      </c>
      <c r="Y174" s="1">
        <f>'Link Coordinates'!Y91</f>
        <v>4411809.6620927788</v>
      </c>
      <c r="Z174" s="5">
        <f>'Link Coordinates'!Z91</f>
        <v>1624782.583383702</v>
      </c>
      <c r="AA174" s="5">
        <f>'Link Coordinates'!AA91</f>
        <v>14474443.897098122</v>
      </c>
      <c r="AB174" s="5">
        <f>'Link Coordinates'!AB91</f>
        <v>1625045.0361840602</v>
      </c>
      <c r="AC174" s="5">
        <f>'Link Coordinates'!AC91</f>
        <v>14474441.148598354</v>
      </c>
      <c r="AD174" s="5">
        <f>'Link Coordinates'!AD91</f>
        <v>2</v>
      </c>
      <c r="AE174" s="5">
        <f>'Link Coordinates'!AE91</f>
        <v>24</v>
      </c>
      <c r="AF174" s="5">
        <f>'Link Coordinates'!AF91</f>
        <v>6</v>
      </c>
      <c r="AG174" s="1">
        <f>'Link Coordinates'!AG91</f>
        <v>43.685039370078741</v>
      </c>
      <c r="AH174" s="1">
        <f>'Link Coordinates'!AH91</f>
        <v>0</v>
      </c>
    </row>
    <row r="175" spans="1:34" x14ac:dyDescent="0.3">
      <c r="A175" s="9">
        <f>'Link Coordinates'!A92</f>
        <v>53</v>
      </c>
      <c r="B175" s="9" t="str">
        <f>'Link Coordinates'!B92</f>
        <v>intersection (C) EB departure</v>
      </c>
      <c r="C175" s="9" t="str">
        <f>'Link Coordinates'!C92</f>
        <v>'53-Int C EB depart'</v>
      </c>
      <c r="D175" s="35">
        <f>'Link Coordinates'!D92</f>
        <v>319.10000000000002</v>
      </c>
      <c r="E175" s="35">
        <f>'Link Coordinates'!E92</f>
        <v>126.7</v>
      </c>
      <c r="F175" s="1">
        <f>'Link Coordinates'!F92</f>
        <v>319.08952804575438</v>
      </c>
      <c r="G175" s="1">
        <f>'Link Coordinates'!G92</f>
        <v>129.69998172297338</v>
      </c>
      <c r="H175" s="1">
        <f>'Link Coordinates'!H92</f>
        <v>411.3889657225684</v>
      </c>
      <c r="I175" s="1">
        <f>'Link Coordinates'!I92</f>
        <v>130.02216884859854</v>
      </c>
      <c r="J175" s="1">
        <f>'Link Coordinates'!J92</f>
        <v>1046.8816536934198</v>
      </c>
      <c r="K175" s="1">
        <f>'Link Coordinates'!K92</f>
        <v>425.52487441920397</v>
      </c>
      <c r="L175" s="1">
        <f>'Link Coordinates'!L92</f>
        <v>1349.7013311107887</v>
      </c>
      <c r="M175" s="1">
        <f>'Link Coordinates'!M92</f>
        <v>426.58191879461464</v>
      </c>
      <c r="N175" s="9">
        <f>'Link Coordinates'!N92</f>
        <v>1.3</v>
      </c>
      <c r="O175" s="5">
        <f>'Link Coordinates'!O92</f>
        <v>92.3</v>
      </c>
      <c r="P175" s="5">
        <f>'Link Coordinates'!P92</f>
        <v>6</v>
      </c>
      <c r="Q175" s="1">
        <f>'Link Coordinates'!Q92</f>
        <v>-0.2</v>
      </c>
      <c r="R175" s="1">
        <f>'Link Coordinates'!R92</f>
        <v>90.2</v>
      </c>
      <c r="S175" s="5">
        <f>'Link Coordinates'!S92</f>
        <v>1.2</v>
      </c>
      <c r="T175" s="5">
        <f>'Link Coordinates'!T92</f>
        <v>3.1E-7</v>
      </c>
      <c r="U175" s="5">
        <f>'Link Coordinates'!U92</f>
        <v>0</v>
      </c>
      <c r="V175" s="1">
        <f>'Link Coordinates'!V92</f>
        <v>495314.08952804573</v>
      </c>
      <c r="W175" s="1">
        <f>'Link Coordinates'!W92</f>
        <v>4411809.699981723</v>
      </c>
      <c r="X175" s="1">
        <f>'Link Coordinates'!X92</f>
        <v>495406.38896572258</v>
      </c>
      <c r="Y175" s="1">
        <f>'Link Coordinates'!Y92</f>
        <v>4411810.0221688487</v>
      </c>
      <c r="Z175" s="5">
        <f>'Link Coordinates'!Z92</f>
        <v>1625046.2254857142</v>
      </c>
      <c r="AA175" s="5">
        <f>'Link Coordinates'!AA92</f>
        <v>14474441.272905914</v>
      </c>
      <c r="AB175" s="5">
        <f>'Link Coordinates'!AB92</f>
        <v>1625349.0451631318</v>
      </c>
      <c r="AC175" s="5">
        <f>'Link Coordinates'!AC92</f>
        <v>14474442.32995029</v>
      </c>
      <c r="AD175" s="5">
        <f>'Link Coordinates'!AD92</f>
        <v>2</v>
      </c>
      <c r="AE175" s="5">
        <f>'Link Coordinates'!AE92</f>
        <v>24</v>
      </c>
      <c r="AF175" s="5">
        <f>'Link Coordinates'!AF92</f>
        <v>6</v>
      </c>
      <c r="AG175" s="1">
        <f>'Link Coordinates'!AG92</f>
        <v>43.685039370078741</v>
      </c>
      <c r="AH175" s="1">
        <f>'Link Coordinates'!AH92</f>
        <v>0</v>
      </c>
    </row>
    <row r="176" spans="1:34" x14ac:dyDescent="0.3">
      <c r="A176" s="9">
        <f>'Link Coordinates'!A93</f>
        <v>54</v>
      </c>
      <c r="B176" s="9" t="str">
        <f>'Link Coordinates'!B93</f>
        <v>intersection (C) EB Transit entrance</v>
      </c>
      <c r="C176" s="9" t="str">
        <f>'Link Coordinates'!C93</f>
        <v>'54-Int C EB Transit'</v>
      </c>
      <c r="D176" s="35">
        <f>'Link Coordinates'!D93</f>
        <v>412.6</v>
      </c>
      <c r="E176" s="35">
        <f>'Link Coordinates'!E93</f>
        <v>130.30000000000001</v>
      </c>
      <c r="F176" s="1">
        <f>'Link Coordinates'!F93</f>
        <v>411.68685785648694</v>
      </c>
      <c r="G176" s="1">
        <f>'Link Coordinates'!G93</f>
        <v>131.49003001043687</v>
      </c>
      <c r="H176" s="1">
        <f>'Link Coordinates'!H93</f>
        <v>437.07416474580646</v>
      </c>
      <c r="I176" s="1">
        <f>'Link Coordinates'!I93</f>
        <v>150.97039573871592</v>
      </c>
      <c r="J176" s="1">
        <f>'Link Coordinates'!J93</f>
        <v>1350.6786675081592</v>
      </c>
      <c r="K176" s="1">
        <f>'Link Coordinates'!K93</f>
        <v>431.39773625471412</v>
      </c>
      <c r="L176" s="1">
        <f>'Link Coordinates'!L93</f>
        <v>1433.9703567775803</v>
      </c>
      <c r="M176" s="1">
        <f>'Link Coordinates'!M93</f>
        <v>495.30969730549839</v>
      </c>
      <c r="N176" s="9">
        <f>'Link Coordinates'!N93</f>
        <v>1.3</v>
      </c>
      <c r="O176" s="5">
        <f>'Link Coordinates'!O93</f>
        <v>32</v>
      </c>
      <c r="P176" s="5">
        <f>'Link Coordinates'!P93</f>
        <v>3</v>
      </c>
      <c r="Q176" s="1">
        <f>'Link Coordinates'!Q93</f>
        <v>-37.5</v>
      </c>
      <c r="R176" s="1">
        <f>'Link Coordinates'!R93</f>
        <v>127.5</v>
      </c>
      <c r="S176" s="5">
        <f>'Link Coordinates'!S93</f>
        <v>1.2</v>
      </c>
      <c r="T176" s="5">
        <f>'Link Coordinates'!T93</f>
        <v>3.1E-7</v>
      </c>
      <c r="U176" s="5">
        <f>'Link Coordinates'!U93</f>
        <v>0</v>
      </c>
      <c r="V176" s="1">
        <f>'Link Coordinates'!V93</f>
        <v>495406.68685785646</v>
      </c>
      <c r="W176" s="1">
        <f>'Link Coordinates'!W93</f>
        <v>4411811.4900300102</v>
      </c>
      <c r="X176" s="1">
        <f>'Link Coordinates'!X93</f>
        <v>495432.07416474581</v>
      </c>
      <c r="Y176" s="1">
        <f>'Link Coordinates'!Y93</f>
        <v>4411830.9703957383</v>
      </c>
      <c r="Z176" s="5">
        <f>'Link Coordinates'!Z93</f>
        <v>1625350.0224995289</v>
      </c>
      <c r="AA176" s="5">
        <f>'Link Coordinates'!AA93</f>
        <v>14474447.14576775</v>
      </c>
      <c r="AB176" s="5">
        <f>'Link Coordinates'!AB93</f>
        <v>1625433.3141887984</v>
      </c>
      <c r="AC176" s="5">
        <f>'Link Coordinates'!AC93</f>
        <v>14474511.057728799</v>
      </c>
      <c r="AD176" s="5">
        <f>'Link Coordinates'!AD93</f>
        <v>1</v>
      </c>
      <c r="AE176" s="5">
        <f>'Link Coordinates'!AE93</f>
        <v>12</v>
      </c>
      <c r="AF176" s="5">
        <f>'Link Coordinates'!AF93</f>
        <v>6</v>
      </c>
      <c r="AG176" s="1">
        <f>'Link Coordinates'!AG93</f>
        <v>31.685039370078741</v>
      </c>
      <c r="AH176" s="1">
        <f>'Link Coordinates'!AH93</f>
        <v>0</v>
      </c>
    </row>
    <row r="177" spans="1:34" x14ac:dyDescent="0.3">
      <c r="A177" s="9" t="str">
        <f>'Link Coordinates'!A94</f>
        <v>55A</v>
      </c>
      <c r="B177" s="9" t="str">
        <f>'Link Coordinates'!B94</f>
        <v>intersection (C) WB Transit entrance/exit</v>
      </c>
      <c r="C177" s="9" t="str">
        <f>'Link Coordinates'!C94</f>
        <v>'55A-Int C EB Transit'</v>
      </c>
      <c r="D177" s="35">
        <f>'Link Coordinates'!D94</f>
        <v>425.5</v>
      </c>
      <c r="E177" s="35">
        <f>'Link Coordinates'!E94</f>
        <v>181.1</v>
      </c>
      <c r="F177" s="1">
        <f>'Link Coordinates'!F94</f>
        <v>428.42192790183714</v>
      </c>
      <c r="G177" s="1">
        <f>'Link Coordinates'!G94</f>
        <v>180.42004607768942</v>
      </c>
      <c r="H177" s="1">
        <f>'Link Coordinates'!H94</f>
        <v>419.21988481990081</v>
      </c>
      <c r="I177" s="1">
        <f>'Link Coordinates'!I94</f>
        <v>140.87662180615993</v>
      </c>
      <c r="J177" s="1">
        <f>'Link Coordinates'!J94</f>
        <v>1405.5837529587832</v>
      </c>
      <c r="K177" s="1">
        <f>'Link Coordinates'!K94</f>
        <v>591.92928503178939</v>
      </c>
      <c r="L177" s="1">
        <f>'Link Coordinates'!L94</f>
        <v>1375.3933228999369</v>
      </c>
      <c r="M177" s="1">
        <f>'Link Coordinates'!M94</f>
        <v>462.19364109632522</v>
      </c>
      <c r="N177" s="9">
        <f>'Link Coordinates'!N94</f>
        <v>1.3</v>
      </c>
      <c r="O177" s="5">
        <f>'Link Coordinates'!O94</f>
        <v>40.6</v>
      </c>
      <c r="P177" s="5">
        <f>'Link Coordinates'!P94</f>
        <v>6</v>
      </c>
      <c r="Q177" s="1">
        <f>'Link Coordinates'!Q94</f>
        <v>103.1</v>
      </c>
      <c r="R177" s="1">
        <f>'Link Coordinates'!R94</f>
        <v>346.9</v>
      </c>
      <c r="S177" s="5">
        <f>'Link Coordinates'!S94</f>
        <v>1.2</v>
      </c>
      <c r="T177" s="5">
        <f>'Link Coordinates'!T94</f>
        <v>3.1E-7</v>
      </c>
      <c r="U177" s="5">
        <f>'Link Coordinates'!U94</f>
        <v>0</v>
      </c>
      <c r="V177" s="1">
        <f>'Link Coordinates'!V94</f>
        <v>495423.42192790186</v>
      </c>
      <c r="W177" s="1">
        <f>'Link Coordinates'!W94</f>
        <v>4411860.420046078</v>
      </c>
      <c r="X177" s="1">
        <f>'Link Coordinates'!X94</f>
        <v>495414.21988481988</v>
      </c>
      <c r="Y177" s="1">
        <f>'Link Coordinates'!Y94</f>
        <v>4411820.8766218061</v>
      </c>
      <c r="Z177" s="5">
        <f>'Link Coordinates'!Z94</f>
        <v>1625404.9275849797</v>
      </c>
      <c r="AA177" s="5">
        <f>'Link Coordinates'!AA94</f>
        <v>14474607.677316528</v>
      </c>
      <c r="AB177" s="5">
        <f>'Link Coordinates'!AB94</f>
        <v>1625374.7371549208</v>
      </c>
      <c r="AC177" s="5">
        <f>'Link Coordinates'!AC94</f>
        <v>14474477.941672591</v>
      </c>
      <c r="AD177" s="5">
        <f>'Link Coordinates'!AD94</f>
        <v>2</v>
      </c>
      <c r="AE177" s="5">
        <f>'Link Coordinates'!AE94</f>
        <v>24</v>
      </c>
      <c r="AF177" s="5">
        <f>'Link Coordinates'!AF94</f>
        <v>6</v>
      </c>
      <c r="AG177" s="1">
        <f>'Link Coordinates'!AG94</f>
        <v>43.685039370078741</v>
      </c>
      <c r="AH177" s="1">
        <f>'Link Coordinates'!AH94</f>
        <v>0</v>
      </c>
    </row>
    <row r="178" spans="1:34" x14ac:dyDescent="0.3">
      <c r="A178" s="9" t="str">
        <f>'Link Coordinates'!A95</f>
        <v>55B</v>
      </c>
      <c r="B178" s="9" t="str">
        <f>'Link Coordinates'!B95</f>
        <v>intersection (C) WB Transit entrance/exit</v>
      </c>
      <c r="C178" s="9" t="str">
        <f>'Link Coordinates'!C95</f>
        <v>'55B-Int C EB Transit'</v>
      </c>
      <c r="D178" s="35">
        <f>'Link Coordinates'!D95</f>
        <v>414.7</v>
      </c>
      <c r="E178" s="35">
        <f>'Link Coordinates'!E95</f>
        <v>143.1</v>
      </c>
      <c r="F178" s="1">
        <f>'Link Coordinates'!F95</f>
        <v>414.91449233299807</v>
      </c>
      <c r="G178" s="1">
        <f>'Link Coordinates'!G95</f>
        <v>140.10767765120715</v>
      </c>
      <c r="H178" s="1">
        <f>'Link Coordinates'!H95</f>
        <v>374.717628780881</v>
      </c>
      <c r="I178" s="1">
        <f>'Link Coordinates'!I95</f>
        <v>137.2263306445999</v>
      </c>
      <c r="J178" s="1">
        <f>'Link Coordinates'!J95</f>
        <v>1361.2680194652166</v>
      </c>
      <c r="K178" s="1">
        <f>'Link Coordinates'!K95</f>
        <v>459.67085843571897</v>
      </c>
      <c r="L178" s="1">
        <f>'Link Coordinates'!L95</f>
        <v>1229.388545869032</v>
      </c>
      <c r="M178" s="1">
        <f>'Link Coordinates'!M95</f>
        <v>450.21762022506528</v>
      </c>
      <c r="N178" s="9">
        <f>'Link Coordinates'!N95</f>
        <v>1.3</v>
      </c>
      <c r="O178" s="5">
        <f>'Link Coordinates'!O95</f>
        <v>40.299999999999997</v>
      </c>
      <c r="P178" s="5">
        <f>'Link Coordinates'!P95</f>
        <v>6</v>
      </c>
      <c r="Q178" s="1">
        <f>'Link Coordinates'!Q95</f>
        <v>175.9</v>
      </c>
      <c r="R178" s="1">
        <f>'Link Coordinates'!R95</f>
        <v>274.10000000000002</v>
      </c>
      <c r="S178" s="5">
        <f>'Link Coordinates'!S95</f>
        <v>1.2</v>
      </c>
      <c r="T178" s="5">
        <f>'Link Coordinates'!T95</f>
        <v>3.1E-7</v>
      </c>
      <c r="U178" s="5">
        <f>'Link Coordinates'!U95</f>
        <v>0</v>
      </c>
      <c r="V178" s="1">
        <f>'Link Coordinates'!V95</f>
        <v>495409.91449233302</v>
      </c>
      <c r="W178" s="1">
        <f>'Link Coordinates'!W95</f>
        <v>4411820.1076776516</v>
      </c>
      <c r="X178" s="1">
        <f>'Link Coordinates'!X95</f>
        <v>495369.71762878087</v>
      </c>
      <c r="Y178" s="1">
        <f>'Link Coordinates'!Y95</f>
        <v>4411817.2263306445</v>
      </c>
      <c r="Z178" s="5">
        <f>'Link Coordinates'!Z95</f>
        <v>1625360.6118514861</v>
      </c>
      <c r="AA178" s="5">
        <f>'Link Coordinates'!AA95</f>
        <v>14474475.418889932</v>
      </c>
      <c r="AB178" s="5">
        <f>'Link Coordinates'!AB95</f>
        <v>1625228.7323778898</v>
      </c>
      <c r="AC178" s="5">
        <f>'Link Coordinates'!AC95</f>
        <v>14474465.965651721</v>
      </c>
      <c r="AD178" s="5">
        <f>'Link Coordinates'!AD95</f>
        <v>2</v>
      </c>
      <c r="AE178" s="5">
        <f>'Link Coordinates'!AE95</f>
        <v>24</v>
      </c>
      <c r="AF178" s="5">
        <f>'Link Coordinates'!AF95</f>
        <v>6</v>
      </c>
      <c r="AG178" s="1">
        <f>'Link Coordinates'!AG95</f>
        <v>43.685039370078741</v>
      </c>
      <c r="AH178" s="1">
        <f>'Link Coordinates'!AH95</f>
        <v>0</v>
      </c>
    </row>
    <row r="179" spans="1:34" x14ac:dyDescent="0.3">
      <c r="A179" s="9">
        <f>'Link Coordinates'!A96</f>
        <v>56</v>
      </c>
      <c r="B179" s="9" t="str">
        <f>'Link Coordinates'!B96</f>
        <v>intersection (C) WB queue</v>
      </c>
      <c r="C179" s="9" t="str">
        <f>'Link Coordinates'!C96</f>
        <v>'56-Int C WB queue'</v>
      </c>
      <c r="D179" s="35">
        <f>'Link Coordinates'!D96</f>
        <v>373.8</v>
      </c>
      <c r="E179" s="35">
        <f>'Link Coordinates'!E96</f>
        <v>140.69999999999999</v>
      </c>
      <c r="F179" s="1">
        <f>'Link Coordinates'!F96</f>
        <v>373.7712038364005</v>
      </c>
      <c r="G179" s="1">
        <f>'Link Coordinates'!G96</f>
        <v>139.20027643181751</v>
      </c>
      <c r="H179" s="1">
        <f>'Link Coordinates'!H96</f>
        <v>341.77710104850792</v>
      </c>
      <c r="I179" s="1">
        <f>'Link Coordinates'!I96</f>
        <v>139.8145945886076</v>
      </c>
      <c r="J179" s="1">
        <f>'Link Coordinates'!J96</f>
        <v>1226.2834771535449</v>
      </c>
      <c r="K179" s="1">
        <f>'Link Coordinates'!K96</f>
        <v>456.69382031436191</v>
      </c>
      <c r="L179" s="1">
        <f>'Link Coordinates'!L96</f>
        <v>1121.3159483218762</v>
      </c>
      <c r="M179" s="1">
        <f>'Link Coordinates'!M96</f>
        <v>458.70929983138979</v>
      </c>
      <c r="N179" s="9">
        <f>'Link Coordinates'!N96</f>
        <v>1.3</v>
      </c>
      <c r="O179" s="5">
        <f>'Link Coordinates'!O96</f>
        <v>32</v>
      </c>
      <c r="P179" s="5">
        <f>'Link Coordinates'!P96</f>
        <v>3</v>
      </c>
      <c r="Q179" s="1">
        <f>'Link Coordinates'!Q96</f>
        <v>-178.9</v>
      </c>
      <c r="R179" s="1">
        <f>'Link Coordinates'!R96</f>
        <v>268.89999999999998</v>
      </c>
      <c r="S179" s="5">
        <f>'Link Coordinates'!S96</f>
        <v>1.2</v>
      </c>
      <c r="T179" s="5">
        <f>'Link Coordinates'!T96</f>
        <v>3.1E-7</v>
      </c>
      <c r="U179" s="5">
        <f>'Link Coordinates'!U96</f>
        <v>0</v>
      </c>
      <c r="V179" s="1">
        <f>'Link Coordinates'!V96</f>
        <v>495368.77120383643</v>
      </c>
      <c r="W179" s="1">
        <f>'Link Coordinates'!W96</f>
        <v>4411819.2002764316</v>
      </c>
      <c r="X179" s="1">
        <f>'Link Coordinates'!X96</f>
        <v>495336.7771010485</v>
      </c>
      <c r="Y179" s="1">
        <f>'Link Coordinates'!Y96</f>
        <v>4411819.8145945882</v>
      </c>
      <c r="Z179" s="5">
        <f>'Link Coordinates'!Z96</f>
        <v>1625225.6273091745</v>
      </c>
      <c r="AA179" s="5">
        <f>'Link Coordinates'!AA96</f>
        <v>14474472.44185181</v>
      </c>
      <c r="AB179" s="5">
        <f>'Link Coordinates'!AB96</f>
        <v>1625120.6597803428</v>
      </c>
      <c r="AC179" s="5">
        <f>'Link Coordinates'!AC96</f>
        <v>14474474.457331326</v>
      </c>
      <c r="AD179" s="5">
        <f>'Link Coordinates'!AD96</f>
        <v>1</v>
      </c>
      <c r="AE179" s="5">
        <f>'Link Coordinates'!AE96</f>
        <v>12</v>
      </c>
      <c r="AF179" s="5">
        <f>'Link Coordinates'!AF96</f>
        <v>6</v>
      </c>
      <c r="AG179" s="1">
        <f>'Link Coordinates'!AG96</f>
        <v>31.685039370078741</v>
      </c>
      <c r="AH179" s="1">
        <f>'Link Coordinates'!AH96</f>
        <v>0</v>
      </c>
    </row>
    <row r="180" spans="1:34" x14ac:dyDescent="0.3">
      <c r="A180" s="9">
        <f>'Link Coordinates'!A97</f>
        <v>57</v>
      </c>
      <c r="B180" s="9" t="str">
        <f>'Link Coordinates'!B97</f>
        <v>intersection (C) WB LTqueue</v>
      </c>
      <c r="C180" s="9" t="str">
        <f>'Link Coordinates'!C97</f>
        <v>'57-Int C WB LT queue'</v>
      </c>
      <c r="D180" s="35">
        <f>'Link Coordinates'!D97</f>
        <v>358.8</v>
      </c>
      <c r="E180" s="35">
        <f>'Link Coordinates'!E97</f>
        <v>137.4</v>
      </c>
      <c r="F180" s="1">
        <f>'Link Coordinates'!F97</f>
        <v>358.7712038364005</v>
      </c>
      <c r="G180" s="1">
        <f>'Link Coordinates'!G97</f>
        <v>135.90027643181753</v>
      </c>
      <c r="H180" s="1">
        <f>'Link Coordinates'!H97</f>
        <v>343.57400501215153</v>
      </c>
      <c r="I180" s="1">
        <f>'Link Coordinates'!I97</f>
        <v>136.19207755629282</v>
      </c>
      <c r="J180" s="1">
        <f>'Link Coordinates'!J97</f>
        <v>1177.0708787283481</v>
      </c>
      <c r="K180" s="1">
        <f>'Link Coordinates'!K97</f>
        <v>445.86704866081863</v>
      </c>
      <c r="L180" s="1">
        <f>'Link Coordinates'!L97</f>
        <v>1127.2113025333056</v>
      </c>
      <c r="M180" s="1">
        <f>'Link Coordinates'!M97</f>
        <v>446.82440143140684</v>
      </c>
      <c r="N180" s="9">
        <f>'Link Coordinates'!N97</f>
        <v>1.3</v>
      </c>
      <c r="O180" s="5">
        <f>'Link Coordinates'!O97</f>
        <v>15.2</v>
      </c>
      <c r="P180" s="5">
        <f>'Link Coordinates'!P97</f>
        <v>3</v>
      </c>
      <c r="Q180" s="1">
        <f>'Link Coordinates'!Q97</f>
        <v>-178.9</v>
      </c>
      <c r="R180" s="1">
        <f>'Link Coordinates'!R97</f>
        <v>268.89999999999998</v>
      </c>
      <c r="S180" s="5">
        <f>'Link Coordinates'!S97</f>
        <v>1.2</v>
      </c>
      <c r="T180" s="5">
        <f>'Link Coordinates'!T97</f>
        <v>3.1E-7</v>
      </c>
      <c r="U180" s="5">
        <f>'Link Coordinates'!U97</f>
        <v>0</v>
      </c>
      <c r="V180" s="1">
        <f>'Link Coordinates'!V97</f>
        <v>495353.77120383643</v>
      </c>
      <c r="W180" s="1">
        <f>'Link Coordinates'!W97</f>
        <v>4411815.9002764318</v>
      </c>
      <c r="X180" s="1">
        <f>'Link Coordinates'!X97</f>
        <v>495338.57400501217</v>
      </c>
      <c r="Y180" s="1">
        <f>'Link Coordinates'!Y97</f>
        <v>4411816.1920775566</v>
      </c>
      <c r="Z180" s="5">
        <f>'Link Coordinates'!Z97</f>
        <v>1625176.4147107494</v>
      </c>
      <c r="AA180" s="5">
        <f>'Link Coordinates'!AA97</f>
        <v>14474461.615080155</v>
      </c>
      <c r="AB180" s="5">
        <f>'Link Coordinates'!AB97</f>
        <v>1625126.5551345542</v>
      </c>
      <c r="AC180" s="5">
        <f>'Link Coordinates'!AC97</f>
        <v>14474462.572432928</v>
      </c>
      <c r="AD180" s="5">
        <f>'Link Coordinates'!AD97</f>
        <v>1</v>
      </c>
      <c r="AE180" s="5">
        <f>'Link Coordinates'!AE97</f>
        <v>12</v>
      </c>
      <c r="AF180" s="5">
        <f>'Link Coordinates'!AF97</f>
        <v>6</v>
      </c>
      <c r="AG180" s="1">
        <f>'Link Coordinates'!AG97</f>
        <v>31.685039370078741</v>
      </c>
      <c r="AH180" s="1">
        <f>'Link Coordinates'!AH97</f>
        <v>0</v>
      </c>
    </row>
    <row r="181" spans="1:34" x14ac:dyDescent="0.3">
      <c r="A181" s="9">
        <f>'Link Coordinates'!A98</f>
        <v>60</v>
      </c>
      <c r="B181" s="9" t="str">
        <f>'Link Coordinates'!B98</f>
        <v>West Bus terminal SB bus departure</v>
      </c>
      <c r="C181" s="9">
        <f>'Link Coordinates'!C98</f>
        <v>0</v>
      </c>
      <c r="D181" s="35">
        <f>'Link Coordinates'!D98</f>
        <v>426.1</v>
      </c>
      <c r="E181" s="35">
        <f>'Link Coordinates'!E98</f>
        <v>184.3</v>
      </c>
      <c r="F181" s="1">
        <f>'Link Coordinates'!F98</f>
        <v>424.82240959878544</v>
      </c>
      <c r="G181" s="1">
        <f>'Link Coordinates'!G98</f>
        <v>183.51402114104491</v>
      </c>
      <c r="H181" s="1">
        <f>'Link Coordinates'!H98</f>
        <v>404.54415503774339</v>
      </c>
      <c r="I181" s="1">
        <f>'Link Coordinates'!I98</f>
        <v>216.47585349238085</v>
      </c>
      <c r="J181" s="1">
        <f>'Link Coordinates'!J98</f>
        <v>1393.7743097073012</v>
      </c>
      <c r="K181" s="1">
        <f>'Link Coordinates'!K98</f>
        <v>602.08012185382188</v>
      </c>
      <c r="L181" s="1">
        <f>'Link Coordinates'!L98</f>
        <v>1327.2446031422028</v>
      </c>
      <c r="M181" s="1">
        <f>'Link Coordinates'!M98</f>
        <v>710.22261644481898</v>
      </c>
      <c r="N181" s="9">
        <f>'Link Coordinates'!N98</f>
        <v>3.4</v>
      </c>
      <c r="O181" s="5">
        <f>'Link Coordinates'!O98</f>
        <v>38.700000000000003</v>
      </c>
      <c r="P181" s="5">
        <f>'Link Coordinates'!P98</f>
        <v>3</v>
      </c>
      <c r="Q181" s="1">
        <f>'Link Coordinates'!Q98</f>
        <v>-121.6</v>
      </c>
      <c r="R181" s="1">
        <f>'Link Coordinates'!R98</f>
        <v>211.6</v>
      </c>
      <c r="S181" s="5">
        <f>'Link Coordinates'!S98</f>
        <v>3.2</v>
      </c>
      <c r="T181" s="5">
        <f>'Link Coordinates'!T98</f>
        <v>3.1E-7</v>
      </c>
      <c r="U181" s="5">
        <f>'Link Coordinates'!U98</f>
        <v>0</v>
      </c>
      <c r="V181" s="1">
        <f>'Link Coordinates'!V98</f>
        <v>495419.8224095988</v>
      </c>
      <c r="W181" s="1">
        <f>'Link Coordinates'!W98</f>
        <v>4411863.5140211415</v>
      </c>
      <c r="X181" s="1">
        <f>'Link Coordinates'!X98</f>
        <v>495399.54415503773</v>
      </c>
      <c r="Y181" s="1">
        <f>'Link Coordinates'!Y98</f>
        <v>4411896.4758534925</v>
      </c>
      <c r="Z181" s="5">
        <f>'Link Coordinates'!Z98</f>
        <v>1625393.1181417282</v>
      </c>
      <c r="AA181" s="5">
        <f>'Link Coordinates'!AA98</f>
        <v>14474617.828153351</v>
      </c>
      <c r="AB181" s="5">
        <f>'Link Coordinates'!AB98</f>
        <v>1625326.588435163</v>
      </c>
      <c r="AC181" s="5">
        <f>'Link Coordinates'!AC98</f>
        <v>14474725.97064794</v>
      </c>
      <c r="AD181" s="5">
        <f>'Link Coordinates'!AD98</f>
        <v>1</v>
      </c>
      <c r="AE181" s="5">
        <f>'Link Coordinates'!AE98</f>
        <v>12</v>
      </c>
      <c r="AF181" s="5">
        <f>'Link Coordinates'!AF98</f>
        <v>6</v>
      </c>
      <c r="AG181" s="1">
        <f>'Link Coordinates'!AG98</f>
        <v>31.685039370078741</v>
      </c>
      <c r="AH181" s="1">
        <f>'Link Coordinates'!AH98</f>
        <v>0</v>
      </c>
    </row>
    <row r="182" spans="1:34" x14ac:dyDescent="0.3">
      <c r="A182" s="9">
        <f>'Link Coordinates'!A99</f>
        <v>61</v>
      </c>
      <c r="B182" s="9" t="str">
        <f>'Link Coordinates'!B99</f>
        <v>West Bus terminal passenger pick up</v>
      </c>
      <c r="C182" s="9">
        <f>'Link Coordinates'!C99</f>
        <v>0</v>
      </c>
      <c r="D182" s="35">
        <f>'Link Coordinates'!D99</f>
        <v>366.9</v>
      </c>
      <c r="E182" s="35">
        <f>'Link Coordinates'!E99</f>
        <v>259.39999999999998</v>
      </c>
      <c r="F182" s="1">
        <f>'Link Coordinates'!F99</f>
        <v>368.07391223527861</v>
      </c>
      <c r="G182" s="1">
        <f>'Link Coordinates'!G99</f>
        <v>260.33377195495643</v>
      </c>
      <c r="H182" s="1">
        <f>'Link Coordinates'!H99</f>
        <v>403.18373774164036</v>
      </c>
      <c r="I182" s="1">
        <f>'Link Coordinates'!I99</f>
        <v>216.1946719084803</v>
      </c>
      <c r="J182" s="1">
        <f>'Link Coordinates'!J99</f>
        <v>1207.5915755750609</v>
      </c>
      <c r="K182" s="1">
        <f>'Link Coordinates'!K99</f>
        <v>854.11342504906963</v>
      </c>
      <c r="L182" s="1">
        <f>'Link Coordinates'!L99</f>
        <v>1322.7812918032819</v>
      </c>
      <c r="M182" s="1">
        <f>'Link Coordinates'!M99</f>
        <v>709.3001046866151</v>
      </c>
      <c r="N182" s="9">
        <f>'Link Coordinates'!N99</f>
        <v>3.4</v>
      </c>
      <c r="O182" s="5">
        <f>'Link Coordinates'!O99</f>
        <v>56.4</v>
      </c>
      <c r="P182" s="5">
        <f>'Link Coordinates'!P99</f>
        <v>3</v>
      </c>
      <c r="Q182" s="1">
        <f>'Link Coordinates'!Q99</f>
        <v>51.5</v>
      </c>
      <c r="R182" s="1">
        <f>'Link Coordinates'!R99</f>
        <v>38.5</v>
      </c>
      <c r="S182" s="5">
        <f>'Link Coordinates'!S99</f>
        <v>3.2</v>
      </c>
      <c r="T182" s="5">
        <f>'Link Coordinates'!T99</f>
        <v>3.1E-7</v>
      </c>
      <c r="U182" s="5">
        <f>'Link Coordinates'!U99</f>
        <v>0</v>
      </c>
      <c r="V182" s="1">
        <f>'Link Coordinates'!V99</f>
        <v>495363.07391223527</v>
      </c>
      <c r="W182" s="1">
        <f>'Link Coordinates'!W99</f>
        <v>4411940.3337719552</v>
      </c>
      <c r="X182" s="1">
        <f>'Link Coordinates'!X99</f>
        <v>495398.18373774167</v>
      </c>
      <c r="Y182" s="1">
        <f>'Link Coordinates'!Y99</f>
        <v>4411896.1946719084</v>
      </c>
      <c r="Z182" s="5">
        <f>'Link Coordinates'!Z99</f>
        <v>1625206.9354075959</v>
      </c>
      <c r="AA182" s="5">
        <f>'Link Coordinates'!AA99</f>
        <v>14474869.861456545</v>
      </c>
      <c r="AB182" s="5">
        <f>'Link Coordinates'!AB99</f>
        <v>1625322.1251238242</v>
      </c>
      <c r="AC182" s="5">
        <f>'Link Coordinates'!AC99</f>
        <v>14474725.048136182</v>
      </c>
      <c r="AD182" s="5">
        <f>'Link Coordinates'!AD99</f>
        <v>1</v>
      </c>
      <c r="AE182" s="5">
        <f>'Link Coordinates'!AE99</f>
        <v>12</v>
      </c>
      <c r="AF182" s="5">
        <f>'Link Coordinates'!AF99</f>
        <v>6</v>
      </c>
      <c r="AG182" s="1">
        <f>'Link Coordinates'!AG99</f>
        <v>31.685039370078741</v>
      </c>
      <c r="AH182" s="1">
        <f>'Link Coordinates'!AH99</f>
        <v>0</v>
      </c>
    </row>
    <row r="183" spans="1:34" x14ac:dyDescent="0.3">
      <c r="A183" s="9">
        <f>'Link Coordinates'!A100</f>
        <v>62</v>
      </c>
      <c r="B183" s="9" t="str">
        <f>'Link Coordinates'!B100</f>
        <v>West Bus terminal SB approach</v>
      </c>
      <c r="C183" s="9">
        <f>'Link Coordinates'!C100</f>
        <v>0</v>
      </c>
      <c r="D183" s="35">
        <f>'Link Coordinates'!D100</f>
        <v>351.8</v>
      </c>
      <c r="E183" s="35">
        <f>'Link Coordinates'!E100</f>
        <v>284.3</v>
      </c>
      <c r="F183" s="1">
        <f>'Link Coordinates'!F100</f>
        <v>353.07345753144375</v>
      </c>
      <c r="G183" s="1">
        <f>'Link Coordinates'!G100</f>
        <v>285.09265750208351</v>
      </c>
      <c r="H183" s="1">
        <f>'Link Coordinates'!H100</f>
        <v>368.18679390450291</v>
      </c>
      <c r="I183" s="1">
        <f>'Link Coordinates'!I100</f>
        <v>260.81206723589008</v>
      </c>
      <c r="J183" s="1">
        <f>'Link Coordinates'!J100</f>
        <v>1158.3774853393822</v>
      </c>
      <c r="K183" s="1">
        <f>'Link Coordinates'!K100</f>
        <v>935.34336450814794</v>
      </c>
      <c r="L183" s="1">
        <f>'Link Coordinates'!L100</f>
        <v>1207.9619222588678</v>
      </c>
      <c r="M183" s="1">
        <f>'Link Coordinates'!M100</f>
        <v>855.68263528835325</v>
      </c>
      <c r="N183" s="9">
        <f>'Link Coordinates'!N100</f>
        <v>3.4</v>
      </c>
      <c r="O183" s="5">
        <f>'Link Coordinates'!O100</f>
        <v>28.6</v>
      </c>
      <c r="P183" s="5">
        <f>'Link Coordinates'!P100</f>
        <v>3</v>
      </c>
      <c r="Q183" s="1">
        <f>'Link Coordinates'!Q100</f>
        <v>58.1</v>
      </c>
      <c r="R183" s="1">
        <f>'Link Coordinates'!R100</f>
        <v>31.9</v>
      </c>
      <c r="S183" s="5">
        <f>'Link Coordinates'!S100</f>
        <v>3.2</v>
      </c>
      <c r="T183" s="5">
        <f>'Link Coordinates'!T100</f>
        <v>3.1E-7</v>
      </c>
      <c r="U183" s="5">
        <f>'Link Coordinates'!U100</f>
        <v>0</v>
      </c>
      <c r="V183" s="1">
        <f>'Link Coordinates'!V100</f>
        <v>495348.07345753146</v>
      </c>
      <c r="W183" s="1">
        <f>'Link Coordinates'!W100</f>
        <v>4411965.0926575018</v>
      </c>
      <c r="X183" s="1">
        <f>'Link Coordinates'!X100</f>
        <v>495363.18679390452</v>
      </c>
      <c r="Y183" s="1">
        <f>'Link Coordinates'!Y100</f>
        <v>4411940.8120672358</v>
      </c>
      <c r="Z183" s="5">
        <f>'Link Coordinates'!Z100</f>
        <v>1625157.7213173604</v>
      </c>
      <c r="AA183" s="5">
        <f>'Link Coordinates'!AA100</f>
        <v>14474951.091396002</v>
      </c>
      <c r="AB183" s="5">
        <f>'Link Coordinates'!AB100</f>
        <v>1625207.30575428</v>
      </c>
      <c r="AC183" s="5">
        <f>'Link Coordinates'!AC100</f>
        <v>14474871.430666784</v>
      </c>
      <c r="AD183" s="5">
        <f>'Link Coordinates'!AD100</f>
        <v>1</v>
      </c>
      <c r="AE183" s="5">
        <f>'Link Coordinates'!AE100</f>
        <v>12</v>
      </c>
      <c r="AF183" s="5">
        <f>'Link Coordinates'!AF100</f>
        <v>6</v>
      </c>
      <c r="AG183" s="1">
        <f>'Link Coordinates'!AG100</f>
        <v>31.685039370078741</v>
      </c>
      <c r="AH183" s="1">
        <f>'Link Coordinates'!AH100</f>
        <v>0</v>
      </c>
    </row>
    <row r="184" spans="1:34" x14ac:dyDescent="0.3">
      <c r="A184" s="9">
        <f>'Link Coordinates'!A101</f>
        <v>64</v>
      </c>
      <c r="B184" s="9" t="str">
        <f>'Link Coordinates'!B101</f>
        <v>West Bus terminal highway on-ramp</v>
      </c>
      <c r="C184" s="9">
        <f>'Link Coordinates'!C101</f>
        <v>0</v>
      </c>
      <c r="D184" s="35">
        <f>'Link Coordinates'!D101</f>
        <v>406.9</v>
      </c>
      <c r="E184" s="35">
        <f>'Link Coordinates'!E101</f>
        <v>215.8</v>
      </c>
      <c r="F184" s="1">
        <f>'Link Coordinates'!F101</f>
        <v>408.07391223527861</v>
      </c>
      <c r="G184" s="1">
        <f>'Link Coordinates'!G101</f>
        <v>216.73377195495644</v>
      </c>
      <c r="H184" s="1">
        <f>'Link Coordinates'!H101</f>
        <v>443.18373774164036</v>
      </c>
      <c r="I184" s="1">
        <f>'Link Coordinates'!I101</f>
        <v>172.59467190848028</v>
      </c>
      <c r="J184" s="1">
        <f>'Link Coordinates'!J101</f>
        <v>1338.825171375586</v>
      </c>
      <c r="K184" s="1">
        <f>'Link Coordinates'!K101</f>
        <v>711.06880562649746</v>
      </c>
      <c r="L184" s="1">
        <f>'Link Coordinates'!L101</f>
        <v>1454.014887603807</v>
      </c>
      <c r="M184" s="1">
        <f>'Link Coordinates'!M101</f>
        <v>566.25548526404293</v>
      </c>
      <c r="N184" s="9">
        <f>'Link Coordinates'!N101</f>
        <v>1.3</v>
      </c>
      <c r="O184" s="5">
        <f>'Link Coordinates'!O101</f>
        <v>56.4</v>
      </c>
      <c r="P184" s="5">
        <f>'Link Coordinates'!P101</f>
        <v>3</v>
      </c>
      <c r="Q184" s="1">
        <f>'Link Coordinates'!Q101</f>
        <v>51.5</v>
      </c>
      <c r="R184" s="1">
        <f>'Link Coordinates'!R101</f>
        <v>38.5</v>
      </c>
      <c r="S184" s="5">
        <f>'Link Coordinates'!S101</f>
        <v>1.2</v>
      </c>
      <c r="T184" s="5">
        <f>'Link Coordinates'!T101</f>
        <v>3.1E-7</v>
      </c>
      <c r="U184" s="5">
        <f>'Link Coordinates'!U101</f>
        <v>0</v>
      </c>
      <c r="V184" s="1">
        <f>'Link Coordinates'!V101</f>
        <v>495403.07391223527</v>
      </c>
      <c r="W184" s="1">
        <f>'Link Coordinates'!W101</f>
        <v>4411896.7337719547</v>
      </c>
      <c r="X184" s="1">
        <f>'Link Coordinates'!X101</f>
        <v>495438.18373774167</v>
      </c>
      <c r="Y184" s="1">
        <f>'Link Coordinates'!Y101</f>
        <v>4411852.5946719088</v>
      </c>
      <c r="Z184" s="5">
        <f>'Link Coordinates'!Z101</f>
        <v>1625338.1690033965</v>
      </c>
      <c r="AA184" s="5">
        <f>'Link Coordinates'!AA101</f>
        <v>14474726.816837121</v>
      </c>
      <c r="AB184" s="5">
        <f>'Link Coordinates'!AB101</f>
        <v>1625453.3587196248</v>
      </c>
      <c r="AC184" s="5">
        <f>'Link Coordinates'!AC101</f>
        <v>14474582.00351676</v>
      </c>
      <c r="AD184" s="5">
        <f>'Link Coordinates'!AD101</f>
        <v>1</v>
      </c>
      <c r="AE184" s="5">
        <f>'Link Coordinates'!AE101</f>
        <v>12</v>
      </c>
      <c r="AF184" s="5">
        <f>'Link Coordinates'!AF101</f>
        <v>6</v>
      </c>
      <c r="AG184" s="1">
        <f>'Link Coordinates'!AG101</f>
        <v>31.685039370078741</v>
      </c>
      <c r="AH184" s="1">
        <f>'Link Coordinates'!AH101</f>
        <v>0</v>
      </c>
    </row>
    <row r="185" spans="1:34" x14ac:dyDescent="0.3">
      <c r="A185" s="9">
        <f>'Link Coordinates'!A102</f>
        <v>66</v>
      </c>
      <c r="B185" s="9" t="str">
        <f>'Link Coordinates'!B102</f>
        <v>East Bus terminal NB bus approach</v>
      </c>
      <c r="C185" s="9">
        <f>'Link Coordinates'!C102</f>
        <v>0</v>
      </c>
      <c r="D185" s="35">
        <f>'Link Coordinates'!D102</f>
        <v>463.7</v>
      </c>
      <c r="E185" s="35">
        <f>'Link Coordinates'!E102</f>
        <v>204.2</v>
      </c>
      <c r="F185" s="1">
        <f>'Link Coordinates'!F102</f>
        <v>462.23963164569022</v>
      </c>
      <c r="G185" s="1">
        <f>'Link Coordinates'!G102</f>
        <v>203.857473694834</v>
      </c>
      <c r="H185" s="1">
        <f>'Link Coordinates'!H102</f>
        <v>450.82208814015746</v>
      </c>
      <c r="I185" s="1">
        <f>'Link Coordinates'!I102</f>
        <v>252.53641883849201</v>
      </c>
      <c r="J185" s="1">
        <f>'Link Coordinates'!J102</f>
        <v>1516.5342245593511</v>
      </c>
      <c r="K185" s="1">
        <f>'Link Coordinates'!K102</f>
        <v>668.82373259459973</v>
      </c>
      <c r="L185" s="1">
        <f>'Link Coordinates'!L102</f>
        <v>1479.0750923233511</v>
      </c>
      <c r="M185" s="1">
        <f>'Link Coordinates'!M102</f>
        <v>828.53155786906825</v>
      </c>
      <c r="N185" s="9">
        <f>'Link Coordinates'!N102</f>
        <v>3.4</v>
      </c>
      <c r="O185" s="5">
        <f>'Link Coordinates'!O102</f>
        <v>50</v>
      </c>
      <c r="P185" s="5">
        <f>'Link Coordinates'!P102</f>
        <v>3</v>
      </c>
      <c r="Q185" s="1">
        <f>'Link Coordinates'!Q102</f>
        <v>-103.2</v>
      </c>
      <c r="R185" s="1">
        <f>'Link Coordinates'!R102</f>
        <v>193.2</v>
      </c>
      <c r="S185" s="5">
        <f>'Link Coordinates'!S102</f>
        <v>3.2</v>
      </c>
      <c r="T185" s="5">
        <f>'Link Coordinates'!T102</f>
        <v>3.1E-7</v>
      </c>
      <c r="U185" s="5">
        <f>'Link Coordinates'!U102</f>
        <v>0</v>
      </c>
      <c r="V185" s="1">
        <f>'Link Coordinates'!V102</f>
        <v>495457.23963164567</v>
      </c>
      <c r="W185" s="1">
        <f>'Link Coordinates'!W102</f>
        <v>4411883.8574736947</v>
      </c>
      <c r="X185" s="1">
        <f>'Link Coordinates'!X102</f>
        <v>495445.82208814018</v>
      </c>
      <c r="Y185" s="1">
        <f>'Link Coordinates'!Y102</f>
        <v>4411932.5364188384</v>
      </c>
      <c r="Z185" s="5">
        <f>'Link Coordinates'!Z102</f>
        <v>1625515.8780565802</v>
      </c>
      <c r="AA185" s="5">
        <f>'Link Coordinates'!AA102</f>
        <v>14474684.571764089</v>
      </c>
      <c r="AB185" s="5">
        <f>'Link Coordinates'!AB102</f>
        <v>1625478.4189243442</v>
      </c>
      <c r="AC185" s="5">
        <f>'Link Coordinates'!AC102</f>
        <v>14474844.279589364</v>
      </c>
      <c r="AD185" s="5">
        <f>'Link Coordinates'!AD102</f>
        <v>1</v>
      </c>
      <c r="AE185" s="5">
        <f>'Link Coordinates'!AE102</f>
        <v>12</v>
      </c>
      <c r="AF185" s="5">
        <f>'Link Coordinates'!AF102</f>
        <v>6</v>
      </c>
      <c r="AG185" s="1">
        <f>'Link Coordinates'!AG102</f>
        <v>31.685039370078741</v>
      </c>
      <c r="AH185" s="1">
        <f>'Link Coordinates'!AH102</f>
        <v>0</v>
      </c>
    </row>
    <row r="186" spans="1:34" x14ac:dyDescent="0.3">
      <c r="A186" s="9">
        <f>'Link Coordinates'!A103</f>
        <v>67</v>
      </c>
      <c r="B186" s="9" t="str">
        <f>'Link Coordinates'!B103</f>
        <v>East Bus terminal passenger pick up</v>
      </c>
      <c r="C186" s="9">
        <f>'Link Coordinates'!C103</f>
        <v>0</v>
      </c>
      <c r="D186" s="35">
        <f>'Link Coordinates'!D103</f>
        <v>470.2</v>
      </c>
      <c r="E186" s="35">
        <f>'Link Coordinates'!E103</f>
        <v>255.2</v>
      </c>
      <c r="F186" s="1">
        <f>'Link Coordinates'!F103</f>
        <v>460.32863734927008</v>
      </c>
      <c r="G186" s="1">
        <f>'Link Coordinates'!G103</f>
        <v>253.60118812308164</v>
      </c>
      <c r="H186" s="1">
        <f>'Link Coordinates'!H103</f>
        <v>453.14997202190671</v>
      </c>
      <c r="I186" s="1">
        <f>'Link Coordinates'!I103</f>
        <v>297.9236064248588</v>
      </c>
      <c r="J186" s="1">
        <f>'Link Coordinates'!J103</f>
        <v>1510.2645582325133</v>
      </c>
      <c r="K186" s="1">
        <f>'Link Coordinates'!K103</f>
        <v>832.02489541693444</v>
      </c>
      <c r="L186" s="1">
        <f>'Link Coordinates'!L103</f>
        <v>1486.712506633552</v>
      </c>
      <c r="M186" s="1">
        <f>'Link Coordinates'!M103</f>
        <v>977.43965362486483</v>
      </c>
      <c r="N186" s="9">
        <f>'Link Coordinates'!N103</f>
        <v>3.4</v>
      </c>
      <c r="O186" s="5">
        <f>'Link Coordinates'!O103</f>
        <v>44.9</v>
      </c>
      <c r="P186" s="5">
        <f>'Link Coordinates'!P103</f>
        <v>20</v>
      </c>
      <c r="Q186" s="1">
        <f>'Link Coordinates'!Q103</f>
        <v>-99.2</v>
      </c>
      <c r="R186" s="1">
        <f>'Link Coordinates'!R103</f>
        <v>189.2</v>
      </c>
      <c r="S186" s="5">
        <f>'Link Coordinates'!S103</f>
        <v>3.2</v>
      </c>
      <c r="T186" s="5">
        <f>'Link Coordinates'!T103</f>
        <v>3.1E-7</v>
      </c>
      <c r="U186" s="5">
        <f>'Link Coordinates'!U103</f>
        <v>0</v>
      </c>
      <c r="V186" s="1">
        <f>'Link Coordinates'!V103</f>
        <v>495455.32863734924</v>
      </c>
      <c r="W186" s="1">
        <f>'Link Coordinates'!W103</f>
        <v>4411933.6011881232</v>
      </c>
      <c r="X186" s="1">
        <f>'Link Coordinates'!X103</f>
        <v>495448.14997202193</v>
      </c>
      <c r="Y186" s="1">
        <f>'Link Coordinates'!Y103</f>
        <v>4411977.9236064246</v>
      </c>
      <c r="Z186" s="5">
        <f>'Link Coordinates'!Z103</f>
        <v>1625509.6083902533</v>
      </c>
      <c r="AA186" s="5">
        <f>'Link Coordinates'!AA103</f>
        <v>14474847.772926914</v>
      </c>
      <c r="AB186" s="5">
        <f>'Link Coordinates'!AB103</f>
        <v>1625486.0563386546</v>
      </c>
      <c r="AC186" s="5">
        <f>'Link Coordinates'!AC103</f>
        <v>14474993.187685119</v>
      </c>
      <c r="AD186" s="5">
        <f>'Link Coordinates'!AD103</f>
        <v>0</v>
      </c>
      <c r="AE186" s="5">
        <f>'Link Coordinates'!AE103</f>
        <v>0</v>
      </c>
      <c r="AF186" s="5">
        <f>'Link Coordinates'!AF103</f>
        <v>0</v>
      </c>
      <c r="AG186" s="1">
        <f>'Link Coordinates'!AG103</f>
        <v>0</v>
      </c>
      <c r="AH186" s="1">
        <f>'Link Coordinates'!AH103</f>
        <v>0</v>
      </c>
    </row>
    <row r="187" spans="1:34" x14ac:dyDescent="0.3">
      <c r="A187" s="9">
        <f>'Link Coordinates'!A104</f>
        <v>68</v>
      </c>
      <c r="B187" s="9" t="str">
        <f>'Link Coordinates'!B104</f>
        <v>East Bus terminal NB bus departure</v>
      </c>
      <c r="C187" s="9">
        <f>'Link Coordinates'!C104</f>
        <v>0</v>
      </c>
      <c r="D187" s="35">
        <f>'Link Coordinates'!D104</f>
        <v>446.2</v>
      </c>
      <c r="E187" s="35">
        <f>'Link Coordinates'!E104</f>
        <v>301.3</v>
      </c>
      <c r="F187" s="1">
        <f>'Link Coordinates'!F104</f>
        <v>444.72464279377994</v>
      </c>
      <c r="G187" s="1">
        <f>'Link Coordinates'!G104</f>
        <v>301.02922128212418</v>
      </c>
      <c r="H187" s="1">
        <f>'Link Coordinates'!H104</f>
        <v>428.56817929385483</v>
      </c>
      <c r="I187" s="1">
        <f>'Link Coordinates'!I104</f>
        <v>389.05886791992225</v>
      </c>
      <c r="J187" s="1">
        <f>'Link Coordinates'!J104</f>
        <v>1459.0703503732936</v>
      </c>
      <c r="K187" s="1">
        <f>'Link Coordinates'!K104</f>
        <v>987.62867874712651</v>
      </c>
      <c r="L187" s="1">
        <f>'Link Coordinates'!L104</f>
        <v>1406.0635803604159</v>
      </c>
      <c r="M187" s="1">
        <f>'Link Coordinates'!M104</f>
        <v>1276.4398553803223</v>
      </c>
      <c r="N187" s="9">
        <f>'Link Coordinates'!N104</f>
        <v>3.4</v>
      </c>
      <c r="O187" s="5">
        <f>'Link Coordinates'!O104</f>
        <v>89.5</v>
      </c>
      <c r="P187" s="5">
        <f>'Link Coordinates'!P104</f>
        <v>3</v>
      </c>
      <c r="Q187" s="1">
        <f>'Link Coordinates'!Q104</f>
        <v>-100.4</v>
      </c>
      <c r="R187" s="1">
        <f>'Link Coordinates'!R104</f>
        <v>190.4</v>
      </c>
      <c r="S187" s="5">
        <f>'Link Coordinates'!S104</f>
        <v>3.2</v>
      </c>
      <c r="T187" s="5">
        <f>'Link Coordinates'!T104</f>
        <v>3.1E-7</v>
      </c>
      <c r="U187" s="5">
        <f>'Link Coordinates'!U104</f>
        <v>0</v>
      </c>
      <c r="V187" s="1">
        <f>'Link Coordinates'!V104</f>
        <v>495439.72464279376</v>
      </c>
      <c r="W187" s="1">
        <f>'Link Coordinates'!W104</f>
        <v>4411981.0292212823</v>
      </c>
      <c r="X187" s="1">
        <f>'Link Coordinates'!X104</f>
        <v>495423.56817929383</v>
      </c>
      <c r="Y187" s="1">
        <f>'Link Coordinates'!Y104</f>
        <v>4412069.0588679202</v>
      </c>
      <c r="Z187" s="5">
        <f>'Link Coordinates'!Z104</f>
        <v>1625458.414182394</v>
      </c>
      <c r="AA187" s="5">
        <f>'Link Coordinates'!AA104</f>
        <v>14475003.376710244</v>
      </c>
      <c r="AB187" s="5">
        <f>'Link Coordinates'!AB104</f>
        <v>1625405.4074123811</v>
      </c>
      <c r="AC187" s="5">
        <f>'Link Coordinates'!AC104</f>
        <v>14475292.187886877</v>
      </c>
      <c r="AD187" s="5">
        <f>'Link Coordinates'!AD104</f>
        <v>1</v>
      </c>
      <c r="AE187" s="5">
        <f>'Link Coordinates'!AE104</f>
        <v>12</v>
      </c>
      <c r="AF187" s="5">
        <f>'Link Coordinates'!AF104</f>
        <v>6</v>
      </c>
      <c r="AG187" s="1">
        <f>'Link Coordinates'!AG104</f>
        <v>31.685039370078741</v>
      </c>
      <c r="AH187" s="1">
        <f>'Link Coordinates'!AH104</f>
        <v>0</v>
      </c>
    </row>
    <row r="188" spans="1:34" x14ac:dyDescent="0.3">
      <c r="A188" s="9" t="str">
        <f>'Link Coordinates'!A105</f>
        <v>75A</v>
      </c>
      <c r="B188" s="9" t="str">
        <f>'Link Coordinates'!B105</f>
        <v>west parking lot</v>
      </c>
      <c r="C188" s="9">
        <f>'Link Coordinates'!C105</f>
        <v>0</v>
      </c>
      <c r="D188" s="35">
        <f>'Link Coordinates'!D105</f>
        <v>414.3</v>
      </c>
      <c r="E188" s="35">
        <f>'Link Coordinates'!E105</f>
        <v>180.2</v>
      </c>
      <c r="F188" s="1">
        <f>'Link Coordinates'!F105</f>
        <v>391.7087261478751</v>
      </c>
      <c r="G188" s="1">
        <f>'Link Coordinates'!G105</f>
        <v>164.96199338042214</v>
      </c>
      <c r="H188" s="1">
        <f>'Link Coordinates'!H105</f>
        <v>308.10938707899845</v>
      </c>
      <c r="I188" s="1">
        <f>'Link Coordinates'!I105</f>
        <v>288.9031104774009</v>
      </c>
      <c r="J188" s="1">
        <f>'Link Coordinates'!J105</f>
        <v>1285.1336159707187</v>
      </c>
      <c r="K188" s="1">
        <f>'Link Coordinates'!K105</f>
        <v>541.21388904337971</v>
      </c>
      <c r="L188" s="1">
        <f>'Link Coordinates'!L105</f>
        <v>1010.8575691568191</v>
      </c>
      <c r="M188" s="1">
        <f>'Link Coordinates'!M105</f>
        <v>947.84485064764067</v>
      </c>
      <c r="N188" s="9">
        <f>'Link Coordinates'!N105</f>
        <v>1.3</v>
      </c>
      <c r="O188" s="5">
        <f>'Link Coordinates'!O105</f>
        <v>149.5</v>
      </c>
      <c r="P188" s="5">
        <f>'Link Coordinates'!P105</f>
        <v>54.5</v>
      </c>
      <c r="Q188" s="1">
        <f>'Link Coordinates'!Q105</f>
        <v>-124</v>
      </c>
      <c r="R188" s="1">
        <f>'Link Coordinates'!R105</f>
        <v>214</v>
      </c>
      <c r="S188" s="5">
        <f>'Link Coordinates'!S105</f>
        <v>1.2</v>
      </c>
      <c r="T188" s="5">
        <f>'Link Coordinates'!T105</f>
        <v>3.1E-7</v>
      </c>
      <c r="U188" s="5">
        <f>'Link Coordinates'!U105</f>
        <v>0</v>
      </c>
      <c r="V188" s="1">
        <f>'Link Coordinates'!V105</f>
        <v>495386.70872614789</v>
      </c>
      <c r="W188" s="1">
        <f>'Link Coordinates'!W105</f>
        <v>4411844.9619933804</v>
      </c>
      <c r="X188" s="1">
        <f>'Link Coordinates'!X105</f>
        <v>495303.10938707902</v>
      </c>
      <c r="Y188" s="1">
        <f>'Link Coordinates'!Y105</f>
        <v>4411968.9031104771</v>
      </c>
      <c r="Z188" s="5">
        <f>'Link Coordinates'!Z105</f>
        <v>1625284.4774479917</v>
      </c>
      <c r="AA188" s="5">
        <f>'Link Coordinates'!AA105</f>
        <v>14474556.961920539</v>
      </c>
      <c r="AB188" s="5">
        <f>'Link Coordinates'!AB105</f>
        <v>1625010.2014011778</v>
      </c>
      <c r="AC188" s="5">
        <f>'Link Coordinates'!AC105</f>
        <v>14474963.592882141</v>
      </c>
      <c r="AD188" s="5">
        <f>'Link Coordinates'!AD105</f>
        <v>0</v>
      </c>
      <c r="AE188" s="5">
        <f>'Link Coordinates'!AE105</f>
        <v>0</v>
      </c>
      <c r="AF188" s="5">
        <f>'Link Coordinates'!AF105</f>
        <v>0</v>
      </c>
      <c r="AG188" s="1">
        <f>'Link Coordinates'!AG105</f>
        <v>0</v>
      </c>
      <c r="AH188" s="1">
        <f>'Link Coordinates'!AH105</f>
        <v>0</v>
      </c>
    </row>
    <row r="189" spans="1:34" x14ac:dyDescent="0.3">
      <c r="A189" s="9" t="str">
        <f>'Link Coordinates'!A106</f>
        <v>75B</v>
      </c>
      <c r="B189" s="9" t="str">
        <f>'Link Coordinates'!B106</f>
        <v>west parking lot</v>
      </c>
      <c r="C189" s="9">
        <f>'Link Coordinates'!C106</f>
        <v>0</v>
      </c>
      <c r="D189" s="35">
        <f>'Link Coordinates'!D106</f>
        <v>328.9</v>
      </c>
      <c r="E189" s="35">
        <f>'Link Coordinates'!E106</f>
        <v>302.5</v>
      </c>
      <c r="F189" s="1">
        <f>'Link Coordinates'!F106</f>
        <v>313.92984160563043</v>
      </c>
      <c r="G189" s="1">
        <f>'Link Coordinates'!G106</f>
        <v>292.32629086087644</v>
      </c>
      <c r="H189" s="1">
        <f>'Link Coordinates'!H106</f>
        <v>273.85329676477352</v>
      </c>
      <c r="I189" s="1">
        <f>'Link Coordinates'!I106</f>
        <v>351.2971358066527</v>
      </c>
      <c r="J189" s="1">
        <f>'Link Coordinates'!J106</f>
        <v>1029.9535485749029</v>
      </c>
      <c r="K189" s="1">
        <f>'Link Coordinates'!K106</f>
        <v>959.07575741757353</v>
      </c>
      <c r="L189" s="1">
        <f>'Link Coordinates'!L106</f>
        <v>898.46882140673722</v>
      </c>
      <c r="M189" s="1">
        <f>'Link Coordinates'!M106</f>
        <v>1152.5496581583093</v>
      </c>
      <c r="N189" s="9">
        <f>'Link Coordinates'!N106</f>
        <v>1.3</v>
      </c>
      <c r="O189" s="5">
        <f>'Link Coordinates'!O106</f>
        <v>71.3</v>
      </c>
      <c r="P189" s="5">
        <f>'Link Coordinates'!P106</f>
        <v>36.200000000000003</v>
      </c>
      <c r="Q189" s="1">
        <f>'Link Coordinates'!Q106</f>
        <v>-124.2</v>
      </c>
      <c r="R189" s="1">
        <f>'Link Coordinates'!R106</f>
        <v>214.2</v>
      </c>
      <c r="S189" s="5">
        <f>'Link Coordinates'!S106</f>
        <v>1.2</v>
      </c>
      <c r="T189" s="5">
        <f>'Link Coordinates'!T106</f>
        <v>3.1E-7</v>
      </c>
      <c r="U189" s="5">
        <f>'Link Coordinates'!U106</f>
        <v>0</v>
      </c>
      <c r="V189" s="1">
        <f>'Link Coordinates'!V106</f>
        <v>495308.92984160566</v>
      </c>
      <c r="W189" s="1">
        <f>'Link Coordinates'!W106</f>
        <v>4411972.3262908608</v>
      </c>
      <c r="X189" s="1">
        <f>'Link Coordinates'!X106</f>
        <v>495268.85329676478</v>
      </c>
      <c r="Y189" s="1">
        <f>'Link Coordinates'!Y106</f>
        <v>4412031.2971358066</v>
      </c>
      <c r="Z189" s="5">
        <f>'Link Coordinates'!Z106</f>
        <v>1625029.2973805959</v>
      </c>
      <c r="AA189" s="5">
        <f>'Link Coordinates'!AA106</f>
        <v>14474974.823788913</v>
      </c>
      <c r="AB189" s="5">
        <f>'Link Coordinates'!AB106</f>
        <v>1624897.8126534277</v>
      </c>
      <c r="AC189" s="5">
        <f>'Link Coordinates'!AC106</f>
        <v>14475168.297689654</v>
      </c>
      <c r="AD189" s="5">
        <f>'Link Coordinates'!AD106</f>
        <v>0</v>
      </c>
      <c r="AE189" s="5">
        <f>'Link Coordinates'!AE106</f>
        <v>0</v>
      </c>
      <c r="AF189" s="5">
        <f>'Link Coordinates'!AF106</f>
        <v>0</v>
      </c>
      <c r="AG189" s="1">
        <f>'Link Coordinates'!AG106</f>
        <v>0</v>
      </c>
      <c r="AH189" s="1">
        <f>'Link Coordinates'!AH106</f>
        <v>0</v>
      </c>
    </row>
    <row r="190" spans="1:34" x14ac:dyDescent="0.3">
      <c r="A190" s="9" t="str">
        <f>'Link Coordinates'!A107</f>
        <v>75C</v>
      </c>
      <c r="B190" s="9" t="str">
        <f>'Link Coordinates'!B107</f>
        <v>east parking garage</v>
      </c>
      <c r="C190" s="9">
        <f>'Link Coordinates'!C107</f>
        <v>0</v>
      </c>
      <c r="D190" s="35">
        <f>'Link Coordinates'!D107</f>
        <v>586.1</v>
      </c>
      <c r="E190" s="35">
        <f>'Link Coordinates'!E107</f>
        <v>233.3</v>
      </c>
      <c r="F190" s="1">
        <f>'Link Coordinates'!F107</f>
        <v>527.55000000000007</v>
      </c>
      <c r="G190" s="1">
        <f>'Link Coordinates'!G107</f>
        <v>233.3</v>
      </c>
      <c r="H190" s="1">
        <f>'Link Coordinates'!H107</f>
        <v>527.55000000000007</v>
      </c>
      <c r="I190" s="1">
        <f>'Link Coordinates'!I107</f>
        <v>299.10000000000002</v>
      </c>
      <c r="J190" s="1">
        <f>'Link Coordinates'!J107</f>
        <v>1730.8070866141734</v>
      </c>
      <c r="K190" s="1">
        <f>'Link Coordinates'!K107</f>
        <v>765.4199475065617</v>
      </c>
      <c r="L190" s="1">
        <f>'Link Coordinates'!L107</f>
        <v>1730.8070866141734</v>
      </c>
      <c r="M190" s="1">
        <f>'Link Coordinates'!M107</f>
        <v>981.29921259842524</v>
      </c>
      <c r="N190" s="9">
        <f>'Link Coordinates'!N107</f>
        <v>25</v>
      </c>
      <c r="O190" s="5">
        <f>'Link Coordinates'!O107</f>
        <v>65.8</v>
      </c>
      <c r="P190" s="5">
        <f>'Link Coordinates'!P107</f>
        <v>117.1</v>
      </c>
      <c r="Q190" s="1">
        <f>'Link Coordinates'!Q107</f>
        <v>-90</v>
      </c>
      <c r="R190" s="1">
        <f>'Link Coordinates'!R107</f>
        <v>180</v>
      </c>
      <c r="S190" s="5">
        <f>'Link Coordinates'!S107</f>
        <v>20</v>
      </c>
      <c r="T190" s="5">
        <f>'Link Coordinates'!T107</f>
        <v>3.1E-7</v>
      </c>
      <c r="U190" s="5">
        <f>'Link Coordinates'!U107</f>
        <v>0</v>
      </c>
      <c r="V190" s="1">
        <f>'Link Coordinates'!V107</f>
        <v>495522.55</v>
      </c>
      <c r="W190" s="1">
        <f>'Link Coordinates'!W107</f>
        <v>4411913.3</v>
      </c>
      <c r="X190" s="1">
        <f>'Link Coordinates'!X107</f>
        <v>495522.55</v>
      </c>
      <c r="Y190" s="1">
        <f>'Link Coordinates'!Y107</f>
        <v>4411979.0999999996</v>
      </c>
      <c r="Z190" s="5">
        <f>'Link Coordinates'!Z107</f>
        <v>1625730.1509186351</v>
      </c>
      <c r="AA190" s="5">
        <f>'Link Coordinates'!AA107</f>
        <v>14474781.167979002</v>
      </c>
      <c r="AB190" s="5">
        <f>'Link Coordinates'!AB107</f>
        <v>1625730.1509186351</v>
      </c>
      <c r="AC190" s="5">
        <f>'Link Coordinates'!AC107</f>
        <v>14474997.047244092</v>
      </c>
      <c r="AD190" s="5">
        <f>'Link Coordinates'!AD107</f>
        <v>0</v>
      </c>
      <c r="AE190" s="5">
        <f>'Link Coordinates'!AE107</f>
        <v>0</v>
      </c>
      <c r="AF190" s="5">
        <f>'Link Coordinates'!AF107</f>
        <v>0</v>
      </c>
      <c r="AG190" s="1">
        <f>'Link Coordinates'!AG107</f>
        <v>0</v>
      </c>
      <c r="AH190" s="1">
        <f>'Link Coordinates'!AH107</f>
        <v>0</v>
      </c>
    </row>
  </sheetData>
  <mergeCells count="6">
    <mergeCell ref="F1:M1"/>
    <mergeCell ref="V1:AC1"/>
    <mergeCell ref="F3:I3"/>
    <mergeCell ref="J3:M3"/>
    <mergeCell ref="V3:Y3"/>
    <mergeCell ref="Z3:A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workbookViewId="0"/>
  </sheetViews>
  <sheetFormatPr defaultRowHeight="14.4" x14ac:dyDescent="0.3"/>
  <cols>
    <col min="1" max="1" width="9.5546875" bestFit="1" customWidth="1"/>
    <col min="4" max="4" width="25.109375" bestFit="1" customWidth="1"/>
    <col min="7" max="7" width="12.77734375" customWidth="1"/>
    <col min="8" max="8" width="12.44140625" bestFit="1" customWidth="1"/>
    <col min="9" max="9" width="12.5546875" bestFit="1" customWidth="1"/>
    <col min="10" max="10" width="12.33203125" bestFit="1" customWidth="1"/>
    <col min="11" max="11" width="12.77734375" customWidth="1"/>
    <col min="12" max="12" width="12.44140625" bestFit="1" customWidth="1"/>
    <col min="13" max="13" width="12.5546875" bestFit="1" customWidth="1"/>
    <col min="14" max="14" width="12.33203125" bestFit="1" customWidth="1"/>
    <col min="15" max="15" width="12.77734375" customWidth="1"/>
    <col min="16" max="16" width="12.44140625" bestFit="1" customWidth="1"/>
    <col min="17" max="17" width="12.5546875" bestFit="1" customWidth="1"/>
    <col min="18" max="18" width="12.33203125" bestFit="1" customWidth="1"/>
    <col min="19" max="19" width="12.77734375" customWidth="1"/>
    <col min="20" max="20" width="12.44140625" bestFit="1" customWidth="1"/>
    <col min="21" max="21" width="12.5546875" bestFit="1" customWidth="1"/>
    <col min="22" max="22" width="12.33203125" bestFit="1" customWidth="1"/>
  </cols>
  <sheetData>
    <row r="1" spans="1:22" x14ac:dyDescent="0.3">
      <c r="G1" s="37" t="s">
        <v>275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x14ac:dyDescent="0.3">
      <c r="E2" s="37" t="s">
        <v>231</v>
      </c>
      <c r="F2" s="37"/>
      <c r="G2" s="37" t="s">
        <v>280</v>
      </c>
      <c r="H2" s="37"/>
      <c r="I2" s="37"/>
      <c r="J2" s="37"/>
      <c r="K2" s="37" t="s">
        <v>281</v>
      </c>
      <c r="L2" s="37"/>
      <c r="M2" s="37"/>
      <c r="N2" s="37"/>
      <c r="O2" s="37" t="s">
        <v>282</v>
      </c>
      <c r="P2" s="37"/>
      <c r="Q2" s="37"/>
      <c r="R2" s="37"/>
      <c r="S2" s="37" t="s">
        <v>283</v>
      </c>
      <c r="T2" s="37"/>
      <c r="U2" s="37"/>
      <c r="V2" s="37"/>
    </row>
    <row r="3" spans="1:22" x14ac:dyDescent="0.3">
      <c r="E3" s="11" t="s">
        <v>284</v>
      </c>
      <c r="F3" s="11" t="s">
        <v>285</v>
      </c>
      <c r="G3" s="36" t="s">
        <v>308</v>
      </c>
      <c r="H3" s="36" t="s">
        <v>309</v>
      </c>
      <c r="I3" s="36" t="s">
        <v>310</v>
      </c>
      <c r="J3" s="36" t="s">
        <v>311</v>
      </c>
      <c r="K3" s="36" t="s">
        <v>308</v>
      </c>
      <c r="L3" s="36" t="s">
        <v>309</v>
      </c>
      <c r="M3" s="36" t="s">
        <v>310</v>
      </c>
      <c r="N3" s="36" t="s">
        <v>311</v>
      </c>
      <c r="O3" s="36" t="s">
        <v>308</v>
      </c>
      <c r="P3" s="36" t="s">
        <v>309</v>
      </c>
      <c r="Q3" s="36" t="s">
        <v>310</v>
      </c>
      <c r="R3" s="36" t="s">
        <v>311</v>
      </c>
      <c r="S3" s="36" t="s">
        <v>308</v>
      </c>
      <c r="T3" s="36" t="s">
        <v>309</v>
      </c>
      <c r="U3" s="36" t="s">
        <v>310</v>
      </c>
      <c r="V3" s="36" t="s">
        <v>311</v>
      </c>
    </row>
    <row r="4" spans="1:22" x14ac:dyDescent="0.3">
      <c r="A4" t="s">
        <v>230</v>
      </c>
      <c r="B4" t="s">
        <v>128</v>
      </c>
      <c r="C4" t="s">
        <v>229</v>
      </c>
      <c r="D4" s="10" t="s">
        <v>228</v>
      </c>
      <c r="E4" s="10" t="s">
        <v>232</v>
      </c>
      <c r="F4" s="10" t="s">
        <v>274</v>
      </c>
      <c r="G4" s="10" t="s">
        <v>276</v>
      </c>
      <c r="H4" s="10" t="s">
        <v>277</v>
      </c>
      <c r="I4" s="10" t="s">
        <v>278</v>
      </c>
      <c r="J4" s="10" t="s">
        <v>279</v>
      </c>
      <c r="K4" s="10" t="s">
        <v>276</v>
      </c>
      <c r="L4" s="10" t="s">
        <v>277</v>
      </c>
      <c r="M4" s="10" t="s">
        <v>278</v>
      </c>
      <c r="N4" s="10" t="s">
        <v>279</v>
      </c>
      <c r="O4" s="10" t="s">
        <v>276</v>
      </c>
      <c r="P4" s="10" t="s">
        <v>277</v>
      </c>
      <c r="Q4" s="10" t="s">
        <v>278</v>
      </c>
      <c r="R4" s="10" t="s">
        <v>279</v>
      </c>
      <c r="S4" s="10" t="s">
        <v>276</v>
      </c>
      <c r="T4" s="10" t="s">
        <v>277</v>
      </c>
      <c r="U4" s="10" t="s">
        <v>278</v>
      </c>
      <c r="V4" s="10" t="s">
        <v>279</v>
      </c>
    </row>
    <row r="5" spans="1:22" x14ac:dyDescent="0.3">
      <c r="A5">
        <v>1</v>
      </c>
      <c r="B5" s="4" t="s">
        <v>69</v>
      </c>
      <c r="C5">
        <v>1</v>
      </c>
      <c r="D5" s="13" t="s">
        <v>146</v>
      </c>
      <c r="E5">
        <f>VLOOKUP($C5,'Traffic Data wo Transit'!$A$2:$E$77,4,FALSE)</f>
        <v>186</v>
      </c>
      <c r="F5">
        <f>VLOOKUP($C5,'Traffic Data wo Transit'!$A$2:$E$77,5,FALSE)</f>
        <v>404</v>
      </c>
      <c r="G5" s="6">
        <f>VLOOKUP($C5,MOVESOutput!$E$2:$G$76,3,FALSE)</f>
        <v>5.8388759161255938E-2</v>
      </c>
      <c r="H5" s="6">
        <f>VLOOKUP($C5,MOVESOutput!$E$77:$G$151,3,FALSE)</f>
        <v>6.2436660071408003E-2</v>
      </c>
      <c r="I5" s="6">
        <f>VLOOKUP($C5,MOVESOutput!$E$152:$G$226,3,FALSE)</f>
        <v>5.2057169482499312E-2</v>
      </c>
      <c r="J5" s="6">
        <f>VLOOKUP($C5,MOVESOutput!$E$227:$G$301,3,FALSE)</f>
        <v>5.2506690537154184E-2</v>
      </c>
      <c r="K5" s="6">
        <f>VLOOKUP($C5,MOVESOutput!$E$302:$G$376,3,FALSE)</f>
        <v>4.1305682687672193E-2</v>
      </c>
      <c r="L5" s="6">
        <f>VLOOKUP($C5,MOVESOutput!$E$377:$G$451,3,FALSE)</f>
        <v>4.4158482227544114E-2</v>
      </c>
      <c r="M5" s="6">
        <f>VLOOKUP($C5,MOVESOutput!$E$452:$G$526,3,FALSE)</f>
        <v>3.5375408729642281E-2</v>
      </c>
      <c r="N5" s="6">
        <f>VLOOKUP($C5,MOVESOutput!$E$527:$G$601,3,FALSE)</f>
        <v>3.5125071697331305E-2</v>
      </c>
      <c r="O5" s="6">
        <f>VLOOKUP($C5,MOVESOutput!$E$602:$G$676,3,FALSE)</f>
        <v>3.1893830877078283E-2</v>
      </c>
      <c r="P5" s="6">
        <f>VLOOKUP($C5,MOVESOutput!$E$677:$G$751,3,FALSE)</f>
        <v>3.3165247154805823E-2</v>
      </c>
      <c r="Q5" s="6">
        <f>VLOOKUP($C5,MOVESOutput!$E$752:$G$826,3,FALSE)</f>
        <v>3.0592025157105209E-2</v>
      </c>
      <c r="R5" s="6">
        <f>VLOOKUP($C5,MOVESOutput!$E$827:$G$901,3,FALSE)</f>
        <v>3.059219133645235E-2</v>
      </c>
      <c r="S5" s="6">
        <f>VLOOKUP($C5,MOVESOutput!$E$902:$G$976,3,FALSE)</f>
        <v>3.9239398475082635E-2</v>
      </c>
      <c r="T5" s="6">
        <f>VLOOKUP($C5,MOVESOutput!$E$977:$G$1051,3,FALSE)</f>
        <v>4.1471473480420309E-2</v>
      </c>
      <c r="U5" s="6">
        <f>VLOOKUP($C5,MOVESOutput!$E$1052:$G$1126,3,FALSE)</f>
        <v>3.4177860781128618E-2</v>
      </c>
      <c r="V5" s="6">
        <f>VLOOKUP($C5,MOVESOutput!$E$1127:$G$1201,3,FALSE)</f>
        <v>3.5125071697331305E-2</v>
      </c>
    </row>
    <row r="6" spans="1:22" x14ac:dyDescent="0.3">
      <c r="A6">
        <v>2</v>
      </c>
      <c r="B6" s="4" t="s">
        <v>70</v>
      </c>
      <c r="C6">
        <v>1</v>
      </c>
      <c r="D6" s="13" t="s">
        <v>147</v>
      </c>
      <c r="E6">
        <f>VLOOKUP($C6,'Traffic Data wo Transit'!$A$2:$E$77,4,FALSE)</f>
        <v>186</v>
      </c>
      <c r="F6">
        <f>VLOOKUP($C6,'Traffic Data wo Transit'!$A$2:$E$77,5,FALSE)</f>
        <v>404</v>
      </c>
      <c r="G6" s="6">
        <f>VLOOKUP($C6,MOVESOutput!$E$2:$G$76,3,FALSE)</f>
        <v>5.8388759161255938E-2</v>
      </c>
      <c r="H6" s="6">
        <f>VLOOKUP($C6,MOVESOutput!$E$77:$G$151,3,FALSE)</f>
        <v>6.2436660071408003E-2</v>
      </c>
      <c r="I6" s="6">
        <f>VLOOKUP($C6,MOVESOutput!$E$152:$G$226,3,FALSE)</f>
        <v>5.2057169482499312E-2</v>
      </c>
      <c r="J6" s="6">
        <f>VLOOKUP($C6,MOVESOutput!$E$227:$G$301,3,FALSE)</f>
        <v>5.2506690537154184E-2</v>
      </c>
      <c r="K6" s="6">
        <f>VLOOKUP($C6,MOVESOutput!$E$302:$G$376,3,FALSE)</f>
        <v>4.1305682687672193E-2</v>
      </c>
      <c r="L6" s="6">
        <f>VLOOKUP($C6,MOVESOutput!$E$377:$G$451,3,FALSE)</f>
        <v>4.4158482227544114E-2</v>
      </c>
      <c r="M6" s="6">
        <f>VLOOKUP($C6,MOVESOutput!$E$452:$G$526,3,FALSE)</f>
        <v>3.5375408729642281E-2</v>
      </c>
      <c r="N6" s="6">
        <f>VLOOKUP($C6,MOVESOutput!$E$527:$G$601,3,FALSE)</f>
        <v>3.5125071697331305E-2</v>
      </c>
      <c r="O6" s="6">
        <f>VLOOKUP($C6,MOVESOutput!$E$602:$G$676,3,FALSE)</f>
        <v>3.1893830877078283E-2</v>
      </c>
      <c r="P6" s="6">
        <f>VLOOKUP($C6,MOVESOutput!$E$677:$G$751,3,FALSE)</f>
        <v>3.3165247154805823E-2</v>
      </c>
      <c r="Q6" s="6">
        <f>VLOOKUP($C6,MOVESOutput!$E$752:$G$826,3,FALSE)</f>
        <v>3.0592025157105209E-2</v>
      </c>
      <c r="R6" s="6">
        <f>VLOOKUP($C6,MOVESOutput!$E$827:$G$901,3,FALSE)</f>
        <v>3.059219133645235E-2</v>
      </c>
      <c r="S6" s="6">
        <f>VLOOKUP($C6,MOVESOutput!$E$902:$G$976,3,FALSE)</f>
        <v>3.9239398475082635E-2</v>
      </c>
      <c r="T6" s="6">
        <f>VLOOKUP($C6,MOVESOutput!$E$977:$G$1051,3,FALSE)</f>
        <v>4.1471473480420309E-2</v>
      </c>
      <c r="U6" s="6">
        <f>VLOOKUP($C6,MOVESOutput!$E$1052:$G$1126,3,FALSE)</f>
        <v>3.4177860781128618E-2</v>
      </c>
      <c r="V6" s="6">
        <f>VLOOKUP($C6,MOVESOutput!$E$1127:$G$1201,3,FALSE)</f>
        <v>3.5125071697331305E-2</v>
      </c>
    </row>
    <row r="7" spans="1:22" x14ac:dyDescent="0.3">
      <c r="A7">
        <v>3</v>
      </c>
      <c r="B7" s="4">
        <v>2</v>
      </c>
      <c r="C7">
        <v>2</v>
      </c>
      <c r="D7" s="13" t="s">
        <v>154</v>
      </c>
      <c r="E7">
        <f>VLOOKUP($C7,'Traffic Data wo Transit'!$A$2:$E$77,4,FALSE)</f>
        <v>237</v>
      </c>
      <c r="F7">
        <f>VLOOKUP($C7,'Traffic Data wo Transit'!$A$2:$E$77,5,FALSE)</f>
        <v>514</v>
      </c>
      <c r="G7" s="6">
        <f>VLOOKUP($C7,MOVESOutput!$E$2:$G$76,3,FALSE)</f>
        <v>3.5454437289617322E-2</v>
      </c>
      <c r="H7" s="6">
        <f>VLOOKUP($C7,MOVESOutput!$E$77:$G$151,3,FALSE)</f>
        <v>3.8126738034232131E-2</v>
      </c>
      <c r="I7" s="6">
        <f>VLOOKUP($C7,MOVESOutput!$E$152:$G$226,3,FALSE)</f>
        <v>3.1274595894723735E-2</v>
      </c>
      <c r="J7" s="6">
        <f>VLOOKUP($C7,MOVESOutput!$E$227:$G$301,3,FALSE)</f>
        <v>3.1571360667684067E-2</v>
      </c>
      <c r="K7" s="6">
        <f>VLOOKUP($C7,MOVESOutput!$E$302:$G$376,3,FALSE)</f>
        <v>2.4176966390239404E-2</v>
      </c>
      <c r="L7" s="6">
        <f>VLOOKUP($C7,MOVESOutput!$E$377:$G$451,3,FALSE)</f>
        <v>2.6060267633916608E-2</v>
      </c>
      <c r="M7" s="6">
        <f>VLOOKUP($C7,MOVESOutput!$E$452:$G$526,3,FALSE)</f>
        <v>2.0262045954448422E-2</v>
      </c>
      <c r="N7" s="6">
        <f>VLOOKUP($C7,MOVESOutput!$E$527:$G$601,3,FALSE)</f>
        <v>2.0096809653841467E-2</v>
      </c>
      <c r="O7" s="6">
        <f>VLOOKUP($C7,MOVESOutput!$E$602:$G$676,3,FALSE)</f>
        <v>1.7963713987982539E-2</v>
      </c>
      <c r="P7" s="6">
        <f>VLOOKUP($C7,MOVESOutput!$E$677:$G$751,3,FALSE)</f>
        <v>1.8803075907015118E-2</v>
      </c>
      <c r="Q7" s="6">
        <f>VLOOKUP($C7,MOVESOutput!$E$752:$G$826,3,FALSE)</f>
        <v>1.7104123085466404E-2</v>
      </c>
      <c r="R7" s="6">
        <f>VLOOKUP($C7,MOVESOutput!$E$827:$G$901,3,FALSE)</f>
        <v>1.7104252842478199E-2</v>
      </c>
      <c r="S7" s="6">
        <f>VLOOKUP($C7,MOVESOutput!$E$902:$G$976,3,FALSE)</f>
        <v>2.2812862431583956E-2</v>
      </c>
      <c r="T7" s="6">
        <f>VLOOKUP($C7,MOVESOutput!$E$977:$G$1051,3,FALSE)</f>
        <v>2.4286423115879436E-2</v>
      </c>
      <c r="U7" s="6">
        <f>VLOOKUP($C7,MOVESOutput!$E$1052:$G$1126,3,FALSE)</f>
        <v>1.9471472613629068E-2</v>
      </c>
      <c r="V7" s="6">
        <f>VLOOKUP($C7,MOVESOutput!$E$1127:$G$1201,3,FALSE)</f>
        <v>2.0096809653841467E-2</v>
      </c>
    </row>
    <row r="8" spans="1:22" x14ac:dyDescent="0.3">
      <c r="A8">
        <v>4</v>
      </c>
      <c r="B8" s="4" t="s">
        <v>91</v>
      </c>
      <c r="C8">
        <v>3</v>
      </c>
      <c r="D8" s="13" t="s">
        <v>148</v>
      </c>
      <c r="E8">
        <f>VLOOKUP($C8,'Traffic Data wo Transit'!$A$2:$E$77,4,FALSE)</f>
        <v>51</v>
      </c>
      <c r="F8">
        <f>VLOOKUP($C8,'Traffic Data wo Transit'!$A$2:$E$77,5,FALSE)</f>
        <v>110</v>
      </c>
      <c r="G8" s="6">
        <f>VLOOKUP($C8,MOVESOutput!$E$2:$G$76,3,FALSE)</f>
        <v>3.5454481654008128E-2</v>
      </c>
      <c r="H8" s="6">
        <f>VLOOKUP($C8,MOVESOutput!$E$77:$G$151,3,FALSE)</f>
        <v>3.8126736004487898E-2</v>
      </c>
      <c r="I8" s="6">
        <f>VLOOKUP($C8,MOVESOutput!$E$152:$G$226,3,FALSE)</f>
        <v>3.1274717639917217E-2</v>
      </c>
      <c r="J8" s="6">
        <f>VLOOKUP($C8,MOVESOutput!$E$227:$G$301,3,FALSE)</f>
        <v>3.1571367480764667E-2</v>
      </c>
      <c r="K8" s="6">
        <f>VLOOKUP($C8,MOVESOutput!$E$302:$G$376,3,FALSE)</f>
        <v>2.4177023897621788E-2</v>
      </c>
      <c r="L8" s="6">
        <f>VLOOKUP($C8,MOVESOutput!$E$377:$G$451,3,FALSE)</f>
        <v>2.6060303673614761E-2</v>
      </c>
      <c r="M8" s="6">
        <f>VLOOKUP($C8,MOVESOutput!$E$452:$G$526,3,FALSE)</f>
        <v>2.0262092674527374E-2</v>
      </c>
      <c r="N8" s="6">
        <f>VLOOKUP($C8,MOVESOutput!$E$527:$G$601,3,FALSE)</f>
        <v>2.0096804740951154E-2</v>
      </c>
      <c r="O8" s="6">
        <f>VLOOKUP($C8,MOVESOutput!$E$602:$G$676,3,FALSE)</f>
        <v>1.7963748337427379E-2</v>
      </c>
      <c r="P8" s="6">
        <f>VLOOKUP($C8,MOVESOutput!$E$677:$G$751,3,FALSE)</f>
        <v>1.8803061569688587E-2</v>
      </c>
      <c r="Q8" s="6">
        <f>VLOOKUP($C8,MOVESOutput!$E$752:$G$826,3,FALSE)</f>
        <v>1.71041575011972E-2</v>
      </c>
      <c r="R8" s="6">
        <f>VLOOKUP($C8,MOVESOutput!$E$827:$G$901,3,FALSE)</f>
        <v>1.7104248516153643E-2</v>
      </c>
      <c r="S8" s="6">
        <f>VLOOKUP($C8,MOVESOutput!$E$902:$G$976,3,FALSE)</f>
        <v>2.281292328134597E-2</v>
      </c>
      <c r="T8" s="6">
        <f>VLOOKUP($C8,MOVESOutput!$E$977:$G$1051,3,FALSE)</f>
        <v>2.4286454743814846E-2</v>
      </c>
      <c r="U8" s="6">
        <f>VLOOKUP($C8,MOVESOutput!$E$1052:$G$1126,3,FALSE)</f>
        <v>1.9471519780365543E-2</v>
      </c>
      <c r="V8" s="6">
        <f>VLOOKUP($C8,MOVESOutput!$E$1127:$G$1201,3,FALSE)</f>
        <v>2.0096804740951154E-2</v>
      </c>
    </row>
    <row r="9" spans="1:22" x14ac:dyDescent="0.3">
      <c r="A9">
        <v>5</v>
      </c>
      <c r="B9" s="4" t="s">
        <v>93</v>
      </c>
      <c r="C9">
        <v>3</v>
      </c>
      <c r="D9" s="13" t="s">
        <v>149</v>
      </c>
      <c r="E9">
        <f>VLOOKUP($C9,'Traffic Data wo Transit'!$A$2:$E$77,4,FALSE)</f>
        <v>51</v>
      </c>
      <c r="F9">
        <f>VLOOKUP($C9,'Traffic Data wo Transit'!$A$2:$E$77,5,FALSE)</f>
        <v>110</v>
      </c>
      <c r="G9" s="6">
        <f>VLOOKUP($C9,MOVESOutput!$E$2:$G$76,3,FALSE)</f>
        <v>3.5454481654008128E-2</v>
      </c>
      <c r="H9" s="6">
        <f>VLOOKUP($C9,MOVESOutput!$E$77:$G$151,3,FALSE)</f>
        <v>3.8126736004487898E-2</v>
      </c>
      <c r="I9" s="6">
        <f>VLOOKUP($C9,MOVESOutput!$E$152:$G$226,3,FALSE)</f>
        <v>3.1274717639917217E-2</v>
      </c>
      <c r="J9" s="6">
        <f>VLOOKUP($C9,MOVESOutput!$E$227:$G$301,3,FALSE)</f>
        <v>3.1571367480764667E-2</v>
      </c>
      <c r="K9" s="6">
        <f>VLOOKUP($C9,MOVESOutput!$E$302:$G$376,3,FALSE)</f>
        <v>2.4177023897621788E-2</v>
      </c>
      <c r="L9" s="6">
        <f>VLOOKUP($C9,MOVESOutput!$E$377:$G$451,3,FALSE)</f>
        <v>2.6060303673614761E-2</v>
      </c>
      <c r="M9" s="6">
        <f>VLOOKUP($C9,MOVESOutput!$E$452:$G$526,3,FALSE)</f>
        <v>2.0262092674527374E-2</v>
      </c>
      <c r="N9" s="6">
        <f>VLOOKUP($C9,MOVESOutput!$E$527:$G$601,3,FALSE)</f>
        <v>2.0096804740951154E-2</v>
      </c>
      <c r="O9" s="6">
        <f>VLOOKUP($C9,MOVESOutput!$E$602:$G$676,3,FALSE)</f>
        <v>1.7963748337427379E-2</v>
      </c>
      <c r="P9" s="6">
        <f>VLOOKUP($C9,MOVESOutput!$E$677:$G$751,3,FALSE)</f>
        <v>1.8803061569688587E-2</v>
      </c>
      <c r="Q9" s="6">
        <f>VLOOKUP($C9,MOVESOutput!$E$752:$G$826,3,FALSE)</f>
        <v>1.71041575011972E-2</v>
      </c>
      <c r="R9" s="6">
        <f>VLOOKUP($C9,MOVESOutput!$E$827:$G$901,3,FALSE)</f>
        <v>1.7104248516153643E-2</v>
      </c>
      <c r="S9" s="6">
        <f>VLOOKUP($C9,MOVESOutput!$E$902:$G$976,3,FALSE)</f>
        <v>2.281292328134597E-2</v>
      </c>
      <c r="T9" s="6">
        <f>VLOOKUP($C9,MOVESOutput!$E$977:$G$1051,3,FALSE)</f>
        <v>2.4286454743814846E-2</v>
      </c>
      <c r="U9" s="6">
        <f>VLOOKUP($C9,MOVESOutput!$E$1052:$G$1126,3,FALSE)</f>
        <v>1.9471519780365543E-2</v>
      </c>
      <c r="V9" s="6">
        <f>VLOOKUP($C9,MOVESOutput!$E$1127:$G$1201,3,FALSE)</f>
        <v>2.0096804740951154E-2</v>
      </c>
    </row>
    <row r="10" spans="1:22" x14ac:dyDescent="0.3">
      <c r="A10">
        <v>6</v>
      </c>
      <c r="B10" s="4" t="s">
        <v>99</v>
      </c>
      <c r="C10">
        <v>4</v>
      </c>
      <c r="D10" s="13" t="s">
        <v>150</v>
      </c>
      <c r="E10">
        <f>VLOOKUP($C10,'Traffic Data wo Transit'!$A$2:$E$77,4,FALSE)</f>
        <v>214</v>
      </c>
      <c r="F10">
        <f>VLOOKUP($C10,'Traffic Data wo Transit'!$A$2:$E$77,5,FALSE)</f>
        <v>465</v>
      </c>
      <c r="G10" s="6">
        <f>VLOOKUP($C10,MOVESOutput!$E$2:$G$76,3,FALSE)</f>
        <v>3.5454399655866692E-2</v>
      </c>
      <c r="H10" s="6">
        <f>VLOOKUP($C10,MOVESOutput!$E$77:$G$151,3,FALSE)</f>
        <v>3.8126765065011975E-2</v>
      </c>
      <c r="I10" s="6">
        <f>VLOOKUP($C10,MOVESOutput!$E$152:$G$226,3,FALSE)</f>
        <v>3.1274556069900768E-2</v>
      </c>
      <c r="J10" s="6">
        <f>VLOOKUP($C10,MOVESOutput!$E$227:$G$301,3,FALSE)</f>
        <v>3.1571431477394843E-2</v>
      </c>
      <c r="K10" s="6">
        <f>VLOOKUP($C10,MOVESOutput!$E$302:$G$376,3,FALSE)</f>
        <v>2.41769346866831E-2</v>
      </c>
      <c r="L10" s="6">
        <f>VLOOKUP($C10,MOVESOutput!$E$377:$G$451,3,FALSE)</f>
        <v>2.6060319819163565E-2</v>
      </c>
      <c r="M10" s="6">
        <f>VLOOKUP($C10,MOVESOutput!$E$452:$G$526,3,FALSE)</f>
        <v>2.0262039208742214E-2</v>
      </c>
      <c r="N10" s="6">
        <f>VLOOKUP($C10,MOVESOutput!$E$527:$G$601,3,FALSE)</f>
        <v>2.0096824531149058E-2</v>
      </c>
      <c r="O10" s="6">
        <f>VLOOKUP($C10,MOVESOutput!$E$602:$G$676,3,FALSE)</f>
        <v>1.7963689379490919E-2</v>
      </c>
      <c r="P10" s="6">
        <f>VLOOKUP($C10,MOVESOutput!$E$677:$G$751,3,FALSE)</f>
        <v>1.8803091882639275E-2</v>
      </c>
      <c r="Q10" s="6">
        <f>VLOOKUP($C10,MOVESOutput!$E$752:$G$826,3,FALSE)</f>
        <v>1.7104102810961454E-2</v>
      </c>
      <c r="R10" s="6">
        <f>VLOOKUP($C10,MOVESOutput!$E$827:$G$901,3,FALSE)</f>
        <v>1.7104287773477424E-2</v>
      </c>
      <c r="S10" s="6">
        <f>VLOOKUP($C10,MOVESOutput!$E$902:$G$976,3,FALSE)</f>
        <v>2.2812817210451752E-2</v>
      </c>
      <c r="T10" s="6">
        <f>VLOOKUP($C10,MOVESOutput!$E$977:$G$1051,3,FALSE)</f>
        <v>2.4286474593849521E-2</v>
      </c>
      <c r="U10" s="6">
        <f>VLOOKUP($C10,MOVESOutput!$E$1052:$G$1126,3,FALSE)</f>
        <v>1.9471457252442894E-2</v>
      </c>
      <c r="V10" s="6">
        <f>VLOOKUP($C10,MOVESOutput!$E$1127:$G$1201,3,FALSE)</f>
        <v>2.0096824531149058E-2</v>
      </c>
    </row>
    <row r="11" spans="1:22" x14ac:dyDescent="0.3">
      <c r="A11">
        <v>7</v>
      </c>
      <c r="B11" s="4" t="s">
        <v>101</v>
      </c>
      <c r="C11">
        <v>4</v>
      </c>
      <c r="D11" s="13" t="s">
        <v>151</v>
      </c>
      <c r="E11">
        <f>VLOOKUP($C11,'Traffic Data wo Transit'!$A$2:$E$77,4,FALSE)</f>
        <v>214</v>
      </c>
      <c r="F11">
        <f>VLOOKUP($C11,'Traffic Data wo Transit'!$A$2:$E$77,5,FALSE)</f>
        <v>465</v>
      </c>
      <c r="G11" s="6">
        <f>VLOOKUP($C11,MOVESOutput!$E$2:$G$76,3,FALSE)</f>
        <v>3.5454399655866692E-2</v>
      </c>
      <c r="H11" s="6">
        <f>VLOOKUP($C11,MOVESOutput!$E$77:$G$151,3,FALSE)</f>
        <v>3.8126765065011975E-2</v>
      </c>
      <c r="I11" s="6">
        <f>VLOOKUP($C11,MOVESOutput!$E$152:$G$226,3,FALSE)</f>
        <v>3.1274556069900768E-2</v>
      </c>
      <c r="J11" s="6">
        <f>VLOOKUP($C11,MOVESOutput!$E$227:$G$301,3,FALSE)</f>
        <v>3.1571431477394843E-2</v>
      </c>
      <c r="K11" s="6">
        <f>VLOOKUP($C11,MOVESOutput!$E$302:$G$376,3,FALSE)</f>
        <v>2.41769346866831E-2</v>
      </c>
      <c r="L11" s="6">
        <f>VLOOKUP($C11,MOVESOutput!$E$377:$G$451,3,FALSE)</f>
        <v>2.6060319819163565E-2</v>
      </c>
      <c r="M11" s="6">
        <f>VLOOKUP($C11,MOVESOutput!$E$452:$G$526,3,FALSE)</f>
        <v>2.0262039208742214E-2</v>
      </c>
      <c r="N11" s="6">
        <f>VLOOKUP($C11,MOVESOutput!$E$527:$G$601,3,FALSE)</f>
        <v>2.0096824531149058E-2</v>
      </c>
      <c r="O11" s="6">
        <f>VLOOKUP($C11,MOVESOutput!$E$602:$G$676,3,FALSE)</f>
        <v>1.7963689379490919E-2</v>
      </c>
      <c r="P11" s="6">
        <f>VLOOKUP($C11,MOVESOutput!$E$677:$G$751,3,FALSE)</f>
        <v>1.8803091882639275E-2</v>
      </c>
      <c r="Q11" s="6">
        <f>VLOOKUP($C11,MOVESOutput!$E$752:$G$826,3,FALSE)</f>
        <v>1.7104102810961454E-2</v>
      </c>
      <c r="R11" s="6">
        <f>VLOOKUP($C11,MOVESOutput!$E$827:$G$901,3,FALSE)</f>
        <v>1.7104287773477424E-2</v>
      </c>
      <c r="S11" s="6">
        <f>VLOOKUP($C11,MOVESOutput!$E$902:$G$976,3,FALSE)</f>
        <v>2.2812817210451752E-2</v>
      </c>
      <c r="T11" s="6">
        <f>VLOOKUP($C11,MOVESOutput!$E$977:$G$1051,3,FALSE)</f>
        <v>2.4286474593849521E-2</v>
      </c>
      <c r="U11" s="6">
        <f>VLOOKUP($C11,MOVESOutput!$E$1052:$G$1126,3,FALSE)</f>
        <v>1.9471457252442894E-2</v>
      </c>
      <c r="V11" s="6">
        <f>VLOOKUP($C11,MOVESOutput!$E$1127:$G$1201,3,FALSE)</f>
        <v>2.0096824531149058E-2</v>
      </c>
    </row>
    <row r="12" spans="1:22" x14ac:dyDescent="0.3">
      <c r="A12">
        <v>8</v>
      </c>
      <c r="B12" s="4" t="s">
        <v>102</v>
      </c>
      <c r="C12">
        <v>4</v>
      </c>
      <c r="D12" s="13" t="s">
        <v>152</v>
      </c>
      <c r="E12">
        <f>VLOOKUP($C12,'Traffic Data wo Transit'!$A$2:$E$77,4,FALSE)</f>
        <v>214</v>
      </c>
      <c r="F12">
        <f>VLOOKUP($C12,'Traffic Data wo Transit'!$A$2:$E$77,5,FALSE)</f>
        <v>465</v>
      </c>
      <c r="G12" s="6">
        <f>VLOOKUP($C12,MOVESOutput!$E$2:$G$76,3,FALSE)</f>
        <v>3.5454399655866692E-2</v>
      </c>
      <c r="H12" s="6">
        <f>VLOOKUP($C12,MOVESOutput!$E$77:$G$151,3,FALSE)</f>
        <v>3.8126765065011975E-2</v>
      </c>
      <c r="I12" s="6">
        <f>VLOOKUP($C12,MOVESOutput!$E$152:$G$226,3,FALSE)</f>
        <v>3.1274556069900768E-2</v>
      </c>
      <c r="J12" s="6">
        <f>VLOOKUP($C12,MOVESOutput!$E$227:$G$301,3,FALSE)</f>
        <v>3.1571431477394843E-2</v>
      </c>
      <c r="K12" s="6">
        <f>VLOOKUP($C12,MOVESOutput!$E$302:$G$376,3,FALSE)</f>
        <v>2.41769346866831E-2</v>
      </c>
      <c r="L12" s="6">
        <f>VLOOKUP($C12,MOVESOutput!$E$377:$G$451,3,FALSE)</f>
        <v>2.6060319819163565E-2</v>
      </c>
      <c r="M12" s="6">
        <f>VLOOKUP($C12,MOVESOutput!$E$452:$G$526,3,FALSE)</f>
        <v>2.0262039208742214E-2</v>
      </c>
      <c r="N12" s="6">
        <f>VLOOKUP($C12,MOVESOutput!$E$527:$G$601,3,FALSE)</f>
        <v>2.0096824531149058E-2</v>
      </c>
      <c r="O12" s="6">
        <f>VLOOKUP($C12,MOVESOutput!$E$602:$G$676,3,FALSE)</f>
        <v>1.7963689379490919E-2</v>
      </c>
      <c r="P12" s="6">
        <f>VLOOKUP($C12,MOVESOutput!$E$677:$G$751,3,FALSE)</f>
        <v>1.8803091882639275E-2</v>
      </c>
      <c r="Q12" s="6">
        <f>VLOOKUP($C12,MOVESOutput!$E$752:$G$826,3,FALSE)</f>
        <v>1.7104102810961454E-2</v>
      </c>
      <c r="R12" s="6">
        <f>VLOOKUP($C12,MOVESOutput!$E$827:$G$901,3,FALSE)</f>
        <v>1.7104287773477424E-2</v>
      </c>
      <c r="S12" s="6">
        <f>VLOOKUP($C12,MOVESOutput!$E$902:$G$976,3,FALSE)</f>
        <v>2.2812817210451752E-2</v>
      </c>
      <c r="T12" s="6">
        <f>VLOOKUP($C12,MOVESOutput!$E$977:$G$1051,3,FALSE)</f>
        <v>2.4286474593849521E-2</v>
      </c>
      <c r="U12" s="6">
        <f>VLOOKUP($C12,MOVESOutput!$E$1052:$G$1126,3,FALSE)</f>
        <v>1.9471457252442894E-2</v>
      </c>
      <c r="V12" s="6">
        <f>VLOOKUP($C12,MOVESOutput!$E$1127:$G$1201,3,FALSE)</f>
        <v>2.0096824531149058E-2</v>
      </c>
    </row>
    <row r="13" spans="1:22" x14ac:dyDescent="0.3">
      <c r="A13">
        <v>9</v>
      </c>
      <c r="B13" s="4">
        <v>5</v>
      </c>
      <c r="C13">
        <v>5</v>
      </c>
      <c r="D13" s="13" t="s">
        <v>155</v>
      </c>
      <c r="E13">
        <f>VLOOKUP($C13,'Traffic Data wo Transit'!$A$2:$E$77,4,FALSE)</f>
        <v>163</v>
      </c>
      <c r="F13">
        <f>VLOOKUP($C13,'Traffic Data wo Transit'!$A$2:$E$77,5,FALSE)</f>
        <v>355</v>
      </c>
      <c r="G13" s="6">
        <f>VLOOKUP($C13,MOVESOutput!$E$2:$G$76,3,FALSE)</f>
        <v>0.10656981907721817</v>
      </c>
      <c r="H13" s="6">
        <f>VLOOKUP($C13,MOVESOutput!$E$77:$G$151,3,FALSE)</f>
        <v>0.1131559974258393</v>
      </c>
      <c r="I13" s="6">
        <f>VLOOKUP($C13,MOVESOutput!$E$152:$G$226,3,FALSE)</f>
        <v>9.6267624513235492E-2</v>
      </c>
      <c r="J13" s="6">
        <f>VLOOKUP($C13,MOVESOutput!$E$227:$G$301,3,FALSE)</f>
        <v>9.6998980563777995E-2</v>
      </c>
      <c r="K13" s="6">
        <f>VLOOKUP($C13,MOVESOutput!$E$302:$G$376,3,FALSE)</f>
        <v>7.8773943801658822E-2</v>
      </c>
      <c r="L13" s="6">
        <f>VLOOKUP($C13,MOVESOutput!$E$377:$G$451,3,FALSE)</f>
        <v>8.3415745579273004E-2</v>
      </c>
      <c r="M13" s="6">
        <f>VLOOKUP($C13,MOVESOutput!$E$452:$G$526,3,FALSE)</f>
        <v>6.9124654826561563E-2</v>
      </c>
      <c r="N13" s="6">
        <f>VLOOKUP($C13,MOVESOutput!$E$527:$G$601,3,FALSE)</f>
        <v>6.8717319883052214E-2</v>
      </c>
      <c r="O13" s="6">
        <f>VLOOKUP($C13,MOVESOutput!$E$602:$G$676,3,FALSE)</f>
        <v>6.3460104662002706E-2</v>
      </c>
      <c r="P13" s="6">
        <f>VLOOKUP($C13,MOVESOutput!$E$677:$G$751,3,FALSE)</f>
        <v>6.5528821441208349E-2</v>
      </c>
      <c r="Q13" s="6">
        <f>VLOOKUP($C13,MOVESOutput!$E$752:$G$826,3,FALSE)</f>
        <v>6.1347345055368499E-2</v>
      </c>
      <c r="R13" s="6">
        <f>VLOOKUP($C13,MOVESOutput!$E$827:$G$901,3,FALSE)</f>
        <v>6.1347837757237442E-2</v>
      </c>
      <c r="S13" s="6">
        <f>VLOOKUP($C13,MOVESOutput!$E$902:$G$976,3,FALSE)</f>
        <v>7.5411819723012793E-2</v>
      </c>
      <c r="T13" s="6">
        <f>VLOOKUP($C13,MOVESOutput!$E$977:$G$1051,3,FALSE)</f>
        <v>7.904366587493715E-2</v>
      </c>
      <c r="U13" s="6">
        <f>VLOOKUP($C13,MOVESOutput!$E$1052:$G$1126,3,FALSE)</f>
        <v>6.7176127911007771E-2</v>
      </c>
      <c r="V13" s="6">
        <f>VLOOKUP($C13,MOVESOutput!$E$1127:$G$1201,3,FALSE)</f>
        <v>6.8717319883052214E-2</v>
      </c>
    </row>
    <row r="14" spans="1:22" x14ac:dyDescent="0.3">
      <c r="A14">
        <v>10</v>
      </c>
      <c r="B14" s="4">
        <v>6</v>
      </c>
      <c r="C14">
        <v>6</v>
      </c>
      <c r="D14" s="13" t="s">
        <v>153</v>
      </c>
      <c r="E14">
        <f>VLOOKUP($C14,'Traffic Data wo Transit'!$A$2:$E$77,4,FALSE)</f>
        <v>276</v>
      </c>
      <c r="F14">
        <f>VLOOKUP($C14,'Traffic Data wo Transit'!$A$2:$E$77,5,FALSE)</f>
        <v>600</v>
      </c>
      <c r="G14" s="6">
        <f>VLOOKUP($C14,MOVESOutput!$E$2:$G$76,3,FALSE)</f>
        <v>4.8406492920775326E-2</v>
      </c>
      <c r="H14" s="6">
        <f>VLOOKUP($C14,MOVESOutput!$E$77:$G$151,3,FALSE)</f>
        <v>5.1648565723541214E-2</v>
      </c>
      <c r="I14" s="6">
        <f>VLOOKUP($C14,MOVESOutput!$E$152:$G$226,3,FALSE)</f>
        <v>4.3335688248562543E-2</v>
      </c>
      <c r="J14" s="6">
        <f>VLOOKUP($C14,MOVESOutput!$E$227:$G$301,3,FALSE)</f>
        <v>4.3695800625592175E-2</v>
      </c>
      <c r="K14" s="6">
        <f>VLOOKUP($C14,MOVESOutput!$E$302:$G$376,3,FALSE)</f>
        <v>3.4725004914306731E-2</v>
      </c>
      <c r="L14" s="6">
        <f>VLOOKUP($C14,MOVESOutput!$E$377:$G$451,3,FALSE)</f>
        <v>3.700984252988887E-2</v>
      </c>
      <c r="M14" s="6">
        <f>VLOOKUP($C14,MOVESOutput!$E$452:$G$526,3,FALSE)</f>
        <v>2.9975543959409285E-2</v>
      </c>
      <c r="N14" s="6">
        <f>VLOOKUP($C14,MOVESOutput!$E$527:$G$601,3,FALSE)</f>
        <v>2.977510685891617E-2</v>
      </c>
      <c r="O14" s="6">
        <f>VLOOKUP($C14,MOVESOutput!$E$602:$G$676,3,FALSE)</f>
        <v>2.7187260948243617E-2</v>
      </c>
      <c r="P14" s="6">
        <f>VLOOKUP($C14,MOVESOutput!$E$677:$G$751,3,FALSE)</f>
        <v>2.8205584886344996E-2</v>
      </c>
      <c r="Q14" s="6">
        <f>VLOOKUP($C14,MOVESOutput!$E$752:$G$826,3,FALSE)</f>
        <v>2.6144886903184211E-2</v>
      </c>
      <c r="R14" s="6">
        <f>VLOOKUP($C14,MOVESOutput!$E$827:$G$901,3,FALSE)</f>
        <v>2.6145090539016164E-2</v>
      </c>
      <c r="S14" s="6">
        <f>VLOOKUP($C14,MOVESOutput!$E$902:$G$976,3,FALSE)</f>
        <v>3.3070131772151692E-2</v>
      </c>
      <c r="T14" s="6">
        <f>VLOOKUP($C14,MOVESOutput!$E$977:$G$1051,3,FALSE)</f>
        <v>3.4857884696456856E-2</v>
      </c>
      <c r="U14" s="6">
        <f>VLOOKUP($C14,MOVESOutput!$E$1052:$G$1126,3,FALSE)</f>
        <v>2.9016451965875829E-2</v>
      </c>
      <c r="V14" s="6">
        <f>VLOOKUP($C14,MOVESOutput!$E$1127:$G$1201,3,FALSE)</f>
        <v>2.977510685891617E-2</v>
      </c>
    </row>
    <row r="15" spans="1:22" x14ac:dyDescent="0.3">
      <c r="A15">
        <v>11</v>
      </c>
      <c r="B15" s="4">
        <v>7</v>
      </c>
      <c r="C15">
        <v>7</v>
      </c>
      <c r="D15" s="13" t="s">
        <v>156</v>
      </c>
      <c r="E15">
        <f>VLOOKUP($C15,'Traffic Data wo Transit'!$A$2:$E$77,4,FALSE)</f>
        <v>276</v>
      </c>
      <c r="F15">
        <f>VLOOKUP($C15,'Traffic Data wo Transit'!$A$2:$E$77,5,FALSE)</f>
        <v>600</v>
      </c>
      <c r="G15" s="6">
        <f>VLOOKUP($C15,MOVESOutput!$E$2:$G$76,3,FALSE)</f>
        <v>3.5454516442408955E-2</v>
      </c>
      <c r="H15" s="6">
        <f>VLOOKUP($C15,MOVESOutput!$E$77:$G$151,3,FALSE)</f>
        <v>3.8126783438982091E-2</v>
      </c>
      <c r="I15" s="6">
        <f>VLOOKUP($C15,MOVESOutput!$E$152:$G$226,3,FALSE)</f>
        <v>3.1274633225464178E-2</v>
      </c>
      <c r="J15" s="6">
        <f>VLOOKUP($C15,MOVESOutput!$E$227:$G$301,3,FALSE)</f>
        <v>3.1571420954483037E-2</v>
      </c>
      <c r="K15" s="6">
        <f>VLOOKUP($C15,MOVESOutput!$E$302:$G$376,3,FALSE)</f>
        <v>2.4177006770923937E-2</v>
      </c>
      <c r="L15" s="6">
        <f>VLOOKUP($C15,MOVESOutput!$E$377:$G$451,3,FALSE)</f>
        <v>2.6060293134701529E-2</v>
      </c>
      <c r="M15" s="6">
        <f>VLOOKUP($C15,MOVESOutput!$E$452:$G$526,3,FALSE)</f>
        <v>2.026207098864892E-2</v>
      </c>
      <c r="N15" s="6">
        <f>VLOOKUP($C15,MOVESOutput!$E$527:$G$601,3,FALSE)</f>
        <v>2.0096818322167524E-2</v>
      </c>
      <c r="O15" s="6">
        <f>VLOOKUP($C15,MOVESOutput!$E$602:$G$676,3,FALSE)</f>
        <v>1.7963735023569342E-2</v>
      </c>
      <c r="P15" s="6">
        <f>VLOOKUP($C15,MOVESOutput!$E$677:$G$751,3,FALSE)</f>
        <v>1.8803074713788843E-2</v>
      </c>
      <c r="Q15" s="6">
        <f>VLOOKUP($C15,MOVESOutput!$E$752:$G$826,3,FALSE)</f>
        <v>1.710415152697832E-2</v>
      </c>
      <c r="R15" s="6">
        <f>VLOOKUP($C15,MOVESOutput!$E$827:$G$901,3,FALSE)</f>
        <v>1.7104257189445835E-2</v>
      </c>
      <c r="S15" s="6">
        <f>VLOOKUP($C15,MOVESOutput!$E$902:$G$976,3,FALSE)</f>
        <v>2.2812898792103884E-2</v>
      </c>
      <c r="T15" s="6">
        <f>VLOOKUP($C15,MOVESOutput!$E$977:$G$1051,3,FALSE)</f>
        <v>2.4286434911181171E-2</v>
      </c>
      <c r="U15" s="6">
        <f>VLOOKUP($C15,MOVESOutput!$E$1052:$G$1126,3,FALSE)</f>
        <v>1.9471492297890712E-2</v>
      </c>
      <c r="V15" s="6">
        <f>VLOOKUP($C15,MOVESOutput!$E$1127:$G$1201,3,FALSE)</f>
        <v>2.0096818322167524E-2</v>
      </c>
    </row>
    <row r="16" spans="1:22" x14ac:dyDescent="0.3">
      <c r="A16">
        <v>12</v>
      </c>
      <c r="B16" s="4">
        <v>8</v>
      </c>
      <c r="C16">
        <v>8</v>
      </c>
      <c r="D16" s="13" t="s">
        <v>157</v>
      </c>
      <c r="E16">
        <f>VLOOKUP($C16,'Traffic Data wo Transit'!$A$2:$E$77,4,FALSE)</f>
        <v>333</v>
      </c>
      <c r="F16">
        <f>VLOOKUP($C16,'Traffic Data wo Transit'!$A$2:$E$77,5,FALSE)</f>
        <v>724</v>
      </c>
      <c r="G16" s="6">
        <f>VLOOKUP($C16,MOVESOutput!$E$2:$G$76,3,FALSE)</f>
        <v>3.5454510996868797E-2</v>
      </c>
      <c r="H16" s="6">
        <f>VLOOKUP($C16,MOVESOutput!$E$77:$G$151,3,FALSE)</f>
        <v>3.8126816533421322E-2</v>
      </c>
      <c r="I16" s="6">
        <f>VLOOKUP($C16,MOVESOutput!$E$152:$G$226,3,FALSE)</f>
        <v>3.1274706991589095E-2</v>
      </c>
      <c r="J16" s="6">
        <f>VLOOKUP($C16,MOVESOutput!$E$227:$G$301,3,FALSE)</f>
        <v>3.1571445985535726E-2</v>
      </c>
      <c r="K16" s="6">
        <f>VLOOKUP($C16,MOVESOutput!$E$302:$G$376,3,FALSE)</f>
        <v>2.4177028832122548E-2</v>
      </c>
      <c r="L16" s="6">
        <f>VLOOKUP($C16,MOVESOutput!$E$377:$G$451,3,FALSE)</f>
        <v>2.6060360942488925E-2</v>
      </c>
      <c r="M16" s="6">
        <f>VLOOKUP($C16,MOVESOutput!$E$452:$G$526,3,FALSE)</f>
        <v>2.0262091817935642E-2</v>
      </c>
      <c r="N16" s="6">
        <f>VLOOKUP($C16,MOVESOutput!$E$527:$G$601,3,FALSE)</f>
        <v>2.0096857559291626E-2</v>
      </c>
      <c r="O16" s="6">
        <f>VLOOKUP($C16,MOVESOutput!$E$602:$G$676,3,FALSE)</f>
        <v>1.7963752037726655E-2</v>
      </c>
      <c r="P16" s="6">
        <f>VLOOKUP($C16,MOVESOutput!$E$677:$G$751,3,FALSE)</f>
        <v>1.880312129890753E-2</v>
      </c>
      <c r="Q16" s="6">
        <f>VLOOKUP($C16,MOVESOutput!$E$752:$G$826,3,FALSE)</f>
        <v>1.7104162371298203E-2</v>
      </c>
      <c r="R16" s="6">
        <f>VLOOKUP($C16,MOVESOutput!$E$827:$G$901,3,FALSE)</f>
        <v>1.7104295706865141E-2</v>
      </c>
      <c r="S16" s="6">
        <f>VLOOKUP($C16,MOVESOutput!$E$902:$G$976,3,FALSE)</f>
        <v>2.281292436121413E-2</v>
      </c>
      <c r="T16" s="6">
        <f>VLOOKUP($C16,MOVESOutput!$E$977:$G$1051,3,FALSE)</f>
        <v>2.4286479980946331E-2</v>
      </c>
      <c r="U16" s="6">
        <f>VLOOKUP($C16,MOVESOutput!$E$1052:$G$1126,3,FALSE)</f>
        <v>1.947152257612102E-2</v>
      </c>
      <c r="V16" s="6">
        <f>VLOOKUP($C16,MOVESOutput!$E$1127:$G$1201,3,FALSE)</f>
        <v>2.0096857559291626E-2</v>
      </c>
    </row>
    <row r="17" spans="1:22" x14ac:dyDescent="0.3">
      <c r="A17">
        <v>13</v>
      </c>
      <c r="B17" s="4">
        <v>9</v>
      </c>
      <c r="C17">
        <v>9</v>
      </c>
      <c r="D17" s="13" t="s">
        <v>158</v>
      </c>
      <c r="E17">
        <f>VLOOKUP($C17,'Traffic Data wo Transit'!$A$2:$E$77,4,FALSE)</f>
        <v>235</v>
      </c>
      <c r="F17">
        <f>VLOOKUP($C17,'Traffic Data wo Transit'!$A$2:$E$77,5,FALSE)</f>
        <v>511</v>
      </c>
      <c r="G17" s="6">
        <f>VLOOKUP($C17,MOVESOutput!$E$2:$G$76,3,FALSE)</f>
        <v>7.1211768267921166E-2</v>
      </c>
      <c r="H17" s="6">
        <f>VLOOKUP($C17,MOVESOutput!$E$77:$G$151,3,FALSE)</f>
        <v>0.10988608070136723</v>
      </c>
      <c r="I17" s="6">
        <f>VLOOKUP($C17,MOVESOutput!$E$152:$G$226,3,FALSE)</f>
        <v>6.3678667947144427E-2</v>
      </c>
      <c r="J17" s="6">
        <f>VLOOKUP($C17,MOVESOutput!$E$227:$G$301,3,FALSE)</f>
        <v>9.4092923781413512E-2</v>
      </c>
      <c r="K17" s="6">
        <f>VLOOKUP($C17,MOVESOutput!$E$302:$G$376,3,FALSE)</f>
        <v>5.0886977893563126E-2</v>
      </c>
      <c r="L17" s="6">
        <f>VLOOKUP($C17,MOVESOutput!$E$377:$G$451,3,FALSE)</f>
        <v>8.081572016251623E-2</v>
      </c>
      <c r="M17" s="6">
        <f>VLOOKUP($C17,MOVESOutput!$E$452:$G$526,3,FALSE)</f>
        <v>4.3831342596707935E-2</v>
      </c>
      <c r="N17" s="6">
        <f>VLOOKUP($C17,MOVESOutput!$E$527:$G$601,3,FALSE)</f>
        <v>6.6448449400421342E-2</v>
      </c>
      <c r="O17" s="6">
        <f>VLOOKUP($C17,MOVESOutput!$E$602:$G$676,3,FALSE)</f>
        <v>3.9689112877364451E-2</v>
      </c>
      <c r="P17" s="6">
        <f>VLOOKUP($C17,MOVESOutput!$E$677:$G$751,3,FALSE)</f>
        <v>6.3331781623428396E-2</v>
      </c>
      <c r="Q17" s="6">
        <f>VLOOKUP($C17,MOVESOutput!$E$752:$G$826,3,FALSE)</f>
        <v>3.8141268207811947E-2</v>
      </c>
      <c r="R17" s="6">
        <f>VLOOKUP($C17,MOVESOutput!$E$827:$G$901,3,FALSE)</f>
        <v>5.9244724734620557E-2</v>
      </c>
      <c r="S17" s="6">
        <f>VLOOKUP($C17,MOVESOutput!$E$902:$G$976,3,FALSE)</f>
        <v>4.842854596517647E-2</v>
      </c>
      <c r="T17" s="6">
        <f>VLOOKUP($C17,MOVESOutput!$E$977:$G$1051,3,FALSE)</f>
        <v>7.6542129392717276E-2</v>
      </c>
      <c r="U17" s="6">
        <f>VLOOKUP($C17,MOVESOutput!$E$1052:$G$1126,3,FALSE)</f>
        <v>4.2406514290780233E-2</v>
      </c>
      <c r="V17" s="6">
        <f>VLOOKUP($C17,MOVESOutput!$E$1127:$G$1201,3,FALSE)</f>
        <v>6.6448449400421342E-2</v>
      </c>
    </row>
    <row r="18" spans="1:22" x14ac:dyDescent="0.3">
      <c r="A18">
        <v>14</v>
      </c>
      <c r="B18" s="4">
        <v>10</v>
      </c>
      <c r="C18">
        <v>10</v>
      </c>
      <c r="D18" s="13" t="s">
        <v>159</v>
      </c>
      <c r="E18">
        <f>VLOOKUP($C18,'Traffic Data wo Transit'!$A$2:$E$77,4,FALSE)</f>
        <v>98</v>
      </c>
      <c r="F18">
        <f>VLOOKUP($C18,'Traffic Data wo Transit'!$A$2:$E$77,5,FALSE)</f>
        <v>213</v>
      </c>
      <c r="G18" s="6">
        <f>VLOOKUP($C18,MOVESOutput!$E$2:$G$76,3,FALSE)</f>
        <v>0.10656964705315029</v>
      </c>
      <c r="H18" s="6">
        <f>VLOOKUP($C18,MOVESOutput!$E$77:$G$151,3,FALSE)</f>
        <v>0.11315624300516156</v>
      </c>
      <c r="I18" s="6">
        <f>VLOOKUP($C18,MOVESOutput!$E$152:$G$226,3,FALSE)</f>
        <v>9.626743353962082E-2</v>
      </c>
      <c r="J18" s="6">
        <f>VLOOKUP($C18,MOVESOutput!$E$227:$G$301,3,FALSE)</f>
        <v>9.6999156397746561E-2</v>
      </c>
      <c r="K18" s="6">
        <f>VLOOKUP($C18,MOVESOutput!$E$302:$G$376,3,FALSE)</f>
        <v>7.8773824619941896E-2</v>
      </c>
      <c r="L18" s="6">
        <f>VLOOKUP($C18,MOVESOutput!$E$377:$G$451,3,FALSE)</f>
        <v>8.3415852182434927E-2</v>
      </c>
      <c r="M18" s="6">
        <f>VLOOKUP($C18,MOVESOutput!$E$452:$G$526,3,FALSE)</f>
        <v>6.9124520157484423E-2</v>
      </c>
      <c r="N18" s="6">
        <f>VLOOKUP($C18,MOVESOutput!$E$527:$G$601,3,FALSE)</f>
        <v>6.8717364246661167E-2</v>
      </c>
      <c r="O18" s="6">
        <f>VLOOKUP($C18,MOVESOutput!$E$602:$G$676,3,FALSE)</f>
        <v>6.3459961869577725E-2</v>
      </c>
      <c r="P18" s="6">
        <f>VLOOKUP($C18,MOVESOutput!$E$677:$G$751,3,FALSE)</f>
        <v>6.5528846962363968E-2</v>
      </c>
      <c r="Q18" s="6">
        <f>VLOOKUP($C18,MOVESOutput!$E$752:$G$826,3,FALSE)</f>
        <v>6.1347258990566735E-2</v>
      </c>
      <c r="R18" s="6">
        <f>VLOOKUP($C18,MOVESOutput!$E$827:$G$901,3,FALSE)</f>
        <v>6.1347874378345435E-2</v>
      </c>
      <c r="S18" s="6">
        <f>VLOOKUP($C18,MOVESOutput!$E$902:$G$976,3,FALSE)</f>
        <v>7.5411682496845517E-2</v>
      </c>
      <c r="T18" s="6">
        <f>VLOOKUP($C18,MOVESOutput!$E$977:$G$1051,3,FALSE)</f>
        <v>7.904372089186365E-2</v>
      </c>
      <c r="U18" s="6">
        <f>VLOOKUP($C18,MOVESOutput!$E$1052:$G$1126,3,FALSE)</f>
        <v>6.7175991279959379E-2</v>
      </c>
      <c r="V18" s="6">
        <f>VLOOKUP($C18,MOVESOutput!$E$1127:$G$1201,3,FALSE)</f>
        <v>6.8717364246661167E-2</v>
      </c>
    </row>
    <row r="19" spans="1:22" x14ac:dyDescent="0.3">
      <c r="A19">
        <v>15</v>
      </c>
      <c r="B19" s="4">
        <v>11</v>
      </c>
      <c r="C19">
        <v>11</v>
      </c>
      <c r="D19" s="13" t="s">
        <v>160</v>
      </c>
      <c r="E19">
        <f>VLOOKUP($C19,'Traffic Data wo Transit'!$A$2:$E$77,4,FALSE)</f>
        <v>113</v>
      </c>
      <c r="F19">
        <f>VLOOKUP($C19,'Traffic Data wo Transit'!$A$2:$E$77,5,FALSE)</f>
        <v>245</v>
      </c>
      <c r="G19" s="6">
        <f>VLOOKUP($C19,MOVESOutput!$E$2:$G$76,3,FALSE)</f>
        <v>0.10656978673466518</v>
      </c>
      <c r="H19" s="6">
        <f>VLOOKUP($C19,MOVESOutput!$E$77:$G$151,3,FALSE)</f>
        <v>0.11315628988704776</v>
      </c>
      <c r="I19" s="6">
        <f>VLOOKUP($C19,MOVESOutput!$E$152:$G$226,3,FALSE)</f>
        <v>9.6267538132163238E-2</v>
      </c>
      <c r="J19" s="6">
        <f>VLOOKUP($C19,MOVESOutput!$E$227:$G$301,3,FALSE)</f>
        <v>9.6999114441129131E-2</v>
      </c>
      <c r="K19" s="6">
        <f>VLOOKUP($C19,MOVESOutput!$E$302:$G$376,3,FALSE)</f>
        <v>7.8773863031263616E-2</v>
      </c>
      <c r="L19" s="6">
        <f>VLOOKUP($C19,MOVESOutput!$E$377:$G$451,3,FALSE)</f>
        <v>8.3415838169166048E-2</v>
      </c>
      <c r="M19" s="6">
        <f>VLOOKUP($C19,MOVESOutput!$E$452:$G$526,3,FALSE)</f>
        <v>6.9124629024201883E-2</v>
      </c>
      <c r="N19" s="6">
        <f>VLOOKUP($C19,MOVESOutput!$E$527:$G$601,3,FALSE)</f>
        <v>6.871736474974792E-2</v>
      </c>
      <c r="O19" s="6">
        <f>VLOOKUP($C19,MOVESOutput!$E$602:$G$676,3,FALSE)</f>
        <v>6.3460027572296546E-2</v>
      </c>
      <c r="P19" s="6">
        <f>VLOOKUP($C19,MOVESOutput!$E$677:$G$751,3,FALSE)</f>
        <v>6.5528874062760839E-2</v>
      </c>
      <c r="Q19" s="6">
        <f>VLOOKUP($C19,MOVESOutput!$E$752:$G$826,3,FALSE)</f>
        <v>6.1347304557064157E-2</v>
      </c>
      <c r="R19" s="6">
        <f>VLOOKUP($C19,MOVESOutput!$E$827:$G$901,3,FALSE)</f>
        <v>6.1347886934816361E-2</v>
      </c>
      <c r="S19" s="6">
        <f>VLOOKUP($C19,MOVESOutput!$E$902:$G$976,3,FALSE)</f>
        <v>7.5411749850675655E-2</v>
      </c>
      <c r="T19" s="6">
        <f>VLOOKUP($C19,MOVESOutput!$E$977:$G$1051,3,FALSE)</f>
        <v>7.9043760661480195E-2</v>
      </c>
      <c r="U19" s="6">
        <f>VLOOKUP($C19,MOVESOutput!$E$1052:$G$1126,3,FALSE)</f>
        <v>6.7176087144160346E-2</v>
      </c>
      <c r="V19" s="6">
        <f>VLOOKUP($C19,MOVESOutput!$E$1127:$G$1201,3,FALSE)</f>
        <v>6.871736474974792E-2</v>
      </c>
    </row>
    <row r="20" spans="1:22" x14ac:dyDescent="0.3">
      <c r="A20">
        <v>16</v>
      </c>
      <c r="B20" s="4">
        <v>12</v>
      </c>
      <c r="C20">
        <v>12</v>
      </c>
      <c r="D20" s="13" t="s">
        <v>161</v>
      </c>
      <c r="E20">
        <f>VLOOKUP($C20,'Traffic Data wo Transit'!$A$2:$E$77,4,FALSE)</f>
        <v>88</v>
      </c>
      <c r="F20">
        <f>VLOOKUP($C20,'Traffic Data wo Transit'!$A$2:$E$77,5,FALSE)</f>
        <v>191</v>
      </c>
      <c r="G20" s="6">
        <f>VLOOKUP($C20,MOVESOutput!$E$2:$G$76,3,FALSE)</f>
        <v>0.1065697897909112</v>
      </c>
      <c r="H20" s="6">
        <f>VLOOKUP($C20,MOVESOutput!$E$77:$G$151,3,FALSE)</f>
        <v>0.1131559882641166</v>
      </c>
      <c r="I20" s="6">
        <f>VLOOKUP($C20,MOVESOutput!$E$152:$G$226,3,FALSE)</f>
        <v>9.626748883192203E-2</v>
      </c>
      <c r="J20" s="6">
        <f>VLOOKUP($C20,MOVESOutput!$E$227:$G$301,3,FALSE)</f>
        <v>9.6998853279400762E-2</v>
      </c>
      <c r="K20" s="6">
        <f>VLOOKUP($C20,MOVESOutput!$E$302:$G$376,3,FALSE)</f>
        <v>7.8773914208658855E-2</v>
      </c>
      <c r="L20" s="6">
        <f>VLOOKUP($C20,MOVESOutput!$E$377:$G$451,3,FALSE)</f>
        <v>8.3415580404324466E-2</v>
      </c>
      <c r="M20" s="6">
        <f>VLOOKUP($C20,MOVESOutput!$E$452:$G$526,3,FALSE)</f>
        <v>6.9124650516995026E-2</v>
      </c>
      <c r="N20" s="6">
        <f>VLOOKUP($C20,MOVESOutput!$E$527:$G$601,3,FALSE)</f>
        <v>6.8717164692464472E-2</v>
      </c>
      <c r="O20" s="6">
        <f>VLOOKUP($C20,MOVESOutput!$E$602:$G$676,3,FALSE)</f>
        <v>6.3460046639611647E-2</v>
      </c>
      <c r="P20" s="6">
        <f>VLOOKUP($C20,MOVESOutput!$E$677:$G$751,3,FALSE)</f>
        <v>6.5528671729178048E-2</v>
      </c>
      <c r="Q20" s="6">
        <f>VLOOKUP($C20,MOVESOutput!$E$752:$G$826,3,FALSE)</f>
        <v>6.1347319978343286E-2</v>
      </c>
      <c r="R20" s="6">
        <f>VLOOKUP($C20,MOVESOutput!$E$827:$G$901,3,FALSE)</f>
        <v>6.1347726186394745E-2</v>
      </c>
      <c r="S20" s="6">
        <f>VLOOKUP($C20,MOVESOutput!$E$902:$G$976,3,FALSE)</f>
        <v>7.5411699319671482E-2</v>
      </c>
      <c r="T20" s="6">
        <f>VLOOKUP($C20,MOVESOutput!$E$977:$G$1051,3,FALSE)</f>
        <v>7.9043500568954692E-2</v>
      </c>
      <c r="U20" s="6">
        <f>VLOOKUP($C20,MOVESOutput!$E$1052:$G$1126,3,FALSE)</f>
        <v>6.7176076721372852E-2</v>
      </c>
      <c r="V20" s="6">
        <f>VLOOKUP($C20,MOVESOutput!$E$1127:$G$1201,3,FALSE)</f>
        <v>6.8717164692464472E-2</v>
      </c>
    </row>
    <row r="21" spans="1:22" x14ac:dyDescent="0.3">
      <c r="A21">
        <v>17</v>
      </c>
      <c r="B21" s="4">
        <v>13</v>
      </c>
      <c r="C21">
        <v>13</v>
      </c>
      <c r="D21" s="13" t="s">
        <v>162</v>
      </c>
      <c r="E21">
        <f>VLOOKUP($C21,'Traffic Data wo Transit'!$A$2:$E$77,4,FALSE)</f>
        <v>113</v>
      </c>
      <c r="F21">
        <f>VLOOKUP($C21,'Traffic Data wo Transit'!$A$2:$E$77,5,FALSE)</f>
        <v>245</v>
      </c>
      <c r="G21" s="6">
        <f>VLOOKUP($C21,MOVESOutput!$E$2:$G$76,3,FALSE)</f>
        <v>3.5454537342602004E-2</v>
      </c>
      <c r="H21" s="6">
        <f>VLOOKUP($C21,MOVESOutput!$E$77:$G$151,3,FALSE)</f>
        <v>3.8126840077536486E-2</v>
      </c>
      <c r="I21" s="6">
        <f>VLOOKUP($C21,MOVESOutput!$E$152:$G$226,3,FALSE)</f>
        <v>3.1274649997090023E-2</v>
      </c>
      <c r="J21" s="6">
        <f>VLOOKUP($C21,MOVESOutput!$E$227:$G$301,3,FALSE)</f>
        <v>3.1571521374010418E-2</v>
      </c>
      <c r="K21" s="6">
        <f>VLOOKUP($C21,MOVESOutput!$E$302:$G$376,3,FALSE)</f>
        <v>2.4177004782963755E-2</v>
      </c>
      <c r="L21" s="6">
        <f>VLOOKUP($C21,MOVESOutput!$E$377:$G$451,3,FALSE)</f>
        <v>2.6060357733485147E-2</v>
      </c>
      <c r="M21" s="6">
        <f>VLOOKUP($C21,MOVESOutput!$E$452:$G$526,3,FALSE)</f>
        <v>2.0262077198174435E-2</v>
      </c>
      <c r="N21" s="6">
        <f>VLOOKUP($C21,MOVESOutput!$E$527:$G$601,3,FALSE)</f>
        <v>2.0096873819115398E-2</v>
      </c>
      <c r="O21" s="6">
        <f>VLOOKUP($C21,MOVESOutput!$E$602:$G$676,3,FALSE)</f>
        <v>1.7963731097315385E-2</v>
      </c>
      <c r="P21" s="6">
        <f>VLOOKUP($C21,MOVESOutput!$E$677:$G$751,3,FALSE)</f>
        <v>1.8803134036551896E-2</v>
      </c>
      <c r="Q21" s="6">
        <f>VLOOKUP($C21,MOVESOutput!$E$752:$G$826,3,FALSE)</f>
        <v>1.7104148794728262E-2</v>
      </c>
      <c r="R21" s="6">
        <f>VLOOKUP($C21,MOVESOutput!$E$827:$G$901,3,FALSE)</f>
        <v>1.7104307845039284E-2</v>
      </c>
      <c r="S21" s="6">
        <f>VLOOKUP($C21,MOVESOutput!$E$902:$G$976,3,FALSE)</f>
        <v>2.2812909697934605E-2</v>
      </c>
      <c r="T21" s="6">
        <f>VLOOKUP($C21,MOVESOutput!$E$977:$G$1051,3,FALSE)</f>
        <v>2.4286539499992658E-2</v>
      </c>
      <c r="U21" s="6">
        <f>VLOOKUP($C21,MOVESOutput!$E$1052:$G$1126,3,FALSE)</f>
        <v>1.9471503075595181E-2</v>
      </c>
      <c r="V21" s="6">
        <f>VLOOKUP($C21,MOVESOutput!$E$1127:$G$1201,3,FALSE)</f>
        <v>2.0096873819115398E-2</v>
      </c>
    </row>
    <row r="22" spans="1:22" x14ac:dyDescent="0.3">
      <c r="A22">
        <v>18</v>
      </c>
      <c r="B22" s="4">
        <v>14</v>
      </c>
      <c r="C22">
        <v>14</v>
      </c>
      <c r="D22" s="13" t="s">
        <v>163</v>
      </c>
      <c r="E22">
        <f>VLOOKUP($C22,'Traffic Data wo Transit'!$A$2:$E$77,4,FALSE)</f>
        <v>143</v>
      </c>
      <c r="F22">
        <f>VLOOKUP($C22,'Traffic Data wo Transit'!$A$2:$E$77,5,FALSE)</f>
        <v>311</v>
      </c>
      <c r="G22" s="6">
        <f>VLOOKUP($C22,MOVESOutput!$E$2:$G$76,3,FALSE)</f>
        <v>3.5454465991427285E-2</v>
      </c>
      <c r="H22" s="6">
        <f>VLOOKUP($C22,MOVESOutput!$E$77:$G$151,3,FALSE)</f>
        <v>3.8126830546910184E-2</v>
      </c>
      <c r="I22" s="6">
        <f>VLOOKUP($C22,MOVESOutput!$E$152:$G$226,3,FALSE)</f>
        <v>3.1274648981518799E-2</v>
      </c>
      <c r="J22" s="6">
        <f>VLOOKUP($C22,MOVESOutput!$E$227:$G$301,3,FALSE)</f>
        <v>3.157147931610893E-2</v>
      </c>
      <c r="K22" s="6">
        <f>VLOOKUP($C22,MOVESOutput!$E$302:$G$376,3,FALSE)</f>
        <v>2.4176998134220255E-2</v>
      </c>
      <c r="L22" s="6">
        <f>VLOOKUP($C22,MOVESOutput!$E$377:$G$451,3,FALSE)</f>
        <v>2.6060348162454054E-2</v>
      </c>
      <c r="M22" s="6">
        <f>VLOOKUP($C22,MOVESOutput!$E$452:$G$526,3,FALSE)</f>
        <v>2.0262069917213788E-2</v>
      </c>
      <c r="N22" s="6">
        <f>VLOOKUP($C22,MOVESOutput!$E$527:$G$601,3,FALSE)</f>
        <v>2.0096878320174431E-2</v>
      </c>
      <c r="O22" s="6">
        <f>VLOOKUP($C22,MOVESOutput!$E$602:$G$676,3,FALSE)</f>
        <v>1.7963727271524448E-2</v>
      </c>
      <c r="P22" s="6">
        <f>VLOOKUP($C22,MOVESOutput!$E$677:$G$751,3,FALSE)</f>
        <v>1.8803125493767201E-2</v>
      </c>
      <c r="Q22" s="6">
        <f>VLOOKUP($C22,MOVESOutput!$E$752:$G$826,3,FALSE)</f>
        <v>1.7104139777340578E-2</v>
      </c>
      <c r="R22" s="6">
        <f>VLOOKUP($C22,MOVESOutput!$E$827:$G$901,3,FALSE)</f>
        <v>1.7104302257271709E-2</v>
      </c>
      <c r="S22" s="6">
        <f>VLOOKUP($C22,MOVESOutput!$E$902:$G$976,3,FALSE)</f>
        <v>2.2812895567467163E-2</v>
      </c>
      <c r="T22" s="6">
        <f>VLOOKUP($C22,MOVESOutput!$E$977:$G$1051,3,FALSE)</f>
        <v>2.428650443505407E-2</v>
      </c>
      <c r="U22" s="6">
        <f>VLOOKUP($C22,MOVESOutput!$E$1052:$G$1126,3,FALSE)</f>
        <v>1.9471502171598667E-2</v>
      </c>
      <c r="V22" s="6">
        <f>VLOOKUP($C22,MOVESOutput!$E$1127:$G$1201,3,FALSE)</f>
        <v>2.0096878320174431E-2</v>
      </c>
    </row>
    <row r="23" spans="1:22" x14ac:dyDescent="0.3">
      <c r="A23">
        <v>19</v>
      </c>
      <c r="B23" s="4" t="s">
        <v>51</v>
      </c>
      <c r="C23">
        <v>15</v>
      </c>
      <c r="D23" s="13" t="s">
        <v>287</v>
      </c>
      <c r="E23">
        <f>VLOOKUP($C23,'Traffic Data wo Transit'!$A$2:$E$77,4,FALSE)</f>
        <v>55</v>
      </c>
      <c r="F23">
        <f>VLOOKUP($C23,'Traffic Data wo Transit'!$A$2:$E$77,5,FALSE)</f>
        <v>120</v>
      </c>
      <c r="G23" s="6">
        <f>VLOOKUP($C23,MOVESOutput!$E$2:$G$76,3,FALSE)</f>
        <v>4.4031024757071456E-2</v>
      </c>
      <c r="H23" s="6">
        <f>VLOOKUP($C23,MOVESOutput!$E$77:$G$151,3,FALSE)</f>
        <v>4.7041574743546803E-2</v>
      </c>
      <c r="I23" s="6">
        <f>VLOOKUP($C23,MOVESOutput!$E$152:$G$226,3,FALSE)</f>
        <v>3.932228140030216E-2</v>
      </c>
      <c r="J23" s="6">
        <f>VLOOKUP($C23,MOVESOutput!$E$227:$G$301,3,FALSE)</f>
        <v>3.9656724508955458E-2</v>
      </c>
      <c r="K23" s="6">
        <f>VLOOKUP($C23,MOVESOutput!$E$302:$G$376,3,FALSE)</f>
        <v>3.1326569667009432E-2</v>
      </c>
      <c r="L23" s="6">
        <f>VLOOKUP($C23,MOVESOutput!$E$377:$G$451,3,FALSE)</f>
        <v>3.3448207905924114E-2</v>
      </c>
      <c r="M23" s="6">
        <f>VLOOKUP($C23,MOVESOutput!$E$452:$G$526,3,FALSE)</f>
        <v>2.6916256863745922E-2</v>
      </c>
      <c r="N23" s="6">
        <f>VLOOKUP($C23,MOVESOutput!$E$527:$G$601,3,FALSE)</f>
        <v>2.6730149633450863E-2</v>
      </c>
      <c r="O23" s="6">
        <f>VLOOKUP($C23,MOVESOutput!$E$602:$G$676,3,FALSE)</f>
        <v>2.4327060591939439E-2</v>
      </c>
      <c r="P23" s="6">
        <f>VLOOKUP($C23,MOVESOutput!$E$677:$G$751,3,FALSE)</f>
        <v>2.5272686088626234E-2</v>
      </c>
      <c r="Q23" s="6">
        <f>VLOOKUP($C23,MOVESOutput!$E$752:$G$826,3,FALSE)</f>
        <v>2.3359033755748635E-2</v>
      </c>
      <c r="R23" s="6">
        <f>VLOOKUP($C23,MOVESOutput!$E$827:$G$901,3,FALSE)</f>
        <v>2.335923493955322E-2</v>
      </c>
      <c r="S23" s="6">
        <f>VLOOKUP($C23,MOVESOutput!$E$902:$G$976,3,FALSE)</f>
        <v>2.9789849120754584E-2</v>
      </c>
      <c r="T23" s="6">
        <f>VLOOKUP($C23,MOVESOutput!$E$977:$G$1051,3,FALSE)</f>
        <v>3.1449920419276765E-2</v>
      </c>
      <c r="U23" s="6">
        <f>VLOOKUP($C23,MOVESOutput!$E$1052:$G$1126,3,FALSE)</f>
        <v>2.6025649050459065E-2</v>
      </c>
      <c r="V23" s="6">
        <f>VLOOKUP($C23,MOVESOutput!$E$1127:$G$1201,3,FALSE)</f>
        <v>2.6730149633450863E-2</v>
      </c>
    </row>
    <row r="24" spans="1:22" x14ac:dyDescent="0.3">
      <c r="A24">
        <v>20</v>
      </c>
      <c r="B24" s="4" t="s">
        <v>53</v>
      </c>
      <c r="C24">
        <v>15</v>
      </c>
      <c r="D24" s="13" t="s">
        <v>288</v>
      </c>
      <c r="E24">
        <f>VLOOKUP($C24,'Traffic Data wo Transit'!$A$2:$E$77,4,FALSE)</f>
        <v>55</v>
      </c>
      <c r="F24">
        <f>VLOOKUP($C24,'Traffic Data wo Transit'!$A$2:$E$77,5,FALSE)</f>
        <v>120</v>
      </c>
      <c r="G24" s="6">
        <f>VLOOKUP($C24,MOVESOutput!$E$2:$G$76,3,FALSE)</f>
        <v>4.4031024757071456E-2</v>
      </c>
      <c r="H24" s="6">
        <f>VLOOKUP($C24,MOVESOutput!$E$77:$G$151,3,FALSE)</f>
        <v>4.7041574743546803E-2</v>
      </c>
      <c r="I24" s="6">
        <f>VLOOKUP($C24,MOVESOutput!$E$152:$G$226,3,FALSE)</f>
        <v>3.932228140030216E-2</v>
      </c>
      <c r="J24" s="6">
        <f>VLOOKUP($C24,MOVESOutput!$E$227:$G$301,3,FALSE)</f>
        <v>3.9656724508955458E-2</v>
      </c>
      <c r="K24" s="6">
        <f>VLOOKUP($C24,MOVESOutput!$E$302:$G$376,3,FALSE)</f>
        <v>3.1326569667009432E-2</v>
      </c>
      <c r="L24" s="6">
        <f>VLOOKUP($C24,MOVESOutput!$E$377:$G$451,3,FALSE)</f>
        <v>3.3448207905924114E-2</v>
      </c>
      <c r="M24" s="6">
        <f>VLOOKUP($C24,MOVESOutput!$E$452:$G$526,3,FALSE)</f>
        <v>2.6916256863745922E-2</v>
      </c>
      <c r="N24" s="6">
        <f>VLOOKUP($C24,MOVESOutput!$E$527:$G$601,3,FALSE)</f>
        <v>2.6730149633450863E-2</v>
      </c>
      <c r="O24" s="6">
        <f>VLOOKUP($C24,MOVESOutput!$E$602:$G$676,3,FALSE)</f>
        <v>2.4327060591939439E-2</v>
      </c>
      <c r="P24" s="6">
        <f>VLOOKUP($C24,MOVESOutput!$E$677:$G$751,3,FALSE)</f>
        <v>2.5272686088626234E-2</v>
      </c>
      <c r="Q24" s="6">
        <f>VLOOKUP($C24,MOVESOutput!$E$752:$G$826,3,FALSE)</f>
        <v>2.3359033755748635E-2</v>
      </c>
      <c r="R24" s="6">
        <f>VLOOKUP($C24,MOVESOutput!$E$827:$G$901,3,FALSE)</f>
        <v>2.335923493955322E-2</v>
      </c>
      <c r="S24" s="6">
        <f>VLOOKUP($C24,MOVESOutput!$E$902:$G$976,3,FALSE)</f>
        <v>2.9789849120754584E-2</v>
      </c>
      <c r="T24" s="6">
        <f>VLOOKUP($C24,MOVESOutput!$E$977:$G$1051,3,FALSE)</f>
        <v>3.1449920419276765E-2</v>
      </c>
      <c r="U24" s="6">
        <f>VLOOKUP($C24,MOVESOutput!$E$1052:$G$1126,3,FALSE)</f>
        <v>2.6025649050459065E-2</v>
      </c>
      <c r="V24" s="6">
        <f>VLOOKUP($C24,MOVESOutput!$E$1127:$G$1201,3,FALSE)</f>
        <v>2.6730149633450863E-2</v>
      </c>
    </row>
    <row r="25" spans="1:22" x14ac:dyDescent="0.3">
      <c r="A25">
        <v>21</v>
      </c>
      <c r="B25" s="4" t="s">
        <v>54</v>
      </c>
      <c r="C25">
        <v>15</v>
      </c>
      <c r="D25" s="13" t="s">
        <v>289</v>
      </c>
      <c r="E25">
        <f>VLOOKUP($C25,'Traffic Data wo Transit'!$A$2:$E$77,4,FALSE)</f>
        <v>55</v>
      </c>
      <c r="F25">
        <f>VLOOKUP($C25,'Traffic Data wo Transit'!$A$2:$E$77,5,FALSE)</f>
        <v>120</v>
      </c>
      <c r="G25" s="6">
        <f>VLOOKUP($C25,MOVESOutput!$E$2:$G$76,3,FALSE)</f>
        <v>4.4031024757071456E-2</v>
      </c>
      <c r="H25" s="6">
        <f>VLOOKUP($C25,MOVESOutput!$E$77:$G$151,3,FALSE)</f>
        <v>4.7041574743546803E-2</v>
      </c>
      <c r="I25" s="6">
        <f>VLOOKUP($C25,MOVESOutput!$E$152:$G$226,3,FALSE)</f>
        <v>3.932228140030216E-2</v>
      </c>
      <c r="J25" s="6">
        <f>VLOOKUP($C25,MOVESOutput!$E$227:$G$301,3,FALSE)</f>
        <v>3.9656724508955458E-2</v>
      </c>
      <c r="K25" s="6">
        <f>VLOOKUP($C25,MOVESOutput!$E$302:$G$376,3,FALSE)</f>
        <v>3.1326569667009432E-2</v>
      </c>
      <c r="L25" s="6">
        <f>VLOOKUP($C25,MOVESOutput!$E$377:$G$451,3,FALSE)</f>
        <v>3.3448207905924114E-2</v>
      </c>
      <c r="M25" s="6">
        <f>VLOOKUP($C25,MOVESOutput!$E$452:$G$526,3,FALSE)</f>
        <v>2.6916256863745922E-2</v>
      </c>
      <c r="N25" s="6">
        <f>VLOOKUP($C25,MOVESOutput!$E$527:$G$601,3,FALSE)</f>
        <v>2.6730149633450863E-2</v>
      </c>
      <c r="O25" s="6">
        <f>VLOOKUP($C25,MOVESOutput!$E$602:$G$676,3,FALSE)</f>
        <v>2.4327060591939439E-2</v>
      </c>
      <c r="P25" s="6">
        <f>VLOOKUP($C25,MOVESOutput!$E$677:$G$751,3,FALSE)</f>
        <v>2.5272686088626234E-2</v>
      </c>
      <c r="Q25" s="6">
        <f>VLOOKUP($C25,MOVESOutput!$E$752:$G$826,3,FALSE)</f>
        <v>2.3359033755748635E-2</v>
      </c>
      <c r="R25" s="6">
        <f>VLOOKUP($C25,MOVESOutput!$E$827:$G$901,3,FALSE)</f>
        <v>2.335923493955322E-2</v>
      </c>
      <c r="S25" s="6">
        <f>VLOOKUP($C25,MOVESOutput!$E$902:$G$976,3,FALSE)</f>
        <v>2.9789849120754584E-2</v>
      </c>
      <c r="T25" s="6">
        <f>VLOOKUP($C25,MOVESOutput!$E$977:$G$1051,3,FALSE)</f>
        <v>3.1449920419276765E-2</v>
      </c>
      <c r="U25" s="6">
        <f>VLOOKUP($C25,MOVESOutput!$E$1052:$G$1126,3,FALSE)</f>
        <v>2.6025649050459065E-2</v>
      </c>
      <c r="V25" s="6">
        <f>VLOOKUP($C25,MOVESOutput!$E$1127:$G$1201,3,FALSE)</f>
        <v>2.6730149633450863E-2</v>
      </c>
    </row>
    <row r="26" spans="1:22" x14ac:dyDescent="0.3">
      <c r="A26">
        <v>22</v>
      </c>
      <c r="B26" s="4" t="s">
        <v>55</v>
      </c>
      <c r="C26">
        <v>15</v>
      </c>
      <c r="D26" s="13" t="s">
        <v>290</v>
      </c>
      <c r="E26">
        <f>VLOOKUP($C26,'Traffic Data wo Transit'!$A$2:$E$77,4,FALSE)</f>
        <v>55</v>
      </c>
      <c r="F26">
        <f>VLOOKUP($C26,'Traffic Data wo Transit'!$A$2:$E$77,5,FALSE)</f>
        <v>120</v>
      </c>
      <c r="G26" s="6">
        <f>VLOOKUP($C26,MOVESOutput!$E$2:$G$76,3,FALSE)</f>
        <v>4.4031024757071456E-2</v>
      </c>
      <c r="H26" s="6">
        <f>VLOOKUP($C26,MOVESOutput!$E$77:$G$151,3,FALSE)</f>
        <v>4.7041574743546803E-2</v>
      </c>
      <c r="I26" s="6">
        <f>VLOOKUP($C26,MOVESOutput!$E$152:$G$226,3,FALSE)</f>
        <v>3.932228140030216E-2</v>
      </c>
      <c r="J26" s="6">
        <f>VLOOKUP($C26,MOVESOutput!$E$227:$G$301,3,FALSE)</f>
        <v>3.9656724508955458E-2</v>
      </c>
      <c r="K26" s="6">
        <f>VLOOKUP($C26,MOVESOutput!$E$302:$G$376,3,FALSE)</f>
        <v>3.1326569667009432E-2</v>
      </c>
      <c r="L26" s="6">
        <f>VLOOKUP($C26,MOVESOutput!$E$377:$G$451,3,FALSE)</f>
        <v>3.3448207905924114E-2</v>
      </c>
      <c r="M26" s="6">
        <f>VLOOKUP($C26,MOVESOutput!$E$452:$G$526,3,FALSE)</f>
        <v>2.6916256863745922E-2</v>
      </c>
      <c r="N26" s="6">
        <f>VLOOKUP($C26,MOVESOutput!$E$527:$G$601,3,FALSE)</f>
        <v>2.6730149633450863E-2</v>
      </c>
      <c r="O26" s="6">
        <f>VLOOKUP($C26,MOVESOutput!$E$602:$G$676,3,FALSE)</f>
        <v>2.4327060591939439E-2</v>
      </c>
      <c r="P26" s="6">
        <f>VLOOKUP($C26,MOVESOutput!$E$677:$G$751,3,FALSE)</f>
        <v>2.5272686088626234E-2</v>
      </c>
      <c r="Q26" s="6">
        <f>VLOOKUP($C26,MOVESOutput!$E$752:$G$826,3,FALSE)</f>
        <v>2.3359033755748635E-2</v>
      </c>
      <c r="R26" s="6">
        <f>VLOOKUP($C26,MOVESOutput!$E$827:$G$901,3,FALSE)</f>
        <v>2.335923493955322E-2</v>
      </c>
      <c r="S26" s="6">
        <f>VLOOKUP($C26,MOVESOutput!$E$902:$G$976,3,FALSE)</f>
        <v>2.9789849120754584E-2</v>
      </c>
      <c r="T26" s="6">
        <f>VLOOKUP($C26,MOVESOutput!$E$977:$G$1051,3,FALSE)</f>
        <v>3.1449920419276765E-2</v>
      </c>
      <c r="U26" s="6">
        <f>VLOOKUP($C26,MOVESOutput!$E$1052:$G$1126,3,FALSE)</f>
        <v>2.6025649050459065E-2</v>
      </c>
      <c r="V26" s="6">
        <f>VLOOKUP($C26,MOVESOutput!$E$1127:$G$1201,3,FALSE)</f>
        <v>2.6730149633450863E-2</v>
      </c>
    </row>
    <row r="27" spans="1:22" x14ac:dyDescent="0.3">
      <c r="A27">
        <v>23</v>
      </c>
      <c r="B27" s="4" t="s">
        <v>56</v>
      </c>
      <c r="C27">
        <v>15</v>
      </c>
      <c r="D27" s="13" t="s">
        <v>291</v>
      </c>
      <c r="E27">
        <f>VLOOKUP($C27,'Traffic Data wo Transit'!$A$2:$E$77,4,FALSE)</f>
        <v>55</v>
      </c>
      <c r="F27">
        <f>VLOOKUP($C27,'Traffic Data wo Transit'!$A$2:$E$77,5,FALSE)</f>
        <v>120</v>
      </c>
      <c r="G27" s="6">
        <f>VLOOKUP($C27,MOVESOutput!$E$2:$G$76,3,FALSE)</f>
        <v>4.4031024757071456E-2</v>
      </c>
      <c r="H27" s="6">
        <f>VLOOKUP($C27,MOVESOutput!$E$77:$G$151,3,FALSE)</f>
        <v>4.7041574743546803E-2</v>
      </c>
      <c r="I27" s="6">
        <f>VLOOKUP($C27,MOVESOutput!$E$152:$G$226,3,FALSE)</f>
        <v>3.932228140030216E-2</v>
      </c>
      <c r="J27" s="6">
        <f>VLOOKUP($C27,MOVESOutput!$E$227:$G$301,3,FALSE)</f>
        <v>3.9656724508955458E-2</v>
      </c>
      <c r="K27" s="6">
        <f>VLOOKUP($C27,MOVESOutput!$E$302:$G$376,3,FALSE)</f>
        <v>3.1326569667009432E-2</v>
      </c>
      <c r="L27" s="6">
        <f>VLOOKUP($C27,MOVESOutput!$E$377:$G$451,3,FALSE)</f>
        <v>3.3448207905924114E-2</v>
      </c>
      <c r="M27" s="6">
        <f>VLOOKUP($C27,MOVESOutput!$E$452:$G$526,3,FALSE)</f>
        <v>2.6916256863745922E-2</v>
      </c>
      <c r="N27" s="6">
        <f>VLOOKUP($C27,MOVESOutput!$E$527:$G$601,3,FALSE)</f>
        <v>2.6730149633450863E-2</v>
      </c>
      <c r="O27" s="6">
        <f>VLOOKUP($C27,MOVESOutput!$E$602:$G$676,3,FALSE)</f>
        <v>2.4327060591939439E-2</v>
      </c>
      <c r="P27" s="6">
        <f>VLOOKUP($C27,MOVESOutput!$E$677:$G$751,3,FALSE)</f>
        <v>2.5272686088626234E-2</v>
      </c>
      <c r="Q27" s="6">
        <f>VLOOKUP($C27,MOVESOutput!$E$752:$G$826,3,FALSE)</f>
        <v>2.3359033755748635E-2</v>
      </c>
      <c r="R27" s="6">
        <f>VLOOKUP($C27,MOVESOutput!$E$827:$G$901,3,FALSE)</f>
        <v>2.335923493955322E-2</v>
      </c>
      <c r="S27" s="6">
        <f>VLOOKUP($C27,MOVESOutput!$E$902:$G$976,3,FALSE)</f>
        <v>2.9789849120754584E-2</v>
      </c>
      <c r="T27" s="6">
        <f>VLOOKUP($C27,MOVESOutput!$E$977:$G$1051,3,FALSE)</f>
        <v>3.1449920419276765E-2</v>
      </c>
      <c r="U27" s="6">
        <f>VLOOKUP($C27,MOVESOutput!$E$1052:$G$1126,3,FALSE)</f>
        <v>2.6025649050459065E-2</v>
      </c>
      <c r="V27" s="6">
        <f>VLOOKUP($C27,MOVESOutput!$E$1127:$G$1201,3,FALSE)</f>
        <v>2.6730149633450863E-2</v>
      </c>
    </row>
    <row r="28" spans="1:22" x14ac:dyDescent="0.3">
      <c r="A28">
        <v>24</v>
      </c>
      <c r="B28" s="4" t="s">
        <v>57</v>
      </c>
      <c r="C28">
        <v>16</v>
      </c>
      <c r="D28" s="13" t="s">
        <v>292</v>
      </c>
      <c r="E28">
        <f>VLOOKUP($C28,'Traffic Data wo Transit'!$A$2:$E$77,4,FALSE)</f>
        <v>55</v>
      </c>
      <c r="F28">
        <f>VLOOKUP($C28,'Traffic Data wo Transit'!$A$2:$E$77,5,FALSE)</f>
        <v>120</v>
      </c>
      <c r="G28" s="6">
        <f>VLOOKUP($C28,MOVESOutput!$E$2:$G$76,3,FALSE)</f>
        <v>4.4030974316258541E-2</v>
      </c>
      <c r="H28" s="6">
        <f>VLOOKUP($C28,MOVESOutput!$E$77:$G$151,3,FALSE)</f>
        <v>4.704142886708082E-2</v>
      </c>
      <c r="I28" s="6">
        <f>VLOOKUP($C28,MOVESOutput!$E$152:$G$226,3,FALSE)</f>
        <v>3.9322193506570437E-2</v>
      </c>
      <c r="J28" s="6">
        <f>VLOOKUP($C28,MOVESOutput!$E$227:$G$301,3,FALSE)</f>
        <v>3.9656633237583658E-2</v>
      </c>
      <c r="K28" s="6">
        <f>VLOOKUP($C28,MOVESOutput!$E$302:$G$376,3,FALSE)</f>
        <v>3.1326496761755356E-2</v>
      </c>
      <c r="L28" s="6">
        <f>VLOOKUP($C28,MOVESOutput!$E$377:$G$451,3,FALSE)</f>
        <v>3.3448139434778208E-2</v>
      </c>
      <c r="M28" s="6">
        <f>VLOOKUP($C28,MOVESOutput!$E$452:$G$526,3,FALSE)</f>
        <v>2.6916198037991931E-2</v>
      </c>
      <c r="N28" s="6">
        <f>VLOOKUP($C28,MOVESOutput!$E$527:$G$601,3,FALSE)</f>
        <v>2.673009910194039E-2</v>
      </c>
      <c r="O28" s="6">
        <f>VLOOKUP($C28,MOVESOutput!$E$602:$G$676,3,FALSE)</f>
        <v>2.432702505476014E-2</v>
      </c>
      <c r="P28" s="6">
        <f>VLOOKUP($C28,MOVESOutput!$E$677:$G$751,3,FALSE)</f>
        <v>2.5272614751343871E-2</v>
      </c>
      <c r="Q28" s="6">
        <f>VLOOKUP($C28,MOVESOutput!$E$752:$G$826,3,FALSE)</f>
        <v>2.335898128115959E-2</v>
      </c>
      <c r="R28" s="6">
        <f>VLOOKUP($C28,MOVESOutput!$E$827:$G$901,3,FALSE)</f>
        <v>2.3359171888990983E-2</v>
      </c>
      <c r="S28" s="6">
        <f>VLOOKUP($C28,MOVESOutput!$E$902:$G$976,3,FALSE)</f>
        <v>2.9789786881754411E-2</v>
      </c>
      <c r="T28" s="6">
        <f>VLOOKUP($C28,MOVESOutput!$E$977:$G$1051,3,FALSE)</f>
        <v>3.1449850337161862E-2</v>
      </c>
      <c r="U28" s="6">
        <f>VLOOKUP($C28,MOVESOutput!$E$1052:$G$1126,3,FALSE)</f>
        <v>2.6025596257131873E-2</v>
      </c>
      <c r="V28" s="6">
        <f>VLOOKUP($C28,MOVESOutput!$E$1127:$G$1201,3,FALSE)</f>
        <v>2.673009910194039E-2</v>
      </c>
    </row>
    <row r="29" spans="1:22" x14ac:dyDescent="0.3">
      <c r="A29">
        <v>25</v>
      </c>
      <c r="B29" s="4" t="s">
        <v>58</v>
      </c>
      <c r="C29">
        <v>16</v>
      </c>
      <c r="D29" s="13" t="s">
        <v>293</v>
      </c>
      <c r="E29">
        <f>VLOOKUP($C29,'Traffic Data wo Transit'!$A$2:$E$77,4,FALSE)</f>
        <v>55</v>
      </c>
      <c r="F29">
        <f>VLOOKUP($C29,'Traffic Data wo Transit'!$A$2:$E$77,5,FALSE)</f>
        <v>120</v>
      </c>
      <c r="G29" s="6">
        <f>VLOOKUP($C29,MOVESOutput!$E$2:$G$76,3,FALSE)</f>
        <v>4.4030974316258541E-2</v>
      </c>
      <c r="H29" s="6">
        <f>VLOOKUP($C29,MOVESOutput!$E$77:$G$151,3,FALSE)</f>
        <v>4.704142886708082E-2</v>
      </c>
      <c r="I29" s="6">
        <f>VLOOKUP($C29,MOVESOutput!$E$152:$G$226,3,FALSE)</f>
        <v>3.9322193506570437E-2</v>
      </c>
      <c r="J29" s="6">
        <f>VLOOKUP($C29,MOVESOutput!$E$227:$G$301,3,FALSE)</f>
        <v>3.9656633237583658E-2</v>
      </c>
      <c r="K29" s="6">
        <f>VLOOKUP($C29,MOVESOutput!$E$302:$G$376,3,FALSE)</f>
        <v>3.1326496761755356E-2</v>
      </c>
      <c r="L29" s="6">
        <f>VLOOKUP($C29,MOVESOutput!$E$377:$G$451,3,FALSE)</f>
        <v>3.3448139434778208E-2</v>
      </c>
      <c r="M29" s="6">
        <f>VLOOKUP($C29,MOVESOutput!$E$452:$G$526,3,FALSE)</f>
        <v>2.6916198037991931E-2</v>
      </c>
      <c r="N29" s="6">
        <f>VLOOKUP($C29,MOVESOutput!$E$527:$G$601,3,FALSE)</f>
        <v>2.673009910194039E-2</v>
      </c>
      <c r="O29" s="6">
        <f>VLOOKUP($C29,MOVESOutput!$E$602:$G$676,3,FALSE)</f>
        <v>2.432702505476014E-2</v>
      </c>
      <c r="P29" s="6">
        <f>VLOOKUP($C29,MOVESOutput!$E$677:$G$751,3,FALSE)</f>
        <v>2.5272614751343871E-2</v>
      </c>
      <c r="Q29" s="6">
        <f>VLOOKUP($C29,MOVESOutput!$E$752:$G$826,3,FALSE)</f>
        <v>2.335898128115959E-2</v>
      </c>
      <c r="R29" s="6">
        <f>VLOOKUP($C29,MOVESOutput!$E$827:$G$901,3,FALSE)</f>
        <v>2.3359171888990983E-2</v>
      </c>
      <c r="S29" s="6">
        <f>VLOOKUP($C29,MOVESOutput!$E$902:$G$976,3,FALSE)</f>
        <v>2.9789786881754411E-2</v>
      </c>
      <c r="T29" s="6">
        <f>VLOOKUP($C29,MOVESOutput!$E$977:$G$1051,3,FALSE)</f>
        <v>3.1449850337161862E-2</v>
      </c>
      <c r="U29" s="6">
        <f>VLOOKUP($C29,MOVESOutput!$E$1052:$G$1126,3,FALSE)</f>
        <v>2.6025596257131873E-2</v>
      </c>
      <c r="V29" s="6">
        <f>VLOOKUP($C29,MOVESOutput!$E$1127:$G$1201,3,FALSE)</f>
        <v>2.673009910194039E-2</v>
      </c>
    </row>
    <row r="30" spans="1:22" x14ac:dyDescent="0.3">
      <c r="A30">
        <v>26</v>
      </c>
      <c r="B30" s="4" t="s">
        <v>59</v>
      </c>
      <c r="C30">
        <v>17</v>
      </c>
      <c r="D30" s="13" t="s">
        <v>294</v>
      </c>
      <c r="E30">
        <f>VLOOKUP($C30,'Traffic Data wo Transit'!$A$2:$E$77,4,FALSE)</f>
        <v>28</v>
      </c>
      <c r="F30">
        <f>VLOOKUP($C30,'Traffic Data wo Transit'!$A$2:$E$77,5,FALSE)</f>
        <v>62</v>
      </c>
      <c r="G30" s="6">
        <f>VLOOKUP($C30,MOVESOutput!$E$2:$G$76,3,FALSE)</f>
        <v>4.4031026687879921E-2</v>
      </c>
      <c r="H30" s="6">
        <f>VLOOKUP($C30,MOVESOutput!$E$77:$G$151,3,FALSE)</f>
        <v>4.7041505002022907E-2</v>
      </c>
      <c r="I30" s="6">
        <f>VLOOKUP($C30,MOVESOutput!$E$152:$G$226,3,FALSE)</f>
        <v>3.9322283671121484E-2</v>
      </c>
      <c r="J30" s="6">
        <f>VLOOKUP($C30,MOVESOutput!$E$227:$G$301,3,FALSE)</f>
        <v>3.9656647550641945E-2</v>
      </c>
      <c r="K30" s="6">
        <f>VLOOKUP($C30,MOVESOutput!$E$302:$G$376,3,FALSE)</f>
        <v>3.1326549481396987E-2</v>
      </c>
      <c r="L30" s="6">
        <f>VLOOKUP($C30,MOVESOutput!$E$377:$G$451,3,FALSE)</f>
        <v>3.344819673967632E-2</v>
      </c>
      <c r="M30" s="6">
        <f>VLOOKUP($C30,MOVESOutput!$E$452:$G$526,3,FALSE)</f>
        <v>2.6916233233719316E-2</v>
      </c>
      <c r="N30" s="6">
        <f>VLOOKUP($C30,MOVESOutput!$E$527:$G$601,3,FALSE)</f>
        <v>2.673009694366623E-2</v>
      </c>
      <c r="O30" s="6">
        <f>VLOOKUP($C30,MOVESOutput!$E$602:$G$676,3,FALSE)</f>
        <v>2.4327063172172935E-2</v>
      </c>
      <c r="P30" s="6">
        <f>VLOOKUP($C30,MOVESOutput!$E$677:$G$751,3,FALSE)</f>
        <v>2.5272649219806553E-2</v>
      </c>
      <c r="Q30" s="6">
        <f>VLOOKUP($C30,MOVESOutput!$E$752:$G$826,3,FALSE)</f>
        <v>2.3359025035215038E-2</v>
      </c>
      <c r="R30" s="6">
        <f>VLOOKUP($C30,MOVESOutput!$E$827:$G$901,3,FALSE)</f>
        <v>2.3359186010092549E-2</v>
      </c>
      <c r="S30" s="6">
        <f>VLOOKUP($C30,MOVESOutput!$E$902:$G$976,3,FALSE)</f>
        <v>2.9789835626831344E-2</v>
      </c>
      <c r="T30" s="6">
        <f>VLOOKUP($C30,MOVESOutput!$E$977:$G$1051,3,FALSE)</f>
        <v>3.1449889143148578E-2</v>
      </c>
      <c r="U30" s="6">
        <f>VLOOKUP($C30,MOVESOutput!$E$1052:$G$1126,3,FALSE)</f>
        <v>2.6025633796723045E-2</v>
      </c>
      <c r="V30" s="6">
        <f>VLOOKUP($C30,MOVESOutput!$E$1127:$G$1201,3,FALSE)</f>
        <v>2.673009694366623E-2</v>
      </c>
    </row>
    <row r="31" spans="1:22" x14ac:dyDescent="0.3">
      <c r="A31">
        <v>27</v>
      </c>
      <c r="B31" s="4" t="s">
        <v>61</v>
      </c>
      <c r="C31">
        <v>17</v>
      </c>
      <c r="D31" s="13" t="s">
        <v>295</v>
      </c>
      <c r="E31">
        <f>VLOOKUP($C31,'Traffic Data wo Transit'!$A$2:$E$77,4,FALSE)</f>
        <v>28</v>
      </c>
      <c r="F31">
        <f>VLOOKUP($C31,'Traffic Data wo Transit'!$A$2:$E$77,5,FALSE)</f>
        <v>62</v>
      </c>
      <c r="G31" s="6">
        <f>VLOOKUP($C31,MOVESOutput!$E$2:$G$76,3,FALSE)</f>
        <v>4.4031026687879921E-2</v>
      </c>
      <c r="H31" s="6">
        <f>VLOOKUP($C31,MOVESOutput!$E$77:$G$151,3,FALSE)</f>
        <v>4.7041505002022907E-2</v>
      </c>
      <c r="I31" s="6">
        <f>VLOOKUP($C31,MOVESOutput!$E$152:$G$226,3,FALSE)</f>
        <v>3.9322283671121484E-2</v>
      </c>
      <c r="J31" s="6">
        <f>VLOOKUP($C31,MOVESOutput!$E$227:$G$301,3,FALSE)</f>
        <v>3.9656647550641945E-2</v>
      </c>
      <c r="K31" s="6">
        <f>VLOOKUP($C31,MOVESOutput!$E$302:$G$376,3,FALSE)</f>
        <v>3.1326549481396987E-2</v>
      </c>
      <c r="L31" s="6">
        <f>VLOOKUP($C31,MOVESOutput!$E$377:$G$451,3,FALSE)</f>
        <v>3.344819673967632E-2</v>
      </c>
      <c r="M31" s="6">
        <f>VLOOKUP($C31,MOVESOutput!$E$452:$G$526,3,FALSE)</f>
        <v>2.6916233233719316E-2</v>
      </c>
      <c r="N31" s="6">
        <f>VLOOKUP($C31,MOVESOutput!$E$527:$G$601,3,FALSE)</f>
        <v>2.673009694366623E-2</v>
      </c>
      <c r="O31" s="6">
        <f>VLOOKUP($C31,MOVESOutput!$E$602:$G$676,3,FALSE)</f>
        <v>2.4327063172172935E-2</v>
      </c>
      <c r="P31" s="6">
        <f>VLOOKUP($C31,MOVESOutput!$E$677:$G$751,3,FALSE)</f>
        <v>2.5272649219806553E-2</v>
      </c>
      <c r="Q31" s="6">
        <f>VLOOKUP($C31,MOVESOutput!$E$752:$G$826,3,FALSE)</f>
        <v>2.3359025035215038E-2</v>
      </c>
      <c r="R31" s="6">
        <f>VLOOKUP($C31,MOVESOutput!$E$827:$G$901,3,FALSE)</f>
        <v>2.3359186010092549E-2</v>
      </c>
      <c r="S31" s="6">
        <f>VLOOKUP($C31,MOVESOutput!$E$902:$G$976,3,FALSE)</f>
        <v>2.9789835626831344E-2</v>
      </c>
      <c r="T31" s="6">
        <f>VLOOKUP($C31,MOVESOutput!$E$977:$G$1051,3,FALSE)</f>
        <v>3.1449889143148578E-2</v>
      </c>
      <c r="U31" s="6">
        <f>VLOOKUP($C31,MOVESOutput!$E$1052:$G$1126,3,FALSE)</f>
        <v>2.6025633796723045E-2</v>
      </c>
      <c r="V31" s="6">
        <f>VLOOKUP($C31,MOVESOutput!$E$1127:$G$1201,3,FALSE)</f>
        <v>2.673009694366623E-2</v>
      </c>
    </row>
    <row r="32" spans="1:22" x14ac:dyDescent="0.3">
      <c r="A32">
        <v>28</v>
      </c>
      <c r="B32" s="4" t="s">
        <v>62</v>
      </c>
      <c r="C32">
        <v>17</v>
      </c>
      <c r="D32" s="13" t="s">
        <v>296</v>
      </c>
      <c r="E32">
        <f>VLOOKUP($C32,'Traffic Data wo Transit'!$A$2:$E$77,4,FALSE)</f>
        <v>28</v>
      </c>
      <c r="F32">
        <f>VLOOKUP($C32,'Traffic Data wo Transit'!$A$2:$E$77,5,FALSE)</f>
        <v>62</v>
      </c>
      <c r="G32" s="6">
        <f>VLOOKUP($C32,MOVESOutput!$E$2:$G$76,3,FALSE)</f>
        <v>4.4031026687879921E-2</v>
      </c>
      <c r="H32" s="6">
        <f>VLOOKUP($C32,MOVESOutput!$E$77:$G$151,3,FALSE)</f>
        <v>4.7041505002022907E-2</v>
      </c>
      <c r="I32" s="6">
        <f>VLOOKUP($C32,MOVESOutput!$E$152:$G$226,3,FALSE)</f>
        <v>3.9322283671121484E-2</v>
      </c>
      <c r="J32" s="6">
        <f>VLOOKUP($C32,MOVESOutput!$E$227:$G$301,3,FALSE)</f>
        <v>3.9656647550641945E-2</v>
      </c>
      <c r="K32" s="6">
        <f>VLOOKUP($C32,MOVESOutput!$E$302:$G$376,3,FALSE)</f>
        <v>3.1326549481396987E-2</v>
      </c>
      <c r="L32" s="6">
        <f>VLOOKUP($C32,MOVESOutput!$E$377:$G$451,3,FALSE)</f>
        <v>3.344819673967632E-2</v>
      </c>
      <c r="M32" s="6">
        <f>VLOOKUP($C32,MOVESOutput!$E$452:$G$526,3,FALSE)</f>
        <v>2.6916233233719316E-2</v>
      </c>
      <c r="N32" s="6">
        <f>VLOOKUP($C32,MOVESOutput!$E$527:$G$601,3,FALSE)</f>
        <v>2.673009694366623E-2</v>
      </c>
      <c r="O32" s="6">
        <f>VLOOKUP($C32,MOVESOutput!$E$602:$G$676,3,FALSE)</f>
        <v>2.4327063172172935E-2</v>
      </c>
      <c r="P32" s="6">
        <f>VLOOKUP($C32,MOVESOutput!$E$677:$G$751,3,FALSE)</f>
        <v>2.5272649219806553E-2</v>
      </c>
      <c r="Q32" s="6">
        <f>VLOOKUP($C32,MOVESOutput!$E$752:$G$826,3,FALSE)</f>
        <v>2.3359025035215038E-2</v>
      </c>
      <c r="R32" s="6">
        <f>VLOOKUP($C32,MOVESOutput!$E$827:$G$901,3,FALSE)</f>
        <v>2.3359186010092549E-2</v>
      </c>
      <c r="S32" s="6">
        <f>VLOOKUP($C32,MOVESOutput!$E$902:$G$976,3,FALSE)</f>
        <v>2.9789835626831344E-2</v>
      </c>
      <c r="T32" s="6">
        <f>VLOOKUP($C32,MOVESOutput!$E$977:$G$1051,3,FALSE)</f>
        <v>3.1449889143148578E-2</v>
      </c>
      <c r="U32" s="6">
        <f>VLOOKUP($C32,MOVESOutput!$E$1052:$G$1126,3,FALSE)</f>
        <v>2.6025633796723045E-2</v>
      </c>
      <c r="V32" s="6">
        <f>VLOOKUP($C32,MOVESOutput!$E$1127:$G$1201,3,FALSE)</f>
        <v>2.673009694366623E-2</v>
      </c>
    </row>
    <row r="33" spans="1:22" x14ac:dyDescent="0.3">
      <c r="A33">
        <v>29</v>
      </c>
      <c r="B33" s="4" t="s">
        <v>63</v>
      </c>
      <c r="C33">
        <v>17</v>
      </c>
      <c r="D33" s="13" t="s">
        <v>297</v>
      </c>
      <c r="E33">
        <f>VLOOKUP($C33,'Traffic Data wo Transit'!$A$2:$E$77,4,FALSE)</f>
        <v>28</v>
      </c>
      <c r="F33">
        <f>VLOOKUP($C33,'Traffic Data wo Transit'!$A$2:$E$77,5,FALSE)</f>
        <v>62</v>
      </c>
      <c r="G33" s="6">
        <f>VLOOKUP($C33,MOVESOutput!$E$2:$G$76,3,FALSE)</f>
        <v>4.4031026687879921E-2</v>
      </c>
      <c r="H33" s="6">
        <f>VLOOKUP($C33,MOVESOutput!$E$77:$G$151,3,FALSE)</f>
        <v>4.7041505002022907E-2</v>
      </c>
      <c r="I33" s="6">
        <f>VLOOKUP($C33,MOVESOutput!$E$152:$G$226,3,FALSE)</f>
        <v>3.9322283671121484E-2</v>
      </c>
      <c r="J33" s="6">
        <f>VLOOKUP($C33,MOVESOutput!$E$227:$G$301,3,FALSE)</f>
        <v>3.9656647550641945E-2</v>
      </c>
      <c r="K33" s="6">
        <f>VLOOKUP($C33,MOVESOutput!$E$302:$G$376,3,FALSE)</f>
        <v>3.1326549481396987E-2</v>
      </c>
      <c r="L33" s="6">
        <f>VLOOKUP($C33,MOVESOutput!$E$377:$G$451,3,FALSE)</f>
        <v>3.344819673967632E-2</v>
      </c>
      <c r="M33" s="6">
        <f>VLOOKUP($C33,MOVESOutput!$E$452:$G$526,3,FALSE)</f>
        <v>2.6916233233719316E-2</v>
      </c>
      <c r="N33" s="6">
        <f>VLOOKUP($C33,MOVESOutput!$E$527:$G$601,3,FALSE)</f>
        <v>2.673009694366623E-2</v>
      </c>
      <c r="O33" s="6">
        <f>VLOOKUP($C33,MOVESOutput!$E$602:$G$676,3,FALSE)</f>
        <v>2.4327063172172935E-2</v>
      </c>
      <c r="P33" s="6">
        <f>VLOOKUP($C33,MOVESOutput!$E$677:$G$751,3,FALSE)</f>
        <v>2.5272649219806553E-2</v>
      </c>
      <c r="Q33" s="6">
        <f>VLOOKUP($C33,MOVESOutput!$E$752:$G$826,3,FALSE)</f>
        <v>2.3359025035215038E-2</v>
      </c>
      <c r="R33" s="6">
        <f>VLOOKUP($C33,MOVESOutput!$E$827:$G$901,3,FALSE)</f>
        <v>2.3359186010092549E-2</v>
      </c>
      <c r="S33" s="6">
        <f>VLOOKUP($C33,MOVESOutput!$E$902:$G$976,3,FALSE)</f>
        <v>2.9789835626831344E-2</v>
      </c>
      <c r="T33" s="6">
        <f>VLOOKUP($C33,MOVESOutput!$E$977:$G$1051,3,FALSE)</f>
        <v>3.1449889143148578E-2</v>
      </c>
      <c r="U33" s="6">
        <f>VLOOKUP($C33,MOVESOutput!$E$1052:$G$1126,3,FALSE)</f>
        <v>2.6025633796723045E-2</v>
      </c>
      <c r="V33" s="6">
        <f>VLOOKUP($C33,MOVESOutput!$E$1127:$G$1201,3,FALSE)</f>
        <v>2.673009694366623E-2</v>
      </c>
    </row>
    <row r="34" spans="1:22" x14ac:dyDescent="0.3">
      <c r="A34">
        <v>30</v>
      </c>
      <c r="B34" s="4" t="s">
        <v>64</v>
      </c>
      <c r="C34">
        <v>18</v>
      </c>
      <c r="D34" s="13" t="s">
        <v>298</v>
      </c>
      <c r="E34">
        <f>VLOOKUP($C34,'Traffic Data wo Transit'!$A$2:$E$77,4,FALSE)</f>
        <v>28</v>
      </c>
      <c r="F34">
        <f>VLOOKUP($C34,'Traffic Data wo Transit'!$A$2:$E$77,5,FALSE)</f>
        <v>62</v>
      </c>
      <c r="G34" s="6">
        <f>VLOOKUP($C34,MOVESOutput!$E$2:$G$76,3,FALSE)</f>
        <v>6.7051251320735417E-2</v>
      </c>
      <c r="H34" s="6">
        <f>VLOOKUP($C34,MOVESOutput!$E$77:$G$151,3,FALSE)</f>
        <v>7.1631633204280717E-2</v>
      </c>
      <c r="I34" s="6">
        <f>VLOOKUP($C34,MOVESOutput!$E$152:$G$226,3,FALSE)</f>
        <v>5.9886901287994503E-2</v>
      </c>
      <c r="J34" s="6">
        <f>VLOOKUP($C34,MOVESOutput!$E$227:$G$301,3,FALSE)</f>
        <v>6.039554962758812E-2</v>
      </c>
      <c r="K34" s="6">
        <f>VLOOKUP($C34,MOVESOutput!$E$302:$G$376,3,FALSE)</f>
        <v>4.7721311694550989E-2</v>
      </c>
      <c r="L34" s="6">
        <f>VLOOKUP($C34,MOVESOutput!$E$377:$G$451,3,FALSE)</f>
        <v>5.0949338183259689E-2</v>
      </c>
      <c r="M34" s="6">
        <f>VLOOKUP($C34,MOVESOutput!$E$452:$G$526,3,FALSE)</f>
        <v>4.1011007466506502E-2</v>
      </c>
      <c r="N34" s="6">
        <f>VLOOKUP($C34,MOVESOutput!$E$527:$G$601,3,FALSE)</f>
        <v>4.0727792165424069E-2</v>
      </c>
      <c r="O34" s="6">
        <f>VLOOKUP($C34,MOVESOutput!$E$602:$G$676,3,FALSE)</f>
        <v>3.7071504252821887E-2</v>
      </c>
      <c r="P34" s="6">
        <f>VLOOKUP($C34,MOVESOutput!$E$677:$G$751,3,FALSE)</f>
        <v>3.8510216522680565E-2</v>
      </c>
      <c r="Q34" s="6">
        <f>VLOOKUP($C34,MOVESOutput!$E$752:$G$826,3,FALSE)</f>
        <v>3.5599065841319895E-2</v>
      </c>
      <c r="R34" s="6">
        <f>VLOOKUP($C34,MOVESOutput!$E$827:$G$901,3,FALSE)</f>
        <v>3.5599334191489647E-2</v>
      </c>
      <c r="S34" s="6">
        <f>VLOOKUP($C34,MOVESOutput!$E$902:$G$976,3,FALSE)</f>
        <v>4.5383175016415152E-2</v>
      </c>
      <c r="T34" s="6">
        <f>VLOOKUP($C34,MOVESOutput!$E$977:$G$1051,3,FALSE)</f>
        <v>4.7908947401037419E-2</v>
      </c>
      <c r="U34" s="6">
        <f>VLOOKUP($C34,MOVESOutput!$E$1052:$G$1126,3,FALSE)</f>
        <v>3.965595072371874E-2</v>
      </c>
      <c r="V34" s="6">
        <f>VLOOKUP($C34,MOVESOutput!$E$1127:$G$1201,3,FALSE)</f>
        <v>4.0727792165424069E-2</v>
      </c>
    </row>
    <row r="35" spans="1:22" x14ac:dyDescent="0.3">
      <c r="A35">
        <v>31</v>
      </c>
      <c r="B35" s="4" t="s">
        <v>65</v>
      </c>
      <c r="C35">
        <v>18</v>
      </c>
      <c r="D35" s="13" t="s">
        <v>299</v>
      </c>
      <c r="E35">
        <f>VLOOKUP($C35,'Traffic Data wo Transit'!$A$2:$E$77,4,FALSE)</f>
        <v>28</v>
      </c>
      <c r="F35">
        <f>VLOOKUP($C35,'Traffic Data wo Transit'!$A$2:$E$77,5,FALSE)</f>
        <v>62</v>
      </c>
      <c r="G35" s="6">
        <f>VLOOKUP($C35,MOVESOutput!$E$2:$G$76,3,FALSE)</f>
        <v>6.7051251320735417E-2</v>
      </c>
      <c r="H35" s="6">
        <f>VLOOKUP($C35,MOVESOutput!$E$77:$G$151,3,FALSE)</f>
        <v>7.1631633204280717E-2</v>
      </c>
      <c r="I35" s="6">
        <f>VLOOKUP($C35,MOVESOutput!$E$152:$G$226,3,FALSE)</f>
        <v>5.9886901287994503E-2</v>
      </c>
      <c r="J35" s="6">
        <f>VLOOKUP($C35,MOVESOutput!$E$227:$G$301,3,FALSE)</f>
        <v>6.039554962758812E-2</v>
      </c>
      <c r="K35" s="6">
        <f>VLOOKUP($C35,MOVESOutput!$E$302:$G$376,3,FALSE)</f>
        <v>4.7721311694550989E-2</v>
      </c>
      <c r="L35" s="6">
        <f>VLOOKUP($C35,MOVESOutput!$E$377:$G$451,3,FALSE)</f>
        <v>5.0949338183259689E-2</v>
      </c>
      <c r="M35" s="6">
        <f>VLOOKUP($C35,MOVESOutput!$E$452:$G$526,3,FALSE)</f>
        <v>4.1011007466506502E-2</v>
      </c>
      <c r="N35" s="6">
        <f>VLOOKUP($C35,MOVESOutput!$E$527:$G$601,3,FALSE)</f>
        <v>4.0727792165424069E-2</v>
      </c>
      <c r="O35" s="6">
        <f>VLOOKUP($C35,MOVESOutput!$E$602:$G$676,3,FALSE)</f>
        <v>3.7071504252821887E-2</v>
      </c>
      <c r="P35" s="6">
        <f>VLOOKUP($C35,MOVESOutput!$E$677:$G$751,3,FALSE)</f>
        <v>3.8510216522680565E-2</v>
      </c>
      <c r="Q35" s="6">
        <f>VLOOKUP($C35,MOVESOutput!$E$752:$G$826,3,FALSE)</f>
        <v>3.5599065841319895E-2</v>
      </c>
      <c r="R35" s="6">
        <f>VLOOKUP($C35,MOVESOutput!$E$827:$G$901,3,FALSE)</f>
        <v>3.5599334191489647E-2</v>
      </c>
      <c r="S35" s="6">
        <f>VLOOKUP($C35,MOVESOutput!$E$902:$G$976,3,FALSE)</f>
        <v>4.5383175016415152E-2</v>
      </c>
      <c r="T35" s="6">
        <f>VLOOKUP($C35,MOVESOutput!$E$977:$G$1051,3,FALSE)</f>
        <v>4.7908947401037419E-2</v>
      </c>
      <c r="U35" s="6">
        <f>VLOOKUP($C35,MOVESOutput!$E$1052:$G$1126,3,FALSE)</f>
        <v>3.965595072371874E-2</v>
      </c>
      <c r="V35" s="6">
        <f>VLOOKUP($C35,MOVESOutput!$E$1127:$G$1201,3,FALSE)</f>
        <v>4.0727792165424069E-2</v>
      </c>
    </row>
    <row r="36" spans="1:22" x14ac:dyDescent="0.3">
      <c r="A36">
        <v>32</v>
      </c>
      <c r="B36" s="4" t="s">
        <v>66</v>
      </c>
      <c r="C36">
        <v>19</v>
      </c>
      <c r="D36" s="13" t="s">
        <v>164</v>
      </c>
      <c r="E36">
        <f>VLOOKUP($C36,'Traffic Data wo Transit'!$A$2:$E$77,4,FALSE)</f>
        <v>263</v>
      </c>
      <c r="F36">
        <f>VLOOKUP($C36,'Traffic Data wo Transit'!$A$2:$E$77,5,FALSE)</f>
        <v>573</v>
      </c>
      <c r="G36" s="6">
        <f>VLOOKUP($C36,MOVESOutput!$E$2:$G$76,3,FALSE)</f>
        <v>3.5454441567812245E-2</v>
      </c>
      <c r="H36" s="6">
        <f>VLOOKUP($C36,MOVESOutput!$E$77:$G$151,3,FALSE)</f>
        <v>3.8126771087151207E-2</v>
      </c>
      <c r="I36" s="6">
        <f>VLOOKUP($C36,MOVESOutput!$E$152:$G$226,3,FALSE)</f>
        <v>3.1274590253045693E-2</v>
      </c>
      <c r="J36" s="6">
        <f>VLOOKUP($C36,MOVESOutput!$E$227:$G$301,3,FALSE)</f>
        <v>3.1571427084188003E-2</v>
      </c>
      <c r="K36" s="6">
        <f>VLOOKUP($C36,MOVESOutput!$E$302:$G$376,3,FALSE)</f>
        <v>2.4176964674246904E-2</v>
      </c>
      <c r="L36" s="6">
        <f>VLOOKUP($C36,MOVESOutput!$E$377:$G$451,3,FALSE)</f>
        <v>2.6060309913196151E-2</v>
      </c>
      <c r="M36" s="6">
        <f>VLOOKUP($C36,MOVESOutput!$E$452:$G$526,3,FALSE)</f>
        <v>2.0262025730637259E-2</v>
      </c>
      <c r="N36" s="6">
        <f>VLOOKUP($C36,MOVESOutput!$E$527:$G$601,3,FALSE)</f>
        <v>2.0096813152709496E-2</v>
      </c>
      <c r="O36" s="6">
        <f>VLOOKUP($C36,MOVESOutput!$E$602:$G$676,3,FALSE)</f>
        <v>1.7963704847603925E-2</v>
      </c>
      <c r="P36" s="6">
        <f>VLOOKUP($C36,MOVESOutput!$E$677:$G$751,3,FALSE)</f>
        <v>1.8803095916663442E-2</v>
      </c>
      <c r="Q36" s="6">
        <f>VLOOKUP($C36,MOVESOutput!$E$752:$G$826,3,FALSE)</f>
        <v>1.7104119642844959E-2</v>
      </c>
      <c r="R36" s="6">
        <f>VLOOKUP($C36,MOVESOutput!$E$827:$G$901,3,FALSE)</f>
        <v>1.7104279463200499E-2</v>
      </c>
      <c r="S36" s="6">
        <f>VLOOKUP($C36,MOVESOutput!$E$902:$G$976,3,FALSE)</f>
        <v>2.2812859661490093E-2</v>
      </c>
      <c r="T36" s="6">
        <f>VLOOKUP($C36,MOVESOutput!$E$977:$G$1051,3,FALSE)</f>
        <v>2.4286467186206084E-2</v>
      </c>
      <c r="U36" s="6">
        <f>VLOOKUP($C36,MOVESOutput!$E$1052:$G$1126,3,FALSE)</f>
        <v>1.9471451774469028E-2</v>
      </c>
      <c r="V36" s="6">
        <f>VLOOKUP($C36,MOVESOutput!$E$1127:$G$1201,3,FALSE)</f>
        <v>2.0096813152709496E-2</v>
      </c>
    </row>
    <row r="37" spans="1:22" x14ac:dyDescent="0.3">
      <c r="A37">
        <v>33</v>
      </c>
      <c r="B37" s="4" t="s">
        <v>68</v>
      </c>
      <c r="C37">
        <v>19</v>
      </c>
      <c r="D37" s="13" t="s">
        <v>165</v>
      </c>
      <c r="E37">
        <f>VLOOKUP($C37,'Traffic Data wo Transit'!$A$2:$E$77,4,FALSE)</f>
        <v>263</v>
      </c>
      <c r="F37">
        <f>VLOOKUP($C37,'Traffic Data wo Transit'!$A$2:$E$77,5,FALSE)</f>
        <v>573</v>
      </c>
      <c r="G37" s="6">
        <f>VLOOKUP($C37,MOVESOutput!$E$2:$G$76,3,FALSE)</f>
        <v>3.5454441567812245E-2</v>
      </c>
      <c r="H37" s="6">
        <f>VLOOKUP($C37,MOVESOutput!$E$77:$G$151,3,FALSE)</f>
        <v>3.8126771087151207E-2</v>
      </c>
      <c r="I37" s="6">
        <f>VLOOKUP($C37,MOVESOutput!$E$152:$G$226,3,FALSE)</f>
        <v>3.1274590253045693E-2</v>
      </c>
      <c r="J37" s="6">
        <f>VLOOKUP($C37,MOVESOutput!$E$227:$G$301,3,FALSE)</f>
        <v>3.1571427084188003E-2</v>
      </c>
      <c r="K37" s="6">
        <f>VLOOKUP($C37,MOVESOutput!$E$302:$G$376,3,FALSE)</f>
        <v>2.4176964674246904E-2</v>
      </c>
      <c r="L37" s="6">
        <f>VLOOKUP($C37,MOVESOutput!$E$377:$G$451,3,FALSE)</f>
        <v>2.6060309913196151E-2</v>
      </c>
      <c r="M37" s="6">
        <f>VLOOKUP($C37,MOVESOutput!$E$452:$G$526,3,FALSE)</f>
        <v>2.0262025730637259E-2</v>
      </c>
      <c r="N37" s="6">
        <f>VLOOKUP($C37,MOVESOutput!$E$527:$G$601,3,FALSE)</f>
        <v>2.0096813152709496E-2</v>
      </c>
      <c r="O37" s="6">
        <f>VLOOKUP($C37,MOVESOutput!$E$602:$G$676,3,FALSE)</f>
        <v>1.7963704847603925E-2</v>
      </c>
      <c r="P37" s="6">
        <f>VLOOKUP($C37,MOVESOutput!$E$677:$G$751,3,FALSE)</f>
        <v>1.8803095916663442E-2</v>
      </c>
      <c r="Q37" s="6">
        <f>VLOOKUP($C37,MOVESOutput!$E$752:$G$826,3,FALSE)</f>
        <v>1.7104119642844959E-2</v>
      </c>
      <c r="R37" s="6">
        <f>VLOOKUP($C37,MOVESOutput!$E$827:$G$901,3,FALSE)</f>
        <v>1.7104279463200499E-2</v>
      </c>
      <c r="S37" s="6">
        <f>VLOOKUP($C37,MOVESOutput!$E$902:$G$976,3,FALSE)</f>
        <v>2.2812859661490093E-2</v>
      </c>
      <c r="T37" s="6">
        <f>VLOOKUP($C37,MOVESOutput!$E$977:$G$1051,3,FALSE)</f>
        <v>2.4286467186206084E-2</v>
      </c>
      <c r="U37" s="6">
        <f>VLOOKUP($C37,MOVESOutput!$E$1052:$G$1126,3,FALSE)</f>
        <v>1.9471451774469028E-2</v>
      </c>
      <c r="V37" s="6">
        <f>VLOOKUP($C37,MOVESOutput!$E$1127:$G$1201,3,FALSE)</f>
        <v>2.0096813152709496E-2</v>
      </c>
    </row>
    <row r="38" spans="1:22" x14ac:dyDescent="0.3">
      <c r="A38">
        <v>34</v>
      </c>
      <c r="B38" s="4">
        <v>20</v>
      </c>
      <c r="C38">
        <v>20</v>
      </c>
      <c r="D38" s="13" t="s">
        <v>166</v>
      </c>
      <c r="E38">
        <f>VLOOKUP($C38,'Traffic Data wo Transit'!$A$2:$E$77,4,FALSE)</f>
        <v>235</v>
      </c>
      <c r="F38">
        <f>VLOOKUP($C38,'Traffic Data wo Transit'!$A$2:$E$77,5,FALSE)</f>
        <v>511</v>
      </c>
      <c r="G38" s="6">
        <f>VLOOKUP($C38,MOVESOutput!$E$2:$G$76,3,FALSE)</f>
        <v>5.8388663588551319E-2</v>
      </c>
      <c r="H38" s="6">
        <f>VLOOKUP($C38,MOVESOutput!$E$77:$G$151,3,FALSE)</f>
        <v>6.243666516163815E-2</v>
      </c>
      <c r="I38" s="6">
        <f>VLOOKUP($C38,MOVESOutput!$E$152:$G$226,3,FALSE)</f>
        <v>5.205706518827944E-2</v>
      </c>
      <c r="J38" s="6">
        <f>VLOOKUP($C38,MOVESOutput!$E$227:$G$301,3,FALSE)</f>
        <v>5.250669693691578E-2</v>
      </c>
      <c r="K38" s="6">
        <f>VLOOKUP($C38,MOVESOutput!$E$302:$G$376,3,FALSE)</f>
        <v>4.130565351041008E-2</v>
      </c>
      <c r="L38" s="6">
        <f>VLOOKUP($C38,MOVESOutput!$E$377:$G$451,3,FALSE)</f>
        <v>4.4158502254306918E-2</v>
      </c>
      <c r="M38" s="6">
        <f>VLOOKUP($C38,MOVESOutput!$E$452:$G$526,3,FALSE)</f>
        <v>3.5375361650954916E-2</v>
      </c>
      <c r="N38" s="6">
        <f>VLOOKUP($C38,MOVESOutput!$E$527:$G$601,3,FALSE)</f>
        <v>3.5125107856215233E-2</v>
      </c>
      <c r="O38" s="6">
        <f>VLOOKUP($C38,MOVESOutput!$E$602:$G$676,3,FALSE)</f>
        <v>3.1893787814129E-2</v>
      </c>
      <c r="P38" s="6">
        <f>VLOOKUP($C38,MOVESOutput!$E$677:$G$751,3,FALSE)</f>
        <v>3.3165258148148219E-2</v>
      </c>
      <c r="Q38" s="6">
        <f>VLOOKUP($C38,MOVESOutput!$E$752:$G$826,3,FALSE)</f>
        <v>3.0591975047821244E-2</v>
      </c>
      <c r="R38" s="6">
        <f>VLOOKUP($C38,MOVESOutput!$E$827:$G$901,3,FALSE)</f>
        <v>3.0592210108684584E-2</v>
      </c>
      <c r="S38" s="6">
        <f>VLOOKUP($C38,MOVESOutput!$E$902:$G$976,3,FALSE)</f>
        <v>3.9239320193046379E-2</v>
      </c>
      <c r="T38" s="6">
        <f>VLOOKUP($C38,MOVESOutput!$E$977:$G$1051,3,FALSE)</f>
        <v>4.1471471876651615E-2</v>
      </c>
      <c r="U38" s="6">
        <f>VLOOKUP($C38,MOVESOutput!$E$1052:$G$1126,3,FALSE)</f>
        <v>3.4177818878427677E-2</v>
      </c>
      <c r="V38" s="6">
        <f>VLOOKUP($C38,MOVESOutput!$E$1127:$G$1201,3,FALSE)</f>
        <v>3.5125107856215233E-2</v>
      </c>
    </row>
    <row r="39" spans="1:22" x14ac:dyDescent="0.3">
      <c r="A39">
        <v>35</v>
      </c>
      <c r="B39" s="4">
        <v>21</v>
      </c>
      <c r="C39">
        <v>21</v>
      </c>
      <c r="D39" s="13" t="s">
        <v>167</v>
      </c>
      <c r="E39">
        <f>VLOOKUP($C39,'Traffic Data wo Transit'!$A$2:$E$77,4,FALSE)</f>
        <v>165</v>
      </c>
      <c r="F39">
        <f>VLOOKUP($C39,'Traffic Data wo Transit'!$A$2:$E$77,5,FALSE)</f>
        <v>359</v>
      </c>
      <c r="G39" s="6">
        <f>VLOOKUP($C39,MOVESOutput!$E$2:$G$76,3,FALSE)</f>
        <v>0.10656997137900183</v>
      </c>
      <c r="H39" s="6">
        <f>VLOOKUP($C39,MOVESOutput!$E$77:$G$151,3,FALSE)</f>
        <v>0.11315613597380536</v>
      </c>
      <c r="I39" s="6">
        <f>VLOOKUP($C39,MOVESOutput!$E$152:$G$226,3,FALSE)</f>
        <v>9.626771390282278E-2</v>
      </c>
      <c r="J39" s="6">
        <f>VLOOKUP($C39,MOVESOutput!$E$227:$G$301,3,FALSE)</f>
        <v>9.6998978389909465E-2</v>
      </c>
      <c r="K39" s="6">
        <f>VLOOKUP($C39,MOVESOutput!$E$302:$G$376,3,FALSE)</f>
        <v>7.8774003277898449E-2</v>
      </c>
      <c r="L39" s="6">
        <f>VLOOKUP($C39,MOVESOutput!$E$377:$G$451,3,FALSE)</f>
        <v>8.341569881874232E-2</v>
      </c>
      <c r="M39" s="6">
        <f>VLOOKUP($C39,MOVESOutput!$E$452:$G$526,3,FALSE)</f>
        <v>6.9124718930806767E-2</v>
      </c>
      <c r="N39" s="6">
        <f>VLOOKUP($C39,MOVESOutput!$E$527:$G$601,3,FALSE)</f>
        <v>6.8717277209271732E-2</v>
      </c>
      <c r="O39" s="6">
        <f>VLOOKUP($C39,MOVESOutput!$E$602:$G$676,3,FALSE)</f>
        <v>6.3460215482094351E-2</v>
      </c>
      <c r="P39" s="6">
        <f>VLOOKUP($C39,MOVESOutput!$E$677:$G$751,3,FALSE)</f>
        <v>6.5528767615581032E-2</v>
      </c>
      <c r="Q39" s="6">
        <f>VLOOKUP($C39,MOVESOutput!$E$752:$G$826,3,FALSE)</f>
        <v>6.1347395853535561E-2</v>
      </c>
      <c r="R39" s="6">
        <f>VLOOKUP($C39,MOVESOutput!$E$827:$G$901,3,FALSE)</f>
        <v>6.1347811290955657E-2</v>
      </c>
      <c r="S39" s="6">
        <f>VLOOKUP($C39,MOVESOutput!$E$902:$G$976,3,FALSE)</f>
        <v>7.5411800606760712E-2</v>
      </c>
      <c r="T39" s="6">
        <f>VLOOKUP($C39,MOVESOutput!$E$977:$G$1051,3,FALSE)</f>
        <v>7.904364764032569E-2</v>
      </c>
      <c r="U39" s="6">
        <f>VLOOKUP($C39,MOVESOutput!$E$1052:$G$1126,3,FALSE)</f>
        <v>6.7176116954872606E-2</v>
      </c>
      <c r="V39" s="6">
        <f>VLOOKUP($C39,MOVESOutput!$E$1127:$G$1201,3,FALSE)</f>
        <v>6.8717277209271732E-2</v>
      </c>
    </row>
    <row r="40" spans="1:22" x14ac:dyDescent="0.3">
      <c r="A40">
        <v>36</v>
      </c>
      <c r="B40" s="4">
        <v>22</v>
      </c>
      <c r="C40">
        <v>22</v>
      </c>
      <c r="D40" s="13" t="s">
        <v>168</v>
      </c>
      <c r="E40">
        <f>VLOOKUP($C40,'Traffic Data wo Transit'!$A$2:$E$77,4,FALSE)</f>
        <v>111</v>
      </c>
      <c r="F40">
        <f>VLOOKUP($C40,'Traffic Data wo Transit'!$A$2:$E$77,5,FALSE)</f>
        <v>241</v>
      </c>
      <c r="G40" s="6">
        <f>VLOOKUP($C40,MOVESOutput!$E$2:$G$76,3,FALSE)</f>
        <v>0.10656992383766466</v>
      </c>
      <c r="H40" s="6">
        <f>VLOOKUP($C40,MOVESOutput!$E$77:$G$151,3,FALSE)</f>
        <v>0.11315624741355243</v>
      </c>
      <c r="I40" s="6">
        <f>VLOOKUP($C40,MOVESOutput!$E$152:$G$226,3,FALSE)</f>
        <v>9.626760771660639E-2</v>
      </c>
      <c r="J40" s="6">
        <f>VLOOKUP($C40,MOVESOutput!$E$227:$G$301,3,FALSE)</f>
        <v>9.6999018670028941E-2</v>
      </c>
      <c r="K40" s="6">
        <f>VLOOKUP($C40,MOVESOutput!$E$302:$G$376,3,FALSE)</f>
        <v>7.8773945254850555E-2</v>
      </c>
      <c r="L40" s="6">
        <f>VLOOKUP($C40,MOVESOutput!$E$377:$G$451,3,FALSE)</f>
        <v>8.3415750415465201E-2</v>
      </c>
      <c r="M40" s="6">
        <f>VLOOKUP($C40,MOVESOutput!$E$452:$G$526,3,FALSE)</f>
        <v>6.9124657281901869E-2</v>
      </c>
      <c r="N40" s="6">
        <f>VLOOKUP($C40,MOVESOutput!$E$527:$G$601,3,FALSE)</f>
        <v>6.8717314027310392E-2</v>
      </c>
      <c r="O40" s="6">
        <f>VLOOKUP($C40,MOVESOutput!$E$602:$G$676,3,FALSE)</f>
        <v>6.3460069373117267E-2</v>
      </c>
      <c r="P40" s="6">
        <f>VLOOKUP($C40,MOVESOutput!$E$677:$G$751,3,FALSE)</f>
        <v>6.552881811655234E-2</v>
      </c>
      <c r="Q40" s="6">
        <f>VLOOKUP($C40,MOVESOutput!$E$752:$G$826,3,FALSE)</f>
        <v>6.134737188051128E-2</v>
      </c>
      <c r="R40" s="6">
        <f>VLOOKUP($C40,MOVESOutput!$E$827:$G$901,3,FALSE)</f>
        <v>6.1347839650388376E-2</v>
      </c>
      <c r="S40" s="6">
        <f>VLOOKUP($C40,MOVESOutput!$E$902:$G$976,3,FALSE)</f>
        <v>7.5411783933647461E-2</v>
      </c>
      <c r="T40" s="6">
        <f>VLOOKUP($C40,MOVESOutput!$E$977:$G$1051,3,FALSE)</f>
        <v>7.9043667866654413E-2</v>
      </c>
      <c r="U40" s="6">
        <f>VLOOKUP($C40,MOVESOutput!$E$1052:$G$1126,3,FALSE)</f>
        <v>6.7176082342127852E-2</v>
      </c>
      <c r="V40" s="6">
        <f>VLOOKUP($C40,MOVESOutput!$E$1127:$G$1201,3,FALSE)</f>
        <v>6.8717314027310392E-2</v>
      </c>
    </row>
    <row r="41" spans="1:22" x14ac:dyDescent="0.3">
      <c r="A41">
        <v>37</v>
      </c>
      <c r="B41" s="4">
        <v>23</v>
      </c>
      <c r="C41">
        <v>23</v>
      </c>
      <c r="D41" s="13" t="s">
        <v>169</v>
      </c>
      <c r="E41">
        <f>VLOOKUP($C41,'Traffic Data wo Transit'!$A$2:$E$77,4,FALSE)</f>
        <v>165</v>
      </c>
      <c r="F41">
        <f>VLOOKUP($C41,'Traffic Data wo Transit'!$A$2:$E$77,5,FALSE)</f>
        <v>359</v>
      </c>
      <c r="G41" s="6">
        <f>VLOOKUP($C41,MOVESOutput!$E$2:$G$76,3,FALSE)</f>
        <v>5.8388707233600949E-2</v>
      </c>
      <c r="H41" s="6">
        <f>VLOOKUP($C41,MOVESOutput!$E$77:$G$151,3,FALSE)</f>
        <v>6.2436690383108666E-2</v>
      </c>
      <c r="I41" s="6">
        <f>VLOOKUP($C41,MOVESOutput!$E$152:$G$226,3,FALSE)</f>
        <v>5.2057037077180193E-2</v>
      </c>
      <c r="J41" s="6">
        <f>VLOOKUP($C41,MOVESOutput!$E$227:$G$301,3,FALSE)</f>
        <v>5.2506715163636669E-2</v>
      </c>
      <c r="K41" s="6">
        <f>VLOOKUP($C41,MOVESOutput!$E$302:$G$376,3,FALSE)</f>
        <v>4.1305662187937547E-2</v>
      </c>
      <c r="L41" s="6">
        <f>VLOOKUP($C41,MOVESOutput!$E$377:$G$451,3,FALSE)</f>
        <v>4.4158484821385971E-2</v>
      </c>
      <c r="M41" s="6">
        <f>VLOOKUP($C41,MOVESOutput!$E$452:$G$526,3,FALSE)</f>
        <v>3.5375367215928953E-2</v>
      </c>
      <c r="N41" s="6">
        <f>VLOOKUP($C41,MOVESOutput!$E$527:$G$601,3,FALSE)</f>
        <v>3.5125088426058673E-2</v>
      </c>
      <c r="O41" s="6">
        <f>VLOOKUP($C41,MOVESOutput!$E$602:$G$676,3,FALSE)</f>
        <v>3.1893796381399581E-2</v>
      </c>
      <c r="P41" s="6">
        <f>VLOOKUP($C41,MOVESOutput!$E$677:$G$751,3,FALSE)</f>
        <v>3.3165261492573879E-2</v>
      </c>
      <c r="Q41" s="6">
        <f>VLOOKUP($C41,MOVESOutput!$E$752:$G$826,3,FALSE)</f>
        <v>3.0591977732772821E-2</v>
      </c>
      <c r="R41" s="6">
        <f>VLOOKUP($C41,MOVESOutput!$E$827:$G$901,3,FALSE)</f>
        <v>3.0592202162093629E-2</v>
      </c>
      <c r="S41" s="6">
        <f>VLOOKUP($C41,MOVESOutput!$E$902:$G$976,3,FALSE)</f>
        <v>3.9239321132846151E-2</v>
      </c>
      <c r="T41" s="6">
        <f>VLOOKUP($C41,MOVESOutput!$E$977:$G$1051,3,FALSE)</f>
        <v>4.1471448841056358E-2</v>
      </c>
      <c r="U41" s="6">
        <f>VLOOKUP($C41,MOVESOutput!$E$1052:$G$1126,3,FALSE)</f>
        <v>3.4177814801729309E-2</v>
      </c>
      <c r="V41" s="6">
        <f>VLOOKUP($C41,MOVESOutput!$E$1127:$G$1201,3,FALSE)</f>
        <v>3.5125088426058673E-2</v>
      </c>
    </row>
    <row r="42" spans="1:22" x14ac:dyDescent="0.3">
      <c r="A42">
        <v>38</v>
      </c>
      <c r="B42" s="4">
        <v>24</v>
      </c>
      <c r="C42">
        <v>24</v>
      </c>
      <c r="D42" s="13" t="s">
        <v>170</v>
      </c>
      <c r="E42">
        <f>VLOOKUP($C42,'Traffic Data wo Transit'!$A$2:$E$77,4,FALSE)</f>
        <v>149</v>
      </c>
      <c r="F42">
        <f>VLOOKUP($C42,'Traffic Data wo Transit'!$A$2:$E$77,5,FALSE)</f>
        <v>324</v>
      </c>
      <c r="G42" s="6">
        <f>VLOOKUP($C42,MOVESOutput!$E$2:$G$76,3,FALSE)</f>
        <v>0.10656969202992132</v>
      </c>
      <c r="H42" s="6">
        <f>VLOOKUP($C42,MOVESOutput!$E$77:$G$151,3,FALSE)</f>
        <v>0.11315609306391766</v>
      </c>
      <c r="I42" s="6">
        <f>VLOOKUP($C42,MOVESOutput!$E$152:$G$226,3,FALSE)</f>
        <v>9.6267485640064446E-2</v>
      </c>
      <c r="J42" s="6">
        <f>VLOOKUP($C42,MOVESOutput!$E$227:$G$301,3,FALSE)</f>
        <v>9.6998972713694537E-2</v>
      </c>
      <c r="K42" s="6">
        <f>VLOOKUP($C42,MOVESOutput!$E$302:$G$376,3,FALSE)</f>
        <v>7.8773867996997426E-2</v>
      </c>
      <c r="L42" s="6">
        <f>VLOOKUP($C42,MOVESOutput!$E$377:$G$451,3,FALSE)</f>
        <v>8.3415664907918907E-2</v>
      </c>
      <c r="M42" s="6">
        <f>VLOOKUP($C42,MOVESOutput!$E$452:$G$526,3,FALSE)</f>
        <v>6.91245684179249E-2</v>
      </c>
      <c r="N42" s="6">
        <f>VLOOKUP($C42,MOVESOutput!$E$527:$G$601,3,FALSE)</f>
        <v>6.8717225530621082E-2</v>
      </c>
      <c r="O42" s="6">
        <f>VLOOKUP($C42,MOVESOutput!$E$602:$G$676,3,FALSE)</f>
        <v>6.3460030592782379E-2</v>
      </c>
      <c r="P42" s="6">
        <f>VLOOKUP($C42,MOVESOutput!$E$677:$G$751,3,FALSE)</f>
        <v>6.552872483924152E-2</v>
      </c>
      <c r="Q42" s="6">
        <f>VLOOKUP($C42,MOVESOutput!$E$752:$G$826,3,FALSE)</f>
        <v>6.1347282134407939E-2</v>
      </c>
      <c r="R42" s="6">
        <f>VLOOKUP($C42,MOVESOutput!$E$827:$G$901,3,FALSE)</f>
        <v>6.1347753271408595E-2</v>
      </c>
      <c r="S42" s="6">
        <f>VLOOKUP($C42,MOVESOutput!$E$902:$G$976,3,FALSE)</f>
        <v>7.5411732846118587E-2</v>
      </c>
      <c r="T42" s="6">
        <f>VLOOKUP($C42,MOVESOutput!$E$977:$G$1051,3,FALSE)</f>
        <v>7.9043604642482071E-2</v>
      </c>
      <c r="U42" s="6">
        <f>VLOOKUP($C42,MOVESOutput!$E$1052:$G$1126,3,FALSE)</f>
        <v>6.7176071597171594E-2</v>
      </c>
      <c r="V42" s="6">
        <f>VLOOKUP($C42,MOVESOutput!$E$1127:$G$1201,3,FALSE)</f>
        <v>6.8717225530621082E-2</v>
      </c>
    </row>
    <row r="43" spans="1:22" x14ac:dyDescent="0.3">
      <c r="A43">
        <v>39</v>
      </c>
      <c r="B43" s="4">
        <v>25</v>
      </c>
      <c r="C43">
        <v>25</v>
      </c>
      <c r="D43" s="13" t="s">
        <v>171</v>
      </c>
      <c r="E43">
        <f>VLOOKUP($C43,'Traffic Data wo Transit'!$A$2:$E$77,4,FALSE)</f>
        <v>148</v>
      </c>
      <c r="F43">
        <f>VLOOKUP($C43,'Traffic Data wo Transit'!$A$2:$E$77,5,FALSE)</f>
        <v>322</v>
      </c>
      <c r="G43" s="6">
        <f>VLOOKUP($C43,MOVESOutput!$E$2:$G$76,3,FALSE)</f>
        <v>0.10656967398846605</v>
      </c>
      <c r="H43" s="6">
        <f>VLOOKUP($C43,MOVESOutput!$E$77:$G$151,3,FALSE)</f>
        <v>0.11315621287750431</v>
      </c>
      <c r="I43" s="6">
        <f>VLOOKUP($C43,MOVESOutput!$E$152:$G$226,3,FALSE)</f>
        <v>9.6267503054201217E-2</v>
      </c>
      <c r="J43" s="6">
        <f>VLOOKUP($C43,MOVESOutput!$E$227:$G$301,3,FALSE)</f>
        <v>9.699901908753425E-2</v>
      </c>
      <c r="K43" s="6">
        <f>VLOOKUP($C43,MOVESOutput!$E$302:$G$376,3,FALSE)</f>
        <v>7.877382924857608E-2</v>
      </c>
      <c r="L43" s="6">
        <f>VLOOKUP($C43,MOVESOutput!$E$377:$G$451,3,FALSE)</f>
        <v>8.3415820053497E-2</v>
      </c>
      <c r="M43" s="6">
        <f>VLOOKUP($C43,MOVESOutput!$E$452:$G$526,3,FALSE)</f>
        <v>6.9124557435473077E-2</v>
      </c>
      <c r="N43" s="6">
        <f>VLOOKUP($C43,MOVESOutput!$E$527:$G$601,3,FALSE)</f>
        <v>6.8717424068129029E-2</v>
      </c>
      <c r="O43" s="6">
        <f>VLOOKUP($C43,MOVESOutput!$E$602:$G$676,3,FALSE)</f>
        <v>6.3459970443172142E-2</v>
      </c>
      <c r="P43" s="6">
        <f>VLOOKUP($C43,MOVESOutput!$E$677:$G$751,3,FALSE)</f>
        <v>6.5528925801442137E-2</v>
      </c>
      <c r="Q43" s="6">
        <f>VLOOKUP($C43,MOVESOutput!$E$752:$G$826,3,FALSE)</f>
        <v>6.1347310571543481E-2</v>
      </c>
      <c r="R43" s="6">
        <f>VLOOKUP($C43,MOVESOutput!$E$827:$G$901,3,FALSE)</f>
        <v>6.1347928465225292E-2</v>
      </c>
      <c r="S43" s="6">
        <f>VLOOKUP($C43,MOVESOutput!$E$902:$G$976,3,FALSE)</f>
        <v>7.5411701822903077E-2</v>
      </c>
      <c r="T43" s="6">
        <f>VLOOKUP($C43,MOVESOutput!$E$977:$G$1051,3,FALSE)</f>
        <v>7.9043720152975783E-2</v>
      </c>
      <c r="U43" s="6">
        <f>VLOOKUP($C43,MOVESOutput!$E$1052:$G$1126,3,FALSE)</f>
        <v>6.7176030636326545E-2</v>
      </c>
      <c r="V43" s="6">
        <f>VLOOKUP($C43,MOVESOutput!$E$1127:$G$1201,3,FALSE)</f>
        <v>6.8717424068129029E-2</v>
      </c>
    </row>
    <row r="44" spans="1:22" x14ac:dyDescent="0.3">
      <c r="A44">
        <v>40</v>
      </c>
      <c r="B44" s="4" t="s">
        <v>71</v>
      </c>
      <c r="C44">
        <v>26</v>
      </c>
      <c r="D44" s="13" t="s">
        <v>172</v>
      </c>
      <c r="E44">
        <f>VLOOKUP($C44,'Traffic Data wo Transit'!$A$2:$E$77,4,FALSE)</f>
        <v>112</v>
      </c>
      <c r="F44">
        <f>VLOOKUP($C44,'Traffic Data wo Transit'!$A$2:$E$77,5,FALSE)</f>
        <v>243</v>
      </c>
      <c r="G44" s="6">
        <f>VLOOKUP($C44,MOVESOutput!$E$2:$G$76,3,FALSE)</f>
        <v>4.4030993476223516E-2</v>
      </c>
      <c r="H44" s="6">
        <f>VLOOKUP($C44,MOVESOutput!$E$77:$G$151,3,FALSE)</f>
        <v>4.7041476083990189E-2</v>
      </c>
      <c r="I44" s="6">
        <f>VLOOKUP($C44,MOVESOutput!$E$152:$G$226,3,FALSE)</f>
        <v>3.9322258005230745E-2</v>
      </c>
      <c r="J44" s="6">
        <f>VLOOKUP($C44,MOVESOutput!$E$227:$G$301,3,FALSE)</f>
        <v>3.9656614916391532E-2</v>
      </c>
      <c r="K44" s="6">
        <f>VLOOKUP($C44,MOVESOutput!$E$302:$G$376,3,FALSE)</f>
        <v>3.132651503949252E-2</v>
      </c>
      <c r="L44" s="6">
        <f>VLOOKUP($C44,MOVESOutput!$E$377:$G$451,3,FALSE)</f>
        <v>3.3448168971739578E-2</v>
      </c>
      <c r="M44" s="6">
        <f>VLOOKUP($C44,MOVESOutput!$E$452:$G$526,3,FALSE)</f>
        <v>2.6916197784930235E-2</v>
      </c>
      <c r="N44" s="6">
        <f>VLOOKUP($C44,MOVESOutput!$E$527:$G$601,3,FALSE)</f>
        <v>2.6730108566345598E-2</v>
      </c>
      <c r="O44" s="6">
        <f>VLOOKUP($C44,MOVESOutput!$E$602:$G$676,3,FALSE)</f>
        <v>2.4327024535864807E-2</v>
      </c>
      <c r="P44" s="6">
        <f>VLOOKUP($C44,MOVESOutput!$E$677:$G$751,3,FALSE)</f>
        <v>2.5272652365429513E-2</v>
      </c>
      <c r="Q44" s="6">
        <f>VLOOKUP($C44,MOVESOutput!$E$752:$G$826,3,FALSE)</f>
        <v>2.3359013937780792E-2</v>
      </c>
      <c r="R44" s="6">
        <f>VLOOKUP($C44,MOVESOutput!$E$827:$G$901,3,FALSE)</f>
        <v>2.3359190900834506E-2</v>
      </c>
      <c r="S44" s="6">
        <f>VLOOKUP($C44,MOVESOutput!$E$902:$G$976,3,FALSE)</f>
        <v>2.9789806781147787E-2</v>
      </c>
      <c r="T44" s="6">
        <f>VLOOKUP($C44,MOVESOutput!$E$977:$G$1051,3,FALSE)</f>
        <v>3.1449877282146606E-2</v>
      </c>
      <c r="U44" s="6">
        <f>VLOOKUP($C44,MOVESOutput!$E$1052:$G$1126,3,FALSE)</f>
        <v>2.6025598009155909E-2</v>
      </c>
      <c r="V44" s="6">
        <f>VLOOKUP($C44,MOVESOutput!$E$1127:$G$1201,3,FALSE)</f>
        <v>2.6730108566345598E-2</v>
      </c>
    </row>
    <row r="45" spans="1:22" x14ac:dyDescent="0.3">
      <c r="A45">
        <v>41</v>
      </c>
      <c r="B45" s="4" t="s">
        <v>73</v>
      </c>
      <c r="C45">
        <v>26</v>
      </c>
      <c r="D45" s="13" t="s">
        <v>173</v>
      </c>
      <c r="E45">
        <f>VLOOKUP($C45,'Traffic Data wo Transit'!$A$2:$E$77,4,FALSE)</f>
        <v>112</v>
      </c>
      <c r="F45">
        <f>VLOOKUP($C45,'Traffic Data wo Transit'!$A$2:$E$77,5,FALSE)</f>
        <v>243</v>
      </c>
      <c r="G45" s="6">
        <f>VLOOKUP($C45,MOVESOutput!$E$2:$G$76,3,FALSE)</f>
        <v>4.4030993476223516E-2</v>
      </c>
      <c r="H45" s="6">
        <f>VLOOKUP($C45,MOVESOutput!$E$77:$G$151,3,FALSE)</f>
        <v>4.7041476083990189E-2</v>
      </c>
      <c r="I45" s="6">
        <f>VLOOKUP($C45,MOVESOutput!$E$152:$G$226,3,FALSE)</f>
        <v>3.9322258005230745E-2</v>
      </c>
      <c r="J45" s="6">
        <f>VLOOKUP($C45,MOVESOutput!$E$227:$G$301,3,FALSE)</f>
        <v>3.9656614916391532E-2</v>
      </c>
      <c r="K45" s="6">
        <f>VLOOKUP($C45,MOVESOutput!$E$302:$G$376,3,FALSE)</f>
        <v>3.132651503949252E-2</v>
      </c>
      <c r="L45" s="6">
        <f>VLOOKUP($C45,MOVESOutput!$E$377:$G$451,3,FALSE)</f>
        <v>3.3448168971739578E-2</v>
      </c>
      <c r="M45" s="6">
        <f>VLOOKUP($C45,MOVESOutput!$E$452:$G$526,3,FALSE)</f>
        <v>2.6916197784930235E-2</v>
      </c>
      <c r="N45" s="6">
        <f>VLOOKUP($C45,MOVESOutput!$E$527:$G$601,3,FALSE)</f>
        <v>2.6730108566345598E-2</v>
      </c>
      <c r="O45" s="6">
        <f>VLOOKUP($C45,MOVESOutput!$E$602:$G$676,3,FALSE)</f>
        <v>2.4327024535864807E-2</v>
      </c>
      <c r="P45" s="6">
        <f>VLOOKUP($C45,MOVESOutput!$E$677:$G$751,3,FALSE)</f>
        <v>2.5272652365429513E-2</v>
      </c>
      <c r="Q45" s="6">
        <f>VLOOKUP($C45,MOVESOutput!$E$752:$G$826,3,FALSE)</f>
        <v>2.3359013937780792E-2</v>
      </c>
      <c r="R45" s="6">
        <f>VLOOKUP($C45,MOVESOutput!$E$827:$G$901,3,FALSE)</f>
        <v>2.3359190900834506E-2</v>
      </c>
      <c r="S45" s="6">
        <f>VLOOKUP($C45,MOVESOutput!$E$902:$G$976,3,FALSE)</f>
        <v>2.9789806781147787E-2</v>
      </c>
      <c r="T45" s="6">
        <f>VLOOKUP($C45,MOVESOutput!$E$977:$G$1051,3,FALSE)</f>
        <v>3.1449877282146606E-2</v>
      </c>
      <c r="U45" s="6">
        <f>VLOOKUP($C45,MOVESOutput!$E$1052:$G$1126,3,FALSE)</f>
        <v>2.6025598009155909E-2</v>
      </c>
      <c r="V45" s="6">
        <f>VLOOKUP($C45,MOVESOutput!$E$1127:$G$1201,3,FALSE)</f>
        <v>2.6730108566345598E-2</v>
      </c>
    </row>
    <row r="46" spans="1:22" x14ac:dyDescent="0.3">
      <c r="A46">
        <v>42</v>
      </c>
      <c r="B46" s="4" t="s">
        <v>74</v>
      </c>
      <c r="C46">
        <v>27</v>
      </c>
      <c r="D46" s="13" t="s">
        <v>174</v>
      </c>
      <c r="E46">
        <f>VLOOKUP($C46,'Traffic Data wo Transit'!$A$2:$E$77,4,FALSE)</f>
        <v>302</v>
      </c>
      <c r="F46">
        <f>VLOOKUP($C46,'Traffic Data wo Transit'!$A$2:$E$77,5,FALSE)</f>
        <v>656</v>
      </c>
      <c r="G46" s="6">
        <f>VLOOKUP($C46,MOVESOutput!$E$2:$G$76,3,FALSE)</f>
        <v>3.5454479069819987E-2</v>
      </c>
      <c r="H46" s="6">
        <f>VLOOKUP($C46,MOVESOutput!$E$77:$G$151,3,FALSE)</f>
        <v>3.8126814074392931E-2</v>
      </c>
      <c r="I46" s="6">
        <f>VLOOKUP($C46,MOVESOutput!$E$152:$G$226,3,FALSE)</f>
        <v>3.127463603146767E-2</v>
      </c>
      <c r="J46" s="6">
        <f>VLOOKUP($C46,MOVESOutput!$E$227:$G$301,3,FALSE)</f>
        <v>3.1571478474696497E-2</v>
      </c>
      <c r="K46" s="6">
        <f>VLOOKUP($C46,MOVESOutput!$E$302:$G$376,3,FALSE)</f>
        <v>2.4177022978473701E-2</v>
      </c>
      <c r="L46" s="6">
        <f>VLOOKUP($C46,MOVESOutput!$E$377:$G$451,3,FALSE)</f>
        <v>2.6060361566852496E-2</v>
      </c>
      <c r="M46" s="6">
        <f>VLOOKUP($C46,MOVESOutput!$E$452:$G$526,3,FALSE)</f>
        <v>2.0262064037349165E-2</v>
      </c>
      <c r="N46" s="6">
        <f>VLOOKUP($C46,MOVESOutput!$E$527:$G$601,3,FALSE)</f>
        <v>2.0096873641178639E-2</v>
      </c>
      <c r="O46" s="6">
        <f>VLOOKUP($C46,MOVESOutput!$E$602:$G$676,3,FALSE)</f>
        <v>1.7963730574994653E-2</v>
      </c>
      <c r="P46" s="6">
        <f>VLOOKUP($C46,MOVESOutput!$E$677:$G$751,3,FALSE)</f>
        <v>1.8803128841227253E-2</v>
      </c>
      <c r="Q46" s="6">
        <f>VLOOKUP($C46,MOVESOutput!$E$752:$G$826,3,FALSE)</f>
        <v>1.7104140142728888E-2</v>
      </c>
      <c r="R46" s="6">
        <f>VLOOKUP($C46,MOVESOutput!$E$827:$G$901,3,FALSE)</f>
        <v>1.7104312899011039E-2</v>
      </c>
      <c r="S46" s="6">
        <f>VLOOKUP($C46,MOVESOutput!$E$902:$G$976,3,FALSE)</f>
        <v>2.2812903361205925E-2</v>
      </c>
      <c r="T46" s="6">
        <f>VLOOKUP($C46,MOVESOutput!$E$977:$G$1051,3,FALSE)</f>
        <v>2.4286514442393149E-2</v>
      </c>
      <c r="U46" s="6">
        <f>VLOOKUP($C46,MOVESOutput!$E$1052:$G$1126,3,FALSE)</f>
        <v>1.9471477830448034E-2</v>
      </c>
      <c r="V46" s="6">
        <f>VLOOKUP($C46,MOVESOutput!$E$1127:$G$1201,3,FALSE)</f>
        <v>2.0096873641178639E-2</v>
      </c>
    </row>
    <row r="47" spans="1:22" x14ac:dyDescent="0.3">
      <c r="A47">
        <v>43</v>
      </c>
      <c r="B47" s="4" t="s">
        <v>76</v>
      </c>
      <c r="C47">
        <v>27</v>
      </c>
      <c r="D47" s="13" t="s">
        <v>175</v>
      </c>
      <c r="E47">
        <f>VLOOKUP($C47,'Traffic Data wo Transit'!$A$2:$E$77,4,FALSE)</f>
        <v>302</v>
      </c>
      <c r="F47">
        <f>VLOOKUP($C47,'Traffic Data wo Transit'!$A$2:$E$77,5,FALSE)</f>
        <v>656</v>
      </c>
      <c r="G47" s="6">
        <f>VLOOKUP($C47,MOVESOutput!$E$2:$G$76,3,FALSE)</f>
        <v>3.5454479069819987E-2</v>
      </c>
      <c r="H47" s="6">
        <f>VLOOKUP($C47,MOVESOutput!$E$77:$G$151,3,FALSE)</f>
        <v>3.8126814074392931E-2</v>
      </c>
      <c r="I47" s="6">
        <f>VLOOKUP($C47,MOVESOutput!$E$152:$G$226,3,FALSE)</f>
        <v>3.127463603146767E-2</v>
      </c>
      <c r="J47" s="6">
        <f>VLOOKUP($C47,MOVESOutput!$E$227:$G$301,3,FALSE)</f>
        <v>3.1571478474696497E-2</v>
      </c>
      <c r="K47" s="6">
        <f>VLOOKUP($C47,MOVESOutput!$E$302:$G$376,3,FALSE)</f>
        <v>2.4177022978473701E-2</v>
      </c>
      <c r="L47" s="6">
        <f>VLOOKUP($C47,MOVESOutput!$E$377:$G$451,3,FALSE)</f>
        <v>2.6060361566852496E-2</v>
      </c>
      <c r="M47" s="6">
        <f>VLOOKUP($C47,MOVESOutput!$E$452:$G$526,3,FALSE)</f>
        <v>2.0262064037349165E-2</v>
      </c>
      <c r="N47" s="6">
        <f>VLOOKUP($C47,MOVESOutput!$E$527:$G$601,3,FALSE)</f>
        <v>2.0096873641178639E-2</v>
      </c>
      <c r="O47" s="6">
        <f>VLOOKUP($C47,MOVESOutput!$E$602:$G$676,3,FALSE)</f>
        <v>1.7963730574994653E-2</v>
      </c>
      <c r="P47" s="6">
        <f>VLOOKUP($C47,MOVESOutput!$E$677:$G$751,3,FALSE)</f>
        <v>1.8803128841227253E-2</v>
      </c>
      <c r="Q47" s="6">
        <f>VLOOKUP($C47,MOVESOutput!$E$752:$G$826,3,FALSE)</f>
        <v>1.7104140142728888E-2</v>
      </c>
      <c r="R47" s="6">
        <f>VLOOKUP($C47,MOVESOutput!$E$827:$G$901,3,FALSE)</f>
        <v>1.7104312899011039E-2</v>
      </c>
      <c r="S47" s="6">
        <f>VLOOKUP($C47,MOVESOutput!$E$902:$G$976,3,FALSE)</f>
        <v>2.2812903361205925E-2</v>
      </c>
      <c r="T47" s="6">
        <f>VLOOKUP($C47,MOVESOutput!$E$977:$G$1051,3,FALSE)</f>
        <v>2.4286514442393149E-2</v>
      </c>
      <c r="U47" s="6">
        <f>VLOOKUP($C47,MOVESOutput!$E$1052:$G$1126,3,FALSE)</f>
        <v>1.9471477830448034E-2</v>
      </c>
      <c r="V47" s="6">
        <f>VLOOKUP($C47,MOVESOutput!$E$1127:$G$1201,3,FALSE)</f>
        <v>2.0096873641178639E-2</v>
      </c>
    </row>
    <row r="48" spans="1:22" x14ac:dyDescent="0.3">
      <c r="A48">
        <v>44</v>
      </c>
      <c r="B48" s="4" t="s">
        <v>77</v>
      </c>
      <c r="C48">
        <v>28</v>
      </c>
      <c r="D48" s="13" t="s">
        <v>176</v>
      </c>
      <c r="E48">
        <f>VLOOKUP($C48,'Traffic Data wo Transit'!$A$2:$E$77,4,FALSE)</f>
        <v>118</v>
      </c>
      <c r="F48">
        <f>VLOOKUP($C48,'Traffic Data wo Transit'!$A$2:$E$77,5,FALSE)</f>
        <v>256</v>
      </c>
      <c r="G48" s="6">
        <f>VLOOKUP($C48,MOVESOutput!$E$2:$G$76,3,FALSE)</f>
        <v>4.4031025998177181E-2</v>
      </c>
      <c r="H48" s="6">
        <f>VLOOKUP($C48,MOVESOutput!$E$77:$G$151,3,FALSE)</f>
        <v>4.704153017707835E-2</v>
      </c>
      <c r="I48" s="6">
        <f>VLOOKUP($C48,MOVESOutput!$E$152:$G$226,3,FALSE)</f>
        <v>3.932228069664525E-2</v>
      </c>
      <c r="J48" s="6">
        <f>VLOOKUP($C48,MOVESOutput!$E$227:$G$301,3,FALSE)</f>
        <v>3.9656734591925195E-2</v>
      </c>
      <c r="K48" s="6">
        <f>VLOOKUP($C48,MOVESOutput!$E$302:$G$376,3,FALSE)</f>
        <v>3.1326531890102628E-2</v>
      </c>
      <c r="L48" s="6">
        <f>VLOOKUP($C48,MOVESOutput!$E$377:$G$451,3,FALSE)</f>
        <v>3.344821935492772E-2</v>
      </c>
      <c r="M48" s="6">
        <f>VLOOKUP($C48,MOVESOutput!$E$452:$G$526,3,FALSE)</f>
        <v>2.6916229607089056E-2</v>
      </c>
      <c r="N48" s="6">
        <f>VLOOKUP($C48,MOVESOutput!$E$527:$G$601,3,FALSE)</f>
        <v>2.6730137476235143E-2</v>
      </c>
      <c r="O48" s="6">
        <f>VLOOKUP($C48,MOVESOutput!$E$602:$G$676,3,FALSE)</f>
        <v>2.4327047906003131E-2</v>
      </c>
      <c r="P48" s="6">
        <f>VLOOKUP($C48,MOVESOutput!$E$677:$G$751,3,FALSE)</f>
        <v>2.5272674298281516E-2</v>
      </c>
      <c r="Q48" s="6">
        <f>VLOOKUP($C48,MOVESOutput!$E$752:$G$826,3,FALSE)</f>
        <v>2.3359014087234887E-2</v>
      </c>
      <c r="R48" s="6">
        <f>VLOOKUP($C48,MOVESOutput!$E$827:$G$901,3,FALSE)</f>
        <v>2.3359206588472469E-2</v>
      </c>
      <c r="S48" s="6">
        <f>VLOOKUP($C48,MOVESOutput!$E$902:$G$976,3,FALSE)</f>
        <v>2.9789809042820112E-2</v>
      </c>
      <c r="T48" s="6">
        <f>VLOOKUP($C48,MOVESOutput!$E$977:$G$1051,3,FALSE)</f>
        <v>3.1449912518762148E-2</v>
      </c>
      <c r="U48" s="6">
        <f>VLOOKUP($C48,MOVESOutput!$E$1052:$G$1126,3,FALSE)</f>
        <v>2.6025637570381021E-2</v>
      </c>
      <c r="V48" s="6">
        <f>VLOOKUP($C48,MOVESOutput!$E$1127:$G$1201,3,FALSE)</f>
        <v>2.6730137476235143E-2</v>
      </c>
    </row>
    <row r="49" spans="1:22" x14ac:dyDescent="0.3">
      <c r="A49">
        <v>45</v>
      </c>
      <c r="B49" s="4" t="s">
        <v>79</v>
      </c>
      <c r="C49">
        <v>28</v>
      </c>
      <c r="D49" s="13" t="s">
        <v>177</v>
      </c>
      <c r="E49">
        <f>VLOOKUP($C49,'Traffic Data wo Transit'!$A$2:$E$77,4,FALSE)</f>
        <v>118</v>
      </c>
      <c r="F49">
        <f>VLOOKUP($C49,'Traffic Data wo Transit'!$A$2:$E$77,5,FALSE)</f>
        <v>256</v>
      </c>
      <c r="G49" s="6">
        <f>VLOOKUP($C49,MOVESOutput!$E$2:$G$76,3,FALSE)</f>
        <v>4.4031025998177181E-2</v>
      </c>
      <c r="H49" s="6">
        <f>VLOOKUP($C49,MOVESOutput!$E$77:$G$151,3,FALSE)</f>
        <v>4.704153017707835E-2</v>
      </c>
      <c r="I49" s="6">
        <f>VLOOKUP($C49,MOVESOutput!$E$152:$G$226,3,FALSE)</f>
        <v>3.932228069664525E-2</v>
      </c>
      <c r="J49" s="6">
        <f>VLOOKUP($C49,MOVESOutput!$E$227:$G$301,3,FALSE)</f>
        <v>3.9656734591925195E-2</v>
      </c>
      <c r="K49" s="6">
        <f>VLOOKUP($C49,MOVESOutput!$E$302:$G$376,3,FALSE)</f>
        <v>3.1326531890102628E-2</v>
      </c>
      <c r="L49" s="6">
        <f>VLOOKUP($C49,MOVESOutput!$E$377:$G$451,3,FALSE)</f>
        <v>3.344821935492772E-2</v>
      </c>
      <c r="M49" s="6">
        <f>VLOOKUP($C49,MOVESOutput!$E$452:$G$526,3,FALSE)</f>
        <v>2.6916229607089056E-2</v>
      </c>
      <c r="N49" s="6">
        <f>VLOOKUP($C49,MOVESOutput!$E$527:$G$601,3,FALSE)</f>
        <v>2.6730137476235143E-2</v>
      </c>
      <c r="O49" s="6">
        <f>VLOOKUP($C49,MOVESOutput!$E$602:$G$676,3,FALSE)</f>
        <v>2.4327047906003131E-2</v>
      </c>
      <c r="P49" s="6">
        <f>VLOOKUP($C49,MOVESOutput!$E$677:$G$751,3,FALSE)</f>
        <v>2.5272674298281516E-2</v>
      </c>
      <c r="Q49" s="6">
        <f>VLOOKUP($C49,MOVESOutput!$E$752:$G$826,3,FALSE)</f>
        <v>2.3359014087234887E-2</v>
      </c>
      <c r="R49" s="6">
        <f>VLOOKUP($C49,MOVESOutput!$E$827:$G$901,3,FALSE)</f>
        <v>2.3359206588472469E-2</v>
      </c>
      <c r="S49" s="6">
        <f>VLOOKUP($C49,MOVESOutput!$E$902:$G$976,3,FALSE)</f>
        <v>2.9789809042820112E-2</v>
      </c>
      <c r="T49" s="6">
        <f>VLOOKUP($C49,MOVESOutput!$E$977:$G$1051,3,FALSE)</f>
        <v>3.1449912518762148E-2</v>
      </c>
      <c r="U49" s="6">
        <f>VLOOKUP($C49,MOVESOutput!$E$1052:$G$1126,3,FALSE)</f>
        <v>2.6025637570381021E-2</v>
      </c>
      <c r="V49" s="6">
        <f>VLOOKUP($C49,MOVESOutput!$E$1127:$G$1201,3,FALSE)</f>
        <v>2.6730137476235143E-2</v>
      </c>
    </row>
    <row r="50" spans="1:22" x14ac:dyDescent="0.3">
      <c r="A50">
        <v>46</v>
      </c>
      <c r="B50" s="4">
        <v>29</v>
      </c>
      <c r="C50">
        <v>29</v>
      </c>
      <c r="D50" s="14" t="s">
        <v>300</v>
      </c>
      <c r="E50">
        <f>VLOOKUP($C50,'Traffic Data wo Transit'!$A$2:$E$77,4,FALSE)</f>
        <v>377</v>
      </c>
      <c r="F50">
        <f>VLOOKUP($C50,'Traffic Data wo Transit'!$A$2:$E$77,5,FALSE)</f>
        <v>819</v>
      </c>
      <c r="G50" s="6">
        <f>VLOOKUP($C50,MOVESOutput!$E$2:$G$76,3,FALSE)</f>
        <v>3.5454534689158136E-2</v>
      </c>
      <c r="H50" s="6">
        <f>VLOOKUP($C50,MOVESOutput!$E$77:$G$151,3,FALSE)</f>
        <v>3.8126828994715416E-2</v>
      </c>
      <c r="I50" s="6">
        <f>VLOOKUP($C50,MOVESOutput!$E$152:$G$226,3,FALSE)</f>
        <v>3.1274696314569521E-2</v>
      </c>
      <c r="J50" s="6">
        <f>VLOOKUP($C50,MOVESOutput!$E$227:$G$301,3,FALSE)</f>
        <v>3.1571466598266068E-2</v>
      </c>
      <c r="K50" s="6">
        <f>VLOOKUP($C50,MOVESOutput!$E$302:$G$376,3,FALSE)</f>
        <v>2.4177043732464095E-2</v>
      </c>
      <c r="L50" s="6">
        <f>VLOOKUP($C50,MOVESOutput!$E$377:$G$451,3,FALSE)</f>
        <v>2.6060360299952991E-2</v>
      </c>
      <c r="M50" s="6">
        <f>VLOOKUP($C50,MOVESOutput!$E$452:$G$526,3,FALSE)</f>
        <v>2.0262103113738484E-2</v>
      </c>
      <c r="N50" s="6">
        <f>VLOOKUP($C50,MOVESOutput!$E$527:$G$601,3,FALSE)</f>
        <v>2.0096870422665673E-2</v>
      </c>
      <c r="O50" s="6">
        <f>VLOOKUP($C50,MOVESOutput!$E$602:$G$676,3,FALSE)</f>
        <v>1.7963754947280905E-2</v>
      </c>
      <c r="P50" s="6">
        <f>VLOOKUP($C50,MOVESOutput!$E$677:$G$751,3,FALSE)</f>
        <v>1.8803128627253755E-2</v>
      </c>
      <c r="Q50" s="6">
        <f>VLOOKUP($C50,MOVESOutput!$E$752:$G$826,3,FALSE)</f>
        <v>1.7104169718401882E-2</v>
      </c>
      <c r="R50" s="6">
        <f>VLOOKUP($C50,MOVESOutput!$E$827:$G$901,3,FALSE)</f>
        <v>1.7104304812322633E-2</v>
      </c>
      <c r="S50" s="6">
        <f>VLOOKUP($C50,MOVESOutput!$E$902:$G$976,3,FALSE)</f>
        <v>2.2812920118920606E-2</v>
      </c>
      <c r="T50" s="6">
        <f>VLOOKUP($C50,MOVESOutput!$E$977:$G$1051,3,FALSE)</f>
        <v>2.4286495530895059E-2</v>
      </c>
      <c r="U50" s="6">
        <f>VLOOKUP($C50,MOVESOutput!$E$1052:$G$1126,3,FALSE)</f>
        <v>1.9471521706758293E-2</v>
      </c>
      <c r="V50" s="6">
        <f>VLOOKUP($C50,MOVESOutput!$E$1127:$G$1201,3,FALSE)</f>
        <v>2.0096870422665673E-2</v>
      </c>
    </row>
    <row r="51" spans="1:22" x14ac:dyDescent="0.3">
      <c r="A51">
        <v>47</v>
      </c>
      <c r="B51" s="4">
        <v>30</v>
      </c>
      <c r="C51">
        <v>30</v>
      </c>
      <c r="D51" s="14" t="s">
        <v>178</v>
      </c>
      <c r="E51">
        <f>VLOOKUP($C51,'Traffic Data wo Transit'!$A$2:$E$77,4,FALSE)</f>
        <v>259</v>
      </c>
      <c r="F51">
        <f>VLOOKUP($C51,'Traffic Data wo Transit'!$A$2:$E$77,5,FALSE)</f>
        <v>563</v>
      </c>
      <c r="G51" s="6">
        <f>VLOOKUP($C51,MOVESOutput!$E$2:$G$76,3,FALSE)</f>
        <v>5.8388688077881327E-2</v>
      </c>
      <c r="H51" s="6">
        <f>VLOOKUP($C51,MOVESOutput!$E$77:$G$151,3,FALSE)</f>
        <v>6.24366695017236E-2</v>
      </c>
      <c r="I51" s="6">
        <f>VLOOKUP($C51,MOVESOutput!$E$152:$G$226,3,FALSE)</f>
        <v>5.2057111562889682E-2</v>
      </c>
      <c r="J51" s="6">
        <f>VLOOKUP($C51,MOVESOutput!$E$227:$G$301,3,FALSE)</f>
        <v>5.2506738366499432E-2</v>
      </c>
      <c r="K51" s="6">
        <f>VLOOKUP($C51,MOVESOutput!$E$302:$G$376,3,FALSE)</f>
        <v>4.1305664730139885E-2</v>
      </c>
      <c r="L51" s="6">
        <f>VLOOKUP($C51,MOVESOutput!$E$377:$G$451,3,FALSE)</f>
        <v>4.415850721735802E-2</v>
      </c>
      <c r="M51" s="6">
        <f>VLOOKUP($C51,MOVESOutput!$E$452:$G$526,3,FALSE)</f>
        <v>3.5375380683931264E-2</v>
      </c>
      <c r="N51" s="6">
        <f>VLOOKUP($C51,MOVESOutput!$E$527:$G$601,3,FALSE)</f>
        <v>3.5125125773085041E-2</v>
      </c>
      <c r="O51" s="6">
        <f>VLOOKUP($C51,MOVESOutput!$E$602:$G$676,3,FALSE)</f>
        <v>3.1893805167913611E-2</v>
      </c>
      <c r="P51" s="6">
        <f>VLOOKUP($C51,MOVESOutput!$E$677:$G$751,3,FALSE)</f>
        <v>3.3165274181580759E-2</v>
      </c>
      <c r="Q51" s="6">
        <f>VLOOKUP($C51,MOVESOutput!$E$752:$G$826,3,FALSE)</f>
        <v>3.059199203054656E-2</v>
      </c>
      <c r="R51" s="6">
        <f>VLOOKUP($C51,MOVESOutput!$E$827:$G$901,3,FALSE)</f>
        <v>3.0592230941738199E-2</v>
      </c>
      <c r="S51" s="6">
        <f>VLOOKUP($C51,MOVESOutput!$E$902:$G$976,3,FALSE)</f>
        <v>3.9239349318816702E-2</v>
      </c>
      <c r="T51" s="6">
        <f>VLOOKUP($C51,MOVESOutput!$E$977:$G$1051,3,FALSE)</f>
        <v>4.1471521046084654E-2</v>
      </c>
      <c r="U51" s="6">
        <f>VLOOKUP($C51,MOVESOutput!$E$1052:$G$1126,3,FALSE)</f>
        <v>3.4177836085989788E-2</v>
      </c>
      <c r="V51" s="6">
        <f>VLOOKUP($C51,MOVESOutput!$E$1127:$G$1201,3,FALSE)</f>
        <v>3.5125125773085041E-2</v>
      </c>
    </row>
    <row r="52" spans="1:22" x14ac:dyDescent="0.3">
      <c r="A52">
        <v>48</v>
      </c>
      <c r="B52" s="4">
        <v>31</v>
      </c>
      <c r="C52">
        <v>31</v>
      </c>
      <c r="D52" s="14" t="s">
        <v>179</v>
      </c>
      <c r="E52">
        <f>VLOOKUP($C52,'Traffic Data wo Transit'!$A$2:$E$77,4,FALSE)</f>
        <v>184</v>
      </c>
      <c r="F52">
        <f>VLOOKUP($C52,'Traffic Data wo Transit'!$A$2:$E$77,5,FALSE)</f>
        <v>400</v>
      </c>
      <c r="G52" s="6">
        <f>VLOOKUP($C52,MOVESOutput!$E$2:$G$76,3,FALSE)</f>
        <v>0.10656971987021067</v>
      </c>
      <c r="H52" s="6">
        <f>VLOOKUP($C52,MOVESOutput!$E$77:$G$151,3,FALSE)</f>
        <v>0.11315635116379812</v>
      </c>
      <c r="I52" s="6">
        <f>VLOOKUP($C52,MOVESOutput!$E$152:$G$226,3,FALSE)</f>
        <v>9.6267472751492361E-2</v>
      </c>
      <c r="J52" s="6">
        <f>VLOOKUP($C52,MOVESOutput!$E$227:$G$301,3,FALSE)</f>
        <v>9.6999124218320049E-2</v>
      </c>
      <c r="K52" s="6">
        <f>VLOOKUP($C52,MOVESOutput!$E$302:$G$376,3,FALSE)</f>
        <v>7.8773856459672248E-2</v>
      </c>
      <c r="L52" s="6">
        <f>VLOOKUP($C52,MOVESOutput!$E$377:$G$451,3,FALSE)</f>
        <v>8.3415890988923408E-2</v>
      </c>
      <c r="M52" s="6">
        <f>VLOOKUP($C52,MOVESOutput!$E$452:$G$526,3,FALSE)</f>
        <v>6.9124574663383898E-2</v>
      </c>
      <c r="N52" s="6">
        <f>VLOOKUP($C52,MOVESOutput!$E$527:$G$601,3,FALSE)</f>
        <v>6.8717424551136372E-2</v>
      </c>
      <c r="O52" s="6">
        <f>VLOOKUP($C52,MOVESOutput!$E$602:$G$676,3,FALSE)</f>
        <v>6.3460018978396232E-2</v>
      </c>
      <c r="P52" s="6">
        <f>VLOOKUP($C52,MOVESOutput!$E$677:$G$751,3,FALSE)</f>
        <v>6.5528929502834218E-2</v>
      </c>
      <c r="Q52" s="6">
        <f>VLOOKUP($C52,MOVESOutput!$E$752:$G$826,3,FALSE)</f>
        <v>6.1347304360858258E-2</v>
      </c>
      <c r="R52" s="6">
        <f>VLOOKUP($C52,MOVESOutput!$E$827:$G$901,3,FALSE)</f>
        <v>6.1347934229500509E-2</v>
      </c>
      <c r="S52" s="6">
        <f>VLOOKUP($C52,MOVESOutput!$E$902:$G$976,3,FALSE)</f>
        <v>7.5411698173388803E-2</v>
      </c>
      <c r="T52" s="6">
        <f>VLOOKUP($C52,MOVESOutput!$E$977:$G$1051,3,FALSE)</f>
        <v>7.9043756210788838E-2</v>
      </c>
      <c r="U52" s="6">
        <f>VLOOKUP($C52,MOVESOutput!$E$1052:$G$1126,3,FALSE)</f>
        <v>6.7176015944215864E-2</v>
      </c>
      <c r="V52" s="6">
        <f>VLOOKUP($C52,MOVESOutput!$E$1127:$G$1201,3,FALSE)</f>
        <v>6.8717424551136372E-2</v>
      </c>
    </row>
    <row r="53" spans="1:22" x14ac:dyDescent="0.3">
      <c r="A53">
        <v>49</v>
      </c>
      <c r="B53" s="4">
        <v>32</v>
      </c>
      <c r="C53">
        <v>32</v>
      </c>
      <c r="D53" s="14" t="s">
        <v>180</v>
      </c>
      <c r="E53">
        <f>VLOOKUP($C53,'Traffic Data wo Transit'!$A$2:$E$77,4,FALSE)</f>
        <v>333</v>
      </c>
      <c r="F53">
        <f>VLOOKUP($C53,'Traffic Data wo Transit'!$A$2:$E$77,5,FALSE)</f>
        <v>724</v>
      </c>
      <c r="G53" s="6">
        <f>VLOOKUP($C53,MOVESOutput!$E$2:$G$76,3,FALSE)</f>
        <v>5.8388697720686125E-2</v>
      </c>
      <c r="H53" s="6">
        <f>VLOOKUP($C53,MOVESOutput!$E$77:$G$151,3,FALSE)</f>
        <v>6.2436628616369713E-2</v>
      </c>
      <c r="I53" s="6">
        <f>VLOOKUP($C53,MOVESOutput!$E$152:$G$226,3,FALSE)</f>
        <v>5.2057092450550166E-2</v>
      </c>
      <c r="J53" s="6">
        <f>VLOOKUP($C53,MOVESOutput!$E$227:$G$301,3,FALSE)</f>
        <v>5.2506704853127611E-2</v>
      </c>
      <c r="K53" s="6">
        <f>VLOOKUP($C53,MOVESOutput!$E$302:$G$376,3,FALSE)</f>
        <v>4.1305680462418892E-2</v>
      </c>
      <c r="L53" s="6">
        <f>VLOOKUP($C53,MOVESOutput!$E$377:$G$451,3,FALSE)</f>
        <v>4.415849402250293E-2</v>
      </c>
      <c r="M53" s="6">
        <f>VLOOKUP($C53,MOVESOutput!$E$452:$G$526,3,FALSE)</f>
        <v>3.5375372939708265E-2</v>
      </c>
      <c r="N53" s="6">
        <f>VLOOKUP($C53,MOVESOutput!$E$527:$G$601,3,FALSE)</f>
        <v>3.5125087320485124E-2</v>
      </c>
      <c r="O53" s="6">
        <f>VLOOKUP($C53,MOVESOutput!$E$602:$G$676,3,FALSE)</f>
        <v>3.1893805129769651E-2</v>
      </c>
      <c r="P53" s="6">
        <f>VLOOKUP($C53,MOVESOutput!$E$677:$G$751,3,FALSE)</f>
        <v>3.3165257941617225E-2</v>
      </c>
      <c r="Q53" s="6">
        <f>VLOOKUP($C53,MOVESOutput!$E$752:$G$826,3,FALSE)</f>
        <v>3.0591995851241945E-2</v>
      </c>
      <c r="R53" s="6">
        <f>VLOOKUP($C53,MOVESOutput!$E$827:$G$901,3,FALSE)</f>
        <v>3.0592206796180237E-2</v>
      </c>
      <c r="S53" s="6">
        <f>VLOOKUP($C53,MOVESOutput!$E$902:$G$976,3,FALSE)</f>
        <v>3.923934141046647E-2</v>
      </c>
      <c r="T53" s="6">
        <f>VLOOKUP($C53,MOVESOutput!$E$977:$G$1051,3,FALSE)</f>
        <v>4.1471511424901526E-2</v>
      </c>
      <c r="U53" s="6">
        <f>VLOOKUP($C53,MOVESOutput!$E$1052:$G$1126,3,FALSE)</f>
        <v>3.417782492394604E-2</v>
      </c>
      <c r="V53" s="6">
        <f>VLOOKUP($C53,MOVESOutput!$E$1127:$G$1201,3,FALSE)</f>
        <v>3.5125087320485124E-2</v>
      </c>
    </row>
    <row r="54" spans="1:22" x14ac:dyDescent="0.3">
      <c r="A54">
        <v>50</v>
      </c>
      <c r="B54" s="4">
        <v>33</v>
      </c>
      <c r="C54">
        <v>33</v>
      </c>
      <c r="D54" s="14" t="s">
        <v>181</v>
      </c>
      <c r="E54">
        <f>VLOOKUP($C54,'Traffic Data wo Transit'!$A$2:$E$77,4,FALSE)</f>
        <v>409</v>
      </c>
      <c r="F54">
        <f>VLOOKUP($C54,'Traffic Data wo Transit'!$A$2:$E$77,5,FALSE)</f>
        <v>889</v>
      </c>
      <c r="G54" s="6">
        <f>VLOOKUP($C54,MOVESOutput!$E$2:$G$76,3,FALSE)</f>
        <v>3.5454496151006591E-2</v>
      </c>
      <c r="H54" s="6">
        <f>VLOOKUP($C54,MOVESOutput!$E$77:$G$151,3,FALSE)</f>
        <v>3.8126862029365854E-2</v>
      </c>
      <c r="I54" s="6">
        <f>VLOOKUP($C54,MOVESOutput!$E$152:$G$226,3,FALSE)</f>
        <v>3.1274646448511044E-2</v>
      </c>
      <c r="J54" s="6">
        <f>VLOOKUP($C54,MOVESOutput!$E$227:$G$301,3,FALSE)</f>
        <v>3.15714953270105E-2</v>
      </c>
      <c r="K54" s="6">
        <f>VLOOKUP($C54,MOVESOutput!$E$302:$G$376,3,FALSE)</f>
        <v>2.417700212074771E-2</v>
      </c>
      <c r="L54" s="6">
        <f>VLOOKUP($C54,MOVESOutput!$E$377:$G$451,3,FALSE)</f>
        <v>2.6060352635121242E-2</v>
      </c>
      <c r="M54" s="6">
        <f>VLOOKUP($C54,MOVESOutput!$E$452:$G$526,3,FALSE)</f>
        <v>2.0262072713475784E-2</v>
      </c>
      <c r="N54" s="6">
        <f>VLOOKUP($C54,MOVESOutput!$E$527:$G$601,3,FALSE)</f>
        <v>2.0096850060348514E-2</v>
      </c>
      <c r="O54" s="6">
        <f>VLOOKUP($C54,MOVESOutput!$E$602:$G$676,3,FALSE)</f>
        <v>1.7963737235718185E-2</v>
      </c>
      <c r="P54" s="6">
        <f>VLOOKUP($C54,MOVESOutput!$E$677:$G$751,3,FALSE)</f>
        <v>1.8803109599625115E-2</v>
      </c>
      <c r="Q54" s="6">
        <f>VLOOKUP($C54,MOVESOutput!$E$752:$G$826,3,FALSE)</f>
        <v>1.710415121058843E-2</v>
      </c>
      <c r="R54" s="6">
        <f>VLOOKUP($C54,MOVESOutput!$E$827:$G$901,3,FALSE)</f>
        <v>1.7104289297878796E-2</v>
      </c>
      <c r="S54" s="6">
        <f>VLOOKUP($C54,MOVESOutput!$E$902:$G$976,3,FALSE)</f>
        <v>2.2812899882647925E-2</v>
      </c>
      <c r="T54" s="6">
        <f>VLOOKUP($C54,MOVESOutput!$E$977:$G$1051,3,FALSE)</f>
        <v>2.4286492991028082E-2</v>
      </c>
      <c r="U54" s="6">
        <f>VLOOKUP($C54,MOVESOutput!$E$1052:$G$1126,3,FALSE)</f>
        <v>1.9471510804162265E-2</v>
      </c>
      <c r="V54" s="6">
        <f>VLOOKUP($C54,MOVESOutput!$E$1127:$G$1201,3,FALSE)</f>
        <v>2.0096850060348514E-2</v>
      </c>
    </row>
    <row r="55" spans="1:22" x14ac:dyDescent="0.3">
      <c r="A55">
        <v>51</v>
      </c>
      <c r="B55" s="4" t="s">
        <v>80</v>
      </c>
      <c r="C55">
        <v>34</v>
      </c>
      <c r="D55" s="14" t="s">
        <v>182</v>
      </c>
      <c r="E55">
        <f>VLOOKUP($C55,'Traffic Data wo Transit'!$A$2:$E$77,4,FALSE)</f>
        <v>69</v>
      </c>
      <c r="F55">
        <f>VLOOKUP($C55,'Traffic Data wo Transit'!$A$2:$E$77,5,FALSE)</f>
        <v>150</v>
      </c>
      <c r="G55" s="6">
        <f>VLOOKUP($C55,MOVESOutput!$E$2:$G$76,3,FALSE)</f>
        <v>0.17616255027189656</v>
      </c>
      <c r="H55" s="6">
        <f>VLOOKUP($C55,MOVESOutput!$E$77:$G$151,3,FALSE)</f>
        <v>0.17908650337363263</v>
      </c>
      <c r="I55" s="6">
        <f>VLOOKUP($C55,MOVESOutput!$E$152:$G$226,3,FALSE)</f>
        <v>0.17158916080606301</v>
      </c>
      <c r="J55" s="6">
        <f>VLOOKUP($C55,MOVESOutput!$E$227:$G$301,3,FALSE)</f>
        <v>0.1719140030074752</v>
      </c>
      <c r="K55" s="6">
        <f>VLOOKUP($C55,MOVESOutput!$E$302:$G$376,3,FALSE)</f>
        <v>0.16382330328919159</v>
      </c>
      <c r="L55" s="6">
        <f>VLOOKUP($C55,MOVESOutput!$E$377:$G$451,3,FALSE)</f>
        <v>0.16588405570428066</v>
      </c>
      <c r="M55" s="6">
        <f>VLOOKUP($C55,MOVESOutput!$E$452:$G$526,3,FALSE)</f>
        <v>0.15953982041345111</v>
      </c>
      <c r="N55" s="6">
        <f>VLOOKUP($C55,MOVESOutput!$E$527:$G$601,3,FALSE)</f>
        <v>0.15935912650114811</v>
      </c>
      <c r="O55" s="6">
        <f>VLOOKUP($C55,MOVESOutput!$E$602:$G$676,3,FALSE)</f>
        <v>0.15702507858521805</v>
      </c>
      <c r="P55" s="6">
        <f>VLOOKUP($C55,MOVESOutput!$E$677:$G$751,3,FALSE)</f>
        <v>0.15794355033209495</v>
      </c>
      <c r="Q55" s="6">
        <f>VLOOKUP($C55,MOVESOutput!$E$752:$G$826,3,FALSE)</f>
        <v>0.15610927547592041</v>
      </c>
      <c r="R55" s="6">
        <f>VLOOKUP($C55,MOVESOutput!$E$827:$G$901,3,FALSE)</f>
        <v>0.15611043844499436</v>
      </c>
      <c r="S55" s="6">
        <f>VLOOKUP($C55,MOVESOutput!$E$902:$G$976,3,FALSE)</f>
        <v>0.1623307983649625</v>
      </c>
      <c r="T55" s="6">
        <f>VLOOKUP($C55,MOVESOutput!$E$977:$G$1051,3,FALSE)</f>
        <v>0.16394319477018937</v>
      </c>
      <c r="U55" s="6">
        <f>VLOOKUP($C55,MOVESOutput!$E$1052:$G$1126,3,FALSE)</f>
        <v>0.15867482003873212</v>
      </c>
      <c r="V55" s="6">
        <f>VLOOKUP($C55,MOVESOutput!$E$1127:$G$1201,3,FALSE)</f>
        <v>0.15935912650114811</v>
      </c>
    </row>
    <row r="56" spans="1:22" x14ac:dyDescent="0.3">
      <c r="A56">
        <v>52</v>
      </c>
      <c r="B56" s="4" t="s">
        <v>82</v>
      </c>
      <c r="C56">
        <v>34</v>
      </c>
      <c r="D56" s="14" t="s">
        <v>183</v>
      </c>
      <c r="E56">
        <f>VLOOKUP($C56,'Traffic Data wo Transit'!$A$2:$E$77,4,FALSE)</f>
        <v>69</v>
      </c>
      <c r="F56">
        <f>VLOOKUP($C56,'Traffic Data wo Transit'!$A$2:$E$77,5,FALSE)</f>
        <v>150</v>
      </c>
      <c r="G56" s="6">
        <f>VLOOKUP($C56,MOVESOutput!$E$2:$G$76,3,FALSE)</f>
        <v>0.17616255027189656</v>
      </c>
      <c r="H56" s="6">
        <f>VLOOKUP($C56,MOVESOutput!$E$77:$G$151,3,FALSE)</f>
        <v>0.17908650337363263</v>
      </c>
      <c r="I56" s="6">
        <f>VLOOKUP($C56,MOVESOutput!$E$152:$G$226,3,FALSE)</f>
        <v>0.17158916080606301</v>
      </c>
      <c r="J56" s="6">
        <f>VLOOKUP($C56,MOVESOutput!$E$227:$G$301,3,FALSE)</f>
        <v>0.1719140030074752</v>
      </c>
      <c r="K56" s="6">
        <f>VLOOKUP($C56,MOVESOutput!$E$302:$G$376,3,FALSE)</f>
        <v>0.16382330328919159</v>
      </c>
      <c r="L56" s="6">
        <f>VLOOKUP($C56,MOVESOutput!$E$377:$G$451,3,FALSE)</f>
        <v>0.16588405570428066</v>
      </c>
      <c r="M56" s="6">
        <f>VLOOKUP($C56,MOVESOutput!$E$452:$G$526,3,FALSE)</f>
        <v>0.15953982041345111</v>
      </c>
      <c r="N56" s="6">
        <f>VLOOKUP($C56,MOVESOutput!$E$527:$G$601,3,FALSE)</f>
        <v>0.15935912650114811</v>
      </c>
      <c r="O56" s="6">
        <f>VLOOKUP($C56,MOVESOutput!$E$602:$G$676,3,FALSE)</f>
        <v>0.15702507858521805</v>
      </c>
      <c r="P56" s="6">
        <f>VLOOKUP($C56,MOVESOutput!$E$677:$G$751,3,FALSE)</f>
        <v>0.15794355033209495</v>
      </c>
      <c r="Q56" s="6">
        <f>VLOOKUP($C56,MOVESOutput!$E$752:$G$826,3,FALSE)</f>
        <v>0.15610927547592041</v>
      </c>
      <c r="R56" s="6">
        <f>VLOOKUP($C56,MOVESOutput!$E$827:$G$901,3,FALSE)</f>
        <v>0.15611043844499436</v>
      </c>
      <c r="S56" s="6">
        <f>VLOOKUP($C56,MOVESOutput!$E$902:$G$976,3,FALSE)</f>
        <v>0.1623307983649625</v>
      </c>
      <c r="T56" s="6">
        <f>VLOOKUP($C56,MOVESOutput!$E$977:$G$1051,3,FALSE)</f>
        <v>0.16394319477018937</v>
      </c>
      <c r="U56" s="6">
        <f>VLOOKUP($C56,MOVESOutput!$E$1052:$G$1126,3,FALSE)</f>
        <v>0.15867482003873212</v>
      </c>
      <c r="V56" s="6">
        <f>VLOOKUP($C56,MOVESOutput!$E$1127:$G$1201,3,FALSE)</f>
        <v>0.15935912650114811</v>
      </c>
    </row>
    <row r="57" spans="1:22" x14ac:dyDescent="0.3">
      <c r="A57">
        <v>53</v>
      </c>
      <c r="B57" s="4" t="s">
        <v>83</v>
      </c>
      <c r="C57">
        <v>35</v>
      </c>
      <c r="D57" s="14" t="s">
        <v>184</v>
      </c>
      <c r="E57">
        <f>VLOOKUP($C57,'Traffic Data wo Transit'!$A$2:$E$77,4,FALSE)</f>
        <v>69</v>
      </c>
      <c r="F57">
        <f>VLOOKUP($C57,'Traffic Data wo Transit'!$A$2:$E$77,5,FALSE)</f>
        <v>150</v>
      </c>
      <c r="G57" s="6">
        <f>VLOOKUP($C57,MOVESOutput!$E$2:$G$76,3,FALSE)</f>
        <v>0.17616262620940387</v>
      </c>
      <c r="H57" s="6">
        <f>VLOOKUP($C57,MOVESOutput!$E$77:$G$151,3,FALSE)</f>
        <v>0.17908641285390137</v>
      </c>
      <c r="I57" s="6">
        <f>VLOOKUP($C57,MOVESOutput!$E$152:$G$226,3,FALSE)</f>
        <v>0.17158928095884682</v>
      </c>
      <c r="J57" s="6">
        <f>VLOOKUP($C57,MOVESOutput!$E$227:$G$301,3,FALSE)</f>
        <v>0.17191392619396687</v>
      </c>
      <c r="K57" s="6">
        <f>VLOOKUP($C57,MOVESOutput!$E$302:$G$376,3,FALSE)</f>
        <v>0.16382336232872766</v>
      </c>
      <c r="L57" s="6">
        <f>VLOOKUP($C57,MOVESOutput!$E$377:$G$451,3,FALSE)</f>
        <v>0.16588394641498352</v>
      </c>
      <c r="M57" s="6">
        <f>VLOOKUP($C57,MOVESOutput!$E$452:$G$526,3,FALSE)</f>
        <v>0.15953987481105145</v>
      </c>
      <c r="N57" s="6">
        <f>VLOOKUP($C57,MOVESOutput!$E$527:$G$601,3,FALSE)</f>
        <v>0.15935901626618798</v>
      </c>
      <c r="O57" s="6">
        <f>VLOOKUP($C57,MOVESOutput!$E$602:$G$676,3,FALSE)</f>
        <v>0.15702516041237211</v>
      </c>
      <c r="P57" s="6">
        <f>VLOOKUP($C57,MOVESOutput!$E$677:$G$751,3,FALSE)</f>
        <v>0.15794346032121118</v>
      </c>
      <c r="Q57" s="6">
        <f>VLOOKUP($C57,MOVESOutput!$E$752:$G$826,3,FALSE)</f>
        <v>0.15610934522111897</v>
      </c>
      <c r="R57" s="6">
        <f>VLOOKUP($C57,MOVESOutput!$E$827:$G$901,3,FALSE)</f>
        <v>0.15611034755830375</v>
      </c>
      <c r="S57" s="6">
        <f>VLOOKUP($C57,MOVESOutput!$E$902:$G$976,3,FALSE)</f>
        <v>0.16233088418291802</v>
      </c>
      <c r="T57" s="6">
        <f>VLOOKUP($C57,MOVESOutput!$E$977:$G$1051,3,FALSE)</f>
        <v>0.16394312003921419</v>
      </c>
      <c r="U57" s="6">
        <f>VLOOKUP($C57,MOVESOutput!$E$1052:$G$1126,3,FALSE)</f>
        <v>0.1586749095291296</v>
      </c>
      <c r="V57" s="6">
        <f>VLOOKUP($C57,MOVESOutput!$E$1127:$G$1201,3,FALSE)</f>
        <v>0.15935901626618798</v>
      </c>
    </row>
    <row r="58" spans="1:22" x14ac:dyDescent="0.3">
      <c r="A58">
        <v>54</v>
      </c>
      <c r="B58" s="4" t="s">
        <v>84</v>
      </c>
      <c r="C58">
        <v>35</v>
      </c>
      <c r="D58" s="14" t="s">
        <v>186</v>
      </c>
      <c r="E58">
        <f>VLOOKUP($C58,'Traffic Data wo Transit'!$A$2:$E$77,4,FALSE)</f>
        <v>69</v>
      </c>
      <c r="F58">
        <f>VLOOKUP($C58,'Traffic Data wo Transit'!$A$2:$E$77,5,FALSE)</f>
        <v>150</v>
      </c>
      <c r="G58" s="6">
        <f>VLOOKUP($C58,MOVESOutput!$E$2:$G$76,3,FALSE)</f>
        <v>0.17616262620940387</v>
      </c>
      <c r="H58" s="6">
        <f>VLOOKUP($C58,MOVESOutput!$E$77:$G$151,3,FALSE)</f>
        <v>0.17908641285390137</v>
      </c>
      <c r="I58" s="6">
        <f>VLOOKUP($C58,MOVESOutput!$E$152:$G$226,3,FALSE)</f>
        <v>0.17158928095884682</v>
      </c>
      <c r="J58" s="6">
        <f>VLOOKUP($C58,MOVESOutput!$E$227:$G$301,3,FALSE)</f>
        <v>0.17191392619396687</v>
      </c>
      <c r="K58" s="6">
        <f>VLOOKUP($C58,MOVESOutput!$E$302:$G$376,3,FALSE)</f>
        <v>0.16382336232872766</v>
      </c>
      <c r="L58" s="6">
        <f>VLOOKUP($C58,MOVESOutput!$E$377:$G$451,3,FALSE)</f>
        <v>0.16588394641498352</v>
      </c>
      <c r="M58" s="6">
        <f>VLOOKUP($C58,MOVESOutput!$E$452:$G$526,3,FALSE)</f>
        <v>0.15953987481105145</v>
      </c>
      <c r="N58" s="6">
        <f>VLOOKUP($C58,MOVESOutput!$E$527:$G$601,3,FALSE)</f>
        <v>0.15935901626618798</v>
      </c>
      <c r="O58" s="6">
        <f>VLOOKUP($C58,MOVESOutput!$E$602:$G$676,3,FALSE)</f>
        <v>0.15702516041237211</v>
      </c>
      <c r="P58" s="6">
        <f>VLOOKUP($C58,MOVESOutput!$E$677:$G$751,3,FALSE)</f>
        <v>0.15794346032121118</v>
      </c>
      <c r="Q58" s="6">
        <f>VLOOKUP($C58,MOVESOutput!$E$752:$G$826,3,FALSE)</f>
        <v>0.15610934522111897</v>
      </c>
      <c r="R58" s="6">
        <f>VLOOKUP($C58,MOVESOutput!$E$827:$G$901,3,FALSE)</f>
        <v>0.15611034755830375</v>
      </c>
      <c r="S58" s="6">
        <f>VLOOKUP($C58,MOVESOutput!$E$902:$G$976,3,FALSE)</f>
        <v>0.16233088418291802</v>
      </c>
      <c r="T58" s="6">
        <f>VLOOKUP($C58,MOVESOutput!$E$977:$G$1051,3,FALSE)</f>
        <v>0.16394312003921419</v>
      </c>
      <c r="U58" s="6">
        <f>VLOOKUP($C58,MOVESOutput!$E$1052:$G$1126,3,FALSE)</f>
        <v>0.1586749095291296</v>
      </c>
      <c r="V58" s="6">
        <f>VLOOKUP($C58,MOVESOutput!$E$1127:$G$1201,3,FALSE)</f>
        <v>0.15935901626618798</v>
      </c>
    </row>
    <row r="59" spans="1:22" x14ac:dyDescent="0.3">
      <c r="A59">
        <v>55</v>
      </c>
      <c r="B59" s="4" t="s">
        <v>86</v>
      </c>
      <c r="C59">
        <v>36</v>
      </c>
      <c r="D59" s="14" t="s">
        <v>185</v>
      </c>
      <c r="E59">
        <f>VLOOKUP($C59,'Traffic Data wo Transit'!$A$2:$E$77,4,FALSE)</f>
        <v>277</v>
      </c>
      <c r="F59">
        <f>VLOOKUP($C59,'Traffic Data wo Transit'!$A$2:$E$77,5,FALSE)</f>
        <v>602</v>
      </c>
      <c r="G59" s="6">
        <f>VLOOKUP($C59,MOVESOutput!$E$2:$G$76,3,FALSE)</f>
        <v>3.5454498433209559E-2</v>
      </c>
      <c r="H59" s="6">
        <f>VLOOKUP($C59,MOVESOutput!$E$77:$G$151,3,FALSE)</f>
        <v>3.8126809690060957E-2</v>
      </c>
      <c r="I59" s="6">
        <f>VLOOKUP($C59,MOVESOutput!$E$152:$G$226,3,FALSE)</f>
        <v>3.1274640111552135E-2</v>
      </c>
      <c r="J59" s="6">
        <f>VLOOKUP($C59,MOVESOutput!$E$227:$G$301,3,FALSE)</f>
        <v>3.1571473214867203E-2</v>
      </c>
      <c r="K59" s="6">
        <f>VLOOKUP($C59,MOVESOutput!$E$302:$G$376,3,FALSE)</f>
        <v>2.4177001032279748E-2</v>
      </c>
      <c r="L59" s="6">
        <f>VLOOKUP($C59,MOVESOutput!$E$377:$G$451,3,FALSE)</f>
        <v>2.6060332137355105E-2</v>
      </c>
      <c r="M59" s="6">
        <f>VLOOKUP($C59,MOVESOutput!$E$452:$G$526,3,FALSE)</f>
        <v>2.0262097334608188E-2</v>
      </c>
      <c r="N59" s="6">
        <f>VLOOKUP($C59,MOVESOutput!$E$527:$G$601,3,FALSE)</f>
        <v>2.0096865741738988E-2</v>
      </c>
      <c r="O59" s="6">
        <f>VLOOKUP($C59,MOVESOutput!$E$602:$G$676,3,FALSE)</f>
        <v>1.7963741557812715E-2</v>
      </c>
      <c r="P59" s="6">
        <f>VLOOKUP($C59,MOVESOutput!$E$677:$G$751,3,FALSE)</f>
        <v>1.8803118267372236E-2</v>
      </c>
      <c r="Q59" s="6">
        <f>VLOOKUP($C59,MOVESOutput!$E$752:$G$826,3,FALSE)</f>
        <v>1.7104151123419079E-2</v>
      </c>
      <c r="R59" s="6">
        <f>VLOOKUP($C59,MOVESOutput!$E$827:$G$901,3,FALSE)</f>
        <v>1.7104293033557323E-2</v>
      </c>
      <c r="S59" s="6">
        <f>VLOOKUP($C59,MOVESOutput!$E$902:$G$976,3,FALSE)</f>
        <v>2.2812892672128583E-2</v>
      </c>
      <c r="T59" s="6">
        <f>VLOOKUP($C59,MOVESOutput!$E$977:$G$1051,3,FALSE)</f>
        <v>2.4286498826501551E-2</v>
      </c>
      <c r="U59" s="6">
        <f>VLOOKUP($C59,MOVESOutput!$E$1052:$G$1126,3,FALSE)</f>
        <v>1.9471498901073591E-2</v>
      </c>
      <c r="V59" s="6">
        <f>VLOOKUP($C59,MOVESOutput!$E$1127:$G$1201,3,FALSE)</f>
        <v>2.0096865741738988E-2</v>
      </c>
    </row>
    <row r="60" spans="1:22" x14ac:dyDescent="0.3">
      <c r="A60">
        <v>56</v>
      </c>
      <c r="B60" s="4" t="s">
        <v>88</v>
      </c>
      <c r="C60">
        <v>36</v>
      </c>
      <c r="D60" s="14" t="s">
        <v>187</v>
      </c>
      <c r="E60">
        <f>VLOOKUP($C60,'Traffic Data wo Transit'!$A$2:$E$77,4,FALSE)</f>
        <v>277</v>
      </c>
      <c r="F60">
        <f>VLOOKUP($C60,'Traffic Data wo Transit'!$A$2:$E$77,5,FALSE)</f>
        <v>602</v>
      </c>
      <c r="G60" s="6">
        <f>VLOOKUP($C60,MOVESOutput!$E$2:$G$76,3,FALSE)</f>
        <v>3.5454498433209559E-2</v>
      </c>
      <c r="H60" s="6">
        <f>VLOOKUP($C60,MOVESOutput!$E$77:$G$151,3,FALSE)</f>
        <v>3.8126809690060957E-2</v>
      </c>
      <c r="I60" s="6">
        <f>VLOOKUP($C60,MOVESOutput!$E$152:$G$226,3,FALSE)</f>
        <v>3.1274640111552135E-2</v>
      </c>
      <c r="J60" s="6">
        <f>VLOOKUP($C60,MOVESOutput!$E$227:$G$301,3,FALSE)</f>
        <v>3.1571473214867203E-2</v>
      </c>
      <c r="K60" s="6">
        <f>VLOOKUP($C60,MOVESOutput!$E$302:$G$376,3,FALSE)</f>
        <v>2.4177001032279748E-2</v>
      </c>
      <c r="L60" s="6">
        <f>VLOOKUP($C60,MOVESOutput!$E$377:$G$451,3,FALSE)</f>
        <v>2.6060332137355105E-2</v>
      </c>
      <c r="M60" s="6">
        <f>VLOOKUP($C60,MOVESOutput!$E$452:$G$526,3,FALSE)</f>
        <v>2.0262097334608188E-2</v>
      </c>
      <c r="N60" s="6">
        <f>VLOOKUP($C60,MOVESOutput!$E$527:$G$601,3,FALSE)</f>
        <v>2.0096865741738988E-2</v>
      </c>
      <c r="O60" s="6">
        <f>VLOOKUP($C60,MOVESOutput!$E$602:$G$676,3,FALSE)</f>
        <v>1.7963741557812715E-2</v>
      </c>
      <c r="P60" s="6">
        <f>VLOOKUP($C60,MOVESOutput!$E$677:$G$751,3,FALSE)</f>
        <v>1.8803118267372236E-2</v>
      </c>
      <c r="Q60" s="6">
        <f>VLOOKUP($C60,MOVESOutput!$E$752:$G$826,3,FALSE)</f>
        <v>1.7104151123419079E-2</v>
      </c>
      <c r="R60" s="6">
        <f>VLOOKUP($C60,MOVESOutput!$E$827:$G$901,3,FALSE)</f>
        <v>1.7104293033557323E-2</v>
      </c>
      <c r="S60" s="6">
        <f>VLOOKUP($C60,MOVESOutput!$E$902:$G$976,3,FALSE)</f>
        <v>2.2812892672128583E-2</v>
      </c>
      <c r="T60" s="6">
        <f>VLOOKUP($C60,MOVESOutput!$E$977:$G$1051,3,FALSE)</f>
        <v>2.4286498826501551E-2</v>
      </c>
      <c r="U60" s="6">
        <f>VLOOKUP($C60,MOVESOutput!$E$1052:$G$1126,3,FALSE)</f>
        <v>1.9471498901073591E-2</v>
      </c>
      <c r="V60" s="6">
        <f>VLOOKUP($C60,MOVESOutput!$E$1127:$G$1201,3,FALSE)</f>
        <v>2.0096865741738988E-2</v>
      </c>
    </row>
    <row r="61" spans="1:22" x14ac:dyDescent="0.3">
      <c r="A61">
        <v>57</v>
      </c>
      <c r="B61" s="4">
        <v>37</v>
      </c>
      <c r="C61">
        <v>37</v>
      </c>
      <c r="D61" s="14" t="s">
        <v>188</v>
      </c>
      <c r="E61">
        <f>VLOOKUP($C61,'Traffic Data wo Transit'!$A$2:$E$77,4,FALSE)</f>
        <v>2337</v>
      </c>
      <c r="F61">
        <f>VLOOKUP($C61,'Traffic Data wo Transit'!$A$2:$E$77,5,FALSE)</f>
        <v>5079</v>
      </c>
      <c r="G61" s="6">
        <f>VLOOKUP($C61,MOVESOutput!$E$2:$G$76,3,FALSE)</f>
        <v>2.8207648224224509E-2</v>
      </c>
      <c r="H61" s="6">
        <f>VLOOKUP($C61,MOVESOutput!$E$77:$G$151,3,FALSE)</f>
        <v>3.0815911329526453E-2</v>
      </c>
      <c r="I61" s="6">
        <f>VLOOKUP($C61,MOVESOutput!$E$152:$G$226,3,FALSE)</f>
        <v>2.4338658714085415E-2</v>
      </c>
      <c r="J61" s="6">
        <f>VLOOKUP($C61,MOVESOutput!$E$227:$G$301,3,FALSE)</f>
        <v>2.4820188892166053E-2</v>
      </c>
      <c r="K61" s="6">
        <f>VLOOKUP($C61,MOVESOutput!$E$302:$G$376,3,FALSE)</f>
        <v>1.7768855862793399E-2</v>
      </c>
      <c r="L61" s="6">
        <f>VLOOKUP($C61,MOVESOutput!$E$377:$G$451,3,FALSE)</f>
        <v>1.9779526061608509E-2</v>
      </c>
      <c r="M61" s="6">
        <f>VLOOKUP($C61,MOVESOutput!$E$452:$G$526,3,FALSE)</f>
        <v>1.4145039899769332E-2</v>
      </c>
      <c r="N61" s="6">
        <f>VLOOKUP($C61,MOVESOutput!$E$527:$G$601,3,FALSE)</f>
        <v>1.4325105948264871E-2</v>
      </c>
      <c r="O61" s="6">
        <f>VLOOKUP($C61,MOVESOutput!$E$602:$G$676,3,FALSE)</f>
        <v>1.201762122091771E-2</v>
      </c>
      <c r="P61" s="6">
        <f>VLOOKUP($C61,MOVESOutput!$E$677:$G$751,3,FALSE)</f>
        <v>1.3141821466433222E-2</v>
      </c>
      <c r="Q61" s="6">
        <f>VLOOKUP($C61,MOVESOutput!$E$752:$G$826,3,FALSE)</f>
        <v>1.1221491067639311E-2</v>
      </c>
      <c r="R61" s="6">
        <f>VLOOKUP($C61,MOVESOutput!$E$827:$G$901,3,FALSE)</f>
        <v>1.1587631901938046E-2</v>
      </c>
      <c r="S61" s="6">
        <f>VLOOKUP($C61,MOVESOutput!$E$902:$G$976,3,FALSE)</f>
        <v>1.6506175619739123E-2</v>
      </c>
      <c r="T61" s="6">
        <f>VLOOKUP($C61,MOVESOutput!$E$977:$G$1051,3,FALSE)</f>
        <v>1.8157096965350034E-2</v>
      </c>
      <c r="U61" s="6">
        <f>VLOOKUP($C61,MOVESOutput!$E$1052:$G$1126,3,FALSE)</f>
        <v>1.3413260019701041E-2</v>
      </c>
      <c r="V61" s="6">
        <f>VLOOKUP($C61,MOVESOutput!$E$1127:$G$1201,3,FALSE)</f>
        <v>1.4325105948264871E-2</v>
      </c>
    </row>
    <row r="62" spans="1:22" x14ac:dyDescent="0.3">
      <c r="A62">
        <v>58</v>
      </c>
      <c r="B62" s="4" t="s">
        <v>89</v>
      </c>
      <c r="C62">
        <v>38</v>
      </c>
      <c r="D62" s="14" t="s">
        <v>189</v>
      </c>
      <c r="E62">
        <f>VLOOKUP($C62,'Traffic Data wo Transit'!$A$2:$E$77,4,FALSE)</f>
        <v>1960</v>
      </c>
      <c r="F62">
        <f>VLOOKUP($C62,'Traffic Data wo Transit'!$A$2:$E$77,5,FALSE)</f>
        <v>4260</v>
      </c>
      <c r="G62" s="6">
        <f>VLOOKUP($C62,MOVESOutput!$E$2:$G$76,3,FALSE)</f>
        <v>4.421357326478647E-2</v>
      </c>
      <c r="H62" s="6">
        <f>VLOOKUP($C62,MOVESOutput!$E$77:$G$151,3,FALSE)</f>
        <v>4.6440513733939891E-2</v>
      </c>
      <c r="I62" s="6">
        <f>VLOOKUP($C62,MOVESOutput!$E$152:$G$226,3,FALSE)</f>
        <v>4.0661453120554962E-2</v>
      </c>
      <c r="J62" s="6">
        <f>VLOOKUP($C62,MOVESOutput!$E$227:$G$301,3,FALSE)</f>
        <v>4.0969890011460917E-2</v>
      </c>
      <c r="K62" s="6">
        <f>VLOOKUP($C62,MOVESOutput!$E$302:$G$376,3,FALSE)</f>
        <v>3.4629718540220455E-2</v>
      </c>
      <c r="L62" s="6">
        <f>VLOOKUP($C62,MOVESOutput!$E$377:$G$451,3,FALSE)</f>
        <v>3.6370710490878429E-2</v>
      </c>
      <c r="M62" s="6">
        <f>VLOOKUP($C62,MOVESOutput!$E$452:$G$526,3,FALSE)</f>
        <v>3.1302720520244971E-2</v>
      </c>
      <c r="N62" s="6">
        <f>VLOOKUP($C62,MOVESOutput!$E$527:$G$601,3,FALSE)</f>
        <v>3.1394044789354397E-2</v>
      </c>
      <c r="O62" s="6">
        <f>VLOOKUP($C62,MOVESOutput!$E$602:$G$676,3,FALSE)</f>
        <v>2.9349544861826584E-2</v>
      </c>
      <c r="P62" s="6">
        <f>VLOOKUP($C62,MOVESOutput!$E$677:$G$751,3,FALSE)</f>
        <v>3.0314393669917301E-2</v>
      </c>
      <c r="Q62" s="6">
        <f>VLOOKUP($C62,MOVESOutput!$E$752:$G$826,3,FALSE)</f>
        <v>2.8623519814137976E-2</v>
      </c>
      <c r="R62" s="6">
        <f>VLOOKUP($C62,MOVESOutput!$E$827:$G$901,3,FALSE)</f>
        <v>2.8901395274853085E-2</v>
      </c>
      <c r="S62" s="6">
        <f>VLOOKUP($C62,MOVESOutput!$E$902:$G$976,3,FALSE)</f>
        <v>3.3470481436068976E-2</v>
      </c>
      <c r="T62" s="6">
        <f>VLOOKUP($C62,MOVESOutput!$E$977:$G$1051,3,FALSE)</f>
        <v>3.489040702815667E-2</v>
      </c>
      <c r="U62" s="6">
        <f>VLOOKUP($C62,MOVESOutput!$E$1052:$G$1126,3,FALSE)</f>
        <v>3.0630885012996243E-2</v>
      </c>
      <c r="V62" s="6">
        <f>VLOOKUP($C62,MOVESOutput!$E$1127:$G$1201,3,FALSE)</f>
        <v>3.1394044789354397E-2</v>
      </c>
    </row>
    <row r="63" spans="1:22" x14ac:dyDescent="0.3">
      <c r="A63">
        <v>59</v>
      </c>
      <c r="B63" s="4" t="s">
        <v>90</v>
      </c>
      <c r="C63">
        <v>38</v>
      </c>
      <c r="D63" s="14" t="s">
        <v>190</v>
      </c>
      <c r="E63">
        <f>VLOOKUP($C63,'Traffic Data wo Transit'!$A$2:$E$77,4,FALSE)</f>
        <v>1960</v>
      </c>
      <c r="F63">
        <f>VLOOKUP($C63,'Traffic Data wo Transit'!$A$2:$E$77,5,FALSE)</f>
        <v>4260</v>
      </c>
      <c r="G63" s="6">
        <f>VLOOKUP($C63,MOVESOutput!$E$2:$G$76,3,FALSE)</f>
        <v>4.421357326478647E-2</v>
      </c>
      <c r="H63" s="6">
        <f>VLOOKUP($C63,MOVESOutput!$E$77:$G$151,3,FALSE)</f>
        <v>4.6440513733939891E-2</v>
      </c>
      <c r="I63" s="6">
        <f>VLOOKUP($C63,MOVESOutput!$E$152:$G$226,3,FALSE)</f>
        <v>4.0661453120554962E-2</v>
      </c>
      <c r="J63" s="6">
        <f>VLOOKUP($C63,MOVESOutput!$E$227:$G$301,3,FALSE)</f>
        <v>4.0969890011460917E-2</v>
      </c>
      <c r="K63" s="6">
        <f>VLOOKUP($C63,MOVESOutput!$E$302:$G$376,3,FALSE)</f>
        <v>3.4629718540220455E-2</v>
      </c>
      <c r="L63" s="6">
        <f>VLOOKUP($C63,MOVESOutput!$E$377:$G$451,3,FALSE)</f>
        <v>3.6370710490878429E-2</v>
      </c>
      <c r="M63" s="6">
        <f>VLOOKUP($C63,MOVESOutput!$E$452:$G$526,3,FALSE)</f>
        <v>3.1302720520244971E-2</v>
      </c>
      <c r="N63" s="6">
        <f>VLOOKUP($C63,MOVESOutput!$E$527:$G$601,3,FALSE)</f>
        <v>3.1394044789354397E-2</v>
      </c>
      <c r="O63" s="6">
        <f>VLOOKUP($C63,MOVESOutput!$E$602:$G$676,3,FALSE)</f>
        <v>2.9349544861826584E-2</v>
      </c>
      <c r="P63" s="6">
        <f>VLOOKUP($C63,MOVESOutput!$E$677:$G$751,3,FALSE)</f>
        <v>3.0314393669917301E-2</v>
      </c>
      <c r="Q63" s="6">
        <f>VLOOKUP($C63,MOVESOutput!$E$752:$G$826,3,FALSE)</f>
        <v>2.8623519814137976E-2</v>
      </c>
      <c r="R63" s="6">
        <f>VLOOKUP($C63,MOVESOutput!$E$827:$G$901,3,FALSE)</f>
        <v>2.8901395274853085E-2</v>
      </c>
      <c r="S63" s="6">
        <f>VLOOKUP($C63,MOVESOutput!$E$902:$G$976,3,FALSE)</f>
        <v>3.3470481436068976E-2</v>
      </c>
      <c r="T63" s="6">
        <f>VLOOKUP($C63,MOVESOutput!$E$977:$G$1051,3,FALSE)</f>
        <v>3.489040702815667E-2</v>
      </c>
      <c r="U63" s="6">
        <f>VLOOKUP($C63,MOVESOutput!$E$1052:$G$1126,3,FALSE)</f>
        <v>3.0630885012996243E-2</v>
      </c>
      <c r="V63" s="6">
        <f>VLOOKUP($C63,MOVESOutput!$E$1127:$G$1201,3,FALSE)</f>
        <v>3.1394044789354397E-2</v>
      </c>
    </row>
    <row r="64" spans="1:22" x14ac:dyDescent="0.3">
      <c r="A64">
        <v>60</v>
      </c>
      <c r="B64" s="4">
        <v>39</v>
      </c>
      <c r="C64">
        <v>39</v>
      </c>
      <c r="D64" s="14" t="s">
        <v>191</v>
      </c>
      <c r="E64">
        <f>VLOOKUP($C64,'Traffic Data wo Transit'!$A$2:$E$77,4,FALSE)</f>
        <v>2775</v>
      </c>
      <c r="F64">
        <f>VLOOKUP($C64,'Traffic Data wo Transit'!$A$2:$E$77,5,FALSE)</f>
        <v>6032</v>
      </c>
      <c r="G64" s="6">
        <f>VLOOKUP($C64,MOVESOutput!$E$2:$G$76,3,FALSE)</f>
        <v>4.4151962202812145E-2</v>
      </c>
      <c r="H64" s="6">
        <f>VLOOKUP($C64,MOVESOutput!$E$77:$G$151,3,FALSE)</f>
        <v>4.9007247048322156E-2</v>
      </c>
      <c r="I64" s="6">
        <f>VLOOKUP($C64,MOVESOutput!$E$152:$G$226,3,FALSE)</f>
        <v>4.0608696325928229E-2</v>
      </c>
      <c r="J64" s="6">
        <f>VLOOKUP($C64,MOVESOutput!$E$227:$G$301,3,FALSE)</f>
        <v>4.3450680509699843E-2</v>
      </c>
      <c r="K64" s="6">
        <f>VLOOKUP($C64,MOVESOutput!$E$302:$G$376,3,FALSE)</f>
        <v>3.4591984732881213E-2</v>
      </c>
      <c r="L64" s="6">
        <f>VLOOKUP($C64,MOVESOutput!$E$377:$G$451,3,FALSE)</f>
        <v>3.877929590809702E-2</v>
      </c>
      <c r="M64" s="6">
        <f>VLOOKUP($C64,MOVESOutput!$E$452:$G$526,3,FALSE)</f>
        <v>3.1273298108739064E-2</v>
      </c>
      <c r="N64" s="6">
        <f>VLOOKUP($C64,MOVESOutput!$E$527:$G$601,3,FALSE)</f>
        <v>3.3724434993458632E-2</v>
      </c>
      <c r="O64" s="6">
        <f>VLOOKUP($C64,MOVESOutput!$E$602:$G$676,3,FALSE)</f>
        <v>2.9324974792471266E-2</v>
      </c>
      <c r="P64" s="6">
        <f>VLOOKUP($C64,MOVESOutput!$E$677:$G$751,3,FALSE)</f>
        <v>3.2627832425164288E-2</v>
      </c>
      <c r="Q64" s="6">
        <f>VLOOKUP($C64,MOVESOutput!$E$752:$G$826,3,FALSE)</f>
        <v>2.8600790971032988E-2</v>
      </c>
      <c r="R64" s="6">
        <f>VLOOKUP($C64,MOVESOutput!$E$827:$G$901,3,FALSE)</f>
        <v>3.1192738452239535E-2</v>
      </c>
      <c r="S64" s="6">
        <f>VLOOKUP($C64,MOVESOutput!$E$902:$G$976,3,FALSE)</f>
        <v>3.3435647725095281E-2</v>
      </c>
      <c r="T64" s="6">
        <f>VLOOKUP($C64,MOVESOutput!$E$977:$G$1051,3,FALSE)</f>
        <v>3.7275713564582848E-2</v>
      </c>
      <c r="U64" s="6">
        <f>VLOOKUP($C64,MOVESOutput!$E$1052:$G$1126,3,FALSE)</f>
        <v>3.060311903831428E-2</v>
      </c>
      <c r="V64" s="6">
        <f>VLOOKUP($C64,MOVESOutput!$E$1127:$G$1201,3,FALSE)</f>
        <v>3.3724434993458632E-2</v>
      </c>
    </row>
    <row r="65" spans="1:22" x14ac:dyDescent="0.3">
      <c r="A65">
        <v>61</v>
      </c>
      <c r="B65" s="4" t="s">
        <v>94</v>
      </c>
      <c r="C65">
        <v>40</v>
      </c>
      <c r="D65" s="14" t="s">
        <v>192</v>
      </c>
      <c r="E65">
        <f>VLOOKUP($C65,'Traffic Data wo Transit'!$A$2:$E$77,4,FALSE)</f>
        <v>2519</v>
      </c>
      <c r="F65">
        <f>VLOOKUP($C65,'Traffic Data wo Transit'!$A$2:$E$77,5,FALSE)</f>
        <v>5476</v>
      </c>
      <c r="G65" s="6">
        <f>VLOOKUP($C65,MOVESOutput!$E$2:$G$76,3,FALSE)</f>
        <v>4.4178909005734887E-2</v>
      </c>
      <c r="H65" s="6">
        <f>VLOOKUP($C65,MOVESOutput!$E$77:$G$151,3,FALSE)</f>
        <v>4.7894948551301532E-2</v>
      </c>
      <c r="I65" s="6">
        <f>VLOOKUP($C65,MOVESOutput!$E$152:$G$226,3,FALSE)</f>
        <v>4.0631763663006221E-2</v>
      </c>
      <c r="J65" s="6">
        <f>VLOOKUP($C65,MOVESOutput!$E$227:$G$301,3,FALSE)</f>
        <v>4.2375394069809551E-2</v>
      </c>
      <c r="K65" s="6">
        <f>VLOOKUP($C65,MOVESOutput!$E$302:$G$376,3,FALSE)</f>
        <v>3.4608484899990744E-2</v>
      </c>
      <c r="L65" s="6">
        <f>VLOOKUP($C65,MOVESOutput!$E$377:$G$451,3,FALSE)</f>
        <v>3.7735089978055386E-2</v>
      </c>
      <c r="M65" s="6">
        <f>VLOOKUP($C65,MOVESOutput!$E$452:$G$526,3,FALSE)</f>
        <v>3.1286154081253945E-2</v>
      </c>
      <c r="N65" s="6">
        <f>VLOOKUP($C65,MOVESOutput!$E$527:$G$601,3,FALSE)</f>
        <v>3.2713916736672323E-2</v>
      </c>
      <c r="O65" s="6">
        <f>VLOOKUP($C65,MOVESOutput!$E$602:$G$676,3,FALSE)</f>
        <v>2.9335714343635248E-2</v>
      </c>
      <c r="P65" s="6">
        <f>VLOOKUP($C65,MOVESOutput!$E$677:$G$751,3,FALSE)</f>
        <v>3.16246088265131E-2</v>
      </c>
      <c r="Q65" s="6">
        <f>VLOOKUP($C65,MOVESOutput!$E$752:$G$826,3,FALSE)</f>
        <v>2.8610713245569613E-2</v>
      </c>
      <c r="R65" s="6">
        <f>VLOOKUP($C65,MOVESOutput!$E$827:$G$901,3,FALSE)</f>
        <v>3.0199027669024582E-2</v>
      </c>
      <c r="S65" s="6">
        <f>VLOOKUP($C65,MOVESOutput!$E$902:$G$976,3,FALSE)</f>
        <v>3.3450863266172942E-2</v>
      </c>
      <c r="T65" s="6">
        <f>VLOOKUP($C65,MOVESOutput!$E$977:$G$1051,3,FALSE)</f>
        <v>3.6241534156024234E-2</v>
      </c>
      <c r="U65" s="6">
        <f>VLOOKUP($C65,MOVESOutput!$E$1052:$G$1126,3,FALSE)</f>
        <v>3.0615254193054397E-2</v>
      </c>
      <c r="V65" s="6">
        <f>VLOOKUP($C65,MOVESOutput!$E$1127:$G$1201,3,FALSE)</f>
        <v>3.2713916736672323E-2</v>
      </c>
    </row>
    <row r="66" spans="1:22" x14ac:dyDescent="0.3">
      <c r="A66">
        <v>62</v>
      </c>
      <c r="B66" s="4" t="s">
        <v>95</v>
      </c>
      <c r="C66">
        <v>40</v>
      </c>
      <c r="D66" s="14" t="s">
        <v>193</v>
      </c>
      <c r="E66">
        <f>VLOOKUP($C66,'Traffic Data wo Transit'!$A$2:$E$77,4,FALSE)</f>
        <v>2519</v>
      </c>
      <c r="F66">
        <f>VLOOKUP($C66,'Traffic Data wo Transit'!$A$2:$E$77,5,FALSE)</f>
        <v>5476</v>
      </c>
      <c r="G66" s="6">
        <f>VLOOKUP($C66,MOVESOutput!$E$2:$G$76,3,FALSE)</f>
        <v>4.4178909005734887E-2</v>
      </c>
      <c r="H66" s="6">
        <f>VLOOKUP($C66,MOVESOutput!$E$77:$G$151,3,FALSE)</f>
        <v>4.7894948551301532E-2</v>
      </c>
      <c r="I66" s="6">
        <f>VLOOKUP($C66,MOVESOutput!$E$152:$G$226,3,FALSE)</f>
        <v>4.0631763663006221E-2</v>
      </c>
      <c r="J66" s="6">
        <f>VLOOKUP($C66,MOVESOutput!$E$227:$G$301,3,FALSE)</f>
        <v>4.2375394069809551E-2</v>
      </c>
      <c r="K66" s="6">
        <f>VLOOKUP($C66,MOVESOutput!$E$302:$G$376,3,FALSE)</f>
        <v>3.4608484899990744E-2</v>
      </c>
      <c r="L66" s="6">
        <f>VLOOKUP($C66,MOVESOutput!$E$377:$G$451,3,FALSE)</f>
        <v>3.7735089978055386E-2</v>
      </c>
      <c r="M66" s="6">
        <f>VLOOKUP($C66,MOVESOutput!$E$452:$G$526,3,FALSE)</f>
        <v>3.1286154081253945E-2</v>
      </c>
      <c r="N66" s="6">
        <f>VLOOKUP($C66,MOVESOutput!$E$527:$G$601,3,FALSE)</f>
        <v>3.2713916736672323E-2</v>
      </c>
      <c r="O66" s="6">
        <f>VLOOKUP($C66,MOVESOutput!$E$602:$G$676,3,FALSE)</f>
        <v>2.9335714343635248E-2</v>
      </c>
      <c r="P66" s="6">
        <f>VLOOKUP($C66,MOVESOutput!$E$677:$G$751,3,FALSE)</f>
        <v>3.16246088265131E-2</v>
      </c>
      <c r="Q66" s="6">
        <f>VLOOKUP($C66,MOVESOutput!$E$752:$G$826,3,FALSE)</f>
        <v>2.8610713245569613E-2</v>
      </c>
      <c r="R66" s="6">
        <f>VLOOKUP($C66,MOVESOutput!$E$827:$G$901,3,FALSE)</f>
        <v>3.0199027669024582E-2</v>
      </c>
      <c r="S66" s="6">
        <f>VLOOKUP($C66,MOVESOutput!$E$902:$G$976,3,FALSE)</f>
        <v>3.3450863266172942E-2</v>
      </c>
      <c r="T66" s="6">
        <f>VLOOKUP($C66,MOVESOutput!$E$977:$G$1051,3,FALSE)</f>
        <v>3.6241534156024234E-2</v>
      </c>
      <c r="U66" s="6">
        <f>VLOOKUP($C66,MOVESOutput!$E$1052:$G$1126,3,FALSE)</f>
        <v>3.0615254193054397E-2</v>
      </c>
      <c r="V66" s="6">
        <f>VLOOKUP($C66,MOVESOutput!$E$1127:$G$1201,3,FALSE)</f>
        <v>3.2713916736672323E-2</v>
      </c>
    </row>
    <row r="67" spans="1:22" x14ac:dyDescent="0.3">
      <c r="A67">
        <v>63</v>
      </c>
      <c r="B67" s="4">
        <v>41</v>
      </c>
      <c r="C67">
        <v>41</v>
      </c>
      <c r="D67" s="14" t="s">
        <v>194</v>
      </c>
      <c r="E67">
        <f>VLOOKUP($C67,'Traffic Data wo Transit'!$A$2:$E$77,4,FALSE)</f>
        <v>227</v>
      </c>
      <c r="F67">
        <f>VLOOKUP($C67,'Traffic Data wo Transit'!$A$2:$E$77,5,FALSE)</f>
        <v>493</v>
      </c>
      <c r="G67" s="6">
        <f>VLOOKUP($C67,MOVESOutput!$E$2:$G$76,3,FALSE)</f>
        <v>6.3798225282518217E-2</v>
      </c>
      <c r="H67" s="6">
        <f>VLOOKUP($C67,MOVESOutput!$E$77:$G$151,3,FALSE)</f>
        <v>6.6248453954453709E-2</v>
      </c>
      <c r="I67" s="6">
        <f>VLOOKUP($C67,MOVESOutput!$E$152:$G$226,3,FALSE)</f>
        <v>5.9965702847459612E-2</v>
      </c>
      <c r="J67" s="6">
        <f>VLOOKUP($C67,MOVESOutput!$E$227:$G$301,3,FALSE)</f>
        <v>6.0237792830164824E-2</v>
      </c>
      <c r="K67" s="6">
        <f>VLOOKUP($C67,MOVESOutput!$E$302:$G$376,3,FALSE)</f>
        <v>5.3457852930313028E-2</v>
      </c>
      <c r="L67" s="6">
        <f>VLOOKUP($C67,MOVESOutput!$E$377:$G$451,3,FALSE)</f>
        <v>5.5184629167899749E-2</v>
      </c>
      <c r="M67" s="6">
        <f>VLOOKUP($C67,MOVESOutput!$E$452:$G$526,3,FALSE)</f>
        <v>4.9868247995753526E-2</v>
      </c>
      <c r="N67" s="6">
        <f>VLOOKUP($C67,MOVESOutput!$E$527:$G$601,3,FALSE)</f>
        <v>4.9716697231195948E-2</v>
      </c>
      <c r="O67" s="6">
        <f>VLOOKUP($C67,MOVESOutput!$E$602:$G$676,3,FALSE)</f>
        <v>4.7760881490850407E-2</v>
      </c>
      <c r="P67" s="6">
        <f>VLOOKUP($C67,MOVESOutput!$E$677:$G$751,3,FALSE)</f>
        <v>4.8530456081573935E-2</v>
      </c>
      <c r="Q67" s="6">
        <f>VLOOKUP($C67,MOVESOutput!$E$752:$G$826,3,FALSE)</f>
        <v>4.6978598127068283E-2</v>
      </c>
      <c r="R67" s="6">
        <f>VLOOKUP($C67,MOVESOutput!$E$827:$G$901,3,FALSE)</f>
        <v>4.6978901360123573E-2</v>
      </c>
      <c r="S67" s="6">
        <f>VLOOKUP($C67,MOVESOutput!$E$902:$G$976,3,FALSE)</f>
        <v>5.2207101338132805E-2</v>
      </c>
      <c r="T67" s="6">
        <f>VLOOKUP($C67,MOVESOutput!$E$977:$G$1051,3,FALSE)</f>
        <v>5.3558188872595267E-2</v>
      </c>
      <c r="U67" s="6">
        <f>VLOOKUP($C67,MOVESOutput!$E$1052:$G$1126,3,FALSE)</f>
        <v>4.9143350796761014E-2</v>
      </c>
      <c r="V67" s="6">
        <f>VLOOKUP($C67,MOVESOutput!$E$1127:$G$1201,3,FALSE)</f>
        <v>4.9716697231195948E-2</v>
      </c>
    </row>
    <row r="68" spans="1:22" x14ac:dyDescent="0.3">
      <c r="A68">
        <v>64</v>
      </c>
      <c r="B68" s="4" t="s">
        <v>96</v>
      </c>
      <c r="C68">
        <v>42</v>
      </c>
      <c r="D68" s="14" t="s">
        <v>195</v>
      </c>
      <c r="E68">
        <f>VLOOKUP($C68,'Traffic Data wo Transit'!$A$2:$E$77,4,FALSE)</f>
        <v>98</v>
      </c>
      <c r="F68">
        <f>VLOOKUP($C68,'Traffic Data wo Transit'!$A$2:$E$77,5,FALSE)</f>
        <v>213</v>
      </c>
      <c r="G68" s="6">
        <f>VLOOKUP($C68,MOVESOutput!$E$2:$G$76,3,FALSE)</f>
        <v>3.5454495981620052E-2</v>
      </c>
      <c r="H68" s="6">
        <f>VLOOKUP($C68,MOVESOutput!$E$77:$G$151,3,FALSE)</f>
        <v>3.8126779924966499E-2</v>
      </c>
      <c r="I68" s="6">
        <f>VLOOKUP($C68,MOVESOutput!$E$152:$G$226,3,FALSE)</f>
        <v>3.1274659703862888E-2</v>
      </c>
      <c r="J68" s="6">
        <f>VLOOKUP($C68,MOVESOutput!$E$227:$G$301,3,FALSE)</f>
        <v>3.1571448395495243E-2</v>
      </c>
      <c r="K68" s="6">
        <f>VLOOKUP($C68,MOVESOutput!$E$302:$G$376,3,FALSE)</f>
        <v>2.4176998939356608E-2</v>
      </c>
      <c r="L68" s="6">
        <f>VLOOKUP($C68,MOVESOutput!$E$377:$G$451,3,FALSE)</f>
        <v>2.6060336837677424E-2</v>
      </c>
      <c r="M68" s="6">
        <f>VLOOKUP($C68,MOVESOutput!$E$452:$G$526,3,FALSE)</f>
        <v>2.0262065202824038E-2</v>
      </c>
      <c r="N68" s="6">
        <f>VLOOKUP($C68,MOVESOutput!$E$527:$G$601,3,FALSE)</f>
        <v>2.0096837257397672E-2</v>
      </c>
      <c r="O68" s="6">
        <f>VLOOKUP($C68,MOVESOutput!$E$602:$G$676,3,FALSE)</f>
        <v>1.7963722717594929E-2</v>
      </c>
      <c r="P68" s="6">
        <f>VLOOKUP($C68,MOVESOutput!$E$677:$G$751,3,FALSE)</f>
        <v>1.8803094979825796E-2</v>
      </c>
      <c r="Q68" s="6">
        <f>VLOOKUP($C68,MOVESOutput!$E$752:$G$826,3,FALSE)</f>
        <v>1.7104151052323609E-2</v>
      </c>
      <c r="R68" s="6">
        <f>VLOOKUP($C68,MOVESOutput!$E$827:$G$901,3,FALSE)</f>
        <v>1.7104280501432936E-2</v>
      </c>
      <c r="S68" s="6">
        <f>VLOOKUP($C68,MOVESOutput!$E$902:$G$976,3,FALSE)</f>
        <v>2.2812890762340238E-2</v>
      </c>
      <c r="T68" s="6">
        <f>VLOOKUP($C68,MOVESOutput!$E$977:$G$1051,3,FALSE)</f>
        <v>2.42864785731817E-2</v>
      </c>
      <c r="U68" s="6">
        <f>VLOOKUP($C68,MOVESOutput!$E$1052:$G$1126,3,FALSE)</f>
        <v>1.9471498580865707E-2</v>
      </c>
      <c r="V68" s="6">
        <f>VLOOKUP($C68,MOVESOutput!$E$1127:$G$1201,3,FALSE)</f>
        <v>2.0096837257397672E-2</v>
      </c>
    </row>
    <row r="69" spans="1:22" x14ac:dyDescent="0.3">
      <c r="A69">
        <v>65</v>
      </c>
      <c r="B69" s="4" t="s">
        <v>98</v>
      </c>
      <c r="C69">
        <v>42</v>
      </c>
      <c r="D69" s="14" t="s">
        <v>196</v>
      </c>
      <c r="E69">
        <f>VLOOKUP($C69,'Traffic Data wo Transit'!$A$2:$E$77,4,FALSE)</f>
        <v>98</v>
      </c>
      <c r="F69">
        <f>VLOOKUP($C69,'Traffic Data wo Transit'!$A$2:$E$77,5,FALSE)</f>
        <v>213</v>
      </c>
      <c r="G69" s="6">
        <f>VLOOKUP($C69,MOVESOutput!$E$2:$G$76,3,FALSE)</f>
        <v>3.5454495981620052E-2</v>
      </c>
      <c r="H69" s="6">
        <f>VLOOKUP($C69,MOVESOutput!$E$77:$G$151,3,FALSE)</f>
        <v>3.8126779924966499E-2</v>
      </c>
      <c r="I69" s="6">
        <f>VLOOKUP($C69,MOVESOutput!$E$152:$G$226,3,FALSE)</f>
        <v>3.1274659703862888E-2</v>
      </c>
      <c r="J69" s="6">
        <f>VLOOKUP($C69,MOVESOutput!$E$227:$G$301,3,FALSE)</f>
        <v>3.1571448395495243E-2</v>
      </c>
      <c r="K69" s="6">
        <f>VLOOKUP($C69,MOVESOutput!$E$302:$G$376,3,FALSE)</f>
        <v>2.4176998939356608E-2</v>
      </c>
      <c r="L69" s="6">
        <f>VLOOKUP($C69,MOVESOutput!$E$377:$G$451,3,FALSE)</f>
        <v>2.6060336837677424E-2</v>
      </c>
      <c r="M69" s="6">
        <f>VLOOKUP($C69,MOVESOutput!$E$452:$G$526,3,FALSE)</f>
        <v>2.0262065202824038E-2</v>
      </c>
      <c r="N69" s="6">
        <f>VLOOKUP($C69,MOVESOutput!$E$527:$G$601,3,FALSE)</f>
        <v>2.0096837257397672E-2</v>
      </c>
      <c r="O69" s="6">
        <f>VLOOKUP($C69,MOVESOutput!$E$602:$G$676,3,FALSE)</f>
        <v>1.7963722717594929E-2</v>
      </c>
      <c r="P69" s="6">
        <f>VLOOKUP($C69,MOVESOutput!$E$677:$G$751,3,FALSE)</f>
        <v>1.8803094979825796E-2</v>
      </c>
      <c r="Q69" s="6">
        <f>VLOOKUP($C69,MOVESOutput!$E$752:$G$826,3,FALSE)</f>
        <v>1.7104151052323609E-2</v>
      </c>
      <c r="R69" s="6">
        <f>VLOOKUP($C69,MOVESOutput!$E$827:$G$901,3,FALSE)</f>
        <v>1.7104280501432936E-2</v>
      </c>
      <c r="S69" s="6">
        <f>VLOOKUP($C69,MOVESOutput!$E$902:$G$976,3,FALSE)</f>
        <v>2.2812890762340238E-2</v>
      </c>
      <c r="T69" s="6">
        <f>VLOOKUP($C69,MOVESOutput!$E$977:$G$1051,3,FALSE)</f>
        <v>2.42864785731817E-2</v>
      </c>
      <c r="U69" s="6">
        <f>VLOOKUP($C69,MOVESOutput!$E$1052:$G$1126,3,FALSE)</f>
        <v>1.9471498580865707E-2</v>
      </c>
      <c r="V69" s="6">
        <f>VLOOKUP($C69,MOVESOutput!$E$1127:$G$1201,3,FALSE)</f>
        <v>2.0096837257397672E-2</v>
      </c>
    </row>
    <row r="70" spans="1:22" x14ac:dyDescent="0.3">
      <c r="A70">
        <v>66</v>
      </c>
      <c r="B70" s="4">
        <v>43</v>
      </c>
      <c r="C70">
        <v>43</v>
      </c>
      <c r="D70" s="14" t="s">
        <v>197</v>
      </c>
      <c r="E70">
        <f>VLOOKUP($C70,'Traffic Data wo Transit'!$A$2:$E$77,4,FALSE)</f>
        <v>179</v>
      </c>
      <c r="F70">
        <f>VLOOKUP($C70,'Traffic Data wo Transit'!$A$2:$E$77,5,FALSE)</f>
        <v>389</v>
      </c>
      <c r="G70" s="6">
        <f>VLOOKUP($C70,MOVESOutput!$E$2:$G$76,3,FALSE)</f>
        <v>0.10657008807827764</v>
      </c>
      <c r="H70" s="6">
        <f>VLOOKUP($C70,MOVESOutput!$E$77:$G$151,3,FALSE)</f>
        <v>0.11315630041132137</v>
      </c>
      <c r="I70" s="6">
        <f>VLOOKUP($C70,MOVESOutput!$E$152:$G$226,3,FALSE)</f>
        <v>9.6267800572118742E-2</v>
      </c>
      <c r="J70" s="6">
        <f>VLOOKUP($C70,MOVESOutput!$E$227:$G$301,3,FALSE)</f>
        <v>9.6999029250025931E-2</v>
      </c>
      <c r="K70" s="6">
        <f>VLOOKUP($C70,MOVESOutput!$E$302:$G$376,3,FALSE)</f>
        <v>7.8774055257722991E-2</v>
      </c>
      <c r="L70" s="6">
        <f>VLOOKUP($C70,MOVESOutput!$E$377:$G$451,3,FALSE)</f>
        <v>8.3415714203918065E-2</v>
      </c>
      <c r="M70" s="6">
        <f>VLOOKUP($C70,MOVESOutput!$E$452:$G$526,3,FALSE)</f>
        <v>6.9124769685841261E-2</v>
      </c>
      <c r="N70" s="6">
        <f>VLOOKUP($C70,MOVESOutput!$E$527:$G$601,3,FALSE)</f>
        <v>6.871733866715185E-2</v>
      </c>
      <c r="O70" s="6">
        <f>VLOOKUP($C70,MOVESOutput!$E$602:$G$676,3,FALSE)</f>
        <v>6.3460187765837339E-2</v>
      </c>
      <c r="P70" s="6">
        <f>VLOOKUP($C70,MOVESOutput!$E$677:$G$751,3,FALSE)</f>
        <v>6.5528863339808632E-2</v>
      </c>
      <c r="Q70" s="6">
        <f>VLOOKUP($C70,MOVESOutput!$E$752:$G$826,3,FALSE)</f>
        <v>6.1347453536765705E-2</v>
      </c>
      <c r="R70" s="6">
        <f>VLOOKUP($C70,MOVESOutput!$E$827:$G$901,3,FALSE)</f>
        <v>6.1347869980825191E-2</v>
      </c>
      <c r="S70" s="6">
        <f>VLOOKUP($C70,MOVESOutput!$E$902:$G$976,3,FALSE)</f>
        <v>7.54119229737336E-2</v>
      </c>
      <c r="T70" s="6">
        <f>VLOOKUP($C70,MOVESOutput!$E$977:$G$1051,3,FALSE)</f>
        <v>7.904365170175473E-2</v>
      </c>
      <c r="U70" s="6">
        <f>VLOOKUP($C70,MOVESOutput!$E$1052:$G$1126,3,FALSE)</f>
        <v>6.7176202578595634E-2</v>
      </c>
      <c r="V70" s="6">
        <f>VLOOKUP($C70,MOVESOutput!$E$1127:$G$1201,3,FALSE)</f>
        <v>6.871733866715185E-2</v>
      </c>
    </row>
    <row r="71" spans="1:22" x14ac:dyDescent="0.3">
      <c r="A71">
        <v>67</v>
      </c>
      <c r="B71" s="4">
        <v>45</v>
      </c>
      <c r="C71">
        <v>45</v>
      </c>
      <c r="D71" s="14" t="s">
        <v>199</v>
      </c>
      <c r="E71">
        <f>VLOOKUP($C71,'Traffic Data wo Transit'!$A$2:$E$77,4,FALSE)</f>
        <v>224</v>
      </c>
      <c r="F71">
        <f>VLOOKUP($C71,'Traffic Data wo Transit'!$A$2:$E$77,5,FALSE)</f>
        <v>487</v>
      </c>
      <c r="G71" s="6">
        <f>VLOOKUP($C71,MOVESOutput!$E$2:$G$76,3,FALSE)</f>
        <v>3.5454472490832792E-2</v>
      </c>
      <c r="H71" s="6">
        <f>VLOOKUP($C71,MOVESOutput!$E$77:$G$151,3,FALSE)</f>
        <v>3.8126859617625637E-2</v>
      </c>
      <c r="I71" s="6">
        <f>VLOOKUP($C71,MOVESOutput!$E$152:$G$226,3,FALSE)</f>
        <v>3.1274619356695066E-2</v>
      </c>
      <c r="J71" s="6">
        <f>VLOOKUP($C71,MOVESOutput!$E$227:$G$301,3,FALSE)</f>
        <v>3.157143286430155E-2</v>
      </c>
      <c r="K71" s="6">
        <f>VLOOKUP($C71,MOVESOutput!$E$302:$G$376,3,FALSE)</f>
        <v>2.4176976996160979E-2</v>
      </c>
      <c r="L71" s="6">
        <f>VLOOKUP($C71,MOVESOutput!$E$377:$G$451,3,FALSE)</f>
        <v>2.6060321635151543E-2</v>
      </c>
      <c r="M71" s="6">
        <f>VLOOKUP($C71,MOVESOutput!$E$452:$G$526,3,FALSE)</f>
        <v>2.0262050981708399E-2</v>
      </c>
      <c r="N71" s="6">
        <f>VLOOKUP($C71,MOVESOutput!$E$527:$G$601,3,FALSE)</f>
        <v>2.0096839018999571E-2</v>
      </c>
      <c r="O71" s="6">
        <f>VLOOKUP($C71,MOVESOutput!$E$602:$G$676,3,FALSE)</f>
        <v>1.7963734708720046E-2</v>
      </c>
      <c r="P71" s="6">
        <f>VLOOKUP($C71,MOVESOutput!$E$677:$G$751,3,FALSE)</f>
        <v>1.8803086980461382E-2</v>
      </c>
      <c r="Q71" s="6">
        <f>VLOOKUP($C71,MOVESOutput!$E$752:$G$826,3,FALSE)</f>
        <v>1.71041319795311E-2</v>
      </c>
      <c r="R71" s="6">
        <f>VLOOKUP($C71,MOVESOutput!$E$827:$G$901,3,FALSE)</f>
        <v>1.7104276133429575E-2</v>
      </c>
      <c r="S71" s="6">
        <f>VLOOKUP($C71,MOVESOutput!$E$902:$G$976,3,FALSE)</f>
        <v>2.2812874901256695E-2</v>
      </c>
      <c r="T71" s="6">
        <f>VLOOKUP($C71,MOVESOutput!$E$977:$G$1051,3,FALSE)</f>
        <v>2.4286478934189476E-2</v>
      </c>
      <c r="U71" s="6">
        <f>VLOOKUP($C71,MOVESOutput!$E$1052:$G$1126,3,FALSE)</f>
        <v>1.9471479535670331E-2</v>
      </c>
      <c r="V71" s="6">
        <f>VLOOKUP($C71,MOVESOutput!$E$1127:$G$1201,3,FALSE)</f>
        <v>2.0096839018999571E-2</v>
      </c>
    </row>
    <row r="72" spans="1:22" x14ac:dyDescent="0.3">
      <c r="A72">
        <v>68</v>
      </c>
      <c r="B72" s="4">
        <v>47</v>
      </c>
      <c r="C72">
        <v>47</v>
      </c>
      <c r="D72" s="14" t="s">
        <v>201</v>
      </c>
      <c r="E72">
        <f>VLOOKUP($C72,'Traffic Data wo Transit'!$A$2:$E$77,4,FALSE)</f>
        <v>83</v>
      </c>
      <c r="F72">
        <f>VLOOKUP($C72,'Traffic Data wo Transit'!$A$2:$E$77,5,FALSE)</f>
        <v>180</v>
      </c>
      <c r="G72" s="6">
        <f>VLOOKUP($C72,MOVESOutput!$E$2:$G$76,3,FALSE)</f>
        <v>0.10656972913014538</v>
      </c>
      <c r="H72" s="6">
        <f>VLOOKUP($C72,MOVESOutput!$E$77:$G$151,3,FALSE)</f>
        <v>0.11315630354065122</v>
      </c>
      <c r="I72" s="6">
        <f>VLOOKUP($C72,MOVESOutput!$E$152:$G$226,3,FALSE)</f>
        <v>9.6267543493409352E-2</v>
      </c>
      <c r="J72" s="6">
        <f>VLOOKUP($C72,MOVESOutput!$E$227:$G$301,3,FALSE)</f>
        <v>9.6999151108743492E-2</v>
      </c>
      <c r="K72" s="6">
        <f>VLOOKUP($C72,MOVESOutput!$E$302:$G$376,3,FALSE)</f>
        <v>7.8773847479044493E-2</v>
      </c>
      <c r="L72" s="6">
        <f>VLOOKUP($C72,MOVESOutput!$E$377:$G$451,3,FALSE)</f>
        <v>8.3415884815498706E-2</v>
      </c>
      <c r="M72" s="6">
        <f>VLOOKUP($C72,MOVESOutput!$E$452:$G$526,3,FALSE)</f>
        <v>6.9124590156970436E-2</v>
      </c>
      <c r="N72" s="6">
        <f>VLOOKUP($C72,MOVESOutput!$E$527:$G$601,3,FALSE)</f>
        <v>6.8717456001323202E-2</v>
      </c>
      <c r="O72" s="6">
        <f>VLOOKUP($C72,MOVESOutput!$E$602:$G$676,3,FALSE)</f>
        <v>6.3459997350396161E-2</v>
      </c>
      <c r="P72" s="6">
        <f>VLOOKUP($C72,MOVESOutput!$E$677:$G$751,3,FALSE)</f>
        <v>6.5528933917067808E-2</v>
      </c>
      <c r="Q72" s="6">
        <f>VLOOKUP($C72,MOVESOutput!$E$752:$G$826,3,FALSE)</f>
        <v>6.1347342877867507E-2</v>
      </c>
      <c r="R72" s="6">
        <f>VLOOKUP($C72,MOVESOutput!$E$827:$G$901,3,FALSE)</f>
        <v>6.1347940292967397E-2</v>
      </c>
      <c r="S72" s="6">
        <f>VLOOKUP($C72,MOVESOutput!$E$902:$G$976,3,FALSE)</f>
        <v>7.5411748535673825E-2</v>
      </c>
      <c r="T72" s="6">
        <f>VLOOKUP($C72,MOVESOutput!$E$977:$G$1051,3,FALSE)</f>
        <v>7.9043811772448472E-2</v>
      </c>
      <c r="U72" s="6">
        <f>VLOOKUP($C72,MOVESOutput!$E$1052:$G$1126,3,FALSE)</f>
        <v>6.7176039042294355E-2</v>
      </c>
      <c r="V72" s="6">
        <f>VLOOKUP($C72,MOVESOutput!$E$1127:$G$1201,3,FALSE)</f>
        <v>6.8717456001323202E-2</v>
      </c>
    </row>
    <row r="73" spans="1:22" x14ac:dyDescent="0.3">
      <c r="A73">
        <v>69</v>
      </c>
      <c r="B73" s="4">
        <v>48</v>
      </c>
      <c r="C73">
        <v>48</v>
      </c>
      <c r="D73" s="14" t="s">
        <v>202</v>
      </c>
      <c r="E73">
        <f>VLOOKUP($C73,'Traffic Data wo Transit'!$A$2:$E$77,4,FALSE)</f>
        <v>141</v>
      </c>
      <c r="F73">
        <f>VLOOKUP($C73,'Traffic Data wo Transit'!$A$2:$E$77,5,FALSE)</f>
        <v>307</v>
      </c>
      <c r="G73" s="6">
        <f>VLOOKUP($C73,MOVESOutput!$E$2:$G$76,3,FALSE)</f>
        <v>0.10632179025901323</v>
      </c>
      <c r="H73" s="6">
        <f>VLOOKUP($C73,MOVESOutput!$E$77:$G$151,3,FALSE)</f>
        <v>0.11315618243160475</v>
      </c>
      <c r="I73" s="6">
        <f>VLOOKUP($C73,MOVESOutput!$E$152:$G$226,3,FALSE)</f>
        <v>9.6037938258433819E-2</v>
      </c>
      <c r="J73" s="6">
        <f>VLOOKUP($C73,MOVESOutput!$E$227:$G$301,3,FALSE)</f>
        <v>9.6998984182940867E-2</v>
      </c>
      <c r="K73" s="6">
        <f>VLOOKUP($C73,MOVESOutput!$E$302:$G$376,3,FALSE)</f>
        <v>7.8575742997713666E-2</v>
      </c>
      <c r="L73" s="6">
        <f>VLOOKUP($C73,MOVESOutput!$E$377:$G$451,3,FALSE)</f>
        <v>8.3415685711992676E-2</v>
      </c>
      <c r="M73" s="6">
        <f>VLOOKUP($C73,MOVESOutput!$E$452:$G$526,3,FALSE)</f>
        <v>6.894366115544065E-2</v>
      </c>
      <c r="N73" s="6">
        <f>VLOOKUP($C73,MOVESOutput!$E$527:$G$601,3,FALSE)</f>
        <v>6.8717305490778341E-2</v>
      </c>
      <c r="O73" s="6">
        <f>VLOOKUP($C73,MOVESOutput!$E$602:$G$676,3,FALSE)</f>
        <v>6.3289227572488838E-2</v>
      </c>
      <c r="P73" s="6">
        <f>VLOOKUP($C73,MOVESOutput!$E$677:$G$751,3,FALSE)</f>
        <v>6.5528757354875899E-2</v>
      </c>
      <c r="Q73" s="6">
        <f>VLOOKUP($C73,MOVESOutput!$E$752:$G$826,3,FALSE)</f>
        <v>6.1180276721813524E-2</v>
      </c>
      <c r="R73" s="6">
        <f>VLOOKUP($C73,MOVESOutput!$E$827:$G$901,3,FALSE)</f>
        <v>6.1347803703303679E-2</v>
      </c>
      <c r="S73" s="6">
        <f>VLOOKUP($C73,MOVESOutput!$E$902:$G$976,3,FALSE)</f>
        <v>7.5219532126267585E-2</v>
      </c>
      <c r="T73" s="6">
        <f>VLOOKUP($C73,MOVESOutput!$E$977:$G$1051,3,FALSE)</f>
        <v>7.9043638283017026E-2</v>
      </c>
      <c r="U73" s="6">
        <f>VLOOKUP($C73,MOVESOutput!$E$1052:$G$1126,3,FALSE)</f>
        <v>6.6998593513830418E-2</v>
      </c>
      <c r="V73" s="6">
        <f>VLOOKUP($C73,MOVESOutput!$E$1127:$G$1201,3,FALSE)</f>
        <v>6.8717305490778341E-2</v>
      </c>
    </row>
    <row r="74" spans="1:22" x14ac:dyDescent="0.3">
      <c r="A74">
        <v>70</v>
      </c>
      <c r="B74" s="4">
        <v>49</v>
      </c>
      <c r="C74">
        <v>49</v>
      </c>
      <c r="D74" s="14" t="s">
        <v>203</v>
      </c>
      <c r="E74">
        <f>VLOOKUP($C74,'Traffic Data wo Transit'!$A$2:$E$77,4,FALSE)</f>
        <v>262</v>
      </c>
      <c r="F74">
        <f>VLOOKUP($C74,'Traffic Data wo Transit'!$A$2:$E$77,5,FALSE)</f>
        <v>569</v>
      </c>
      <c r="G74" s="6">
        <f>VLOOKUP($C74,MOVESOutput!$E$2:$G$76,3,FALSE)</f>
        <v>5.8388675714189542E-2</v>
      </c>
      <c r="H74" s="6">
        <f>VLOOKUP($C74,MOVESOutput!$E$77:$G$151,3,FALSE)</f>
        <v>6.2436765904768071E-2</v>
      </c>
      <c r="I74" s="6">
        <f>VLOOKUP($C74,MOVESOutput!$E$152:$G$226,3,FALSE)</f>
        <v>5.2057121994138818E-2</v>
      </c>
      <c r="J74" s="6">
        <f>VLOOKUP($C74,MOVESOutput!$E$227:$G$301,3,FALSE)</f>
        <v>5.2506744259618411E-2</v>
      </c>
      <c r="K74" s="6">
        <f>VLOOKUP($C74,MOVESOutput!$E$302:$G$376,3,FALSE)</f>
        <v>4.1305643966196459E-2</v>
      </c>
      <c r="L74" s="6">
        <f>VLOOKUP($C74,MOVESOutput!$E$377:$G$451,3,FALSE)</f>
        <v>4.4158540403948052E-2</v>
      </c>
      <c r="M74" s="6">
        <f>VLOOKUP($C74,MOVESOutput!$E$452:$G$526,3,FALSE)</f>
        <v>3.5375363704542383E-2</v>
      </c>
      <c r="N74" s="6">
        <f>VLOOKUP($C74,MOVESOutput!$E$527:$G$601,3,FALSE)</f>
        <v>3.5125120000675074E-2</v>
      </c>
      <c r="O74" s="6">
        <f>VLOOKUP($C74,MOVESOutput!$E$602:$G$676,3,FALSE)</f>
        <v>3.1893797128144163E-2</v>
      </c>
      <c r="P74" s="6">
        <f>VLOOKUP($C74,MOVESOutput!$E$677:$G$751,3,FALSE)</f>
        <v>3.3165302851255053E-2</v>
      </c>
      <c r="Q74" s="6">
        <f>VLOOKUP($C74,MOVESOutput!$E$752:$G$826,3,FALSE)</f>
        <v>3.0591985703437012E-2</v>
      </c>
      <c r="R74" s="6">
        <f>VLOOKUP($C74,MOVESOutput!$E$827:$G$901,3,FALSE)</f>
        <v>3.0592249452904084E-2</v>
      </c>
      <c r="S74" s="6">
        <f>VLOOKUP($C74,MOVESOutput!$E$902:$G$976,3,FALSE)</f>
        <v>3.9239317430502033E-2</v>
      </c>
      <c r="T74" s="6">
        <f>VLOOKUP($C74,MOVESOutput!$E$977:$G$1051,3,FALSE)</f>
        <v>4.1471538493744235E-2</v>
      </c>
      <c r="U74" s="6">
        <f>VLOOKUP($C74,MOVESOutput!$E$1052:$G$1126,3,FALSE)</f>
        <v>3.4177858912386526E-2</v>
      </c>
      <c r="V74" s="6">
        <f>VLOOKUP($C74,MOVESOutput!$E$1127:$G$1201,3,FALSE)</f>
        <v>3.5125120000675074E-2</v>
      </c>
    </row>
    <row r="75" spans="1:22" x14ac:dyDescent="0.3">
      <c r="A75">
        <v>71</v>
      </c>
      <c r="B75" s="4">
        <v>50</v>
      </c>
      <c r="C75">
        <v>50</v>
      </c>
      <c r="D75" s="14" t="s">
        <v>204</v>
      </c>
      <c r="E75">
        <f>VLOOKUP($C75,'Traffic Data wo Transit'!$A$2:$E$77,4,FALSE)</f>
        <v>129</v>
      </c>
      <c r="F75">
        <f>VLOOKUP($C75,'Traffic Data wo Transit'!$A$2:$E$77,5,FALSE)</f>
        <v>280</v>
      </c>
      <c r="G75" s="6">
        <f>VLOOKUP($C75,MOVESOutput!$E$2:$G$76,3,FALSE)</f>
        <v>0.106569777254463</v>
      </c>
      <c r="H75" s="6">
        <f>VLOOKUP($C75,MOVESOutput!$E$77:$G$151,3,FALSE)</f>
        <v>0.11315623387034404</v>
      </c>
      <c r="I75" s="6">
        <f>VLOOKUP($C75,MOVESOutput!$E$152:$G$226,3,FALSE)</f>
        <v>9.6267602416491765E-2</v>
      </c>
      <c r="J75" s="6">
        <f>VLOOKUP($C75,MOVESOutput!$E$227:$G$301,3,FALSE)</f>
        <v>9.6999113674835435E-2</v>
      </c>
      <c r="K75" s="6">
        <f>VLOOKUP($C75,MOVESOutput!$E$302:$G$376,3,FALSE)</f>
        <v>7.8773947457855945E-2</v>
      </c>
      <c r="L75" s="6">
        <f>VLOOKUP($C75,MOVESOutput!$E$377:$G$451,3,FALSE)</f>
        <v>8.3415720422826328E-2</v>
      </c>
      <c r="M75" s="6">
        <f>VLOOKUP($C75,MOVESOutput!$E$452:$G$526,3,FALSE)</f>
        <v>6.9124683317795907E-2</v>
      </c>
      <c r="N75" s="6">
        <f>VLOOKUP($C75,MOVESOutput!$E$527:$G$601,3,FALSE)</f>
        <v>6.8717330231337581E-2</v>
      </c>
      <c r="O75" s="6">
        <f>VLOOKUP($C75,MOVESOutput!$E$602:$G$676,3,FALSE)</f>
        <v>6.3460074430663552E-2</v>
      </c>
      <c r="P75" s="6">
        <f>VLOOKUP($C75,MOVESOutput!$E$677:$G$751,3,FALSE)</f>
        <v>6.5528832336903972E-2</v>
      </c>
      <c r="Q75" s="6">
        <f>VLOOKUP($C75,MOVESOutput!$E$752:$G$826,3,FALSE)</f>
        <v>6.1347340995668305E-2</v>
      </c>
      <c r="R75" s="6">
        <f>VLOOKUP($C75,MOVESOutput!$E$827:$G$901,3,FALSE)</f>
        <v>6.1347840319566825E-2</v>
      </c>
      <c r="S75" s="6">
        <f>VLOOKUP($C75,MOVESOutput!$E$902:$G$976,3,FALSE)</f>
        <v>7.5411771161695687E-2</v>
      </c>
      <c r="T75" s="6">
        <f>VLOOKUP($C75,MOVESOutput!$E$977:$G$1051,3,FALSE)</f>
        <v>7.9043673064849149E-2</v>
      </c>
      <c r="U75" s="6">
        <f>VLOOKUP($C75,MOVESOutput!$E$1052:$G$1126,3,FALSE)</f>
        <v>6.7176073790774157E-2</v>
      </c>
      <c r="V75" s="6">
        <f>VLOOKUP($C75,MOVESOutput!$E$1127:$G$1201,3,FALSE)</f>
        <v>6.8717330231337581E-2</v>
      </c>
    </row>
    <row r="76" spans="1:22" x14ac:dyDescent="0.3">
      <c r="A76">
        <v>72</v>
      </c>
      <c r="B76" s="4">
        <v>51</v>
      </c>
      <c r="C76">
        <v>51</v>
      </c>
      <c r="D76" s="14" t="s">
        <v>205</v>
      </c>
      <c r="E76">
        <f>VLOOKUP($C76,'Traffic Data wo Transit'!$A$2:$E$77,4,FALSE)</f>
        <v>161</v>
      </c>
      <c r="F76">
        <f>VLOOKUP($C76,'Traffic Data wo Transit'!$A$2:$E$77,5,FALSE)</f>
        <v>349</v>
      </c>
      <c r="G76" s="6">
        <f>VLOOKUP($C76,MOVESOutput!$E$2:$G$76,3,FALSE)</f>
        <v>0.10656964958925554</v>
      </c>
      <c r="H76" s="6">
        <f>VLOOKUP($C76,MOVESOutput!$E$77:$G$151,3,FALSE)</f>
        <v>0.11315610550485855</v>
      </c>
      <c r="I76" s="6">
        <f>VLOOKUP($C76,MOVESOutput!$E$152:$G$226,3,FALSE)</f>
        <v>9.6267423275574596E-2</v>
      </c>
      <c r="J76" s="6">
        <f>VLOOKUP($C76,MOVESOutput!$E$227:$G$301,3,FALSE)</f>
        <v>9.6998950458523678E-2</v>
      </c>
      <c r="K76" s="6">
        <f>VLOOKUP($C76,MOVESOutput!$E$302:$G$376,3,FALSE)</f>
        <v>7.8773766069546919E-2</v>
      </c>
      <c r="L76" s="6">
        <f>VLOOKUP($C76,MOVESOutput!$E$377:$G$451,3,FALSE)</f>
        <v>8.3415727740688644E-2</v>
      </c>
      <c r="M76" s="6">
        <f>VLOOKUP($C76,MOVESOutput!$E$452:$G$526,3,FALSE)</f>
        <v>6.9124507936776214E-2</v>
      </c>
      <c r="N76" s="6">
        <f>VLOOKUP($C76,MOVESOutput!$E$527:$G$601,3,FALSE)</f>
        <v>6.871723714620509E-2</v>
      </c>
      <c r="O76" s="6">
        <f>VLOOKUP($C76,MOVESOutput!$E$602:$G$676,3,FALSE)</f>
        <v>6.3459940197594211E-2</v>
      </c>
      <c r="P76" s="6">
        <f>VLOOKUP($C76,MOVESOutput!$E$677:$G$751,3,FALSE)</f>
        <v>6.5528782772250271E-2</v>
      </c>
      <c r="Q76" s="6">
        <f>VLOOKUP($C76,MOVESOutput!$E$752:$G$826,3,FALSE)</f>
        <v>6.1347234469235144E-2</v>
      </c>
      <c r="R76" s="6">
        <f>VLOOKUP($C76,MOVESOutput!$E$827:$G$901,3,FALSE)</f>
        <v>6.1347788077933021E-2</v>
      </c>
      <c r="S76" s="6">
        <f>VLOOKUP($C76,MOVESOutput!$E$902:$G$976,3,FALSE)</f>
        <v>7.5411626324761033E-2</v>
      </c>
      <c r="T76" s="6">
        <f>VLOOKUP($C76,MOVESOutput!$E$977:$G$1051,3,FALSE)</f>
        <v>7.9043616506870903E-2</v>
      </c>
      <c r="U76" s="6">
        <f>VLOOKUP($C76,MOVESOutput!$E$1052:$G$1126,3,FALSE)</f>
        <v>6.7175964327705395E-2</v>
      </c>
      <c r="V76" s="6">
        <f>VLOOKUP($C76,MOVESOutput!$E$1127:$G$1201,3,FALSE)</f>
        <v>6.871723714620509E-2</v>
      </c>
    </row>
    <row r="77" spans="1:22" x14ac:dyDescent="0.3">
      <c r="A77">
        <v>73</v>
      </c>
      <c r="B77" s="4">
        <v>52</v>
      </c>
      <c r="C77">
        <v>52</v>
      </c>
      <c r="D77" s="14" t="s">
        <v>206</v>
      </c>
      <c r="E77">
        <f>VLOOKUP($C77,'Traffic Data wo Transit'!$A$2:$E$77,4,FALSE)</f>
        <v>290</v>
      </c>
      <c r="F77">
        <f>VLOOKUP($C77,'Traffic Data wo Transit'!$A$2:$E$77,5,FALSE)</f>
        <v>629</v>
      </c>
      <c r="G77" s="6">
        <f>VLOOKUP($C77,MOVESOutput!$E$2:$G$76,3,FALSE)</f>
        <v>3.5454454571602421E-2</v>
      </c>
      <c r="H77" s="6">
        <f>VLOOKUP($C77,MOVESOutput!$E$77:$G$151,3,FALSE)</f>
        <v>3.8126797879942782E-2</v>
      </c>
      <c r="I77" s="6">
        <f>VLOOKUP($C77,MOVESOutput!$E$152:$G$226,3,FALSE)</f>
        <v>3.1274622292743269E-2</v>
      </c>
      <c r="J77" s="6">
        <f>VLOOKUP($C77,MOVESOutput!$E$227:$G$301,3,FALSE)</f>
        <v>3.1571470427906236E-2</v>
      </c>
      <c r="K77" s="6">
        <f>VLOOKUP($C77,MOVESOutput!$E$302:$G$376,3,FALSE)</f>
        <v>2.4176970850769391E-2</v>
      </c>
      <c r="L77" s="6">
        <f>VLOOKUP($C77,MOVESOutput!$E$377:$G$451,3,FALSE)</f>
        <v>2.6060316546476989E-2</v>
      </c>
      <c r="M77" s="6">
        <f>VLOOKUP($C77,MOVESOutput!$E$452:$G$526,3,FALSE)</f>
        <v>2.0262053193914952E-2</v>
      </c>
      <c r="N77" s="6">
        <f>VLOOKUP($C77,MOVESOutput!$E$527:$G$601,3,FALSE)</f>
        <v>2.0096826382469072E-2</v>
      </c>
      <c r="O77" s="6">
        <f>VLOOKUP($C77,MOVESOutput!$E$602:$G$676,3,FALSE)</f>
        <v>1.796372815483253E-2</v>
      </c>
      <c r="P77" s="6">
        <f>VLOOKUP($C77,MOVESOutput!$E$677:$G$751,3,FALSE)</f>
        <v>1.8803097131044982E-2</v>
      </c>
      <c r="Q77" s="6">
        <f>VLOOKUP($C77,MOVESOutput!$E$752:$G$826,3,FALSE)</f>
        <v>1.7104142117017218E-2</v>
      </c>
      <c r="R77" s="6">
        <f>VLOOKUP($C77,MOVESOutput!$E$827:$G$901,3,FALSE)</f>
        <v>1.7104276408404843E-2</v>
      </c>
      <c r="S77" s="6">
        <f>VLOOKUP($C77,MOVESOutput!$E$902:$G$976,3,FALSE)</f>
        <v>2.281286819611358E-2</v>
      </c>
      <c r="T77" s="6">
        <f>VLOOKUP($C77,MOVESOutput!$E$977:$G$1051,3,FALSE)</f>
        <v>2.4286473673902683E-2</v>
      </c>
      <c r="U77" s="6">
        <f>VLOOKUP($C77,MOVESOutput!$E$1052:$G$1126,3,FALSE)</f>
        <v>1.9471475989253764E-2</v>
      </c>
      <c r="V77" s="6">
        <f>VLOOKUP($C77,MOVESOutput!$E$1127:$G$1201,3,FALSE)</f>
        <v>2.0096826382469072E-2</v>
      </c>
    </row>
    <row r="78" spans="1:22" x14ac:dyDescent="0.3">
      <c r="A78">
        <v>74</v>
      </c>
      <c r="B78" s="4">
        <v>58</v>
      </c>
      <c r="C78">
        <v>58</v>
      </c>
      <c r="D78" s="14" t="s">
        <v>213</v>
      </c>
      <c r="E78">
        <f>VLOOKUP($C78,'Traffic Data wo Transit'!$A$2:$E$77,4,FALSE)</f>
        <v>129</v>
      </c>
      <c r="F78">
        <f>VLOOKUP($C78,'Traffic Data wo Transit'!$A$2:$E$77,5,FALSE)</f>
        <v>280</v>
      </c>
      <c r="G78" s="6">
        <f>VLOOKUP($C78,MOVESOutput!$E$2:$G$76,3,FALSE)</f>
        <v>5.8388695591393619E-2</v>
      </c>
      <c r="H78" s="6">
        <f>VLOOKUP($C78,MOVESOutput!$E$77:$G$151,3,FALSE)</f>
        <v>6.2436564205396512E-2</v>
      </c>
      <c r="I78" s="6">
        <f>VLOOKUP($C78,MOVESOutput!$E$152:$G$226,3,FALSE)</f>
        <v>5.2057099679347893E-2</v>
      </c>
      <c r="J78" s="6">
        <f>VLOOKUP($C78,MOVESOutput!$E$227:$G$301,3,FALSE)</f>
        <v>5.2506625400226735E-2</v>
      </c>
      <c r="K78" s="6">
        <f>VLOOKUP($C78,MOVESOutput!$E$302:$G$376,3,FALSE)</f>
        <v>4.130565750699404E-2</v>
      </c>
      <c r="L78" s="6">
        <f>VLOOKUP($C78,MOVESOutput!$E$377:$G$451,3,FALSE)</f>
        <v>4.4158426069219436E-2</v>
      </c>
      <c r="M78" s="6">
        <f>VLOOKUP($C78,MOVESOutput!$E$452:$G$526,3,FALSE)</f>
        <v>3.5375370340188887E-2</v>
      </c>
      <c r="N78" s="6">
        <f>VLOOKUP($C78,MOVESOutput!$E$527:$G$601,3,FALSE)</f>
        <v>3.5125018617332221E-2</v>
      </c>
      <c r="O78" s="6">
        <f>VLOOKUP($C78,MOVESOutput!$E$602:$G$676,3,FALSE)</f>
        <v>3.1893805260633949E-2</v>
      </c>
      <c r="P78" s="6">
        <f>VLOOKUP($C78,MOVESOutput!$E$677:$G$751,3,FALSE)</f>
        <v>3.316519461951422E-2</v>
      </c>
      <c r="Q78" s="6">
        <f>VLOOKUP($C78,MOVESOutput!$E$752:$G$826,3,FALSE)</f>
        <v>3.0591991694116045E-2</v>
      </c>
      <c r="R78" s="6">
        <f>VLOOKUP($C78,MOVESOutput!$E$827:$G$901,3,FALSE)</f>
        <v>3.0592161071799059E-2</v>
      </c>
      <c r="S78" s="6">
        <f>VLOOKUP($C78,MOVESOutput!$E$902:$G$976,3,FALSE)</f>
        <v>3.9239329946808836E-2</v>
      </c>
      <c r="T78" s="6">
        <f>VLOOKUP($C78,MOVESOutput!$E$977:$G$1051,3,FALSE)</f>
        <v>4.1471428624068163E-2</v>
      </c>
      <c r="U78" s="6">
        <f>VLOOKUP($C78,MOVESOutput!$E$1052:$G$1126,3,FALSE)</f>
        <v>3.4177831399965934E-2</v>
      </c>
      <c r="V78" s="6">
        <f>VLOOKUP($C78,MOVESOutput!$E$1127:$G$1201,3,FALSE)</f>
        <v>3.5125018617332221E-2</v>
      </c>
    </row>
    <row r="79" spans="1:22" x14ac:dyDescent="0.3">
      <c r="A79">
        <v>75</v>
      </c>
      <c r="B79" s="4">
        <v>59</v>
      </c>
      <c r="C79">
        <v>59</v>
      </c>
      <c r="D79" s="14" t="s">
        <v>214</v>
      </c>
      <c r="E79">
        <f>VLOOKUP($C79,'Traffic Data wo Transit'!$A$2:$E$77,4,FALSE)</f>
        <v>302</v>
      </c>
      <c r="F79">
        <f>VLOOKUP($C79,'Traffic Data wo Transit'!$A$2:$E$77,5,FALSE)</f>
        <v>656</v>
      </c>
      <c r="G79" s="6">
        <f>VLOOKUP($C79,MOVESOutput!$E$2:$G$76,3,FALSE)</f>
        <v>5.8388795722304293E-2</v>
      </c>
      <c r="H79" s="6">
        <f>VLOOKUP($C79,MOVESOutput!$E$77:$G$151,3,FALSE)</f>
        <v>6.2436526982238685E-2</v>
      </c>
      <c r="I79" s="6">
        <f>VLOOKUP($C79,MOVESOutput!$E$152:$G$226,3,FALSE)</f>
        <v>5.2057220665781105E-2</v>
      </c>
      <c r="J79" s="6">
        <f>VLOOKUP($C79,MOVESOutput!$E$227:$G$301,3,FALSE)</f>
        <v>5.2506605570640984E-2</v>
      </c>
      <c r="K79" s="6">
        <f>VLOOKUP($C79,MOVESOutput!$E$302:$G$376,3,FALSE)</f>
        <v>4.1305732015139457E-2</v>
      </c>
      <c r="L79" s="6">
        <f>VLOOKUP($C79,MOVESOutput!$E$377:$G$451,3,FALSE)</f>
        <v>4.4158419519059619E-2</v>
      </c>
      <c r="M79" s="6">
        <f>VLOOKUP($C79,MOVESOutput!$E$452:$G$526,3,FALSE)</f>
        <v>3.5375423056294153E-2</v>
      </c>
      <c r="N79" s="6">
        <f>VLOOKUP($C79,MOVESOutput!$E$527:$G$601,3,FALSE)</f>
        <v>3.5125020921952452E-2</v>
      </c>
      <c r="O79" s="6">
        <f>VLOOKUP($C79,MOVESOutput!$E$602:$G$676,3,FALSE)</f>
        <v>3.1893864952005066E-2</v>
      </c>
      <c r="P79" s="6">
        <f>VLOOKUP($C79,MOVESOutput!$E$677:$G$751,3,FALSE)</f>
        <v>3.3165190582566513E-2</v>
      </c>
      <c r="Q79" s="6">
        <f>VLOOKUP($C79,MOVESOutput!$E$752:$G$826,3,FALSE)</f>
        <v>3.0592065222289619E-2</v>
      </c>
      <c r="R79" s="6">
        <f>VLOOKUP($C79,MOVESOutput!$E$827:$G$901,3,FALSE)</f>
        <v>3.0592170059639726E-2</v>
      </c>
      <c r="S79" s="6">
        <f>VLOOKUP($C79,MOVESOutput!$E$902:$G$976,3,FALSE)</f>
        <v>3.9239411567100396E-2</v>
      </c>
      <c r="T79" s="6">
        <f>VLOOKUP($C79,MOVESOutput!$E$977:$G$1051,3,FALSE)</f>
        <v>4.1471406409487238E-2</v>
      </c>
      <c r="U79" s="6">
        <f>VLOOKUP($C79,MOVESOutput!$E$1052:$G$1126,3,FALSE)</f>
        <v>3.4177895627802039E-2</v>
      </c>
      <c r="V79" s="6">
        <f>VLOOKUP($C79,MOVESOutput!$E$1127:$G$1201,3,FALSE)</f>
        <v>3.5125020921952452E-2</v>
      </c>
    </row>
    <row r="80" spans="1:22" x14ac:dyDescent="0.3">
      <c r="A80">
        <v>76</v>
      </c>
      <c r="B80" s="4">
        <v>63</v>
      </c>
      <c r="C80">
        <v>63</v>
      </c>
      <c r="D80" s="14" t="s">
        <v>301</v>
      </c>
      <c r="E80">
        <f>VLOOKUP($C80,'Traffic Data wo Transit'!$A$2:$E$77,4,FALSE)</f>
        <v>377</v>
      </c>
      <c r="F80">
        <f>VLOOKUP($C80,'Traffic Data wo Transit'!$A$2:$E$77,5,FALSE)</f>
        <v>819</v>
      </c>
      <c r="G80" s="6">
        <f>VLOOKUP($C80,MOVESOutput!$E$2:$G$76,3,FALSE)</f>
        <v>4.941807362091296E-2</v>
      </c>
      <c r="H80" s="6">
        <f>VLOOKUP($C80,MOVESOutput!$E$77:$G$151,3,FALSE)</f>
        <v>5.2728325648286022E-2</v>
      </c>
      <c r="I80" s="6">
        <f>VLOOKUP($C80,MOVESOutput!$E$152:$G$226,3,FALSE)</f>
        <v>4.4240226732819896E-2</v>
      </c>
      <c r="J80" s="6">
        <f>VLOOKUP($C80,MOVESOutput!$E$227:$G$301,3,FALSE)</f>
        <v>4.4607843070823237E-2</v>
      </c>
      <c r="K80" s="6">
        <f>VLOOKUP($C80,MOVESOutput!$E$302:$G$376,3,FALSE)</f>
        <v>3.5447927945970535E-2</v>
      </c>
      <c r="L80" s="6">
        <f>VLOOKUP($C80,MOVESOutput!$E$377:$G$451,3,FALSE)</f>
        <v>3.7780898116998127E-2</v>
      </c>
      <c r="M80" s="6">
        <f>VLOOKUP($C80,MOVESOutput!$E$452:$G$526,3,FALSE)</f>
        <v>3.0598224069810217E-2</v>
      </c>
      <c r="N80" s="6">
        <f>VLOOKUP($C80,MOVESOutput!$E$527:$G$601,3,FALSE)</f>
        <v>3.0393538695403875E-2</v>
      </c>
      <c r="O80" s="6">
        <f>VLOOKUP($C80,MOVESOutput!$E$602:$G$676,3,FALSE)</f>
        <v>2.7751131417080785E-2</v>
      </c>
      <c r="P80" s="6">
        <f>VLOOKUP($C80,MOVESOutput!$E$677:$G$751,3,FALSE)</f>
        <v>2.8790885812733803E-2</v>
      </c>
      <c r="Q80" s="6">
        <f>VLOOKUP($C80,MOVESOutput!$E$752:$G$826,3,FALSE)</f>
        <v>2.6686758242426389E-2</v>
      </c>
      <c r="R80" s="6">
        <f>VLOOKUP($C80,MOVESOutput!$E$827:$G$901,3,FALSE)</f>
        <v>2.6686924775437843E-2</v>
      </c>
      <c r="S80" s="6">
        <f>VLOOKUP($C80,MOVESOutput!$E$902:$G$976,3,FALSE)</f>
        <v>3.375809447682248E-2</v>
      </c>
      <c r="T80" s="6">
        <f>VLOOKUP($C80,MOVESOutput!$E$977:$G$1051,3,FALSE)</f>
        <v>3.5583517689694172E-2</v>
      </c>
      <c r="U80" s="6">
        <f>VLOOKUP($C80,MOVESOutput!$E$1052:$G$1126,3,FALSE)</f>
        <v>2.9618910760471646E-2</v>
      </c>
      <c r="V80" s="6">
        <f>VLOOKUP($C80,MOVESOutput!$E$1127:$G$1201,3,FALSE)</f>
        <v>3.0393538695403875E-2</v>
      </c>
    </row>
    <row r="81" spans="1:22" x14ac:dyDescent="0.3">
      <c r="A81">
        <v>77</v>
      </c>
      <c r="B81" s="4">
        <v>65</v>
      </c>
      <c r="C81">
        <v>65</v>
      </c>
      <c r="D81" s="14" t="s">
        <v>302</v>
      </c>
      <c r="E81">
        <f>VLOOKUP($C81,'Traffic Data wo Transit'!$A$2:$E$77,4,FALSE)</f>
        <v>256</v>
      </c>
      <c r="F81">
        <f>VLOOKUP($C81,'Traffic Data wo Transit'!$A$2:$E$77,5,FALSE)</f>
        <v>556</v>
      </c>
      <c r="G81" s="6">
        <f>VLOOKUP($C81,MOVESOutput!$E$2:$G$76,3,FALSE)</f>
        <v>3.2346269687410965E-2</v>
      </c>
      <c r="H81" s="6">
        <f>VLOOKUP($C81,MOVESOutput!$E$77:$G$151,3,FALSE)</f>
        <v>3.4943837096099786E-2</v>
      </c>
      <c r="I81" s="6">
        <f>VLOOKUP($C81,MOVESOutput!$E$152:$G$226,3,FALSE)</f>
        <v>2.8283376709197054E-2</v>
      </c>
      <c r="J81" s="6">
        <f>VLOOKUP($C81,MOVESOutput!$E$227:$G$301,3,FALSE)</f>
        <v>2.8571928109426145E-2</v>
      </c>
      <c r="K81" s="6">
        <f>VLOOKUP($C81,MOVESOutput!$E$302:$G$376,3,FALSE)</f>
        <v>2.1384375739134109E-2</v>
      </c>
      <c r="L81" s="6">
        <f>VLOOKUP($C81,MOVESOutput!$E$377:$G$451,3,FALSE)</f>
        <v>2.3215029552535502E-2</v>
      </c>
      <c r="M81" s="6">
        <f>VLOOKUP($C81,MOVESOutput!$E$452:$G$526,3,FALSE)</f>
        <v>1.757898298008596E-2</v>
      </c>
      <c r="N81" s="6">
        <f>VLOOKUP($C81,MOVESOutput!$E$527:$G$601,3,FALSE)</f>
        <v>1.741839023089603E-2</v>
      </c>
      <c r="O81" s="6">
        <f>VLOOKUP($C81,MOVESOutput!$E$602:$G$676,3,FALSE)</f>
        <v>1.5344946664613675E-2</v>
      </c>
      <c r="P81" s="6">
        <f>VLOOKUP($C81,MOVESOutput!$E$677:$G$751,3,FALSE)</f>
        <v>1.6160823928957561E-2</v>
      </c>
      <c r="Q81" s="6">
        <f>VLOOKUP($C81,MOVESOutput!$E$752:$G$826,3,FALSE)</f>
        <v>1.4509178102349586E-2</v>
      </c>
      <c r="R81" s="6">
        <f>VLOOKUP($C81,MOVESOutput!$E$827:$G$901,3,FALSE)</f>
        <v>1.4509314704649518E-2</v>
      </c>
      <c r="S81" s="6">
        <f>VLOOKUP($C81,MOVESOutput!$E$902:$G$976,3,FALSE)</f>
        <v>2.0058429688236817E-2</v>
      </c>
      <c r="T81" s="6">
        <f>VLOOKUP($C81,MOVESOutput!$E$977:$G$1051,3,FALSE)</f>
        <v>2.1490799897209392E-2</v>
      </c>
      <c r="U81" s="6">
        <f>VLOOKUP($C81,MOVESOutput!$E$1052:$G$1126,3,FALSE)</f>
        <v>1.6810531621699709E-2</v>
      </c>
      <c r="V81" s="6">
        <f>VLOOKUP($C81,MOVESOutput!$E$1127:$G$1201,3,FALSE)</f>
        <v>1.741839023089603E-2</v>
      </c>
    </row>
    <row r="82" spans="1:22" x14ac:dyDescent="0.3">
      <c r="A82">
        <v>78</v>
      </c>
      <c r="B82" s="4">
        <v>69</v>
      </c>
      <c r="C82">
        <v>69</v>
      </c>
      <c r="D82" s="14" t="s">
        <v>215</v>
      </c>
      <c r="E82">
        <f>VLOOKUP($C82,'Traffic Data wo Transit'!$A$2:$E$77,4,FALSE)</f>
        <v>183</v>
      </c>
      <c r="F82">
        <f>VLOOKUP($C82,'Traffic Data wo Transit'!$A$2:$E$77,5,FALSE)</f>
        <v>398</v>
      </c>
      <c r="G82" s="6">
        <f>VLOOKUP($C82,MOVESOutput!$E$2:$G$76,3,FALSE)</f>
        <v>3.8690307010277959E-2</v>
      </c>
      <c r="H82" s="6">
        <f>VLOOKUP($C82,MOVESOutput!$E$77:$G$151,3,FALSE)</f>
        <v>4.1507264354764879E-2</v>
      </c>
      <c r="I82" s="6">
        <f>VLOOKUP($C82,MOVESOutput!$E$152:$G$226,3,FALSE)</f>
        <v>3.4284247437169138E-2</v>
      </c>
      <c r="J82" s="6">
        <f>VLOOKUP($C82,MOVESOutput!$E$227:$G$301,3,FALSE)</f>
        <v>3.4597074297014127E-2</v>
      </c>
      <c r="K82" s="6">
        <f>VLOOKUP($C82,MOVESOutput!$E$302:$G$376,3,FALSE)</f>
        <v>2.6802500060616085E-2</v>
      </c>
      <c r="L82" s="6">
        <f>VLOOKUP($C82,MOVESOutput!$E$377:$G$451,3,FALSE)</f>
        <v>2.8787742774236676E-2</v>
      </c>
      <c r="M82" s="6">
        <f>VLOOKUP($C82,MOVESOutput!$E$452:$G$526,3,FALSE)</f>
        <v>2.2675704011474087E-2</v>
      </c>
      <c r="N82" s="6">
        <f>VLOOKUP($C82,MOVESOutput!$E$527:$G$601,3,FALSE)</f>
        <v>2.2501526164966579E-2</v>
      </c>
      <c r="O82" s="6">
        <f>VLOOKUP($C82,MOVESOutput!$E$602:$G$676,3,FALSE)</f>
        <v>2.0252965303755217E-2</v>
      </c>
      <c r="P82" s="6">
        <f>VLOOKUP($C82,MOVESOutput!$E$677:$G$751,3,FALSE)</f>
        <v>2.1137765100024717E-2</v>
      </c>
      <c r="Q82" s="6">
        <f>VLOOKUP($C82,MOVESOutput!$E$752:$G$826,3,FALSE)</f>
        <v>1.9346957509788942E-2</v>
      </c>
      <c r="R82" s="6">
        <f>VLOOKUP($C82,MOVESOutput!$E$827:$G$901,3,FALSE)</f>
        <v>1.934710578143635E-2</v>
      </c>
      <c r="S82" s="6">
        <f>VLOOKUP($C82,MOVESOutput!$E$902:$G$976,3,FALSE)</f>
        <v>2.536458004791875E-2</v>
      </c>
      <c r="T82" s="6">
        <f>VLOOKUP($C82,MOVESOutput!$E$977:$G$1051,3,FALSE)</f>
        <v>2.6917897149054626E-2</v>
      </c>
      <c r="U82" s="6">
        <f>VLOOKUP($C82,MOVESOutput!$E$1052:$G$1126,3,FALSE)</f>
        <v>2.1842346023516868E-2</v>
      </c>
      <c r="V82" s="6">
        <f>VLOOKUP($C82,MOVESOutput!$E$1127:$G$1201,3,FALSE)</f>
        <v>2.2501526164966579E-2</v>
      </c>
    </row>
    <row r="83" spans="1:22" x14ac:dyDescent="0.3">
      <c r="A83">
        <v>79</v>
      </c>
      <c r="B83" s="4">
        <v>70</v>
      </c>
      <c r="C83">
        <v>70</v>
      </c>
      <c r="D83" s="14" t="s">
        <v>216</v>
      </c>
      <c r="E83">
        <f>VLOOKUP($C83,'Traffic Data wo Transit'!$A$2:$E$77,4,FALSE)</f>
        <v>184</v>
      </c>
      <c r="F83">
        <f>VLOOKUP($C83,'Traffic Data wo Transit'!$A$2:$E$77,5,FALSE)</f>
        <v>400</v>
      </c>
      <c r="G83" s="6">
        <f>VLOOKUP($C83,MOVESOutput!$E$2:$G$76,3,FALSE)</f>
        <v>3.8690334279895461E-2</v>
      </c>
      <c r="H83" s="6">
        <f>VLOOKUP($C83,MOVESOutput!$E$77:$G$151,3,FALSE)</f>
        <v>4.1507267253053738E-2</v>
      </c>
      <c r="I83" s="6">
        <f>VLOOKUP($C83,MOVESOutput!$E$152:$G$226,3,FALSE)</f>
        <v>3.4284274250887072E-2</v>
      </c>
      <c r="J83" s="6">
        <f>VLOOKUP($C83,MOVESOutput!$E$227:$G$301,3,FALSE)</f>
        <v>3.4597176133835596E-2</v>
      </c>
      <c r="K83" s="6">
        <f>VLOOKUP($C83,MOVESOutput!$E$302:$G$376,3,FALSE)</f>
        <v>2.6802482623111506E-2</v>
      </c>
      <c r="L83" s="6">
        <f>VLOOKUP($C83,MOVESOutput!$E$377:$G$451,3,FALSE)</f>
        <v>2.8787753568754321E-2</v>
      </c>
      <c r="M83" s="6">
        <f>VLOOKUP($C83,MOVESOutput!$E$452:$G$526,3,FALSE)</f>
        <v>2.2675679190679254E-2</v>
      </c>
      <c r="N83" s="6">
        <f>VLOOKUP($C83,MOVESOutput!$E$527:$G$601,3,FALSE)</f>
        <v>2.2501560473170493E-2</v>
      </c>
      <c r="O83" s="6">
        <f>VLOOKUP($C83,MOVESOutput!$E$602:$G$676,3,FALSE)</f>
        <v>2.0252957868856572E-2</v>
      </c>
      <c r="P83" s="6">
        <f>VLOOKUP($C83,MOVESOutput!$E$677:$G$751,3,FALSE)</f>
        <v>2.1137792797020279E-2</v>
      </c>
      <c r="Q83" s="6">
        <f>VLOOKUP($C83,MOVESOutput!$E$752:$G$826,3,FALSE)</f>
        <v>1.9346944970188389E-2</v>
      </c>
      <c r="R83" s="6">
        <f>VLOOKUP($C83,MOVESOutput!$E$827:$G$901,3,FALSE)</f>
        <v>1.9347126855105E-2</v>
      </c>
      <c r="S83" s="6">
        <f>VLOOKUP($C83,MOVESOutput!$E$902:$G$976,3,FALSE)</f>
        <v>2.5364559362962631E-2</v>
      </c>
      <c r="T83" s="6">
        <f>VLOOKUP($C83,MOVESOutput!$E$977:$G$1051,3,FALSE)</f>
        <v>2.6917952631337189E-2</v>
      </c>
      <c r="U83" s="6">
        <f>VLOOKUP($C83,MOVESOutput!$E$1052:$G$1126,3,FALSE)</f>
        <v>2.1842339316427262E-2</v>
      </c>
      <c r="V83" s="6">
        <f>VLOOKUP($C83,MOVESOutput!$E$1127:$G$1201,3,FALSE)</f>
        <v>2.2501560473170493E-2</v>
      </c>
    </row>
    <row r="84" spans="1:22" x14ac:dyDescent="0.3">
      <c r="A84">
        <v>80</v>
      </c>
      <c r="B84" s="4">
        <v>71</v>
      </c>
      <c r="C84">
        <v>71</v>
      </c>
      <c r="D84" s="14" t="s">
        <v>217</v>
      </c>
      <c r="E84">
        <f>VLOOKUP($C84,'Traffic Data wo Transit'!$A$2:$E$77,4,FALSE)</f>
        <v>184</v>
      </c>
      <c r="F84">
        <f>VLOOKUP($C84,'Traffic Data wo Transit'!$A$2:$E$77,5,FALSE)</f>
        <v>400</v>
      </c>
      <c r="G84" s="6">
        <f>VLOOKUP($C84,MOVESOutput!$E$2:$G$76,3,FALSE)</f>
        <v>3.869026210502359E-2</v>
      </c>
      <c r="H84" s="6">
        <f>VLOOKUP($C84,MOVESOutput!$E$77:$G$151,3,FALSE)</f>
        <v>4.1507093589287732E-2</v>
      </c>
      <c r="I84" s="6">
        <f>VLOOKUP($C84,MOVESOutput!$E$152:$G$226,3,FALSE)</f>
        <v>3.4284222262509469E-2</v>
      </c>
      <c r="J84" s="6">
        <f>VLOOKUP($C84,MOVESOutput!$E$227:$G$301,3,FALSE)</f>
        <v>3.4597050807604841E-2</v>
      </c>
      <c r="K84" s="6">
        <f>VLOOKUP($C84,MOVESOutput!$E$302:$G$376,3,FALSE)</f>
        <v>2.6802465040934108E-2</v>
      </c>
      <c r="L84" s="6">
        <f>VLOOKUP($C84,MOVESOutput!$E$377:$G$451,3,FALSE)</f>
        <v>2.8787685171846912E-2</v>
      </c>
      <c r="M84" s="6">
        <f>VLOOKUP($C84,MOVESOutput!$E$452:$G$526,3,FALSE)</f>
        <v>2.2675673395569487E-2</v>
      </c>
      <c r="N84" s="6">
        <f>VLOOKUP($C84,MOVESOutput!$E$527:$G$601,3,FALSE)</f>
        <v>2.2501477576104625E-2</v>
      </c>
      <c r="O84" s="6">
        <f>VLOOKUP($C84,MOVESOutput!$E$602:$G$676,3,FALSE)</f>
        <v>2.0252945907159859E-2</v>
      </c>
      <c r="P84" s="6">
        <f>VLOOKUP($C84,MOVESOutput!$E$677:$G$751,3,FALSE)</f>
        <v>2.1137713110714641E-2</v>
      </c>
      <c r="Q84" s="6">
        <f>VLOOKUP($C84,MOVESOutput!$E$752:$G$826,3,FALSE)</f>
        <v>1.9346932482636685E-2</v>
      </c>
      <c r="R84" s="6">
        <f>VLOOKUP($C84,MOVESOutput!$E$827:$G$901,3,FALSE)</f>
        <v>1.9347054278134324E-2</v>
      </c>
      <c r="S84" s="6">
        <f>VLOOKUP($C84,MOVESOutput!$E$902:$G$976,3,FALSE)</f>
        <v>2.5364530505093495E-2</v>
      </c>
      <c r="T84" s="6">
        <f>VLOOKUP($C84,MOVESOutput!$E$977:$G$1051,3,FALSE)</f>
        <v>2.6917835637933991E-2</v>
      </c>
      <c r="U84" s="6">
        <f>VLOOKUP($C84,MOVESOutput!$E$1052:$G$1126,3,FALSE)</f>
        <v>2.1842329933558498E-2</v>
      </c>
      <c r="V84" s="6">
        <f>VLOOKUP($C84,MOVESOutput!$E$1127:$G$1201,3,FALSE)</f>
        <v>2.2501477576104625E-2</v>
      </c>
    </row>
    <row r="85" spans="1:22" x14ac:dyDescent="0.3">
      <c r="A85">
        <v>81</v>
      </c>
      <c r="B85" s="4">
        <v>72</v>
      </c>
      <c r="C85">
        <v>72</v>
      </c>
      <c r="D85" s="14" t="s">
        <v>218</v>
      </c>
      <c r="E85">
        <f>VLOOKUP($C85,'Traffic Data wo Transit'!$A$2:$E$77,4,FALSE)</f>
        <v>212</v>
      </c>
      <c r="F85">
        <f>VLOOKUP($C85,'Traffic Data wo Transit'!$A$2:$E$77,5,FALSE)</f>
        <v>460</v>
      </c>
      <c r="G85" s="6">
        <f>VLOOKUP($C85,MOVESOutput!$E$2:$G$76,3,FALSE)</f>
        <v>3.8690215149470124E-2</v>
      </c>
      <c r="H85" s="6">
        <f>VLOOKUP($C85,MOVESOutput!$E$77:$G$151,3,FALSE)</f>
        <v>4.1507175270425176E-2</v>
      </c>
      <c r="I85" s="6">
        <f>VLOOKUP($C85,MOVESOutput!$E$152:$G$226,3,FALSE)</f>
        <v>3.4284177639570271E-2</v>
      </c>
      <c r="J85" s="6">
        <f>VLOOKUP($C85,MOVESOutput!$E$227:$G$301,3,FALSE)</f>
        <v>3.4597082745532429E-2</v>
      </c>
      <c r="K85" s="6">
        <f>VLOOKUP($C85,MOVESOutput!$E$302:$G$376,3,FALSE)</f>
        <v>2.6802436545181333E-2</v>
      </c>
      <c r="L85" s="6">
        <f>VLOOKUP($C85,MOVESOutput!$E$377:$G$451,3,FALSE)</f>
        <v>2.8787701158845873E-2</v>
      </c>
      <c r="M85" s="6">
        <f>VLOOKUP($C85,MOVESOutput!$E$452:$G$526,3,FALSE)</f>
        <v>2.2675644967228084E-2</v>
      </c>
      <c r="N85" s="6">
        <f>VLOOKUP($C85,MOVESOutput!$E$527:$G$601,3,FALSE)</f>
        <v>2.2501499929842954E-2</v>
      </c>
      <c r="O85" s="6">
        <f>VLOOKUP($C85,MOVESOutput!$E$602:$G$676,3,FALSE)</f>
        <v>2.025292304348409E-2</v>
      </c>
      <c r="P85" s="6">
        <f>VLOOKUP($C85,MOVESOutput!$E$677:$G$751,3,FALSE)</f>
        <v>2.1137745340578204E-2</v>
      </c>
      <c r="Q85" s="6">
        <f>VLOOKUP($C85,MOVESOutput!$E$752:$G$826,3,FALSE)</f>
        <v>1.934690713083962E-2</v>
      </c>
      <c r="R85" s="6">
        <f>VLOOKUP($C85,MOVESOutput!$E$827:$G$901,3,FALSE)</f>
        <v>1.9347065382962891E-2</v>
      </c>
      <c r="S85" s="6">
        <f>VLOOKUP($C85,MOVESOutput!$E$902:$G$976,3,FALSE)</f>
        <v>2.5364523553044721E-2</v>
      </c>
      <c r="T85" s="6">
        <f>VLOOKUP($C85,MOVESOutput!$E$977:$G$1051,3,FALSE)</f>
        <v>2.6917869565962666E-2</v>
      </c>
      <c r="U85" s="6">
        <f>VLOOKUP($C85,MOVESOutput!$E$1052:$G$1126,3,FALSE)</f>
        <v>2.1842289232459407E-2</v>
      </c>
      <c r="V85" s="6">
        <f>VLOOKUP($C85,MOVESOutput!$E$1127:$G$1201,3,FALSE)</f>
        <v>2.2501499929842954E-2</v>
      </c>
    </row>
    <row r="86" spans="1:22" x14ac:dyDescent="0.3">
      <c r="A86">
        <v>82</v>
      </c>
      <c r="B86" s="4">
        <v>73</v>
      </c>
      <c r="C86">
        <v>73</v>
      </c>
      <c r="D86" s="14" t="s">
        <v>219</v>
      </c>
      <c r="E86">
        <f>VLOOKUP($C86,'Traffic Data wo Transit'!$A$2:$E$77,4,FALSE)</f>
        <v>18</v>
      </c>
      <c r="F86">
        <f>VLOOKUP($C86,'Traffic Data wo Transit'!$A$2:$E$77,5,FALSE)</f>
        <v>40</v>
      </c>
      <c r="G86" s="6">
        <f>VLOOKUP($C86,MOVESOutput!$E$2:$G$76,3,FALSE)</f>
        <v>0.10656957223777387</v>
      </c>
      <c r="H86" s="6">
        <f>VLOOKUP($C86,MOVESOutput!$E$77:$G$151,3,FALSE)</f>
        <v>0.11315614597586245</v>
      </c>
      <c r="I86" s="6">
        <f>VLOOKUP($C86,MOVESOutput!$E$152:$G$226,3,FALSE)</f>
        <v>9.6267364444226691E-2</v>
      </c>
      <c r="J86" s="6">
        <f>VLOOKUP($C86,MOVESOutput!$E$227:$G$301,3,FALSE)</f>
        <v>9.6999043102936208E-2</v>
      </c>
      <c r="K86" s="6">
        <f>VLOOKUP($C86,MOVESOutput!$E$302:$G$376,3,FALSE)</f>
        <v>7.8773794642870626E-2</v>
      </c>
      <c r="L86" s="6">
        <f>VLOOKUP($C86,MOVESOutput!$E$377:$G$451,3,FALSE)</f>
        <v>8.341572475447713E-2</v>
      </c>
      <c r="M86" s="6">
        <f>VLOOKUP($C86,MOVESOutput!$E$452:$G$526,3,FALSE)</f>
        <v>6.9124510980681841E-2</v>
      </c>
      <c r="N86" s="6">
        <f>VLOOKUP($C86,MOVESOutput!$E$527:$G$601,3,FALSE)</f>
        <v>6.8717319098735186E-2</v>
      </c>
      <c r="O86" s="6">
        <f>VLOOKUP($C86,MOVESOutput!$E$602:$G$676,3,FALSE)</f>
        <v>6.3459965264006699E-2</v>
      </c>
      <c r="P86" s="6">
        <f>VLOOKUP($C86,MOVESOutput!$E$677:$G$751,3,FALSE)</f>
        <v>6.5528835810535327E-2</v>
      </c>
      <c r="Q86" s="6">
        <f>VLOOKUP($C86,MOVESOutput!$E$752:$G$826,3,FALSE)</f>
        <v>6.1347216037413874E-2</v>
      </c>
      <c r="R86" s="6">
        <f>VLOOKUP($C86,MOVESOutput!$E$827:$G$901,3,FALSE)</f>
        <v>6.1347845476669535E-2</v>
      </c>
      <c r="S86" s="6">
        <f>VLOOKUP($C86,MOVESOutput!$E$902:$G$976,3,FALSE)</f>
        <v>7.5411599171337371E-2</v>
      </c>
      <c r="T86" s="6">
        <f>VLOOKUP($C86,MOVESOutput!$E$977:$G$1051,3,FALSE)</f>
        <v>7.9043681400924826E-2</v>
      </c>
      <c r="U86" s="6">
        <f>VLOOKUP($C86,MOVESOutput!$E$1052:$G$1126,3,FALSE)</f>
        <v>6.7175981370056259E-2</v>
      </c>
      <c r="V86" s="6">
        <f>VLOOKUP($C86,MOVESOutput!$E$1127:$G$1201,3,FALSE)</f>
        <v>6.8717319098735186E-2</v>
      </c>
    </row>
    <row r="87" spans="1:22" x14ac:dyDescent="0.3">
      <c r="A87">
        <v>83</v>
      </c>
      <c r="B87" s="4">
        <v>74</v>
      </c>
      <c r="C87">
        <v>74</v>
      </c>
      <c r="D87" s="14" t="s">
        <v>220</v>
      </c>
      <c r="E87">
        <f>VLOOKUP($C87,'Traffic Data wo Transit'!$A$2:$E$77,4,FALSE)</f>
        <v>37</v>
      </c>
      <c r="F87">
        <f>VLOOKUP($C87,'Traffic Data wo Transit'!$A$2:$E$77,5,FALSE)</f>
        <v>80</v>
      </c>
      <c r="G87" s="6">
        <f>VLOOKUP($C87,MOVESOutput!$E$2:$G$76,3,FALSE)</f>
        <v>0.10656984992645489</v>
      </c>
      <c r="H87" s="6">
        <f>VLOOKUP($C87,MOVESOutput!$E$77:$G$151,3,FALSE)</f>
        <v>0.11315605737497944</v>
      </c>
      <c r="I87" s="6">
        <f>VLOOKUP($C87,MOVESOutput!$E$152:$G$226,3,FALSE)</f>
        <v>9.6267636100257709E-2</v>
      </c>
      <c r="J87" s="6">
        <f>VLOOKUP($C87,MOVESOutput!$E$227:$G$301,3,FALSE)</f>
        <v>9.6998975181498373E-2</v>
      </c>
      <c r="K87" s="6">
        <f>VLOOKUP($C87,MOVESOutput!$E$302:$G$376,3,FALSE)</f>
        <v>7.8773963885474432E-2</v>
      </c>
      <c r="L87" s="6">
        <f>VLOOKUP($C87,MOVESOutput!$E$377:$G$451,3,FALSE)</f>
        <v>8.3415759803350517E-2</v>
      </c>
      <c r="M87" s="6">
        <f>VLOOKUP($C87,MOVESOutput!$E$452:$G$526,3,FALSE)</f>
        <v>6.9124668360836444E-2</v>
      </c>
      <c r="N87" s="6">
        <f>VLOOKUP($C87,MOVESOutput!$E$527:$G$601,3,FALSE)</f>
        <v>6.871732906741837E-2</v>
      </c>
      <c r="O87" s="6">
        <f>VLOOKUP($C87,MOVESOutput!$E$602:$G$676,3,FALSE)</f>
        <v>6.3460080056198201E-2</v>
      </c>
      <c r="P87" s="6">
        <f>VLOOKUP($C87,MOVESOutput!$E$677:$G$751,3,FALSE)</f>
        <v>6.5528834082364526E-2</v>
      </c>
      <c r="Q87" s="6">
        <f>VLOOKUP($C87,MOVESOutput!$E$752:$G$826,3,FALSE)</f>
        <v>6.1347384069827524E-2</v>
      </c>
      <c r="R87" s="6">
        <f>VLOOKUP($C87,MOVESOutput!$E$827:$G$901,3,FALSE)</f>
        <v>6.1347847201091377E-2</v>
      </c>
      <c r="S87" s="6">
        <f>VLOOKUP($C87,MOVESOutput!$E$902:$G$976,3,FALSE)</f>
        <v>7.5411794596204049E-2</v>
      </c>
      <c r="T87" s="6">
        <f>VLOOKUP($C87,MOVESOutput!$E$977:$G$1051,3,FALSE)</f>
        <v>7.9043702073876732E-2</v>
      </c>
      <c r="U87" s="6">
        <f>VLOOKUP($C87,MOVESOutput!$E$1052:$G$1126,3,FALSE)</f>
        <v>6.7176130014770075E-2</v>
      </c>
      <c r="V87" s="6">
        <f>VLOOKUP($C87,MOVESOutput!$E$1127:$G$1201,3,FALSE)</f>
        <v>6.871732906741837E-2</v>
      </c>
    </row>
  </sheetData>
  <mergeCells count="6">
    <mergeCell ref="G1:V1"/>
    <mergeCell ref="E2:F2"/>
    <mergeCell ref="G2:J2"/>
    <mergeCell ref="K2:N2"/>
    <mergeCell ref="O2:R2"/>
    <mergeCell ref="S2:V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3"/>
  <sheetViews>
    <sheetView zoomScale="102" zoomScaleNormal="102" workbookViewId="0"/>
  </sheetViews>
  <sheetFormatPr defaultRowHeight="14.4" x14ac:dyDescent="0.3"/>
  <cols>
    <col min="1" max="1" width="9.88671875" style="17" customWidth="1"/>
    <col min="2" max="2" width="41.5546875" style="17" customWidth="1"/>
    <col min="3" max="3" width="10.109375" style="17" customWidth="1"/>
    <col min="4" max="4" width="10.33203125" style="17" customWidth="1"/>
    <col min="5" max="5" width="9.88671875" style="17" bestFit="1" customWidth="1"/>
    <col min="6" max="6" width="0" style="17" hidden="1" customWidth="1"/>
    <col min="7" max="7" width="10.6640625" style="17" hidden="1" customWidth="1"/>
    <col min="8" max="8" width="15.109375" style="17" hidden="1" customWidth="1"/>
    <col min="9" max="12" width="18.88671875" style="17" hidden="1" customWidth="1"/>
    <col min="13" max="13" width="16.6640625" style="17" hidden="1" customWidth="1"/>
    <col min="14" max="16" width="8.88671875" style="17"/>
    <col min="257" max="257" width="9.88671875" customWidth="1"/>
    <col min="258" max="258" width="41.5546875" customWidth="1"/>
    <col min="259" max="259" width="10.109375" customWidth="1"/>
    <col min="260" max="260" width="10.33203125" customWidth="1"/>
    <col min="261" max="261" width="9.88671875" bestFit="1" customWidth="1"/>
    <col min="262" max="269" width="0" hidden="1" customWidth="1"/>
    <col min="513" max="513" width="9.88671875" customWidth="1"/>
    <col min="514" max="514" width="41.5546875" customWidth="1"/>
    <col min="515" max="515" width="10.109375" customWidth="1"/>
    <col min="516" max="516" width="10.33203125" customWidth="1"/>
    <col min="517" max="517" width="9.88671875" bestFit="1" customWidth="1"/>
    <col min="518" max="525" width="0" hidden="1" customWidth="1"/>
    <col min="769" max="769" width="9.88671875" customWidth="1"/>
    <col min="770" max="770" width="41.5546875" customWidth="1"/>
    <col min="771" max="771" width="10.109375" customWidth="1"/>
    <col min="772" max="772" width="10.33203125" customWidth="1"/>
    <col min="773" max="773" width="9.88671875" bestFit="1" customWidth="1"/>
    <col min="774" max="781" width="0" hidden="1" customWidth="1"/>
    <col min="1025" max="1025" width="9.88671875" customWidth="1"/>
    <col min="1026" max="1026" width="41.5546875" customWidth="1"/>
    <col min="1027" max="1027" width="10.109375" customWidth="1"/>
    <col min="1028" max="1028" width="10.33203125" customWidth="1"/>
    <col min="1029" max="1029" width="9.88671875" bestFit="1" customWidth="1"/>
    <col min="1030" max="1037" width="0" hidden="1" customWidth="1"/>
    <col min="1281" max="1281" width="9.88671875" customWidth="1"/>
    <col min="1282" max="1282" width="41.5546875" customWidth="1"/>
    <col min="1283" max="1283" width="10.109375" customWidth="1"/>
    <col min="1284" max="1284" width="10.33203125" customWidth="1"/>
    <col min="1285" max="1285" width="9.88671875" bestFit="1" customWidth="1"/>
    <col min="1286" max="1293" width="0" hidden="1" customWidth="1"/>
    <col min="1537" max="1537" width="9.88671875" customWidth="1"/>
    <col min="1538" max="1538" width="41.5546875" customWidth="1"/>
    <col min="1539" max="1539" width="10.109375" customWidth="1"/>
    <col min="1540" max="1540" width="10.33203125" customWidth="1"/>
    <col min="1541" max="1541" width="9.88671875" bestFit="1" customWidth="1"/>
    <col min="1542" max="1549" width="0" hidden="1" customWidth="1"/>
    <col min="1793" max="1793" width="9.88671875" customWidth="1"/>
    <col min="1794" max="1794" width="41.5546875" customWidth="1"/>
    <col min="1795" max="1795" width="10.109375" customWidth="1"/>
    <col min="1796" max="1796" width="10.33203125" customWidth="1"/>
    <col min="1797" max="1797" width="9.88671875" bestFit="1" customWidth="1"/>
    <col min="1798" max="1805" width="0" hidden="1" customWidth="1"/>
    <col min="2049" max="2049" width="9.88671875" customWidth="1"/>
    <col min="2050" max="2050" width="41.5546875" customWidth="1"/>
    <col min="2051" max="2051" width="10.109375" customWidth="1"/>
    <col min="2052" max="2052" width="10.33203125" customWidth="1"/>
    <col min="2053" max="2053" width="9.88671875" bestFit="1" customWidth="1"/>
    <col min="2054" max="2061" width="0" hidden="1" customWidth="1"/>
    <col min="2305" max="2305" width="9.88671875" customWidth="1"/>
    <col min="2306" max="2306" width="41.5546875" customWidth="1"/>
    <col min="2307" max="2307" width="10.109375" customWidth="1"/>
    <col min="2308" max="2308" width="10.33203125" customWidth="1"/>
    <col min="2309" max="2309" width="9.88671875" bestFit="1" customWidth="1"/>
    <col min="2310" max="2317" width="0" hidden="1" customWidth="1"/>
    <col min="2561" max="2561" width="9.88671875" customWidth="1"/>
    <col min="2562" max="2562" width="41.5546875" customWidth="1"/>
    <col min="2563" max="2563" width="10.109375" customWidth="1"/>
    <col min="2564" max="2564" width="10.33203125" customWidth="1"/>
    <col min="2565" max="2565" width="9.88671875" bestFit="1" customWidth="1"/>
    <col min="2566" max="2573" width="0" hidden="1" customWidth="1"/>
    <col min="2817" max="2817" width="9.88671875" customWidth="1"/>
    <col min="2818" max="2818" width="41.5546875" customWidth="1"/>
    <col min="2819" max="2819" width="10.109375" customWidth="1"/>
    <col min="2820" max="2820" width="10.33203125" customWidth="1"/>
    <col min="2821" max="2821" width="9.88671875" bestFit="1" customWidth="1"/>
    <col min="2822" max="2829" width="0" hidden="1" customWidth="1"/>
    <col min="3073" max="3073" width="9.88671875" customWidth="1"/>
    <col min="3074" max="3074" width="41.5546875" customWidth="1"/>
    <col min="3075" max="3075" width="10.109375" customWidth="1"/>
    <col min="3076" max="3076" width="10.33203125" customWidth="1"/>
    <col min="3077" max="3077" width="9.88671875" bestFit="1" customWidth="1"/>
    <col min="3078" max="3085" width="0" hidden="1" customWidth="1"/>
    <col min="3329" max="3329" width="9.88671875" customWidth="1"/>
    <col min="3330" max="3330" width="41.5546875" customWidth="1"/>
    <col min="3331" max="3331" width="10.109375" customWidth="1"/>
    <col min="3332" max="3332" width="10.33203125" customWidth="1"/>
    <col min="3333" max="3333" width="9.88671875" bestFit="1" customWidth="1"/>
    <col min="3334" max="3341" width="0" hidden="1" customWidth="1"/>
    <col min="3585" max="3585" width="9.88671875" customWidth="1"/>
    <col min="3586" max="3586" width="41.5546875" customWidth="1"/>
    <col min="3587" max="3587" width="10.109375" customWidth="1"/>
    <col min="3588" max="3588" width="10.33203125" customWidth="1"/>
    <col min="3589" max="3589" width="9.88671875" bestFit="1" customWidth="1"/>
    <col min="3590" max="3597" width="0" hidden="1" customWidth="1"/>
    <col min="3841" max="3841" width="9.88671875" customWidth="1"/>
    <col min="3842" max="3842" width="41.5546875" customWidth="1"/>
    <col min="3843" max="3843" width="10.109375" customWidth="1"/>
    <col min="3844" max="3844" width="10.33203125" customWidth="1"/>
    <col min="3845" max="3845" width="9.88671875" bestFit="1" customWidth="1"/>
    <col min="3846" max="3853" width="0" hidden="1" customWidth="1"/>
    <col min="4097" max="4097" width="9.88671875" customWidth="1"/>
    <col min="4098" max="4098" width="41.5546875" customWidth="1"/>
    <col min="4099" max="4099" width="10.109375" customWidth="1"/>
    <col min="4100" max="4100" width="10.33203125" customWidth="1"/>
    <col min="4101" max="4101" width="9.88671875" bestFit="1" customWidth="1"/>
    <col min="4102" max="4109" width="0" hidden="1" customWidth="1"/>
    <col min="4353" max="4353" width="9.88671875" customWidth="1"/>
    <col min="4354" max="4354" width="41.5546875" customWidth="1"/>
    <col min="4355" max="4355" width="10.109375" customWidth="1"/>
    <col min="4356" max="4356" width="10.33203125" customWidth="1"/>
    <col min="4357" max="4357" width="9.88671875" bestFit="1" customWidth="1"/>
    <col min="4358" max="4365" width="0" hidden="1" customWidth="1"/>
    <col min="4609" max="4609" width="9.88671875" customWidth="1"/>
    <col min="4610" max="4610" width="41.5546875" customWidth="1"/>
    <col min="4611" max="4611" width="10.109375" customWidth="1"/>
    <col min="4612" max="4612" width="10.33203125" customWidth="1"/>
    <col min="4613" max="4613" width="9.88671875" bestFit="1" customWidth="1"/>
    <col min="4614" max="4621" width="0" hidden="1" customWidth="1"/>
    <col min="4865" max="4865" width="9.88671875" customWidth="1"/>
    <col min="4866" max="4866" width="41.5546875" customWidth="1"/>
    <col min="4867" max="4867" width="10.109375" customWidth="1"/>
    <col min="4868" max="4868" width="10.33203125" customWidth="1"/>
    <col min="4869" max="4869" width="9.88671875" bestFit="1" customWidth="1"/>
    <col min="4870" max="4877" width="0" hidden="1" customWidth="1"/>
    <col min="5121" max="5121" width="9.88671875" customWidth="1"/>
    <col min="5122" max="5122" width="41.5546875" customWidth="1"/>
    <col min="5123" max="5123" width="10.109375" customWidth="1"/>
    <col min="5124" max="5124" width="10.33203125" customWidth="1"/>
    <col min="5125" max="5125" width="9.88671875" bestFit="1" customWidth="1"/>
    <col min="5126" max="5133" width="0" hidden="1" customWidth="1"/>
    <col min="5377" max="5377" width="9.88671875" customWidth="1"/>
    <col min="5378" max="5378" width="41.5546875" customWidth="1"/>
    <col min="5379" max="5379" width="10.109375" customWidth="1"/>
    <col min="5380" max="5380" width="10.33203125" customWidth="1"/>
    <col min="5381" max="5381" width="9.88671875" bestFit="1" customWidth="1"/>
    <col min="5382" max="5389" width="0" hidden="1" customWidth="1"/>
    <col min="5633" max="5633" width="9.88671875" customWidth="1"/>
    <col min="5634" max="5634" width="41.5546875" customWidth="1"/>
    <col min="5635" max="5635" width="10.109375" customWidth="1"/>
    <col min="5636" max="5636" width="10.33203125" customWidth="1"/>
    <col min="5637" max="5637" width="9.88671875" bestFit="1" customWidth="1"/>
    <col min="5638" max="5645" width="0" hidden="1" customWidth="1"/>
    <col min="5889" max="5889" width="9.88671875" customWidth="1"/>
    <col min="5890" max="5890" width="41.5546875" customWidth="1"/>
    <col min="5891" max="5891" width="10.109375" customWidth="1"/>
    <col min="5892" max="5892" width="10.33203125" customWidth="1"/>
    <col min="5893" max="5893" width="9.88671875" bestFit="1" customWidth="1"/>
    <col min="5894" max="5901" width="0" hidden="1" customWidth="1"/>
    <col min="6145" max="6145" width="9.88671875" customWidth="1"/>
    <col min="6146" max="6146" width="41.5546875" customWidth="1"/>
    <col min="6147" max="6147" width="10.109375" customWidth="1"/>
    <col min="6148" max="6148" width="10.33203125" customWidth="1"/>
    <col min="6149" max="6149" width="9.88671875" bestFit="1" customWidth="1"/>
    <col min="6150" max="6157" width="0" hidden="1" customWidth="1"/>
    <col min="6401" max="6401" width="9.88671875" customWidth="1"/>
    <col min="6402" max="6402" width="41.5546875" customWidth="1"/>
    <col min="6403" max="6403" width="10.109375" customWidth="1"/>
    <col min="6404" max="6404" width="10.33203125" customWidth="1"/>
    <col min="6405" max="6405" width="9.88671875" bestFit="1" customWidth="1"/>
    <col min="6406" max="6413" width="0" hidden="1" customWidth="1"/>
    <col min="6657" max="6657" width="9.88671875" customWidth="1"/>
    <col min="6658" max="6658" width="41.5546875" customWidth="1"/>
    <col min="6659" max="6659" width="10.109375" customWidth="1"/>
    <col min="6660" max="6660" width="10.33203125" customWidth="1"/>
    <col min="6661" max="6661" width="9.88671875" bestFit="1" customWidth="1"/>
    <col min="6662" max="6669" width="0" hidden="1" customWidth="1"/>
    <col min="6913" max="6913" width="9.88671875" customWidth="1"/>
    <col min="6914" max="6914" width="41.5546875" customWidth="1"/>
    <col min="6915" max="6915" width="10.109375" customWidth="1"/>
    <col min="6916" max="6916" width="10.33203125" customWidth="1"/>
    <col min="6917" max="6917" width="9.88671875" bestFit="1" customWidth="1"/>
    <col min="6918" max="6925" width="0" hidden="1" customWidth="1"/>
    <col min="7169" max="7169" width="9.88671875" customWidth="1"/>
    <col min="7170" max="7170" width="41.5546875" customWidth="1"/>
    <col min="7171" max="7171" width="10.109375" customWidth="1"/>
    <col min="7172" max="7172" width="10.33203125" customWidth="1"/>
    <col min="7173" max="7173" width="9.88671875" bestFit="1" customWidth="1"/>
    <col min="7174" max="7181" width="0" hidden="1" customWidth="1"/>
    <col min="7425" max="7425" width="9.88671875" customWidth="1"/>
    <col min="7426" max="7426" width="41.5546875" customWidth="1"/>
    <col min="7427" max="7427" width="10.109375" customWidth="1"/>
    <col min="7428" max="7428" width="10.33203125" customWidth="1"/>
    <col min="7429" max="7429" width="9.88671875" bestFit="1" customWidth="1"/>
    <col min="7430" max="7437" width="0" hidden="1" customWidth="1"/>
    <col min="7681" max="7681" width="9.88671875" customWidth="1"/>
    <col min="7682" max="7682" width="41.5546875" customWidth="1"/>
    <col min="7683" max="7683" width="10.109375" customWidth="1"/>
    <col min="7684" max="7684" width="10.33203125" customWidth="1"/>
    <col min="7685" max="7685" width="9.88671875" bestFit="1" customWidth="1"/>
    <col min="7686" max="7693" width="0" hidden="1" customWidth="1"/>
    <col min="7937" max="7937" width="9.88671875" customWidth="1"/>
    <col min="7938" max="7938" width="41.5546875" customWidth="1"/>
    <col min="7939" max="7939" width="10.109375" customWidth="1"/>
    <col min="7940" max="7940" width="10.33203125" customWidth="1"/>
    <col min="7941" max="7941" width="9.88671875" bestFit="1" customWidth="1"/>
    <col min="7942" max="7949" width="0" hidden="1" customWidth="1"/>
    <col min="8193" max="8193" width="9.88671875" customWidth="1"/>
    <col min="8194" max="8194" width="41.5546875" customWidth="1"/>
    <col min="8195" max="8195" width="10.109375" customWidth="1"/>
    <col min="8196" max="8196" width="10.33203125" customWidth="1"/>
    <col min="8197" max="8197" width="9.88671875" bestFit="1" customWidth="1"/>
    <col min="8198" max="8205" width="0" hidden="1" customWidth="1"/>
    <col min="8449" max="8449" width="9.88671875" customWidth="1"/>
    <col min="8450" max="8450" width="41.5546875" customWidth="1"/>
    <col min="8451" max="8451" width="10.109375" customWidth="1"/>
    <col min="8452" max="8452" width="10.33203125" customWidth="1"/>
    <col min="8453" max="8453" width="9.88671875" bestFit="1" customWidth="1"/>
    <col min="8454" max="8461" width="0" hidden="1" customWidth="1"/>
    <col min="8705" max="8705" width="9.88671875" customWidth="1"/>
    <col min="8706" max="8706" width="41.5546875" customWidth="1"/>
    <col min="8707" max="8707" width="10.109375" customWidth="1"/>
    <col min="8708" max="8708" width="10.33203125" customWidth="1"/>
    <col min="8709" max="8709" width="9.88671875" bestFit="1" customWidth="1"/>
    <col min="8710" max="8717" width="0" hidden="1" customWidth="1"/>
    <col min="8961" max="8961" width="9.88671875" customWidth="1"/>
    <col min="8962" max="8962" width="41.5546875" customWidth="1"/>
    <col min="8963" max="8963" width="10.109375" customWidth="1"/>
    <col min="8964" max="8964" width="10.33203125" customWidth="1"/>
    <col min="8965" max="8965" width="9.88671875" bestFit="1" customWidth="1"/>
    <col min="8966" max="8973" width="0" hidden="1" customWidth="1"/>
    <col min="9217" max="9217" width="9.88671875" customWidth="1"/>
    <col min="9218" max="9218" width="41.5546875" customWidth="1"/>
    <col min="9219" max="9219" width="10.109375" customWidth="1"/>
    <col min="9220" max="9220" width="10.33203125" customWidth="1"/>
    <col min="9221" max="9221" width="9.88671875" bestFit="1" customWidth="1"/>
    <col min="9222" max="9229" width="0" hidden="1" customWidth="1"/>
    <col min="9473" max="9473" width="9.88671875" customWidth="1"/>
    <col min="9474" max="9474" width="41.5546875" customWidth="1"/>
    <col min="9475" max="9475" width="10.109375" customWidth="1"/>
    <col min="9476" max="9476" width="10.33203125" customWidth="1"/>
    <col min="9477" max="9477" width="9.88671875" bestFit="1" customWidth="1"/>
    <col min="9478" max="9485" width="0" hidden="1" customWidth="1"/>
    <col min="9729" max="9729" width="9.88671875" customWidth="1"/>
    <col min="9730" max="9730" width="41.5546875" customWidth="1"/>
    <col min="9731" max="9731" width="10.109375" customWidth="1"/>
    <col min="9732" max="9732" width="10.33203125" customWidth="1"/>
    <col min="9733" max="9733" width="9.88671875" bestFit="1" customWidth="1"/>
    <col min="9734" max="9741" width="0" hidden="1" customWidth="1"/>
    <col min="9985" max="9985" width="9.88671875" customWidth="1"/>
    <col min="9986" max="9986" width="41.5546875" customWidth="1"/>
    <col min="9987" max="9987" width="10.109375" customWidth="1"/>
    <col min="9988" max="9988" width="10.33203125" customWidth="1"/>
    <col min="9989" max="9989" width="9.88671875" bestFit="1" customWidth="1"/>
    <col min="9990" max="9997" width="0" hidden="1" customWidth="1"/>
    <col min="10241" max="10241" width="9.88671875" customWidth="1"/>
    <col min="10242" max="10242" width="41.5546875" customWidth="1"/>
    <col min="10243" max="10243" width="10.109375" customWidth="1"/>
    <col min="10244" max="10244" width="10.33203125" customWidth="1"/>
    <col min="10245" max="10245" width="9.88671875" bestFit="1" customWidth="1"/>
    <col min="10246" max="10253" width="0" hidden="1" customWidth="1"/>
    <col min="10497" max="10497" width="9.88671875" customWidth="1"/>
    <col min="10498" max="10498" width="41.5546875" customWidth="1"/>
    <col min="10499" max="10499" width="10.109375" customWidth="1"/>
    <col min="10500" max="10500" width="10.33203125" customWidth="1"/>
    <col min="10501" max="10501" width="9.88671875" bestFit="1" customWidth="1"/>
    <col min="10502" max="10509" width="0" hidden="1" customWidth="1"/>
    <col min="10753" max="10753" width="9.88671875" customWidth="1"/>
    <col min="10754" max="10754" width="41.5546875" customWidth="1"/>
    <col min="10755" max="10755" width="10.109375" customWidth="1"/>
    <col min="10756" max="10756" width="10.33203125" customWidth="1"/>
    <col min="10757" max="10757" width="9.88671875" bestFit="1" customWidth="1"/>
    <col min="10758" max="10765" width="0" hidden="1" customWidth="1"/>
    <col min="11009" max="11009" width="9.88671875" customWidth="1"/>
    <col min="11010" max="11010" width="41.5546875" customWidth="1"/>
    <col min="11011" max="11011" width="10.109375" customWidth="1"/>
    <col min="11012" max="11012" width="10.33203125" customWidth="1"/>
    <col min="11013" max="11013" width="9.88671875" bestFit="1" customWidth="1"/>
    <col min="11014" max="11021" width="0" hidden="1" customWidth="1"/>
    <col min="11265" max="11265" width="9.88671875" customWidth="1"/>
    <col min="11266" max="11266" width="41.5546875" customWidth="1"/>
    <col min="11267" max="11267" width="10.109375" customWidth="1"/>
    <col min="11268" max="11268" width="10.33203125" customWidth="1"/>
    <col min="11269" max="11269" width="9.88671875" bestFit="1" customWidth="1"/>
    <col min="11270" max="11277" width="0" hidden="1" customWidth="1"/>
    <col min="11521" max="11521" width="9.88671875" customWidth="1"/>
    <col min="11522" max="11522" width="41.5546875" customWidth="1"/>
    <col min="11523" max="11523" width="10.109375" customWidth="1"/>
    <col min="11524" max="11524" width="10.33203125" customWidth="1"/>
    <col min="11525" max="11525" width="9.88671875" bestFit="1" customWidth="1"/>
    <col min="11526" max="11533" width="0" hidden="1" customWidth="1"/>
    <col min="11777" max="11777" width="9.88671875" customWidth="1"/>
    <col min="11778" max="11778" width="41.5546875" customWidth="1"/>
    <col min="11779" max="11779" width="10.109375" customWidth="1"/>
    <col min="11780" max="11780" width="10.33203125" customWidth="1"/>
    <col min="11781" max="11781" width="9.88671875" bestFit="1" customWidth="1"/>
    <col min="11782" max="11789" width="0" hidden="1" customWidth="1"/>
    <col min="12033" max="12033" width="9.88671875" customWidth="1"/>
    <col min="12034" max="12034" width="41.5546875" customWidth="1"/>
    <col min="12035" max="12035" width="10.109375" customWidth="1"/>
    <col min="12036" max="12036" width="10.33203125" customWidth="1"/>
    <col min="12037" max="12037" width="9.88671875" bestFit="1" customWidth="1"/>
    <col min="12038" max="12045" width="0" hidden="1" customWidth="1"/>
    <col min="12289" max="12289" width="9.88671875" customWidth="1"/>
    <col min="12290" max="12290" width="41.5546875" customWidth="1"/>
    <col min="12291" max="12291" width="10.109375" customWidth="1"/>
    <col min="12292" max="12292" width="10.33203125" customWidth="1"/>
    <col min="12293" max="12293" width="9.88671875" bestFit="1" customWidth="1"/>
    <col min="12294" max="12301" width="0" hidden="1" customWidth="1"/>
    <col min="12545" max="12545" width="9.88671875" customWidth="1"/>
    <col min="12546" max="12546" width="41.5546875" customWidth="1"/>
    <col min="12547" max="12547" width="10.109375" customWidth="1"/>
    <col min="12548" max="12548" width="10.33203125" customWidth="1"/>
    <col min="12549" max="12549" width="9.88671875" bestFit="1" customWidth="1"/>
    <col min="12550" max="12557" width="0" hidden="1" customWidth="1"/>
    <col min="12801" max="12801" width="9.88671875" customWidth="1"/>
    <col min="12802" max="12802" width="41.5546875" customWidth="1"/>
    <col min="12803" max="12803" width="10.109375" customWidth="1"/>
    <col min="12804" max="12804" width="10.33203125" customWidth="1"/>
    <col min="12805" max="12805" width="9.88671875" bestFit="1" customWidth="1"/>
    <col min="12806" max="12813" width="0" hidden="1" customWidth="1"/>
    <col min="13057" max="13057" width="9.88671875" customWidth="1"/>
    <col min="13058" max="13058" width="41.5546875" customWidth="1"/>
    <col min="13059" max="13059" width="10.109375" customWidth="1"/>
    <col min="13060" max="13060" width="10.33203125" customWidth="1"/>
    <col min="13061" max="13061" width="9.88671875" bestFit="1" customWidth="1"/>
    <col min="13062" max="13069" width="0" hidden="1" customWidth="1"/>
    <col min="13313" max="13313" width="9.88671875" customWidth="1"/>
    <col min="13314" max="13314" width="41.5546875" customWidth="1"/>
    <col min="13315" max="13315" width="10.109375" customWidth="1"/>
    <col min="13316" max="13316" width="10.33203125" customWidth="1"/>
    <col min="13317" max="13317" width="9.88671875" bestFit="1" customWidth="1"/>
    <col min="13318" max="13325" width="0" hidden="1" customWidth="1"/>
    <col min="13569" max="13569" width="9.88671875" customWidth="1"/>
    <col min="13570" max="13570" width="41.5546875" customWidth="1"/>
    <col min="13571" max="13571" width="10.109375" customWidth="1"/>
    <col min="13572" max="13572" width="10.33203125" customWidth="1"/>
    <col min="13573" max="13573" width="9.88671875" bestFit="1" customWidth="1"/>
    <col min="13574" max="13581" width="0" hidden="1" customWidth="1"/>
    <col min="13825" max="13825" width="9.88671875" customWidth="1"/>
    <col min="13826" max="13826" width="41.5546875" customWidth="1"/>
    <col min="13827" max="13827" width="10.109375" customWidth="1"/>
    <col min="13828" max="13828" width="10.33203125" customWidth="1"/>
    <col min="13829" max="13829" width="9.88671875" bestFit="1" customWidth="1"/>
    <col min="13830" max="13837" width="0" hidden="1" customWidth="1"/>
    <col min="14081" max="14081" width="9.88671875" customWidth="1"/>
    <col min="14082" max="14082" width="41.5546875" customWidth="1"/>
    <col min="14083" max="14083" width="10.109375" customWidth="1"/>
    <col min="14084" max="14084" width="10.33203125" customWidth="1"/>
    <col min="14085" max="14085" width="9.88671875" bestFit="1" customWidth="1"/>
    <col min="14086" max="14093" width="0" hidden="1" customWidth="1"/>
    <col min="14337" max="14337" width="9.88671875" customWidth="1"/>
    <col min="14338" max="14338" width="41.5546875" customWidth="1"/>
    <col min="14339" max="14339" width="10.109375" customWidth="1"/>
    <col min="14340" max="14340" width="10.33203125" customWidth="1"/>
    <col min="14341" max="14341" width="9.88671875" bestFit="1" customWidth="1"/>
    <col min="14342" max="14349" width="0" hidden="1" customWidth="1"/>
    <col min="14593" max="14593" width="9.88671875" customWidth="1"/>
    <col min="14594" max="14594" width="41.5546875" customWidth="1"/>
    <col min="14595" max="14595" width="10.109375" customWidth="1"/>
    <col min="14596" max="14596" width="10.33203125" customWidth="1"/>
    <col min="14597" max="14597" width="9.88671875" bestFit="1" customWidth="1"/>
    <col min="14598" max="14605" width="0" hidden="1" customWidth="1"/>
    <col min="14849" max="14849" width="9.88671875" customWidth="1"/>
    <col min="14850" max="14850" width="41.5546875" customWidth="1"/>
    <col min="14851" max="14851" width="10.109375" customWidth="1"/>
    <col min="14852" max="14852" width="10.33203125" customWidth="1"/>
    <col min="14853" max="14853" width="9.88671875" bestFit="1" customWidth="1"/>
    <col min="14854" max="14861" width="0" hidden="1" customWidth="1"/>
    <col min="15105" max="15105" width="9.88671875" customWidth="1"/>
    <col min="15106" max="15106" width="41.5546875" customWidth="1"/>
    <col min="15107" max="15107" width="10.109375" customWidth="1"/>
    <col min="15108" max="15108" width="10.33203125" customWidth="1"/>
    <col min="15109" max="15109" width="9.88671875" bestFit="1" customWidth="1"/>
    <col min="15110" max="15117" width="0" hidden="1" customWidth="1"/>
    <col min="15361" max="15361" width="9.88671875" customWidth="1"/>
    <col min="15362" max="15362" width="41.5546875" customWidth="1"/>
    <col min="15363" max="15363" width="10.109375" customWidth="1"/>
    <col min="15364" max="15364" width="10.33203125" customWidth="1"/>
    <col min="15365" max="15365" width="9.88671875" bestFit="1" customWidth="1"/>
    <col min="15366" max="15373" width="0" hidden="1" customWidth="1"/>
    <col min="15617" max="15617" width="9.88671875" customWidth="1"/>
    <col min="15618" max="15618" width="41.5546875" customWidth="1"/>
    <col min="15619" max="15619" width="10.109375" customWidth="1"/>
    <col min="15620" max="15620" width="10.33203125" customWidth="1"/>
    <col min="15621" max="15621" width="9.88671875" bestFit="1" customWidth="1"/>
    <col min="15622" max="15629" width="0" hidden="1" customWidth="1"/>
    <col min="15873" max="15873" width="9.88671875" customWidth="1"/>
    <col min="15874" max="15874" width="41.5546875" customWidth="1"/>
    <col min="15875" max="15875" width="10.109375" customWidth="1"/>
    <col min="15876" max="15876" width="10.33203125" customWidth="1"/>
    <col min="15877" max="15877" width="9.88671875" bestFit="1" customWidth="1"/>
    <col min="15878" max="15885" width="0" hidden="1" customWidth="1"/>
    <col min="16129" max="16129" width="9.88671875" customWidth="1"/>
    <col min="16130" max="16130" width="41.5546875" customWidth="1"/>
    <col min="16131" max="16131" width="10.109375" customWidth="1"/>
    <col min="16132" max="16132" width="10.33203125" customWidth="1"/>
    <col min="16133" max="16133" width="9.88671875" bestFit="1" customWidth="1"/>
    <col min="16134" max="16141" width="0" hidden="1" customWidth="1"/>
  </cols>
  <sheetData>
    <row r="1" spans="1:22" ht="72" x14ac:dyDescent="0.3">
      <c r="A1" s="16" t="s">
        <v>233</v>
      </c>
      <c r="B1" s="16" t="s">
        <v>234</v>
      </c>
      <c r="C1" s="16" t="s">
        <v>235</v>
      </c>
      <c r="D1" s="16" t="s">
        <v>236</v>
      </c>
      <c r="E1" s="16" t="s">
        <v>237</v>
      </c>
      <c r="F1" s="32" t="s">
        <v>238</v>
      </c>
      <c r="G1" s="32" t="s">
        <v>239</v>
      </c>
      <c r="H1" s="33" t="s">
        <v>240</v>
      </c>
      <c r="I1" s="16" t="s">
        <v>241</v>
      </c>
      <c r="J1" s="16" t="s">
        <v>242</v>
      </c>
      <c r="K1" s="16" t="s">
        <v>243</v>
      </c>
      <c r="L1" s="16" t="s">
        <v>244</v>
      </c>
      <c r="M1" s="16" t="s">
        <v>245</v>
      </c>
      <c r="N1" s="16"/>
      <c r="O1" s="16"/>
      <c r="P1" s="16"/>
      <c r="U1" s="30"/>
      <c r="V1" s="30"/>
    </row>
    <row r="2" spans="1:22" x14ac:dyDescent="0.3">
      <c r="A2" s="17">
        <v>1</v>
      </c>
      <c r="B2" s="17" t="s">
        <v>0</v>
      </c>
      <c r="C2" s="17" t="s">
        <v>246</v>
      </c>
      <c r="D2" s="17">
        <v>186</v>
      </c>
      <c r="E2" s="18">
        <v>404</v>
      </c>
      <c r="F2" s="19">
        <v>19.999999999999996</v>
      </c>
      <c r="G2" s="19">
        <v>19.999999999999996</v>
      </c>
      <c r="H2" s="34">
        <v>258.5</v>
      </c>
      <c r="I2" s="17">
        <f t="shared" ref="I2:I65" si="0">H2/1609</f>
        <v>0.16065879428216284</v>
      </c>
      <c r="J2" s="17">
        <v>2</v>
      </c>
      <c r="K2" s="17">
        <f>J2*3</f>
        <v>6</v>
      </c>
      <c r="L2" s="17">
        <f>K2*H2</f>
        <v>1551</v>
      </c>
      <c r="M2" s="17" t="s">
        <v>247</v>
      </c>
      <c r="P2" s="18"/>
    </row>
    <row r="3" spans="1:22" x14ac:dyDescent="0.3">
      <c r="A3" s="20">
        <v>2</v>
      </c>
      <c r="B3" s="20" t="s">
        <v>0</v>
      </c>
      <c r="C3" s="20" t="s">
        <v>248</v>
      </c>
      <c r="D3" s="17">
        <v>237</v>
      </c>
      <c r="E3" s="17">
        <v>514</v>
      </c>
      <c r="F3" s="19">
        <v>39.999999999999993</v>
      </c>
      <c r="G3" s="19">
        <v>39.999999999999993</v>
      </c>
      <c r="H3" s="19">
        <v>64</v>
      </c>
      <c r="I3" s="17">
        <f t="shared" si="0"/>
        <v>3.9776258545680544E-2</v>
      </c>
      <c r="J3" s="17">
        <v>2</v>
      </c>
      <c r="K3" s="17">
        <f t="shared" ref="K3:K66" si="1">J3*3</f>
        <v>6</v>
      </c>
      <c r="L3" s="17">
        <f t="shared" ref="L3:L66" si="2">K3*H3</f>
        <v>384</v>
      </c>
      <c r="M3" s="17" t="s">
        <v>247</v>
      </c>
    </row>
    <row r="4" spans="1:22" x14ac:dyDescent="0.3">
      <c r="A4" s="17">
        <v>3</v>
      </c>
      <c r="B4" s="17" t="s">
        <v>92</v>
      </c>
      <c r="C4" s="17" t="s">
        <v>248</v>
      </c>
      <c r="D4" s="17">
        <v>51</v>
      </c>
      <c r="E4" s="17">
        <v>110</v>
      </c>
      <c r="F4" s="19">
        <v>40</v>
      </c>
      <c r="G4" s="19">
        <v>40</v>
      </c>
      <c r="H4" s="19">
        <v>49</v>
      </c>
      <c r="I4" s="17">
        <f t="shared" si="0"/>
        <v>3.0453697949036667E-2</v>
      </c>
      <c r="J4" s="17">
        <v>1</v>
      </c>
      <c r="K4" s="17">
        <f t="shared" si="1"/>
        <v>3</v>
      </c>
      <c r="L4" s="17">
        <f t="shared" si="2"/>
        <v>147</v>
      </c>
      <c r="M4" s="17" t="s">
        <v>247</v>
      </c>
    </row>
    <row r="5" spans="1:22" x14ac:dyDescent="0.3">
      <c r="A5" s="17">
        <v>4</v>
      </c>
      <c r="B5" s="17" t="s">
        <v>100</v>
      </c>
      <c r="C5" s="17" t="s">
        <v>248</v>
      </c>
      <c r="D5" s="17">
        <v>214</v>
      </c>
      <c r="E5" s="17">
        <v>465</v>
      </c>
      <c r="F5" s="19">
        <v>40</v>
      </c>
      <c r="G5" s="19">
        <v>40</v>
      </c>
      <c r="H5" s="19">
        <v>233.10000000000002</v>
      </c>
      <c r="I5" s="17">
        <f t="shared" si="0"/>
        <v>0.14487259167184588</v>
      </c>
      <c r="J5" s="17">
        <v>3</v>
      </c>
      <c r="K5" s="17">
        <f t="shared" si="1"/>
        <v>9</v>
      </c>
      <c r="L5" s="17">
        <f t="shared" si="2"/>
        <v>2097.9</v>
      </c>
      <c r="M5" s="17" t="s">
        <v>247</v>
      </c>
    </row>
    <row r="6" spans="1:22" x14ac:dyDescent="0.3">
      <c r="A6" s="17">
        <v>5</v>
      </c>
      <c r="B6" s="17" t="s">
        <v>249</v>
      </c>
      <c r="C6" s="17" t="s">
        <v>250</v>
      </c>
      <c r="D6" s="17">
        <v>163</v>
      </c>
      <c r="E6" s="20">
        <v>355</v>
      </c>
      <c r="F6" s="19">
        <v>5.9</v>
      </c>
      <c r="G6" s="19">
        <v>5.9</v>
      </c>
      <c r="H6" s="17">
        <v>22.1</v>
      </c>
      <c r="I6" s="17">
        <f t="shared" si="0"/>
        <v>1.3735239279055315E-2</v>
      </c>
      <c r="J6" s="17">
        <v>3</v>
      </c>
      <c r="K6" s="17">
        <f t="shared" si="1"/>
        <v>9</v>
      </c>
      <c r="L6" s="17">
        <f t="shared" si="2"/>
        <v>198.9</v>
      </c>
      <c r="M6" s="17" t="s">
        <v>247</v>
      </c>
      <c r="P6" s="20"/>
    </row>
    <row r="7" spans="1:22" x14ac:dyDescent="0.3">
      <c r="A7" s="17">
        <v>6</v>
      </c>
      <c r="B7" s="17" t="s">
        <v>2</v>
      </c>
      <c r="C7" s="17" t="s">
        <v>246</v>
      </c>
      <c r="D7" s="17">
        <v>276</v>
      </c>
      <c r="E7" s="17">
        <v>600</v>
      </c>
      <c r="F7" s="19">
        <v>25.760719999999999</v>
      </c>
      <c r="G7" s="19">
        <v>25.760719999999999</v>
      </c>
      <c r="H7" s="19">
        <v>90.5</v>
      </c>
      <c r="I7" s="17">
        <f t="shared" si="0"/>
        <v>5.6246115599751401E-2</v>
      </c>
      <c r="J7" s="17">
        <v>3</v>
      </c>
      <c r="K7" s="17">
        <f t="shared" si="1"/>
        <v>9</v>
      </c>
      <c r="L7" s="17">
        <f t="shared" si="2"/>
        <v>814.5</v>
      </c>
      <c r="M7" s="17" t="s">
        <v>247</v>
      </c>
    </row>
    <row r="8" spans="1:22" x14ac:dyDescent="0.3">
      <c r="A8" s="17">
        <v>7</v>
      </c>
      <c r="B8" s="17" t="s">
        <v>3</v>
      </c>
      <c r="C8" s="17" t="s">
        <v>248</v>
      </c>
      <c r="D8" s="17">
        <v>276</v>
      </c>
      <c r="E8" s="17">
        <v>600</v>
      </c>
      <c r="F8" s="19">
        <v>39.999999999999993</v>
      </c>
      <c r="G8" s="19">
        <v>39.999999999999993</v>
      </c>
      <c r="H8" s="19">
        <v>68.900000000000006</v>
      </c>
      <c r="I8" s="17">
        <f t="shared" si="0"/>
        <v>4.2821628340584214E-2</v>
      </c>
      <c r="J8" s="17">
        <v>3</v>
      </c>
      <c r="K8" s="17">
        <f t="shared" si="1"/>
        <v>9</v>
      </c>
      <c r="L8" s="17">
        <f t="shared" si="2"/>
        <v>620.1</v>
      </c>
      <c r="M8" s="17" t="s">
        <v>247</v>
      </c>
    </row>
    <row r="9" spans="1:22" x14ac:dyDescent="0.3">
      <c r="A9" s="17">
        <v>8</v>
      </c>
      <c r="B9" s="17" t="s">
        <v>4</v>
      </c>
      <c r="C9" s="17" t="s">
        <v>248</v>
      </c>
      <c r="D9" s="17">
        <v>333</v>
      </c>
      <c r="E9" s="17">
        <v>724</v>
      </c>
      <c r="F9" s="19">
        <v>39.999999999999993</v>
      </c>
      <c r="G9" s="19">
        <v>39.999999999999993</v>
      </c>
      <c r="H9" s="19">
        <v>68.599999999999994</v>
      </c>
      <c r="I9" s="17">
        <f t="shared" si="0"/>
        <v>4.2635177128651336E-2</v>
      </c>
      <c r="J9" s="17">
        <v>3</v>
      </c>
      <c r="K9" s="17">
        <f t="shared" si="1"/>
        <v>9</v>
      </c>
      <c r="L9" s="17">
        <f t="shared" si="2"/>
        <v>617.4</v>
      </c>
      <c r="M9" s="17" t="s">
        <v>247</v>
      </c>
    </row>
    <row r="10" spans="1:22" x14ac:dyDescent="0.3">
      <c r="A10" s="17">
        <v>9</v>
      </c>
      <c r="B10" s="17" t="s">
        <v>5</v>
      </c>
      <c r="C10" s="17" t="s">
        <v>250</v>
      </c>
      <c r="D10" s="17">
        <v>235</v>
      </c>
      <c r="E10" s="20">
        <v>511</v>
      </c>
      <c r="F10" s="19">
        <v>12.693935119887163</v>
      </c>
      <c r="G10" s="19">
        <v>6.1770761839396018</v>
      </c>
      <c r="H10" s="17">
        <v>27.4</v>
      </c>
      <c r="I10" s="17">
        <f t="shared" si="0"/>
        <v>1.7029210689869484E-2</v>
      </c>
      <c r="J10" s="17">
        <v>2</v>
      </c>
      <c r="K10" s="17">
        <f t="shared" si="1"/>
        <v>6</v>
      </c>
      <c r="L10" s="17">
        <f t="shared" si="2"/>
        <v>164.39999999999998</v>
      </c>
      <c r="M10" s="17" t="s">
        <v>247</v>
      </c>
      <c r="P10" s="20"/>
    </row>
    <row r="11" spans="1:22" x14ac:dyDescent="0.3">
      <c r="A11" s="17">
        <v>10</v>
      </c>
      <c r="B11" s="17" t="s">
        <v>6</v>
      </c>
      <c r="C11" s="17" t="s">
        <v>250</v>
      </c>
      <c r="D11" s="17">
        <v>98</v>
      </c>
      <c r="E11" s="20">
        <v>213</v>
      </c>
      <c r="F11" s="19">
        <v>5.9</v>
      </c>
      <c r="G11" s="19">
        <v>5.9</v>
      </c>
      <c r="H11" s="17">
        <v>39.6</v>
      </c>
      <c r="I11" s="17">
        <f t="shared" si="0"/>
        <v>2.4611559975139839E-2</v>
      </c>
      <c r="J11" s="17">
        <v>1</v>
      </c>
      <c r="K11" s="17">
        <f t="shared" si="1"/>
        <v>3</v>
      </c>
      <c r="L11" s="17">
        <f t="shared" si="2"/>
        <v>118.80000000000001</v>
      </c>
      <c r="M11" s="17" t="s">
        <v>247</v>
      </c>
      <c r="P11" s="20"/>
    </row>
    <row r="12" spans="1:22" x14ac:dyDescent="0.3">
      <c r="A12" s="17">
        <v>11</v>
      </c>
      <c r="B12" s="17" t="s">
        <v>7</v>
      </c>
      <c r="C12" s="17" t="s">
        <v>250</v>
      </c>
      <c r="D12" s="17">
        <v>113</v>
      </c>
      <c r="E12" s="17">
        <v>245</v>
      </c>
      <c r="F12" s="19">
        <v>5.9</v>
      </c>
      <c r="G12" s="19">
        <v>5.9</v>
      </c>
      <c r="H12" s="17">
        <v>21.3</v>
      </c>
      <c r="I12" s="17">
        <f t="shared" si="0"/>
        <v>1.3238036047234307E-2</v>
      </c>
      <c r="J12" s="17">
        <v>2</v>
      </c>
      <c r="K12" s="17">
        <f t="shared" si="1"/>
        <v>6</v>
      </c>
      <c r="L12" s="17">
        <f t="shared" si="2"/>
        <v>127.80000000000001</v>
      </c>
      <c r="M12" s="17" t="s">
        <v>247</v>
      </c>
    </row>
    <row r="13" spans="1:22" x14ac:dyDescent="0.3">
      <c r="A13" s="17">
        <v>12</v>
      </c>
      <c r="B13" s="17" t="s">
        <v>8</v>
      </c>
      <c r="C13" s="17" t="s">
        <v>250</v>
      </c>
      <c r="D13" s="17">
        <v>88</v>
      </c>
      <c r="E13" s="17">
        <v>191</v>
      </c>
      <c r="F13" s="19">
        <v>5.9</v>
      </c>
      <c r="G13" s="19">
        <v>5.9</v>
      </c>
      <c r="H13" s="17">
        <v>17.5</v>
      </c>
      <c r="I13" s="17">
        <f t="shared" si="0"/>
        <v>1.0876320696084525E-2</v>
      </c>
      <c r="J13" s="17">
        <v>2</v>
      </c>
      <c r="K13" s="17">
        <f t="shared" si="1"/>
        <v>6</v>
      </c>
      <c r="L13" s="17">
        <f t="shared" si="2"/>
        <v>105</v>
      </c>
      <c r="M13" s="17" t="s">
        <v>247</v>
      </c>
    </row>
    <row r="14" spans="1:22" x14ac:dyDescent="0.3">
      <c r="A14" s="17">
        <v>13</v>
      </c>
      <c r="B14" s="17" t="s">
        <v>9</v>
      </c>
      <c r="C14" s="17" t="s">
        <v>248</v>
      </c>
      <c r="D14" s="17">
        <v>113</v>
      </c>
      <c r="E14" s="20">
        <v>245</v>
      </c>
      <c r="F14" s="19">
        <v>39.999999999999993</v>
      </c>
      <c r="G14" s="19">
        <v>39.999999999999993</v>
      </c>
      <c r="H14" s="19">
        <v>127.9</v>
      </c>
      <c r="I14" s="17">
        <f t="shared" si="0"/>
        <v>7.9490366687383476E-2</v>
      </c>
      <c r="J14" s="17">
        <v>2</v>
      </c>
      <c r="K14" s="17">
        <f t="shared" si="1"/>
        <v>6</v>
      </c>
      <c r="L14" s="17">
        <f t="shared" si="2"/>
        <v>767.40000000000009</v>
      </c>
      <c r="M14" s="17" t="s">
        <v>247</v>
      </c>
      <c r="P14" s="20"/>
    </row>
    <row r="15" spans="1:22" x14ac:dyDescent="0.3">
      <c r="A15" s="17">
        <v>14</v>
      </c>
      <c r="B15" s="17" t="s">
        <v>10</v>
      </c>
      <c r="C15" s="17" t="s">
        <v>248</v>
      </c>
      <c r="D15" s="17">
        <v>143</v>
      </c>
      <c r="E15" s="20">
        <v>311</v>
      </c>
      <c r="F15" s="19">
        <v>39.999999999999993</v>
      </c>
      <c r="G15" s="19">
        <v>39.999999999999993</v>
      </c>
      <c r="H15" s="19">
        <v>142.69999999999999</v>
      </c>
      <c r="I15" s="17">
        <f t="shared" si="0"/>
        <v>8.8688626476072091E-2</v>
      </c>
      <c r="J15" s="17">
        <v>2</v>
      </c>
      <c r="K15" s="17">
        <f t="shared" si="1"/>
        <v>6</v>
      </c>
      <c r="L15" s="17">
        <f t="shared" si="2"/>
        <v>856.19999999999993</v>
      </c>
      <c r="M15" s="17" t="s">
        <v>247</v>
      </c>
      <c r="P15" s="20"/>
    </row>
    <row r="16" spans="1:22" x14ac:dyDescent="0.3">
      <c r="A16" s="17">
        <v>15</v>
      </c>
      <c r="B16" s="17" t="s">
        <v>52</v>
      </c>
      <c r="C16" s="17" t="s">
        <v>248</v>
      </c>
      <c r="D16" s="17">
        <v>55</v>
      </c>
      <c r="E16" s="20">
        <v>120</v>
      </c>
      <c r="F16" s="19">
        <v>30</v>
      </c>
      <c r="G16" s="19">
        <v>30</v>
      </c>
      <c r="H16" s="19">
        <v>294.10000000000002</v>
      </c>
      <c r="I16" s="17">
        <f t="shared" si="0"/>
        <v>0.18278433809819766</v>
      </c>
      <c r="J16" s="17">
        <v>2</v>
      </c>
      <c r="K16" s="17">
        <f t="shared" si="1"/>
        <v>6</v>
      </c>
      <c r="L16" s="17">
        <f t="shared" si="2"/>
        <v>1764.6000000000001</v>
      </c>
      <c r="M16" s="17" t="s">
        <v>247</v>
      </c>
      <c r="P16" s="20"/>
    </row>
    <row r="17" spans="1:16" x14ac:dyDescent="0.3">
      <c r="A17" s="17">
        <v>16</v>
      </c>
      <c r="B17" s="17" t="s">
        <v>52</v>
      </c>
      <c r="C17" s="17" t="s">
        <v>248</v>
      </c>
      <c r="D17" s="17">
        <v>55</v>
      </c>
      <c r="E17" s="17">
        <v>120</v>
      </c>
      <c r="F17" s="19">
        <v>30</v>
      </c>
      <c r="G17" s="19">
        <v>30</v>
      </c>
      <c r="H17" s="19">
        <v>86.5</v>
      </c>
      <c r="I17" s="17">
        <f t="shared" si="0"/>
        <v>5.3760099440646365E-2</v>
      </c>
      <c r="J17" s="17">
        <v>2</v>
      </c>
      <c r="K17" s="17">
        <f t="shared" si="1"/>
        <v>6</v>
      </c>
      <c r="L17" s="17">
        <f t="shared" si="2"/>
        <v>519</v>
      </c>
      <c r="M17" s="17" t="s">
        <v>247</v>
      </c>
    </row>
    <row r="18" spans="1:16" x14ac:dyDescent="0.3">
      <c r="A18" s="17">
        <v>17</v>
      </c>
      <c r="B18" s="17" t="s">
        <v>60</v>
      </c>
      <c r="C18" s="17" t="s">
        <v>248</v>
      </c>
      <c r="D18" s="17">
        <v>28</v>
      </c>
      <c r="E18" s="17">
        <v>62</v>
      </c>
      <c r="F18" s="19">
        <v>30</v>
      </c>
      <c r="G18" s="19">
        <v>30</v>
      </c>
      <c r="H18" s="19">
        <v>257.60000000000002</v>
      </c>
      <c r="I18" s="17">
        <f t="shared" si="0"/>
        <v>0.16009944064636422</v>
      </c>
      <c r="J18" s="17">
        <v>1</v>
      </c>
      <c r="K18" s="17">
        <f t="shared" si="1"/>
        <v>3</v>
      </c>
      <c r="L18" s="17">
        <f t="shared" si="2"/>
        <v>772.80000000000007</v>
      </c>
      <c r="M18" s="17" t="s">
        <v>247</v>
      </c>
    </row>
    <row r="19" spans="1:16" x14ac:dyDescent="0.3">
      <c r="A19" s="17">
        <v>18</v>
      </c>
      <c r="B19" s="17" t="s">
        <v>60</v>
      </c>
      <c r="C19" s="17" t="s">
        <v>248</v>
      </c>
      <c r="D19" s="17">
        <v>28</v>
      </c>
      <c r="E19" s="17">
        <v>62</v>
      </c>
      <c r="F19" s="19">
        <v>14.999999999999998</v>
      </c>
      <c r="G19" s="19">
        <v>14.999999999999998</v>
      </c>
      <c r="H19" s="19">
        <v>116.4</v>
      </c>
      <c r="I19" s="17">
        <f t="shared" si="0"/>
        <v>7.2343070229956494E-2</v>
      </c>
      <c r="J19" s="17">
        <v>2</v>
      </c>
      <c r="K19" s="17">
        <f t="shared" si="1"/>
        <v>6</v>
      </c>
      <c r="L19" s="17">
        <f t="shared" si="2"/>
        <v>698.40000000000009</v>
      </c>
      <c r="M19" s="17" t="s">
        <v>247</v>
      </c>
    </row>
    <row r="20" spans="1:16" x14ac:dyDescent="0.3">
      <c r="A20" s="17">
        <v>19</v>
      </c>
      <c r="B20" s="17" t="s">
        <v>251</v>
      </c>
      <c r="C20" s="17" t="s">
        <v>248</v>
      </c>
      <c r="D20" s="17">
        <v>263</v>
      </c>
      <c r="E20" s="17">
        <v>573</v>
      </c>
      <c r="F20" s="19">
        <v>39.999999999999993</v>
      </c>
      <c r="G20" s="19">
        <v>39.999999999999993</v>
      </c>
      <c r="H20" s="19">
        <v>215.39999999999998</v>
      </c>
      <c r="I20" s="17">
        <f t="shared" si="0"/>
        <v>0.13387197016780608</v>
      </c>
      <c r="J20" s="17">
        <v>2</v>
      </c>
      <c r="K20" s="17">
        <f t="shared" si="1"/>
        <v>6</v>
      </c>
      <c r="L20" s="17">
        <f t="shared" si="2"/>
        <v>1292.3999999999999</v>
      </c>
      <c r="M20" s="17" t="s">
        <v>247</v>
      </c>
    </row>
    <row r="21" spans="1:16" x14ac:dyDescent="0.3">
      <c r="A21" s="17">
        <v>20</v>
      </c>
      <c r="B21" s="17" t="s">
        <v>11</v>
      </c>
      <c r="C21" s="17" t="s">
        <v>252</v>
      </c>
      <c r="D21" s="17">
        <v>235</v>
      </c>
      <c r="E21" s="17">
        <v>511</v>
      </c>
      <c r="F21" s="19">
        <v>19.999999999999996</v>
      </c>
      <c r="G21" s="19">
        <v>19.999999999999996</v>
      </c>
      <c r="H21" s="19">
        <v>85.1</v>
      </c>
      <c r="I21" s="17">
        <f t="shared" si="0"/>
        <v>5.2889993784959601E-2</v>
      </c>
      <c r="J21" s="17">
        <v>2</v>
      </c>
      <c r="K21" s="17">
        <f t="shared" si="1"/>
        <v>6</v>
      </c>
      <c r="L21" s="17">
        <f t="shared" si="2"/>
        <v>510.59999999999997</v>
      </c>
      <c r="M21" s="17" t="s">
        <v>247</v>
      </c>
    </row>
    <row r="22" spans="1:16" x14ac:dyDescent="0.3">
      <c r="A22" s="17">
        <v>21</v>
      </c>
      <c r="B22" s="17" t="s">
        <v>12</v>
      </c>
      <c r="C22" s="17" t="s">
        <v>250</v>
      </c>
      <c r="D22" s="17">
        <v>165</v>
      </c>
      <c r="E22" s="17">
        <v>359</v>
      </c>
      <c r="F22" s="19">
        <v>5.9</v>
      </c>
      <c r="G22" s="19">
        <v>5.9</v>
      </c>
      <c r="H22" s="17">
        <v>17.5</v>
      </c>
      <c r="I22" s="17">
        <f t="shared" si="0"/>
        <v>1.0876320696084525E-2</v>
      </c>
      <c r="J22" s="17">
        <v>2</v>
      </c>
      <c r="K22" s="17">
        <f t="shared" si="1"/>
        <v>6</v>
      </c>
      <c r="L22" s="17">
        <f t="shared" si="2"/>
        <v>105</v>
      </c>
      <c r="M22" s="17" t="s">
        <v>247</v>
      </c>
    </row>
    <row r="23" spans="1:16" x14ac:dyDescent="0.3">
      <c r="A23" s="17">
        <v>22</v>
      </c>
      <c r="B23" s="17" t="s">
        <v>13</v>
      </c>
      <c r="C23" s="17" t="s">
        <v>250</v>
      </c>
      <c r="D23" s="17">
        <v>111</v>
      </c>
      <c r="E23" s="20">
        <v>241</v>
      </c>
      <c r="F23" s="19">
        <v>5.9</v>
      </c>
      <c r="G23" s="19">
        <v>5.9</v>
      </c>
      <c r="H23" s="17">
        <v>48</v>
      </c>
      <c r="I23" s="17">
        <f t="shared" si="0"/>
        <v>2.983219390926041E-2</v>
      </c>
      <c r="J23" s="17">
        <v>1</v>
      </c>
      <c r="K23" s="17">
        <f t="shared" si="1"/>
        <v>3</v>
      </c>
      <c r="L23" s="17">
        <f t="shared" si="2"/>
        <v>144</v>
      </c>
      <c r="M23" s="17" t="s">
        <v>247</v>
      </c>
      <c r="P23" s="20"/>
    </row>
    <row r="24" spans="1:16" x14ac:dyDescent="0.3">
      <c r="A24" s="17">
        <v>23</v>
      </c>
      <c r="B24" s="17" t="s">
        <v>14</v>
      </c>
      <c r="C24" s="17" t="s">
        <v>246</v>
      </c>
      <c r="D24" s="17">
        <v>165</v>
      </c>
      <c r="E24" s="17">
        <v>359</v>
      </c>
      <c r="F24" s="19">
        <v>19.999999999999996</v>
      </c>
      <c r="G24" s="19">
        <v>19.999999999999996</v>
      </c>
      <c r="H24" s="19">
        <v>73.099999999999994</v>
      </c>
      <c r="I24" s="17">
        <f t="shared" si="0"/>
        <v>4.5431945307644495E-2</v>
      </c>
      <c r="J24" s="17">
        <v>2</v>
      </c>
      <c r="K24" s="17">
        <f t="shared" si="1"/>
        <v>6</v>
      </c>
      <c r="L24" s="17">
        <f t="shared" si="2"/>
        <v>438.59999999999997</v>
      </c>
      <c r="M24" s="17" t="s">
        <v>247</v>
      </c>
    </row>
    <row r="25" spans="1:16" x14ac:dyDescent="0.3">
      <c r="A25" s="17">
        <v>24</v>
      </c>
      <c r="B25" s="17" t="s">
        <v>15</v>
      </c>
      <c r="C25" s="17" t="s">
        <v>250</v>
      </c>
      <c r="D25" s="17">
        <v>149</v>
      </c>
      <c r="E25" s="20">
        <v>324</v>
      </c>
      <c r="F25" s="19">
        <v>5.9</v>
      </c>
      <c r="G25" s="19">
        <v>5.9</v>
      </c>
      <c r="H25" s="17">
        <v>30.5</v>
      </c>
      <c r="I25" s="17">
        <f t="shared" si="0"/>
        <v>1.8955873213175885E-2</v>
      </c>
      <c r="J25" s="17">
        <v>2</v>
      </c>
      <c r="K25" s="17">
        <f t="shared" si="1"/>
        <v>6</v>
      </c>
      <c r="L25" s="17">
        <f t="shared" si="2"/>
        <v>183</v>
      </c>
      <c r="M25" s="17" t="s">
        <v>247</v>
      </c>
      <c r="P25" s="20"/>
    </row>
    <row r="26" spans="1:16" x14ac:dyDescent="0.3">
      <c r="A26" s="17">
        <v>25</v>
      </c>
      <c r="B26" s="17" t="s">
        <v>16</v>
      </c>
      <c r="C26" s="17" t="s">
        <v>250</v>
      </c>
      <c r="D26" s="17">
        <v>148</v>
      </c>
      <c r="E26" s="20">
        <v>322</v>
      </c>
      <c r="F26" s="19">
        <v>5.9</v>
      </c>
      <c r="G26" s="19">
        <v>5.9</v>
      </c>
      <c r="H26" s="17">
        <v>30.5</v>
      </c>
      <c r="I26" s="17">
        <f t="shared" si="0"/>
        <v>1.8955873213175885E-2</v>
      </c>
      <c r="J26" s="17">
        <v>2</v>
      </c>
      <c r="K26" s="17">
        <f t="shared" si="1"/>
        <v>6</v>
      </c>
      <c r="L26" s="17">
        <f t="shared" si="2"/>
        <v>183</v>
      </c>
      <c r="M26" s="17" t="s">
        <v>247</v>
      </c>
      <c r="P26" s="20"/>
    </row>
    <row r="27" spans="1:16" x14ac:dyDescent="0.3">
      <c r="A27" s="17">
        <v>26</v>
      </c>
      <c r="B27" s="17" t="s">
        <v>72</v>
      </c>
      <c r="C27" s="20" t="s">
        <v>253</v>
      </c>
      <c r="D27" s="17">
        <v>112</v>
      </c>
      <c r="E27" s="20">
        <v>243</v>
      </c>
      <c r="F27" s="19">
        <v>30</v>
      </c>
      <c r="G27" s="19">
        <v>30</v>
      </c>
      <c r="H27" s="19">
        <v>91.1</v>
      </c>
      <c r="I27" s="17">
        <f t="shared" si="0"/>
        <v>5.661901802361715E-2</v>
      </c>
      <c r="J27" s="17">
        <v>1</v>
      </c>
      <c r="K27" s="17">
        <f t="shared" si="1"/>
        <v>3</v>
      </c>
      <c r="L27" s="17">
        <f t="shared" si="2"/>
        <v>273.29999999999995</v>
      </c>
      <c r="M27" s="17" t="s">
        <v>247</v>
      </c>
      <c r="P27" s="20"/>
    </row>
    <row r="28" spans="1:16" x14ac:dyDescent="0.3">
      <c r="A28" s="17">
        <v>27</v>
      </c>
      <c r="B28" s="17" t="s">
        <v>75</v>
      </c>
      <c r="C28" s="17" t="s">
        <v>248</v>
      </c>
      <c r="D28" s="17">
        <v>302</v>
      </c>
      <c r="E28" s="17">
        <v>656</v>
      </c>
      <c r="F28" s="19">
        <v>39.999999999999993</v>
      </c>
      <c r="G28" s="19">
        <v>39.999999999999993</v>
      </c>
      <c r="H28" s="19">
        <v>185.4</v>
      </c>
      <c r="I28" s="17">
        <f t="shared" si="0"/>
        <v>0.11522684897451833</v>
      </c>
      <c r="J28" s="17">
        <v>2</v>
      </c>
      <c r="K28" s="17">
        <f t="shared" si="1"/>
        <v>6</v>
      </c>
      <c r="L28" s="17">
        <f t="shared" si="2"/>
        <v>1112.4000000000001</v>
      </c>
      <c r="M28" s="17" t="s">
        <v>247</v>
      </c>
    </row>
    <row r="29" spans="1:16" x14ac:dyDescent="0.3">
      <c r="A29" s="17">
        <v>28</v>
      </c>
      <c r="B29" s="17" t="s">
        <v>78</v>
      </c>
      <c r="C29" s="17" t="s">
        <v>248</v>
      </c>
      <c r="D29" s="17">
        <v>118</v>
      </c>
      <c r="E29" s="20">
        <v>256</v>
      </c>
      <c r="F29" s="19">
        <v>30</v>
      </c>
      <c r="G29" s="19">
        <v>30</v>
      </c>
      <c r="H29" s="19">
        <v>59.2</v>
      </c>
      <c r="I29" s="17">
        <f t="shared" si="0"/>
        <v>3.6793039154754507E-2</v>
      </c>
      <c r="J29" s="17">
        <v>1</v>
      </c>
      <c r="K29" s="17">
        <f t="shared" si="1"/>
        <v>3</v>
      </c>
      <c r="L29" s="17">
        <f t="shared" si="2"/>
        <v>177.60000000000002</v>
      </c>
      <c r="M29" s="17" t="s">
        <v>247</v>
      </c>
      <c r="P29" s="20"/>
    </row>
    <row r="30" spans="1:16" x14ac:dyDescent="0.3">
      <c r="A30" s="17">
        <v>29</v>
      </c>
      <c r="B30" s="17" t="s">
        <v>254</v>
      </c>
      <c r="C30" s="17" t="s">
        <v>248</v>
      </c>
      <c r="D30" s="17">
        <v>377</v>
      </c>
      <c r="E30" s="17">
        <v>819</v>
      </c>
      <c r="F30" s="19">
        <v>39.999999999999993</v>
      </c>
      <c r="G30" s="19">
        <v>39.999999999999993</v>
      </c>
      <c r="H30" s="19">
        <v>122.1</v>
      </c>
      <c r="I30" s="17">
        <f t="shared" si="0"/>
        <v>7.5885643256681165E-2</v>
      </c>
      <c r="J30" s="17">
        <v>1</v>
      </c>
      <c r="K30" s="17">
        <f t="shared" si="1"/>
        <v>3</v>
      </c>
      <c r="L30" s="17">
        <f t="shared" si="2"/>
        <v>366.29999999999995</v>
      </c>
      <c r="M30" s="17" t="s">
        <v>247</v>
      </c>
    </row>
    <row r="31" spans="1:16" x14ac:dyDescent="0.3">
      <c r="A31" s="17">
        <v>30</v>
      </c>
      <c r="B31" s="17" t="s">
        <v>17</v>
      </c>
      <c r="C31" s="17" t="s">
        <v>246</v>
      </c>
      <c r="D31" s="17">
        <v>259</v>
      </c>
      <c r="E31" s="17">
        <v>563</v>
      </c>
      <c r="F31" s="19">
        <v>19.999999999999996</v>
      </c>
      <c r="G31" s="19">
        <v>19.999999999999996</v>
      </c>
      <c r="H31" s="19">
        <v>102.1</v>
      </c>
      <c r="I31" s="17">
        <f t="shared" si="0"/>
        <v>6.3455562461155995E-2</v>
      </c>
      <c r="J31" s="17">
        <v>2</v>
      </c>
      <c r="K31" s="17">
        <f t="shared" si="1"/>
        <v>6</v>
      </c>
      <c r="L31" s="17">
        <f t="shared" si="2"/>
        <v>612.59999999999991</v>
      </c>
      <c r="M31" s="17" t="s">
        <v>247</v>
      </c>
    </row>
    <row r="32" spans="1:16" x14ac:dyDescent="0.3">
      <c r="A32" s="17">
        <v>31</v>
      </c>
      <c r="B32" s="17" t="s">
        <v>18</v>
      </c>
      <c r="C32" s="17" t="s">
        <v>250</v>
      </c>
      <c r="D32" s="17">
        <v>184</v>
      </c>
      <c r="E32" s="20">
        <v>400</v>
      </c>
      <c r="F32" s="19">
        <v>5.9</v>
      </c>
      <c r="G32" s="19">
        <v>5.9</v>
      </c>
      <c r="H32" s="17">
        <v>30.5</v>
      </c>
      <c r="I32" s="17">
        <f t="shared" si="0"/>
        <v>1.8955873213175885E-2</v>
      </c>
      <c r="J32" s="17">
        <v>2</v>
      </c>
      <c r="K32" s="17">
        <f t="shared" si="1"/>
        <v>6</v>
      </c>
      <c r="L32" s="17">
        <f t="shared" si="2"/>
        <v>183</v>
      </c>
      <c r="M32" s="17" t="s">
        <v>247</v>
      </c>
      <c r="P32" s="20"/>
    </row>
    <row r="33" spans="1:16" x14ac:dyDescent="0.3">
      <c r="A33" s="17">
        <v>32</v>
      </c>
      <c r="B33" s="17" t="s">
        <v>19</v>
      </c>
      <c r="C33" s="17" t="s">
        <v>246</v>
      </c>
      <c r="D33" s="17">
        <v>333</v>
      </c>
      <c r="E33" s="17">
        <v>724</v>
      </c>
      <c r="F33" s="19">
        <v>19.999999999999996</v>
      </c>
      <c r="G33" s="19">
        <v>19.999999999999996</v>
      </c>
      <c r="H33" s="19">
        <v>75.3</v>
      </c>
      <c r="I33" s="17">
        <f t="shared" si="0"/>
        <v>4.6799254195152268E-2</v>
      </c>
      <c r="J33" s="17">
        <v>2</v>
      </c>
      <c r="K33" s="17">
        <f t="shared" si="1"/>
        <v>6</v>
      </c>
      <c r="L33" s="17">
        <f t="shared" si="2"/>
        <v>451.79999999999995</v>
      </c>
      <c r="M33" s="17" t="s">
        <v>247</v>
      </c>
    </row>
    <row r="34" spans="1:16" x14ac:dyDescent="0.3">
      <c r="A34" s="17">
        <v>33</v>
      </c>
      <c r="B34" s="17" t="s">
        <v>255</v>
      </c>
      <c r="C34" s="17" t="s">
        <v>248</v>
      </c>
      <c r="D34" s="17">
        <v>409</v>
      </c>
      <c r="E34" s="17">
        <v>889</v>
      </c>
      <c r="F34" s="19">
        <v>39.999999999999993</v>
      </c>
      <c r="G34" s="19">
        <v>39.999999999999993</v>
      </c>
      <c r="H34" s="19">
        <v>210.7</v>
      </c>
      <c r="I34" s="17">
        <f t="shared" si="0"/>
        <v>0.13095090118085767</v>
      </c>
      <c r="J34" s="17">
        <v>2</v>
      </c>
      <c r="K34" s="17">
        <f t="shared" si="1"/>
        <v>6</v>
      </c>
      <c r="L34" s="17">
        <f t="shared" si="2"/>
        <v>1264.1999999999998</v>
      </c>
      <c r="M34" s="17" t="s">
        <v>247</v>
      </c>
    </row>
    <row r="35" spans="1:16" x14ac:dyDescent="0.3">
      <c r="A35" s="17">
        <v>34</v>
      </c>
      <c r="B35" s="17" t="s">
        <v>81</v>
      </c>
      <c r="C35" s="17" t="s">
        <v>248</v>
      </c>
      <c r="D35" s="17">
        <v>69</v>
      </c>
      <c r="E35" s="17">
        <v>150</v>
      </c>
      <c r="F35" s="19">
        <v>20</v>
      </c>
      <c r="G35" s="19">
        <v>20</v>
      </c>
      <c r="H35" s="19">
        <v>554.20000000000005</v>
      </c>
      <c r="I35" s="17">
        <f t="shared" si="0"/>
        <v>0.34443753884400252</v>
      </c>
      <c r="J35" s="17">
        <v>1</v>
      </c>
      <c r="K35" s="17">
        <f t="shared" si="1"/>
        <v>3</v>
      </c>
      <c r="L35" s="17">
        <f t="shared" si="2"/>
        <v>1662.6000000000001</v>
      </c>
      <c r="M35" s="17" t="s">
        <v>247</v>
      </c>
    </row>
    <row r="36" spans="1:16" x14ac:dyDescent="0.3">
      <c r="A36" s="17">
        <v>35</v>
      </c>
      <c r="B36" s="17" t="s">
        <v>85</v>
      </c>
      <c r="C36" s="17" t="s">
        <v>248</v>
      </c>
      <c r="D36" s="17">
        <v>69</v>
      </c>
      <c r="E36" s="17">
        <v>150</v>
      </c>
      <c r="F36" s="19">
        <v>20</v>
      </c>
      <c r="G36" s="19">
        <v>20</v>
      </c>
      <c r="H36" s="19">
        <v>551.79999999999995</v>
      </c>
      <c r="I36" s="17">
        <f t="shared" si="0"/>
        <v>0.34294592914853944</v>
      </c>
      <c r="J36" s="17">
        <v>1</v>
      </c>
      <c r="K36" s="17">
        <f t="shared" si="1"/>
        <v>3</v>
      </c>
      <c r="L36" s="17">
        <f t="shared" si="2"/>
        <v>1655.3999999999999</v>
      </c>
      <c r="M36" s="17" t="s">
        <v>247</v>
      </c>
    </row>
    <row r="37" spans="1:16" x14ac:dyDescent="0.3">
      <c r="A37" s="17">
        <v>36</v>
      </c>
      <c r="B37" s="17" t="s">
        <v>87</v>
      </c>
      <c r="C37" s="17" t="s">
        <v>248</v>
      </c>
      <c r="D37" s="17">
        <v>277</v>
      </c>
      <c r="E37" s="17">
        <v>602</v>
      </c>
      <c r="F37" s="19">
        <v>39.999999999999993</v>
      </c>
      <c r="G37" s="19">
        <v>39.999999999999993</v>
      </c>
      <c r="H37" s="19">
        <v>196.3</v>
      </c>
      <c r="I37" s="17">
        <f t="shared" si="0"/>
        <v>0.12200124300807956</v>
      </c>
      <c r="J37" s="17">
        <v>3</v>
      </c>
      <c r="K37" s="17">
        <f t="shared" si="1"/>
        <v>9</v>
      </c>
      <c r="L37" s="17">
        <f t="shared" si="2"/>
        <v>1766.7</v>
      </c>
      <c r="M37" s="17" t="s">
        <v>247</v>
      </c>
    </row>
    <row r="38" spans="1:16" x14ac:dyDescent="0.3">
      <c r="A38" s="17">
        <v>37</v>
      </c>
      <c r="B38" s="17" t="s">
        <v>21</v>
      </c>
      <c r="C38" s="17" t="s">
        <v>248</v>
      </c>
      <c r="D38" s="17">
        <v>2337</v>
      </c>
      <c r="E38" s="20">
        <v>5079</v>
      </c>
      <c r="F38" s="19">
        <v>59.89</v>
      </c>
      <c r="G38" s="19">
        <v>57.61</v>
      </c>
      <c r="H38" s="19">
        <v>226.2</v>
      </c>
      <c r="I38" s="17">
        <f t="shared" si="0"/>
        <v>0.14058421379738967</v>
      </c>
      <c r="J38" s="17">
        <v>4</v>
      </c>
      <c r="K38" s="17">
        <f t="shared" si="1"/>
        <v>12</v>
      </c>
      <c r="L38" s="17">
        <f t="shared" si="2"/>
        <v>2714.3999999999996</v>
      </c>
      <c r="M38" s="17" t="s">
        <v>256</v>
      </c>
      <c r="P38" s="20"/>
    </row>
    <row r="39" spans="1:16" x14ac:dyDescent="0.3">
      <c r="A39" s="20">
        <v>38</v>
      </c>
      <c r="B39" s="20" t="s">
        <v>257</v>
      </c>
      <c r="C39" s="20" t="s">
        <v>248</v>
      </c>
      <c r="D39" s="17">
        <v>1960</v>
      </c>
      <c r="E39" s="17">
        <v>4260</v>
      </c>
      <c r="F39" s="19">
        <v>59.94</v>
      </c>
      <c r="G39" s="19">
        <v>58.76</v>
      </c>
      <c r="H39" s="19">
        <v>727</v>
      </c>
      <c r="I39" s="17">
        <f t="shared" si="0"/>
        <v>0.45183343691733996</v>
      </c>
      <c r="J39" s="17">
        <v>4</v>
      </c>
      <c r="K39" s="17">
        <f t="shared" si="1"/>
        <v>12</v>
      </c>
      <c r="L39" s="17">
        <f t="shared" si="2"/>
        <v>8724</v>
      </c>
      <c r="M39" s="17" t="s">
        <v>256</v>
      </c>
    </row>
    <row r="40" spans="1:16" x14ac:dyDescent="0.3">
      <c r="A40" s="17">
        <v>39</v>
      </c>
      <c r="B40" s="17" t="s">
        <v>22</v>
      </c>
      <c r="C40" s="17" t="s">
        <v>248</v>
      </c>
      <c r="D40" s="17">
        <v>2775</v>
      </c>
      <c r="E40" s="20">
        <v>6032</v>
      </c>
      <c r="F40" s="19">
        <v>59.78</v>
      </c>
      <c r="G40" s="19">
        <v>55.42</v>
      </c>
      <c r="H40" s="19">
        <v>324.2</v>
      </c>
      <c r="I40" s="17">
        <f t="shared" si="0"/>
        <v>0.20149160969546301</v>
      </c>
      <c r="J40" s="17">
        <v>4</v>
      </c>
      <c r="K40" s="17">
        <f t="shared" si="1"/>
        <v>12</v>
      </c>
      <c r="L40" s="17">
        <f t="shared" si="2"/>
        <v>3890.3999999999996</v>
      </c>
      <c r="M40" s="17" t="s">
        <v>256</v>
      </c>
      <c r="P40" s="20"/>
    </row>
    <row r="41" spans="1:16" x14ac:dyDescent="0.3">
      <c r="A41" s="20">
        <v>40</v>
      </c>
      <c r="B41" s="20" t="s">
        <v>258</v>
      </c>
      <c r="C41" s="20" t="s">
        <v>248</v>
      </c>
      <c r="D41" s="17">
        <v>2519</v>
      </c>
      <c r="E41" s="17">
        <v>5476</v>
      </c>
      <c r="F41" s="19">
        <v>59.85</v>
      </c>
      <c r="G41" s="19">
        <v>56.81</v>
      </c>
      <c r="H41" s="19">
        <v>683</v>
      </c>
      <c r="I41" s="17">
        <f t="shared" si="0"/>
        <v>0.42448725916718461</v>
      </c>
      <c r="J41" s="17">
        <v>4</v>
      </c>
      <c r="K41" s="17">
        <f t="shared" si="1"/>
        <v>12</v>
      </c>
      <c r="L41" s="17">
        <f t="shared" si="2"/>
        <v>8196</v>
      </c>
      <c r="M41" s="17" t="s">
        <v>256</v>
      </c>
    </row>
    <row r="42" spans="1:16" x14ac:dyDescent="0.3">
      <c r="A42" s="17">
        <v>41</v>
      </c>
      <c r="B42" s="17" t="s">
        <v>23</v>
      </c>
      <c r="C42" s="17" t="s">
        <v>248</v>
      </c>
      <c r="D42" s="17">
        <v>227</v>
      </c>
      <c r="E42" s="17">
        <v>493</v>
      </c>
      <c r="F42" s="19">
        <v>39.999999999999993</v>
      </c>
      <c r="G42" s="19">
        <v>39.999999999999993</v>
      </c>
      <c r="H42" s="19">
        <v>294</v>
      </c>
      <c r="I42" s="17">
        <f t="shared" si="0"/>
        <v>0.18272218769422002</v>
      </c>
      <c r="J42" s="17">
        <v>3</v>
      </c>
      <c r="K42" s="17">
        <f t="shared" si="1"/>
        <v>9</v>
      </c>
      <c r="L42" s="17">
        <f t="shared" si="2"/>
        <v>2646</v>
      </c>
      <c r="M42" s="17" t="s">
        <v>247</v>
      </c>
    </row>
    <row r="43" spans="1:16" x14ac:dyDescent="0.3">
      <c r="A43" s="17">
        <v>42</v>
      </c>
      <c r="B43" s="17" t="s">
        <v>97</v>
      </c>
      <c r="C43" s="20" t="s">
        <v>253</v>
      </c>
      <c r="D43" s="17">
        <v>98</v>
      </c>
      <c r="E43" s="20">
        <v>213</v>
      </c>
      <c r="F43" s="19">
        <v>40</v>
      </c>
      <c r="G43" s="19">
        <v>40</v>
      </c>
      <c r="H43" s="19">
        <v>73.400000000000006</v>
      </c>
      <c r="I43" s="17">
        <f t="shared" si="0"/>
        <v>4.561839651957738E-2</v>
      </c>
      <c r="J43" s="17">
        <v>1</v>
      </c>
      <c r="K43" s="17">
        <f t="shared" si="1"/>
        <v>3</v>
      </c>
      <c r="L43" s="17">
        <f t="shared" si="2"/>
        <v>220.20000000000002</v>
      </c>
      <c r="M43" s="17" t="s">
        <v>247</v>
      </c>
      <c r="P43" s="20"/>
    </row>
    <row r="44" spans="1:16" x14ac:dyDescent="0.3">
      <c r="A44" s="17">
        <v>43</v>
      </c>
      <c r="B44" s="17" t="s">
        <v>24</v>
      </c>
      <c r="C44" s="17" t="s">
        <v>250</v>
      </c>
      <c r="D44" s="17">
        <v>179</v>
      </c>
      <c r="E44" s="17">
        <v>389</v>
      </c>
      <c r="F44" s="19">
        <v>5.9</v>
      </c>
      <c r="G44" s="19">
        <v>5.9</v>
      </c>
      <c r="H44" s="17">
        <v>38.9</v>
      </c>
      <c r="I44" s="17">
        <f t="shared" si="0"/>
        <v>2.4176507147296456E-2</v>
      </c>
      <c r="J44" s="17">
        <v>2</v>
      </c>
      <c r="K44" s="17">
        <f t="shared" si="1"/>
        <v>6</v>
      </c>
      <c r="L44" s="17">
        <f t="shared" si="2"/>
        <v>233.39999999999998</v>
      </c>
      <c r="M44" s="17" t="s">
        <v>247</v>
      </c>
    </row>
    <row r="45" spans="1:16" x14ac:dyDescent="0.3">
      <c r="A45" s="17">
        <v>44</v>
      </c>
      <c r="B45" s="17" t="s">
        <v>25</v>
      </c>
      <c r="C45" s="17" t="s">
        <v>250</v>
      </c>
      <c r="D45" s="20" t="s">
        <v>286</v>
      </c>
      <c r="E45" s="20" t="s">
        <v>286</v>
      </c>
      <c r="F45" s="19">
        <v>5.9</v>
      </c>
      <c r="G45" s="19">
        <v>5.9</v>
      </c>
      <c r="H45" s="17">
        <v>9.9</v>
      </c>
      <c r="I45" s="17">
        <f t="shared" si="0"/>
        <v>6.1528899937849596E-3</v>
      </c>
      <c r="J45" s="17">
        <v>1</v>
      </c>
      <c r="K45" s="17">
        <f t="shared" si="1"/>
        <v>3</v>
      </c>
      <c r="L45" s="17">
        <f t="shared" si="2"/>
        <v>29.700000000000003</v>
      </c>
      <c r="M45" s="17" t="s">
        <v>247</v>
      </c>
      <c r="P45" s="20"/>
    </row>
    <row r="46" spans="1:16" x14ac:dyDescent="0.3">
      <c r="A46" s="17">
        <v>45</v>
      </c>
      <c r="B46" s="17" t="s">
        <v>26</v>
      </c>
      <c r="C46" s="17" t="s">
        <v>248</v>
      </c>
      <c r="D46" s="20">
        <v>224</v>
      </c>
      <c r="E46" s="17">
        <v>487</v>
      </c>
      <c r="F46" s="19">
        <v>39.999999999999993</v>
      </c>
      <c r="G46" s="19">
        <v>39.999999999999993</v>
      </c>
      <c r="H46" s="19">
        <v>282</v>
      </c>
      <c r="I46" s="17">
        <f t="shared" si="0"/>
        <v>0.1752641392169049</v>
      </c>
      <c r="J46" s="17">
        <v>3</v>
      </c>
      <c r="K46" s="17">
        <f t="shared" si="1"/>
        <v>9</v>
      </c>
      <c r="L46" s="17">
        <f t="shared" si="2"/>
        <v>2538</v>
      </c>
      <c r="M46" s="17" t="s">
        <v>247</v>
      </c>
    </row>
    <row r="47" spans="1:16" x14ac:dyDescent="0.3">
      <c r="A47" s="17">
        <v>46</v>
      </c>
      <c r="B47" s="17" t="s">
        <v>259</v>
      </c>
      <c r="C47" s="17" t="s">
        <v>250</v>
      </c>
      <c r="D47" s="20" t="s">
        <v>286</v>
      </c>
      <c r="E47" s="20" t="s">
        <v>286</v>
      </c>
      <c r="F47" s="19">
        <v>5.9</v>
      </c>
      <c r="G47" s="19">
        <v>5.9</v>
      </c>
      <c r="H47" s="17">
        <v>80</v>
      </c>
      <c r="I47" s="17">
        <f t="shared" si="0"/>
        <v>4.9720323182100686E-2</v>
      </c>
      <c r="J47" s="17">
        <v>2</v>
      </c>
      <c r="K47" s="17">
        <f t="shared" si="1"/>
        <v>6</v>
      </c>
      <c r="L47" s="17">
        <f t="shared" si="2"/>
        <v>480</v>
      </c>
      <c r="M47" s="17" t="s">
        <v>247</v>
      </c>
      <c r="P47" s="20"/>
    </row>
    <row r="48" spans="1:16" x14ac:dyDescent="0.3">
      <c r="A48" s="20">
        <v>47</v>
      </c>
      <c r="B48" s="20" t="s">
        <v>260</v>
      </c>
      <c r="C48" s="20" t="s">
        <v>250</v>
      </c>
      <c r="D48" s="17">
        <v>83</v>
      </c>
      <c r="E48" s="20">
        <v>180</v>
      </c>
      <c r="F48" s="19">
        <v>5.9</v>
      </c>
      <c r="G48" s="19">
        <v>5.9</v>
      </c>
      <c r="H48" s="17">
        <v>32</v>
      </c>
      <c r="I48" s="17">
        <f t="shared" si="0"/>
        <v>1.9888129272840272E-2</v>
      </c>
      <c r="J48" s="17">
        <v>1</v>
      </c>
      <c r="K48" s="17">
        <f t="shared" si="1"/>
        <v>3</v>
      </c>
      <c r="L48" s="17">
        <f t="shared" si="2"/>
        <v>96</v>
      </c>
      <c r="M48" s="17" t="s">
        <v>247</v>
      </c>
      <c r="P48" s="20"/>
    </row>
    <row r="49" spans="1:18" x14ac:dyDescent="0.3">
      <c r="A49" s="17">
        <v>48</v>
      </c>
      <c r="B49" s="17" t="s">
        <v>29</v>
      </c>
      <c r="C49" s="17" t="s">
        <v>250</v>
      </c>
      <c r="D49" s="17">
        <v>141</v>
      </c>
      <c r="E49" s="20">
        <v>307</v>
      </c>
      <c r="F49" s="19">
        <v>5.9210936363825226</v>
      </c>
      <c r="G49" s="19">
        <v>5.9</v>
      </c>
      <c r="H49" s="17">
        <v>72.400000000000006</v>
      </c>
      <c r="I49" s="17">
        <f t="shared" si="0"/>
        <v>4.4996892479801119E-2</v>
      </c>
      <c r="J49" s="17">
        <v>1</v>
      </c>
      <c r="K49" s="17">
        <f t="shared" si="1"/>
        <v>3</v>
      </c>
      <c r="L49" s="17">
        <f t="shared" si="2"/>
        <v>217.20000000000002</v>
      </c>
      <c r="M49" s="17" t="s">
        <v>247</v>
      </c>
      <c r="P49" s="20"/>
    </row>
    <row r="50" spans="1:18" x14ac:dyDescent="0.3">
      <c r="A50" s="17">
        <v>49</v>
      </c>
      <c r="B50" s="17" t="s">
        <v>30</v>
      </c>
      <c r="C50" s="17" t="s">
        <v>246</v>
      </c>
      <c r="D50" s="17">
        <v>262</v>
      </c>
      <c r="E50" s="17">
        <v>569</v>
      </c>
      <c r="F50" s="19">
        <v>19.999999999999996</v>
      </c>
      <c r="G50" s="19">
        <v>19.999999999999996</v>
      </c>
      <c r="H50" s="19">
        <v>138.6</v>
      </c>
      <c r="I50" s="17">
        <f t="shared" si="0"/>
        <v>8.6140459912989437E-2</v>
      </c>
      <c r="J50" s="17">
        <v>3</v>
      </c>
      <c r="K50" s="17">
        <f t="shared" si="1"/>
        <v>9</v>
      </c>
      <c r="L50" s="17">
        <f t="shared" si="2"/>
        <v>1247.3999999999999</v>
      </c>
      <c r="M50" s="17" t="s">
        <v>247</v>
      </c>
    </row>
    <row r="51" spans="1:18" x14ac:dyDescent="0.3">
      <c r="A51" s="17">
        <v>50</v>
      </c>
      <c r="B51" s="17" t="s">
        <v>31</v>
      </c>
      <c r="C51" s="17" t="s">
        <v>250</v>
      </c>
      <c r="D51" s="17">
        <v>129</v>
      </c>
      <c r="E51" s="20">
        <v>280</v>
      </c>
      <c r="F51" s="19">
        <v>5.9</v>
      </c>
      <c r="G51" s="19">
        <v>5.9</v>
      </c>
      <c r="H51" s="17">
        <v>38.1</v>
      </c>
      <c r="I51" s="17">
        <f t="shared" si="0"/>
        <v>2.3679303915475451E-2</v>
      </c>
      <c r="J51" s="17">
        <v>2</v>
      </c>
      <c r="K51" s="17">
        <f t="shared" si="1"/>
        <v>6</v>
      </c>
      <c r="L51" s="17">
        <f t="shared" si="2"/>
        <v>228.60000000000002</v>
      </c>
      <c r="M51" s="17" t="s">
        <v>247</v>
      </c>
      <c r="P51" s="20"/>
    </row>
    <row r="52" spans="1:18" x14ac:dyDescent="0.3">
      <c r="A52" s="17">
        <v>51</v>
      </c>
      <c r="B52" s="20" t="s">
        <v>261</v>
      </c>
      <c r="C52" s="17" t="s">
        <v>250</v>
      </c>
      <c r="D52" s="17">
        <v>161</v>
      </c>
      <c r="E52" s="20">
        <v>349</v>
      </c>
      <c r="F52" s="19">
        <v>5.9</v>
      </c>
      <c r="G52" s="19">
        <v>5.9</v>
      </c>
      <c r="H52" s="17">
        <v>42.7</v>
      </c>
      <c r="I52" s="17">
        <f t="shared" si="0"/>
        <v>2.6538222498446243E-2</v>
      </c>
      <c r="J52" s="17">
        <v>2</v>
      </c>
      <c r="K52" s="17">
        <f t="shared" si="1"/>
        <v>6</v>
      </c>
      <c r="L52" s="17">
        <f t="shared" si="2"/>
        <v>256.20000000000005</v>
      </c>
      <c r="M52" s="17" t="s">
        <v>247</v>
      </c>
      <c r="P52" s="20"/>
    </row>
    <row r="53" spans="1:18" x14ac:dyDescent="0.3">
      <c r="A53" s="20">
        <v>52</v>
      </c>
      <c r="B53" s="20" t="s">
        <v>33</v>
      </c>
      <c r="C53" s="20" t="s">
        <v>248</v>
      </c>
      <c r="D53" s="17">
        <v>290</v>
      </c>
      <c r="E53" s="20">
        <f>E51+E52</f>
        <v>629</v>
      </c>
      <c r="F53" s="21">
        <v>40</v>
      </c>
      <c r="G53" s="21">
        <v>40</v>
      </c>
      <c r="H53" s="19">
        <v>49.4</v>
      </c>
      <c r="I53" s="17">
        <f t="shared" si="0"/>
        <v>3.0702299564947171E-2</v>
      </c>
      <c r="J53" s="17">
        <v>2</v>
      </c>
      <c r="K53" s="17">
        <f t="shared" si="1"/>
        <v>6</v>
      </c>
      <c r="L53" s="17">
        <f t="shared" si="2"/>
        <v>296.39999999999998</v>
      </c>
      <c r="M53" s="17" t="s">
        <v>247</v>
      </c>
      <c r="P53" s="20"/>
      <c r="R53" s="31"/>
    </row>
    <row r="54" spans="1:18" x14ac:dyDescent="0.3">
      <c r="A54" s="17">
        <v>53</v>
      </c>
      <c r="B54" s="17" t="s">
        <v>34</v>
      </c>
      <c r="C54" s="17" t="s">
        <v>246</v>
      </c>
      <c r="D54" s="17" t="s">
        <v>286</v>
      </c>
      <c r="E54" s="17" t="s">
        <v>286</v>
      </c>
      <c r="F54" s="19">
        <v>12.499999999999998</v>
      </c>
      <c r="G54" s="19">
        <v>12.499999999999998</v>
      </c>
      <c r="H54" s="19">
        <v>92.3</v>
      </c>
      <c r="I54" s="17">
        <f t="shared" si="0"/>
        <v>5.7364822871348663E-2</v>
      </c>
      <c r="J54" s="17">
        <v>2</v>
      </c>
      <c r="K54" s="17">
        <f t="shared" si="1"/>
        <v>6</v>
      </c>
      <c r="L54" s="17">
        <f t="shared" si="2"/>
        <v>553.79999999999995</v>
      </c>
      <c r="M54" s="17" t="s">
        <v>247</v>
      </c>
    </row>
    <row r="55" spans="1:18" x14ac:dyDescent="0.3">
      <c r="A55" s="17">
        <v>54</v>
      </c>
      <c r="B55" s="17" t="s">
        <v>35</v>
      </c>
      <c r="C55" s="17" t="s">
        <v>248</v>
      </c>
      <c r="D55" s="17" t="s">
        <v>286</v>
      </c>
      <c r="E55" s="17" t="s">
        <v>286</v>
      </c>
      <c r="F55" s="19">
        <v>24.999999999999996</v>
      </c>
      <c r="G55" s="19">
        <v>24.999999999999996</v>
      </c>
      <c r="H55" s="19">
        <v>32</v>
      </c>
      <c r="I55" s="17">
        <f t="shared" si="0"/>
        <v>1.9888129272840272E-2</v>
      </c>
      <c r="J55" s="17">
        <v>1</v>
      </c>
      <c r="K55" s="17">
        <f t="shared" si="1"/>
        <v>3</v>
      </c>
      <c r="L55" s="17">
        <f t="shared" si="2"/>
        <v>96</v>
      </c>
      <c r="M55" s="17" t="s">
        <v>247</v>
      </c>
    </row>
    <row r="56" spans="1:18" x14ac:dyDescent="0.3">
      <c r="A56" s="17">
        <v>55</v>
      </c>
      <c r="B56" s="17" t="s">
        <v>104</v>
      </c>
      <c r="C56" s="17" t="s">
        <v>248</v>
      </c>
      <c r="D56" s="20" t="s">
        <v>286</v>
      </c>
      <c r="E56" s="20" t="s">
        <v>286</v>
      </c>
      <c r="F56" s="19">
        <v>24.999999999999996</v>
      </c>
      <c r="G56" s="19">
        <v>24.999999999999996</v>
      </c>
      <c r="H56" s="19">
        <v>80.900000000000006</v>
      </c>
      <c r="I56" s="17">
        <f t="shared" si="0"/>
        <v>5.027967681789932E-2</v>
      </c>
      <c r="J56" s="17">
        <v>2</v>
      </c>
      <c r="K56" s="17">
        <f t="shared" si="1"/>
        <v>6</v>
      </c>
      <c r="L56" s="17">
        <f t="shared" si="2"/>
        <v>485.40000000000003</v>
      </c>
      <c r="M56" s="17" t="s">
        <v>247</v>
      </c>
      <c r="P56" s="20"/>
    </row>
    <row r="57" spans="1:18" x14ac:dyDescent="0.3">
      <c r="A57" s="17">
        <v>56</v>
      </c>
      <c r="B57" s="17" t="s">
        <v>262</v>
      </c>
      <c r="C57" s="17" t="s">
        <v>250</v>
      </c>
      <c r="D57" s="17" t="s">
        <v>286</v>
      </c>
      <c r="E57" s="17" t="s">
        <v>286</v>
      </c>
      <c r="F57" s="19">
        <v>5.9</v>
      </c>
      <c r="G57" s="19">
        <v>5.9</v>
      </c>
      <c r="H57" s="17">
        <v>32</v>
      </c>
      <c r="I57" s="17">
        <f t="shared" si="0"/>
        <v>1.9888129272840272E-2</v>
      </c>
      <c r="J57" s="17">
        <v>1</v>
      </c>
      <c r="K57" s="17">
        <f t="shared" si="1"/>
        <v>3</v>
      </c>
      <c r="L57" s="17">
        <f t="shared" si="2"/>
        <v>96</v>
      </c>
      <c r="M57" s="17" t="s">
        <v>247</v>
      </c>
    </row>
    <row r="58" spans="1:18" x14ac:dyDescent="0.3">
      <c r="A58" s="20">
        <v>57</v>
      </c>
      <c r="B58" s="20" t="s">
        <v>31</v>
      </c>
      <c r="C58" s="20" t="s">
        <v>250</v>
      </c>
      <c r="D58" s="20" t="s">
        <v>286</v>
      </c>
      <c r="E58" s="20" t="s">
        <v>286</v>
      </c>
      <c r="F58" s="19">
        <v>5.9</v>
      </c>
      <c r="G58" s="19">
        <v>5.9</v>
      </c>
      <c r="H58" s="17">
        <v>15.2</v>
      </c>
      <c r="I58" s="17">
        <f t="shared" si="0"/>
        <v>9.4468614045991293E-3</v>
      </c>
      <c r="J58" s="17">
        <v>1</v>
      </c>
      <c r="K58" s="17">
        <f t="shared" si="1"/>
        <v>3</v>
      </c>
      <c r="L58" s="17">
        <f t="shared" si="2"/>
        <v>45.599999999999994</v>
      </c>
      <c r="M58" s="17" t="s">
        <v>247</v>
      </c>
      <c r="P58" s="20"/>
    </row>
    <row r="59" spans="1:18" x14ac:dyDescent="0.3">
      <c r="A59" s="17">
        <v>58</v>
      </c>
      <c r="B59" s="17" t="s">
        <v>38</v>
      </c>
      <c r="C59" s="17" t="s">
        <v>246</v>
      </c>
      <c r="D59" s="17">
        <v>129</v>
      </c>
      <c r="E59" s="17">
        <v>280</v>
      </c>
      <c r="F59" s="19">
        <v>19.999999999999996</v>
      </c>
      <c r="G59" s="19">
        <v>19.999999999999996</v>
      </c>
      <c r="H59" s="19">
        <v>90</v>
      </c>
      <c r="I59" s="17">
        <f t="shared" si="0"/>
        <v>5.593536357986327E-2</v>
      </c>
      <c r="J59" s="17">
        <v>2</v>
      </c>
      <c r="K59" s="17">
        <f t="shared" si="1"/>
        <v>6</v>
      </c>
      <c r="L59" s="17">
        <f t="shared" si="2"/>
        <v>540</v>
      </c>
      <c r="M59" s="17" t="s">
        <v>247</v>
      </c>
    </row>
    <row r="60" spans="1:18" x14ac:dyDescent="0.3">
      <c r="A60" s="17">
        <v>59</v>
      </c>
      <c r="B60" s="17" t="s">
        <v>39</v>
      </c>
      <c r="C60" s="17" t="s">
        <v>246</v>
      </c>
      <c r="D60" s="17">
        <v>302</v>
      </c>
      <c r="E60" s="17">
        <v>656</v>
      </c>
      <c r="F60" s="19">
        <v>19.999999999999996</v>
      </c>
      <c r="G60" s="19">
        <v>19.999999999999996</v>
      </c>
      <c r="H60" s="19">
        <v>98.9</v>
      </c>
      <c r="I60" s="17">
        <f t="shared" si="0"/>
        <v>6.1466749533871975E-2</v>
      </c>
      <c r="J60" s="17">
        <v>2</v>
      </c>
      <c r="K60" s="17">
        <f t="shared" si="1"/>
        <v>6</v>
      </c>
      <c r="L60" s="17">
        <f t="shared" si="2"/>
        <v>593.40000000000009</v>
      </c>
      <c r="M60" s="17" t="s">
        <v>247</v>
      </c>
    </row>
    <row r="61" spans="1:18" x14ac:dyDescent="0.3">
      <c r="A61" s="17">
        <v>60</v>
      </c>
      <c r="B61" s="17" t="s">
        <v>40</v>
      </c>
      <c r="C61" s="17" t="s">
        <v>246</v>
      </c>
      <c r="D61" s="17" t="s">
        <v>286</v>
      </c>
      <c r="E61" s="20" t="s">
        <v>286</v>
      </c>
      <c r="F61" s="19">
        <v>19.999999999999996</v>
      </c>
      <c r="G61" s="19">
        <v>19.999999999999996</v>
      </c>
      <c r="H61" s="19">
        <v>38.700000000000003</v>
      </c>
      <c r="I61" s="17">
        <f t="shared" si="0"/>
        <v>2.4052206339341207E-2</v>
      </c>
      <c r="J61" s="17">
        <v>1</v>
      </c>
      <c r="K61" s="17">
        <f t="shared" si="1"/>
        <v>3</v>
      </c>
      <c r="L61" s="17">
        <f t="shared" si="2"/>
        <v>116.10000000000001</v>
      </c>
      <c r="M61" s="17" t="s">
        <v>263</v>
      </c>
    </row>
    <row r="62" spans="1:18" x14ac:dyDescent="0.3">
      <c r="A62" s="17">
        <v>61</v>
      </c>
      <c r="B62" s="17" t="s">
        <v>41</v>
      </c>
      <c r="C62" s="17" t="s">
        <v>264</v>
      </c>
      <c r="D62" s="17" t="s">
        <v>286</v>
      </c>
      <c r="E62" s="20" t="s">
        <v>286</v>
      </c>
      <c r="F62" s="19">
        <v>0</v>
      </c>
      <c r="G62" s="19">
        <v>0</v>
      </c>
      <c r="H62" s="19">
        <v>56.4</v>
      </c>
      <c r="I62" s="17">
        <f t="shared" si="0"/>
        <v>3.5052827843380978E-2</v>
      </c>
      <c r="J62" s="17">
        <v>1</v>
      </c>
      <c r="K62" s="17">
        <v>3</v>
      </c>
      <c r="L62" s="17">
        <f t="shared" si="2"/>
        <v>169.2</v>
      </c>
      <c r="M62" s="17" t="s">
        <v>263</v>
      </c>
    </row>
    <row r="63" spans="1:18" x14ac:dyDescent="0.3">
      <c r="A63" s="17">
        <v>62</v>
      </c>
      <c r="B63" s="17" t="s">
        <v>42</v>
      </c>
      <c r="C63" s="17" t="s">
        <v>248</v>
      </c>
      <c r="D63" s="20" t="s">
        <v>286</v>
      </c>
      <c r="E63" s="20" t="s">
        <v>286</v>
      </c>
      <c r="F63" s="19">
        <v>24.999999999999996</v>
      </c>
      <c r="G63" s="19">
        <v>24.999999999999996</v>
      </c>
      <c r="H63" s="19">
        <v>28.6</v>
      </c>
      <c r="I63" s="17">
        <f t="shared" si="0"/>
        <v>1.7775015537600997E-2</v>
      </c>
      <c r="J63" s="17">
        <v>1</v>
      </c>
      <c r="K63" s="17">
        <f t="shared" si="1"/>
        <v>3</v>
      </c>
      <c r="L63" s="17">
        <f t="shared" si="2"/>
        <v>85.800000000000011</v>
      </c>
      <c r="M63" s="17" t="s">
        <v>263</v>
      </c>
      <c r="P63" s="20"/>
    </row>
    <row r="64" spans="1:18" x14ac:dyDescent="0.3">
      <c r="A64" s="17">
        <v>63</v>
      </c>
      <c r="B64" s="17" t="s">
        <v>43</v>
      </c>
      <c r="C64" s="17" t="s">
        <v>246</v>
      </c>
      <c r="D64" s="17">
        <v>377</v>
      </c>
      <c r="E64" s="17">
        <v>819</v>
      </c>
      <c r="F64" s="19">
        <v>24.999999999999996</v>
      </c>
      <c r="G64" s="19">
        <v>24.999999999999996</v>
      </c>
      <c r="H64" s="19">
        <v>257</v>
      </c>
      <c r="I64" s="17">
        <f t="shared" si="0"/>
        <v>0.15972653822249844</v>
      </c>
      <c r="J64" s="17">
        <v>2</v>
      </c>
      <c r="K64" s="17">
        <f t="shared" si="1"/>
        <v>6</v>
      </c>
      <c r="L64" s="17">
        <f t="shared" si="2"/>
        <v>1542</v>
      </c>
      <c r="M64" s="17" t="s">
        <v>247</v>
      </c>
    </row>
    <row r="65" spans="1:18" x14ac:dyDescent="0.3">
      <c r="A65" s="17">
        <v>64</v>
      </c>
      <c r="B65" s="17" t="s">
        <v>43</v>
      </c>
      <c r="C65" s="17" t="s">
        <v>246</v>
      </c>
      <c r="D65" s="20">
        <v>377</v>
      </c>
      <c r="E65" s="17">
        <v>819</v>
      </c>
      <c r="F65" s="19">
        <v>41.304999999999993</v>
      </c>
      <c r="G65" s="19">
        <v>41.304999999999993</v>
      </c>
      <c r="H65" s="19">
        <v>56.4</v>
      </c>
      <c r="I65" s="17">
        <f t="shared" si="0"/>
        <v>3.5052827843380978E-2</v>
      </c>
      <c r="J65" s="17">
        <v>1</v>
      </c>
      <c r="K65" s="17">
        <f t="shared" si="1"/>
        <v>3</v>
      </c>
      <c r="L65" s="17">
        <f t="shared" si="2"/>
        <v>169.2</v>
      </c>
      <c r="M65" s="17" t="s">
        <v>247</v>
      </c>
    </row>
    <row r="66" spans="1:18" x14ac:dyDescent="0.3">
      <c r="A66" s="17">
        <v>65</v>
      </c>
      <c r="B66" s="17" t="s">
        <v>45</v>
      </c>
      <c r="C66" s="17" t="s">
        <v>248</v>
      </c>
      <c r="D66" s="17">
        <v>256</v>
      </c>
      <c r="E66" s="20">
        <v>556</v>
      </c>
      <c r="F66" s="19">
        <v>47.709999999999987</v>
      </c>
      <c r="G66" s="19">
        <v>47.709999999999987</v>
      </c>
      <c r="H66" s="19">
        <v>140.1</v>
      </c>
      <c r="I66" s="17">
        <f t="shared" ref="I66:I75" si="3">H66/1609</f>
        <v>8.7072715972653814E-2</v>
      </c>
      <c r="J66" s="17">
        <v>2</v>
      </c>
      <c r="K66" s="17">
        <f t="shared" si="1"/>
        <v>6</v>
      </c>
      <c r="L66" s="17">
        <f t="shared" si="2"/>
        <v>840.59999999999991</v>
      </c>
      <c r="M66" s="17" t="s">
        <v>247</v>
      </c>
      <c r="P66" s="20"/>
    </row>
    <row r="67" spans="1:18" x14ac:dyDescent="0.3">
      <c r="A67" s="17">
        <v>66</v>
      </c>
      <c r="B67" s="17" t="s">
        <v>46</v>
      </c>
      <c r="C67" s="17" t="s">
        <v>248</v>
      </c>
      <c r="D67" s="20" t="s">
        <v>286</v>
      </c>
      <c r="E67" s="20" t="s">
        <v>286</v>
      </c>
      <c r="F67" s="19">
        <v>24.999999999999996</v>
      </c>
      <c r="G67" s="19">
        <v>24.999999999999996</v>
      </c>
      <c r="H67" s="19">
        <v>50</v>
      </c>
      <c r="I67" s="17">
        <f t="shared" si="3"/>
        <v>3.1075201988812928E-2</v>
      </c>
      <c r="J67" s="17">
        <v>1</v>
      </c>
      <c r="K67" s="17">
        <f t="shared" ref="K67:K75" si="4">J67*3</f>
        <v>3</v>
      </c>
      <c r="L67" s="17">
        <f t="shared" ref="L67:L75" si="5">K67*H67</f>
        <v>150</v>
      </c>
      <c r="M67" s="17" t="s">
        <v>263</v>
      </c>
      <c r="P67" s="20"/>
    </row>
    <row r="68" spans="1:18" x14ac:dyDescent="0.3">
      <c r="A68" s="17">
        <v>67</v>
      </c>
      <c r="B68" s="17" t="s">
        <v>47</v>
      </c>
      <c r="C68" s="17" t="s">
        <v>264</v>
      </c>
      <c r="D68" s="20" t="s">
        <v>286</v>
      </c>
      <c r="E68" s="20" t="s">
        <v>286</v>
      </c>
      <c r="F68" s="19">
        <v>0</v>
      </c>
      <c r="G68" s="19">
        <v>0</v>
      </c>
      <c r="H68" s="19">
        <v>44.9</v>
      </c>
      <c r="I68" s="17">
        <f t="shared" si="3"/>
        <v>2.7905531385954009E-2</v>
      </c>
      <c r="J68" s="17">
        <v>3</v>
      </c>
      <c r="K68" s="17">
        <v>20</v>
      </c>
      <c r="L68" s="17">
        <f t="shared" si="5"/>
        <v>898</v>
      </c>
      <c r="M68" s="17" t="s">
        <v>263</v>
      </c>
    </row>
    <row r="69" spans="1:18" x14ac:dyDescent="0.3">
      <c r="A69" s="17">
        <v>68</v>
      </c>
      <c r="B69" s="17" t="s">
        <v>48</v>
      </c>
      <c r="C69" s="17" t="s">
        <v>246</v>
      </c>
      <c r="D69" s="20" t="s">
        <v>286</v>
      </c>
      <c r="E69" s="20" t="s">
        <v>286</v>
      </c>
      <c r="F69" s="19">
        <v>19.999999999999996</v>
      </c>
      <c r="G69" s="19">
        <v>19.999999999999996</v>
      </c>
      <c r="H69" s="19">
        <v>89.5</v>
      </c>
      <c r="I69" s="17">
        <f t="shared" si="3"/>
        <v>5.562461155997514E-2</v>
      </c>
      <c r="J69" s="17">
        <v>1</v>
      </c>
      <c r="K69" s="17">
        <f t="shared" si="4"/>
        <v>3</v>
      </c>
      <c r="L69" s="17">
        <f>K69*H69</f>
        <v>268.5</v>
      </c>
      <c r="M69" s="17" t="s">
        <v>263</v>
      </c>
    </row>
    <row r="70" spans="1:18" x14ac:dyDescent="0.3">
      <c r="A70" s="17">
        <v>69</v>
      </c>
      <c r="B70" s="17" t="s">
        <v>49</v>
      </c>
      <c r="C70" s="17" t="s">
        <v>248</v>
      </c>
      <c r="D70" s="17">
        <v>183</v>
      </c>
      <c r="E70" s="22">
        <v>398</v>
      </c>
      <c r="F70" s="19">
        <v>35</v>
      </c>
      <c r="G70" s="19">
        <v>35</v>
      </c>
      <c r="H70" s="19">
        <v>294.10000000000002</v>
      </c>
      <c r="I70" s="17">
        <f t="shared" si="3"/>
        <v>0.18278433809819766</v>
      </c>
      <c r="J70" s="17">
        <v>2</v>
      </c>
      <c r="K70" s="17">
        <f t="shared" si="4"/>
        <v>6</v>
      </c>
      <c r="L70" s="17">
        <f t="shared" si="5"/>
        <v>1764.6000000000001</v>
      </c>
      <c r="M70" s="17" t="s">
        <v>247</v>
      </c>
      <c r="P70" s="22"/>
    </row>
    <row r="71" spans="1:18" x14ac:dyDescent="0.3">
      <c r="A71" s="20">
        <v>70</v>
      </c>
      <c r="B71" s="20" t="s">
        <v>265</v>
      </c>
      <c r="C71" s="20" t="s">
        <v>248</v>
      </c>
      <c r="D71" s="17">
        <v>184</v>
      </c>
      <c r="E71" s="20">
        <v>400</v>
      </c>
      <c r="F71" s="19">
        <v>35</v>
      </c>
      <c r="G71" s="19">
        <v>35</v>
      </c>
      <c r="H71" s="19">
        <v>94.1</v>
      </c>
      <c r="I71" s="17">
        <f t="shared" si="3"/>
        <v>5.8483530142945925E-2</v>
      </c>
      <c r="J71" s="17">
        <v>2</v>
      </c>
      <c r="K71" s="17">
        <f t="shared" si="4"/>
        <v>6</v>
      </c>
      <c r="L71" s="17">
        <f t="shared" si="5"/>
        <v>564.59999999999991</v>
      </c>
      <c r="M71" s="17" t="s">
        <v>247</v>
      </c>
      <c r="P71" s="20"/>
    </row>
    <row r="72" spans="1:18" x14ac:dyDescent="0.3">
      <c r="A72" s="17">
        <v>71</v>
      </c>
      <c r="B72" s="17" t="s">
        <v>50</v>
      </c>
      <c r="C72" s="17" t="s">
        <v>248</v>
      </c>
      <c r="D72" s="17">
        <v>184</v>
      </c>
      <c r="E72" s="20">
        <v>400</v>
      </c>
      <c r="F72" s="19">
        <v>35</v>
      </c>
      <c r="G72" s="19">
        <v>35</v>
      </c>
      <c r="H72" s="19">
        <v>297.5</v>
      </c>
      <c r="I72" s="17">
        <f t="shared" si="3"/>
        <v>0.18489745183343692</v>
      </c>
      <c r="J72" s="17">
        <v>2</v>
      </c>
      <c r="K72" s="17">
        <f t="shared" si="4"/>
        <v>6</v>
      </c>
      <c r="L72" s="17">
        <f t="shared" si="5"/>
        <v>1785</v>
      </c>
      <c r="M72" s="17" t="s">
        <v>247</v>
      </c>
      <c r="P72" s="20"/>
    </row>
    <row r="73" spans="1:18" x14ac:dyDescent="0.3">
      <c r="A73" s="20">
        <v>72</v>
      </c>
      <c r="B73" s="20" t="s">
        <v>266</v>
      </c>
      <c r="C73" s="20" t="s">
        <v>248</v>
      </c>
      <c r="D73" s="17">
        <v>212</v>
      </c>
      <c r="E73" s="22">
        <v>460</v>
      </c>
      <c r="F73" s="19">
        <v>35</v>
      </c>
      <c r="G73" s="19">
        <v>35</v>
      </c>
      <c r="H73" s="19">
        <v>97.5</v>
      </c>
      <c r="I73" s="17">
        <f t="shared" si="3"/>
        <v>6.0596643878185211E-2</v>
      </c>
      <c r="J73" s="17">
        <v>2</v>
      </c>
      <c r="K73" s="17">
        <f t="shared" si="4"/>
        <v>6</v>
      </c>
      <c r="L73" s="17">
        <f t="shared" si="5"/>
        <v>585</v>
      </c>
      <c r="M73" s="17" t="s">
        <v>247</v>
      </c>
      <c r="P73" s="22"/>
    </row>
    <row r="74" spans="1:18" x14ac:dyDescent="0.3">
      <c r="A74" s="17">
        <v>73</v>
      </c>
      <c r="B74" s="17" t="s">
        <v>267</v>
      </c>
      <c r="C74" s="17" t="s">
        <v>250</v>
      </c>
      <c r="D74" s="20">
        <v>18</v>
      </c>
      <c r="E74" s="20">
        <v>40</v>
      </c>
      <c r="F74" s="19">
        <v>5.9</v>
      </c>
      <c r="G74" s="19">
        <v>5.9</v>
      </c>
      <c r="H74" s="17">
        <v>39.6</v>
      </c>
      <c r="I74" s="17">
        <f t="shared" si="3"/>
        <v>2.4611559975139839E-2</v>
      </c>
      <c r="J74" s="17">
        <v>1</v>
      </c>
      <c r="K74" s="17">
        <f t="shared" si="4"/>
        <v>3</v>
      </c>
      <c r="L74" s="17">
        <f t="shared" si="5"/>
        <v>118.80000000000001</v>
      </c>
      <c r="M74" s="17" t="s">
        <v>247</v>
      </c>
      <c r="P74" s="20"/>
    </row>
    <row r="75" spans="1:18" x14ac:dyDescent="0.3">
      <c r="A75" s="20">
        <v>74</v>
      </c>
      <c r="B75" s="20" t="s">
        <v>268</v>
      </c>
      <c r="C75" s="20" t="s">
        <v>250</v>
      </c>
      <c r="D75" s="17">
        <v>37</v>
      </c>
      <c r="E75" s="17">
        <v>80</v>
      </c>
      <c r="F75" s="19">
        <v>5.9</v>
      </c>
      <c r="G75" s="19">
        <v>5.9</v>
      </c>
      <c r="H75" s="17">
        <v>24.4</v>
      </c>
      <c r="I75" s="17">
        <f t="shared" si="3"/>
        <v>1.5164698570540707E-2</v>
      </c>
      <c r="J75" s="17">
        <v>1</v>
      </c>
      <c r="K75" s="17">
        <f t="shared" si="4"/>
        <v>3</v>
      </c>
      <c r="L75" s="17">
        <f t="shared" si="5"/>
        <v>73.199999999999989</v>
      </c>
      <c r="M75" s="17" t="s">
        <v>247</v>
      </c>
      <c r="N75" s="20"/>
    </row>
    <row r="76" spans="1:18" x14ac:dyDescent="0.3">
      <c r="A76" s="23">
        <v>75</v>
      </c>
      <c r="B76" s="17" t="s">
        <v>269</v>
      </c>
      <c r="C76" s="17" t="s">
        <v>270</v>
      </c>
      <c r="D76" s="20" t="s">
        <v>286</v>
      </c>
      <c r="E76" s="20" t="s">
        <v>286</v>
      </c>
      <c r="F76" s="17" t="s">
        <v>271</v>
      </c>
      <c r="G76" s="17" t="s">
        <v>271</v>
      </c>
      <c r="H76" s="19" t="s">
        <v>271</v>
      </c>
      <c r="I76" s="17" t="s">
        <v>271</v>
      </c>
      <c r="J76" s="17" t="s">
        <v>271</v>
      </c>
      <c r="K76" s="17" t="s">
        <v>271</v>
      </c>
      <c r="M76" s="17" t="s">
        <v>272</v>
      </c>
    </row>
    <row r="77" spans="1:18" x14ac:dyDescent="0.3">
      <c r="A77" s="23">
        <v>75</v>
      </c>
      <c r="B77" s="17" t="s">
        <v>273</v>
      </c>
      <c r="C77" s="17" t="s">
        <v>270</v>
      </c>
      <c r="D77" s="20" t="s">
        <v>286</v>
      </c>
      <c r="E77" s="20" t="s">
        <v>286</v>
      </c>
      <c r="F77" s="17" t="s">
        <v>271</v>
      </c>
      <c r="G77" s="17" t="s">
        <v>271</v>
      </c>
      <c r="H77" s="19" t="s">
        <v>271</v>
      </c>
      <c r="I77" s="17" t="s">
        <v>271</v>
      </c>
      <c r="J77" s="17" t="s">
        <v>271</v>
      </c>
      <c r="K77" s="17" t="s">
        <v>271</v>
      </c>
      <c r="M77" s="17" t="s">
        <v>272</v>
      </c>
      <c r="R77" s="31"/>
    </row>
    <row r="78" spans="1:18" x14ac:dyDescent="0.3">
      <c r="H78" s="19"/>
    </row>
    <row r="79" spans="1:18" x14ac:dyDescent="0.3">
      <c r="E79" s="20"/>
      <c r="H79" s="19"/>
    </row>
    <row r="80" spans="1:18" x14ac:dyDescent="0.3">
      <c r="E80" s="20"/>
      <c r="H80" s="19"/>
    </row>
    <row r="81" spans="5:8" x14ac:dyDescent="0.3">
      <c r="E81" s="20"/>
      <c r="H81" s="19"/>
    </row>
    <row r="82" spans="5:8" x14ac:dyDescent="0.3">
      <c r="H82" s="19"/>
    </row>
    <row r="83" spans="5:8" x14ac:dyDescent="0.3">
      <c r="H83" s="1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1"/>
  <sheetViews>
    <sheetView workbookViewId="0">
      <pane ySplit="1" topLeftCell="A2" activePane="bottomLeft" state="frozen"/>
      <selection pane="bottomLeft"/>
    </sheetView>
  </sheetViews>
  <sheetFormatPr defaultRowHeight="15" customHeight="1" x14ac:dyDescent="0.3"/>
  <cols>
    <col min="1" max="5" width="8.88671875" style="15"/>
    <col min="6" max="6" width="10.88671875" style="15" bestFit="1" customWidth="1"/>
    <col min="7" max="7" width="14.109375" bestFit="1" customWidth="1"/>
    <col min="8" max="8" width="8.88671875" style="15"/>
    <col min="11" max="11" width="17.109375" customWidth="1"/>
    <col min="12" max="16384" width="8.88671875" style="15"/>
  </cols>
  <sheetData>
    <row r="1" spans="1:7" ht="15" customHeight="1" x14ac:dyDescent="0.3">
      <c r="A1" s="15" t="s">
        <v>304</v>
      </c>
      <c r="B1" s="15" t="s">
        <v>305</v>
      </c>
      <c r="C1" s="15" t="s">
        <v>306</v>
      </c>
      <c r="D1" s="15" t="s">
        <v>307</v>
      </c>
      <c r="E1" s="15" t="s">
        <v>229</v>
      </c>
      <c r="F1" s="15" t="s">
        <v>226</v>
      </c>
      <c r="G1" t="s">
        <v>303</v>
      </c>
    </row>
    <row r="2" spans="1:7" ht="15" customHeight="1" x14ac:dyDescent="0.3">
      <c r="A2" s="15">
        <v>1</v>
      </c>
      <c r="B2" s="15">
        <v>2020</v>
      </c>
      <c r="C2" s="15">
        <v>1</v>
      </c>
      <c r="D2" s="15">
        <v>1</v>
      </c>
      <c r="E2" s="15">
        <v>1</v>
      </c>
      <c r="F2" s="15" t="s">
        <v>227</v>
      </c>
      <c r="G2">
        <v>5.8388759161255938E-2</v>
      </c>
    </row>
    <row r="3" spans="1:7" ht="15" customHeight="1" x14ac:dyDescent="0.3">
      <c r="A3" s="15">
        <v>1</v>
      </c>
      <c r="B3" s="15">
        <v>2020</v>
      </c>
      <c r="C3" s="15">
        <v>1</v>
      </c>
      <c r="D3" s="15">
        <v>1</v>
      </c>
      <c r="E3" s="15">
        <v>2</v>
      </c>
      <c r="F3" s="15" t="s">
        <v>227</v>
      </c>
      <c r="G3">
        <v>3.5454437289617322E-2</v>
      </c>
    </row>
    <row r="4" spans="1:7" ht="15" customHeight="1" x14ac:dyDescent="0.3">
      <c r="A4" s="15">
        <v>1</v>
      </c>
      <c r="B4" s="15">
        <v>2020</v>
      </c>
      <c r="C4" s="15">
        <v>1</v>
      </c>
      <c r="D4" s="15">
        <v>1</v>
      </c>
      <c r="E4" s="15">
        <v>3</v>
      </c>
      <c r="F4" s="15" t="s">
        <v>227</v>
      </c>
      <c r="G4">
        <v>3.5454481654008128E-2</v>
      </c>
    </row>
    <row r="5" spans="1:7" ht="15" customHeight="1" x14ac:dyDescent="0.3">
      <c r="A5" s="15">
        <v>1</v>
      </c>
      <c r="B5" s="15">
        <v>2020</v>
      </c>
      <c r="C5" s="15">
        <v>1</v>
      </c>
      <c r="D5" s="15">
        <v>1</v>
      </c>
      <c r="E5" s="15">
        <v>4</v>
      </c>
      <c r="F5" s="15" t="s">
        <v>227</v>
      </c>
      <c r="G5">
        <v>3.5454399655866692E-2</v>
      </c>
    </row>
    <row r="6" spans="1:7" ht="15" customHeight="1" x14ac:dyDescent="0.3">
      <c r="A6" s="15">
        <v>1</v>
      </c>
      <c r="B6" s="15">
        <v>2020</v>
      </c>
      <c r="C6" s="15">
        <v>1</v>
      </c>
      <c r="D6" s="15">
        <v>1</v>
      </c>
      <c r="E6" s="15">
        <v>5</v>
      </c>
      <c r="F6" s="15" t="s">
        <v>227</v>
      </c>
      <c r="G6">
        <v>0.10656981907721817</v>
      </c>
    </row>
    <row r="7" spans="1:7" ht="15" customHeight="1" x14ac:dyDescent="0.3">
      <c r="A7" s="15">
        <v>1</v>
      </c>
      <c r="B7" s="15">
        <v>2020</v>
      </c>
      <c r="C7" s="15">
        <v>1</v>
      </c>
      <c r="D7" s="15">
        <v>1</v>
      </c>
      <c r="E7" s="15">
        <v>6</v>
      </c>
      <c r="F7" s="15" t="s">
        <v>227</v>
      </c>
      <c r="G7">
        <v>4.8406492920775326E-2</v>
      </c>
    </row>
    <row r="8" spans="1:7" ht="15" customHeight="1" x14ac:dyDescent="0.3">
      <c r="A8" s="15">
        <v>1</v>
      </c>
      <c r="B8" s="15">
        <v>2020</v>
      </c>
      <c r="C8" s="15">
        <v>1</v>
      </c>
      <c r="D8" s="15">
        <v>1</v>
      </c>
      <c r="E8" s="15">
        <v>7</v>
      </c>
      <c r="F8" s="15" t="s">
        <v>227</v>
      </c>
      <c r="G8">
        <v>3.5454516442408955E-2</v>
      </c>
    </row>
    <row r="9" spans="1:7" ht="15" customHeight="1" x14ac:dyDescent="0.3">
      <c r="A9" s="15">
        <v>1</v>
      </c>
      <c r="B9" s="15">
        <v>2020</v>
      </c>
      <c r="C9" s="15">
        <v>1</v>
      </c>
      <c r="D9" s="15">
        <v>1</v>
      </c>
      <c r="E9" s="15">
        <v>8</v>
      </c>
      <c r="F9" s="15" t="s">
        <v>227</v>
      </c>
      <c r="G9">
        <v>3.5454510996868797E-2</v>
      </c>
    </row>
    <row r="10" spans="1:7" ht="15" customHeight="1" x14ac:dyDescent="0.3">
      <c r="A10" s="15">
        <v>1</v>
      </c>
      <c r="B10" s="15">
        <v>2020</v>
      </c>
      <c r="C10" s="15">
        <v>1</v>
      </c>
      <c r="D10" s="15">
        <v>1</v>
      </c>
      <c r="E10" s="15">
        <v>9</v>
      </c>
      <c r="F10" s="15" t="s">
        <v>227</v>
      </c>
      <c r="G10">
        <v>7.1211768267921166E-2</v>
      </c>
    </row>
    <row r="11" spans="1:7" ht="15" customHeight="1" x14ac:dyDescent="0.3">
      <c r="A11" s="15">
        <v>1</v>
      </c>
      <c r="B11" s="15">
        <v>2020</v>
      </c>
      <c r="C11" s="15">
        <v>1</v>
      </c>
      <c r="D11" s="15">
        <v>1</v>
      </c>
      <c r="E11" s="15">
        <v>10</v>
      </c>
      <c r="F11" s="15" t="s">
        <v>227</v>
      </c>
      <c r="G11">
        <v>0.10656964705315029</v>
      </c>
    </row>
    <row r="12" spans="1:7" ht="15" customHeight="1" x14ac:dyDescent="0.3">
      <c r="A12" s="15">
        <v>1</v>
      </c>
      <c r="B12" s="15">
        <v>2020</v>
      </c>
      <c r="C12" s="15">
        <v>1</v>
      </c>
      <c r="D12" s="15">
        <v>1</v>
      </c>
      <c r="E12" s="15">
        <v>11</v>
      </c>
      <c r="F12" s="15" t="s">
        <v>227</v>
      </c>
      <c r="G12">
        <v>0.10656978673466518</v>
      </c>
    </row>
    <row r="13" spans="1:7" ht="15" customHeight="1" x14ac:dyDescent="0.3">
      <c r="A13" s="15">
        <v>1</v>
      </c>
      <c r="B13" s="15">
        <v>2020</v>
      </c>
      <c r="C13" s="15">
        <v>1</v>
      </c>
      <c r="D13" s="15">
        <v>1</v>
      </c>
      <c r="E13" s="15">
        <v>12</v>
      </c>
      <c r="F13" s="15" t="s">
        <v>227</v>
      </c>
      <c r="G13">
        <v>0.1065697897909112</v>
      </c>
    </row>
    <row r="14" spans="1:7" ht="15" customHeight="1" x14ac:dyDescent="0.3">
      <c r="A14" s="15">
        <v>1</v>
      </c>
      <c r="B14" s="15">
        <v>2020</v>
      </c>
      <c r="C14" s="15">
        <v>1</v>
      </c>
      <c r="D14" s="15">
        <v>1</v>
      </c>
      <c r="E14" s="15">
        <v>13</v>
      </c>
      <c r="F14" s="15" t="s">
        <v>227</v>
      </c>
      <c r="G14">
        <v>3.5454537342602004E-2</v>
      </c>
    </row>
    <row r="15" spans="1:7" ht="15" customHeight="1" x14ac:dyDescent="0.3">
      <c r="A15" s="15">
        <v>1</v>
      </c>
      <c r="B15" s="15">
        <v>2020</v>
      </c>
      <c r="C15" s="15">
        <v>1</v>
      </c>
      <c r="D15" s="15">
        <v>1</v>
      </c>
      <c r="E15" s="15">
        <v>14</v>
      </c>
      <c r="F15" s="15" t="s">
        <v>227</v>
      </c>
      <c r="G15">
        <v>3.5454465991427285E-2</v>
      </c>
    </row>
    <row r="16" spans="1:7" ht="15" customHeight="1" x14ac:dyDescent="0.3">
      <c r="A16" s="15">
        <v>1</v>
      </c>
      <c r="B16" s="15">
        <v>2020</v>
      </c>
      <c r="C16" s="15">
        <v>1</v>
      </c>
      <c r="D16" s="15">
        <v>1</v>
      </c>
      <c r="E16" s="15">
        <v>15</v>
      </c>
      <c r="F16" s="15" t="s">
        <v>227</v>
      </c>
      <c r="G16">
        <v>4.4031024757071456E-2</v>
      </c>
    </row>
    <row r="17" spans="1:7" ht="15" customHeight="1" x14ac:dyDescent="0.3">
      <c r="A17" s="15">
        <v>1</v>
      </c>
      <c r="B17" s="15">
        <v>2020</v>
      </c>
      <c r="C17" s="15">
        <v>1</v>
      </c>
      <c r="D17" s="15">
        <v>1</v>
      </c>
      <c r="E17" s="15">
        <v>16</v>
      </c>
      <c r="F17" s="15" t="s">
        <v>227</v>
      </c>
      <c r="G17">
        <v>4.4030974316258541E-2</v>
      </c>
    </row>
    <row r="18" spans="1:7" ht="15" customHeight="1" x14ac:dyDescent="0.3">
      <c r="A18" s="15">
        <v>1</v>
      </c>
      <c r="B18" s="15">
        <v>2020</v>
      </c>
      <c r="C18" s="15">
        <v>1</v>
      </c>
      <c r="D18" s="15">
        <v>1</v>
      </c>
      <c r="E18" s="15">
        <v>17</v>
      </c>
      <c r="F18" s="15" t="s">
        <v>227</v>
      </c>
      <c r="G18">
        <v>4.4031026687879921E-2</v>
      </c>
    </row>
    <row r="19" spans="1:7" ht="15" customHeight="1" x14ac:dyDescent="0.3">
      <c r="A19" s="15">
        <v>1</v>
      </c>
      <c r="B19" s="15">
        <v>2020</v>
      </c>
      <c r="C19" s="15">
        <v>1</v>
      </c>
      <c r="D19" s="15">
        <v>1</v>
      </c>
      <c r="E19" s="15">
        <v>18</v>
      </c>
      <c r="F19" s="15" t="s">
        <v>227</v>
      </c>
      <c r="G19">
        <v>6.7051251320735417E-2</v>
      </c>
    </row>
    <row r="20" spans="1:7" ht="15" customHeight="1" x14ac:dyDescent="0.3">
      <c r="A20" s="15">
        <v>1</v>
      </c>
      <c r="B20" s="15">
        <v>2020</v>
      </c>
      <c r="C20" s="15">
        <v>1</v>
      </c>
      <c r="D20" s="15">
        <v>1</v>
      </c>
      <c r="E20" s="15">
        <v>19</v>
      </c>
      <c r="F20" s="15" t="s">
        <v>227</v>
      </c>
      <c r="G20">
        <v>3.5454441567812245E-2</v>
      </c>
    </row>
    <row r="21" spans="1:7" ht="15" customHeight="1" x14ac:dyDescent="0.3">
      <c r="A21" s="15">
        <v>1</v>
      </c>
      <c r="B21" s="15">
        <v>2020</v>
      </c>
      <c r="C21" s="15">
        <v>1</v>
      </c>
      <c r="D21" s="15">
        <v>1</v>
      </c>
      <c r="E21" s="15">
        <v>20</v>
      </c>
      <c r="F21" s="15" t="s">
        <v>227</v>
      </c>
      <c r="G21">
        <v>5.8388663588551319E-2</v>
      </c>
    </row>
    <row r="22" spans="1:7" ht="15" customHeight="1" x14ac:dyDescent="0.3">
      <c r="A22" s="15">
        <v>1</v>
      </c>
      <c r="B22" s="15">
        <v>2020</v>
      </c>
      <c r="C22" s="15">
        <v>1</v>
      </c>
      <c r="D22" s="15">
        <v>1</v>
      </c>
      <c r="E22" s="15">
        <v>21</v>
      </c>
      <c r="F22" s="15" t="s">
        <v>227</v>
      </c>
      <c r="G22">
        <v>0.10656997137900183</v>
      </c>
    </row>
    <row r="23" spans="1:7" ht="15" customHeight="1" x14ac:dyDescent="0.3">
      <c r="A23" s="15">
        <v>1</v>
      </c>
      <c r="B23" s="15">
        <v>2020</v>
      </c>
      <c r="C23" s="15">
        <v>1</v>
      </c>
      <c r="D23" s="15">
        <v>1</v>
      </c>
      <c r="E23" s="15">
        <v>22</v>
      </c>
      <c r="F23" s="15" t="s">
        <v>227</v>
      </c>
      <c r="G23">
        <v>0.10656992383766466</v>
      </c>
    </row>
    <row r="24" spans="1:7" ht="15" customHeight="1" x14ac:dyDescent="0.3">
      <c r="A24" s="15">
        <v>1</v>
      </c>
      <c r="B24" s="15">
        <v>2020</v>
      </c>
      <c r="C24" s="15">
        <v>1</v>
      </c>
      <c r="D24" s="15">
        <v>1</v>
      </c>
      <c r="E24" s="15">
        <v>23</v>
      </c>
      <c r="F24" s="15" t="s">
        <v>227</v>
      </c>
      <c r="G24">
        <v>5.8388707233600949E-2</v>
      </c>
    </row>
    <row r="25" spans="1:7" ht="15" customHeight="1" x14ac:dyDescent="0.3">
      <c r="A25" s="15">
        <v>1</v>
      </c>
      <c r="B25" s="15">
        <v>2020</v>
      </c>
      <c r="C25" s="15">
        <v>1</v>
      </c>
      <c r="D25" s="15">
        <v>1</v>
      </c>
      <c r="E25" s="15">
        <v>24</v>
      </c>
      <c r="F25" s="15" t="s">
        <v>227</v>
      </c>
      <c r="G25">
        <v>0.10656969202992132</v>
      </c>
    </row>
    <row r="26" spans="1:7" ht="15" customHeight="1" x14ac:dyDescent="0.3">
      <c r="A26" s="15">
        <v>1</v>
      </c>
      <c r="B26" s="15">
        <v>2020</v>
      </c>
      <c r="C26" s="15">
        <v>1</v>
      </c>
      <c r="D26" s="15">
        <v>1</v>
      </c>
      <c r="E26" s="15">
        <v>25</v>
      </c>
      <c r="F26" s="15" t="s">
        <v>227</v>
      </c>
      <c r="G26">
        <v>0.10656967398846605</v>
      </c>
    </row>
    <row r="27" spans="1:7" ht="15" customHeight="1" x14ac:dyDescent="0.3">
      <c r="A27" s="15">
        <v>1</v>
      </c>
      <c r="B27" s="15">
        <v>2020</v>
      </c>
      <c r="C27" s="15">
        <v>1</v>
      </c>
      <c r="D27" s="15">
        <v>1</v>
      </c>
      <c r="E27" s="15">
        <v>26</v>
      </c>
      <c r="F27" s="15" t="s">
        <v>227</v>
      </c>
      <c r="G27">
        <v>4.4030993476223516E-2</v>
      </c>
    </row>
    <row r="28" spans="1:7" ht="15" customHeight="1" x14ac:dyDescent="0.3">
      <c r="A28" s="15">
        <v>1</v>
      </c>
      <c r="B28" s="15">
        <v>2020</v>
      </c>
      <c r="C28" s="15">
        <v>1</v>
      </c>
      <c r="D28" s="15">
        <v>1</v>
      </c>
      <c r="E28" s="15">
        <v>27</v>
      </c>
      <c r="F28" s="15" t="s">
        <v>227</v>
      </c>
      <c r="G28">
        <v>3.5454479069819987E-2</v>
      </c>
    </row>
    <row r="29" spans="1:7" ht="15" customHeight="1" x14ac:dyDescent="0.3">
      <c r="A29" s="15">
        <v>1</v>
      </c>
      <c r="B29" s="15">
        <v>2020</v>
      </c>
      <c r="C29" s="15">
        <v>1</v>
      </c>
      <c r="D29" s="15">
        <v>1</v>
      </c>
      <c r="E29" s="15">
        <v>28</v>
      </c>
      <c r="F29" s="15" t="s">
        <v>227</v>
      </c>
      <c r="G29">
        <v>4.4031025998177181E-2</v>
      </c>
    </row>
    <row r="30" spans="1:7" ht="15" customHeight="1" x14ac:dyDescent="0.3">
      <c r="A30" s="15">
        <v>1</v>
      </c>
      <c r="B30" s="15">
        <v>2020</v>
      </c>
      <c r="C30" s="15">
        <v>1</v>
      </c>
      <c r="D30" s="15">
        <v>1</v>
      </c>
      <c r="E30" s="15">
        <v>29</v>
      </c>
      <c r="F30" s="15" t="s">
        <v>227</v>
      </c>
      <c r="G30">
        <v>3.5454534689158136E-2</v>
      </c>
    </row>
    <row r="31" spans="1:7" ht="15" customHeight="1" x14ac:dyDescent="0.3">
      <c r="A31" s="15">
        <v>1</v>
      </c>
      <c r="B31" s="15">
        <v>2020</v>
      </c>
      <c r="C31" s="15">
        <v>1</v>
      </c>
      <c r="D31" s="15">
        <v>1</v>
      </c>
      <c r="E31" s="15">
        <v>30</v>
      </c>
      <c r="F31" s="15" t="s">
        <v>227</v>
      </c>
      <c r="G31">
        <v>5.8388688077881327E-2</v>
      </c>
    </row>
    <row r="32" spans="1:7" ht="15" customHeight="1" x14ac:dyDescent="0.3">
      <c r="A32" s="15">
        <v>1</v>
      </c>
      <c r="B32" s="15">
        <v>2020</v>
      </c>
      <c r="C32" s="15">
        <v>1</v>
      </c>
      <c r="D32" s="15">
        <v>1</v>
      </c>
      <c r="E32" s="15">
        <v>31</v>
      </c>
      <c r="F32" s="15" t="s">
        <v>227</v>
      </c>
      <c r="G32">
        <v>0.10656971987021067</v>
      </c>
    </row>
    <row r="33" spans="1:7" ht="15" customHeight="1" x14ac:dyDescent="0.3">
      <c r="A33" s="15">
        <v>1</v>
      </c>
      <c r="B33" s="15">
        <v>2020</v>
      </c>
      <c r="C33" s="15">
        <v>1</v>
      </c>
      <c r="D33" s="15">
        <v>1</v>
      </c>
      <c r="E33" s="15">
        <v>32</v>
      </c>
      <c r="F33" s="15" t="s">
        <v>227</v>
      </c>
      <c r="G33">
        <v>5.8388697720686125E-2</v>
      </c>
    </row>
    <row r="34" spans="1:7" ht="15" customHeight="1" x14ac:dyDescent="0.3">
      <c r="A34" s="15">
        <v>1</v>
      </c>
      <c r="B34" s="15">
        <v>2020</v>
      </c>
      <c r="C34" s="15">
        <v>1</v>
      </c>
      <c r="D34" s="15">
        <v>1</v>
      </c>
      <c r="E34" s="15">
        <v>33</v>
      </c>
      <c r="F34" s="15" t="s">
        <v>227</v>
      </c>
      <c r="G34">
        <v>3.5454496151006591E-2</v>
      </c>
    </row>
    <row r="35" spans="1:7" ht="15" customHeight="1" x14ac:dyDescent="0.3">
      <c r="A35" s="15">
        <v>1</v>
      </c>
      <c r="B35" s="15">
        <v>2020</v>
      </c>
      <c r="C35" s="15">
        <v>1</v>
      </c>
      <c r="D35" s="15">
        <v>1</v>
      </c>
      <c r="E35" s="15">
        <v>34</v>
      </c>
      <c r="F35" s="15" t="s">
        <v>227</v>
      </c>
      <c r="G35">
        <v>0.17616255027189656</v>
      </c>
    </row>
    <row r="36" spans="1:7" ht="15" customHeight="1" x14ac:dyDescent="0.3">
      <c r="A36" s="15">
        <v>1</v>
      </c>
      <c r="B36" s="15">
        <v>2020</v>
      </c>
      <c r="C36" s="15">
        <v>1</v>
      </c>
      <c r="D36" s="15">
        <v>1</v>
      </c>
      <c r="E36" s="15">
        <v>35</v>
      </c>
      <c r="F36" s="15" t="s">
        <v>227</v>
      </c>
      <c r="G36">
        <v>0.17616262620940387</v>
      </c>
    </row>
    <row r="37" spans="1:7" ht="15" customHeight="1" x14ac:dyDescent="0.3">
      <c r="A37" s="15">
        <v>1</v>
      </c>
      <c r="B37" s="15">
        <v>2020</v>
      </c>
      <c r="C37" s="15">
        <v>1</v>
      </c>
      <c r="D37" s="15">
        <v>1</v>
      </c>
      <c r="E37" s="15">
        <v>36</v>
      </c>
      <c r="F37" s="15" t="s">
        <v>227</v>
      </c>
      <c r="G37">
        <v>3.5454498433209559E-2</v>
      </c>
    </row>
    <row r="38" spans="1:7" ht="15" customHeight="1" x14ac:dyDescent="0.3">
      <c r="A38" s="15">
        <v>1</v>
      </c>
      <c r="B38" s="15">
        <v>2020</v>
      </c>
      <c r="C38" s="15">
        <v>1</v>
      </c>
      <c r="D38" s="15">
        <v>1</v>
      </c>
      <c r="E38" s="15">
        <v>37</v>
      </c>
      <c r="F38" s="15" t="s">
        <v>227</v>
      </c>
      <c r="G38">
        <v>2.8207648224224509E-2</v>
      </c>
    </row>
    <row r="39" spans="1:7" ht="15" customHeight="1" x14ac:dyDescent="0.3">
      <c r="A39" s="15">
        <v>1</v>
      </c>
      <c r="B39" s="15">
        <v>2020</v>
      </c>
      <c r="C39" s="15">
        <v>1</v>
      </c>
      <c r="D39" s="15">
        <v>1</v>
      </c>
      <c r="E39" s="15">
        <v>38</v>
      </c>
      <c r="F39" s="15" t="s">
        <v>227</v>
      </c>
      <c r="G39">
        <v>4.421357326478647E-2</v>
      </c>
    </row>
    <row r="40" spans="1:7" ht="15" customHeight="1" x14ac:dyDescent="0.3">
      <c r="A40" s="15">
        <v>1</v>
      </c>
      <c r="B40" s="15">
        <v>2020</v>
      </c>
      <c r="C40" s="15">
        <v>1</v>
      </c>
      <c r="D40" s="15">
        <v>1</v>
      </c>
      <c r="E40" s="15">
        <v>39</v>
      </c>
      <c r="F40" s="15" t="s">
        <v>227</v>
      </c>
      <c r="G40">
        <v>4.4151962202812145E-2</v>
      </c>
    </row>
    <row r="41" spans="1:7" ht="15" customHeight="1" x14ac:dyDescent="0.3">
      <c r="A41" s="15">
        <v>1</v>
      </c>
      <c r="B41" s="15">
        <v>2020</v>
      </c>
      <c r="C41" s="15">
        <v>1</v>
      </c>
      <c r="D41" s="15">
        <v>1</v>
      </c>
      <c r="E41" s="15">
        <v>40</v>
      </c>
      <c r="F41" s="15" t="s">
        <v>227</v>
      </c>
      <c r="G41">
        <v>4.4178909005734887E-2</v>
      </c>
    </row>
    <row r="42" spans="1:7" ht="15" customHeight="1" x14ac:dyDescent="0.3">
      <c r="A42" s="15">
        <v>1</v>
      </c>
      <c r="B42" s="15">
        <v>2020</v>
      </c>
      <c r="C42" s="15">
        <v>1</v>
      </c>
      <c r="D42" s="15">
        <v>1</v>
      </c>
      <c r="E42" s="15">
        <v>41</v>
      </c>
      <c r="F42" s="15" t="s">
        <v>227</v>
      </c>
      <c r="G42">
        <v>6.3798225282518217E-2</v>
      </c>
    </row>
    <row r="43" spans="1:7" ht="15" customHeight="1" x14ac:dyDescent="0.3">
      <c r="A43" s="15">
        <v>1</v>
      </c>
      <c r="B43" s="15">
        <v>2020</v>
      </c>
      <c r="C43" s="15">
        <v>1</v>
      </c>
      <c r="D43" s="15">
        <v>1</v>
      </c>
      <c r="E43" s="15">
        <v>42</v>
      </c>
      <c r="F43" s="15" t="s">
        <v>227</v>
      </c>
      <c r="G43">
        <v>3.5454495981620052E-2</v>
      </c>
    </row>
    <row r="44" spans="1:7" ht="15" customHeight="1" x14ac:dyDescent="0.3">
      <c r="A44" s="15">
        <v>1</v>
      </c>
      <c r="B44" s="15">
        <v>2020</v>
      </c>
      <c r="C44" s="15">
        <v>1</v>
      </c>
      <c r="D44" s="15">
        <v>1</v>
      </c>
      <c r="E44" s="15">
        <v>43</v>
      </c>
      <c r="F44" s="15" t="s">
        <v>227</v>
      </c>
      <c r="G44">
        <v>0.10657008807827764</v>
      </c>
    </row>
    <row r="45" spans="1:7" ht="15" customHeight="1" x14ac:dyDescent="0.3">
      <c r="A45" s="15">
        <v>1</v>
      </c>
      <c r="B45" s="15">
        <v>2020</v>
      </c>
      <c r="C45" s="15">
        <v>1</v>
      </c>
      <c r="D45" s="15">
        <v>1</v>
      </c>
      <c r="E45" s="15">
        <v>44</v>
      </c>
      <c r="F45" s="15" t="s">
        <v>227</v>
      </c>
      <c r="G45">
        <v>0.10656971928475309</v>
      </c>
    </row>
    <row r="46" spans="1:7" ht="15" customHeight="1" x14ac:dyDescent="0.3">
      <c r="A46" s="15">
        <v>1</v>
      </c>
      <c r="B46" s="15">
        <v>2020</v>
      </c>
      <c r="C46" s="15">
        <v>1</v>
      </c>
      <c r="D46" s="15">
        <v>1</v>
      </c>
      <c r="E46" s="15">
        <v>45</v>
      </c>
      <c r="F46" s="15" t="s">
        <v>227</v>
      </c>
      <c r="G46">
        <v>3.5454472490832792E-2</v>
      </c>
    </row>
    <row r="47" spans="1:7" ht="15" customHeight="1" x14ac:dyDescent="0.3">
      <c r="A47" s="15">
        <v>1</v>
      </c>
      <c r="B47" s="15">
        <v>2020</v>
      </c>
      <c r="C47" s="15">
        <v>1</v>
      </c>
      <c r="D47" s="15">
        <v>1</v>
      </c>
      <c r="E47" s="15">
        <v>46</v>
      </c>
      <c r="F47" s="15" t="s">
        <v>227</v>
      </c>
      <c r="G47">
        <v>0.10656956416867258</v>
      </c>
    </row>
    <row r="48" spans="1:7" ht="15" customHeight="1" x14ac:dyDescent="0.3">
      <c r="A48" s="15">
        <v>1</v>
      </c>
      <c r="B48" s="15">
        <v>2020</v>
      </c>
      <c r="C48" s="15">
        <v>1</v>
      </c>
      <c r="D48" s="15">
        <v>1</v>
      </c>
      <c r="E48" s="15">
        <v>47</v>
      </c>
      <c r="F48" s="15" t="s">
        <v>227</v>
      </c>
      <c r="G48">
        <v>0.10656972913014538</v>
      </c>
    </row>
    <row r="49" spans="1:7" ht="15" customHeight="1" x14ac:dyDescent="0.3">
      <c r="A49" s="15">
        <v>1</v>
      </c>
      <c r="B49" s="15">
        <v>2020</v>
      </c>
      <c r="C49" s="15">
        <v>1</v>
      </c>
      <c r="D49" s="15">
        <v>1</v>
      </c>
      <c r="E49" s="15">
        <v>48</v>
      </c>
      <c r="F49" s="15" t="s">
        <v>227</v>
      </c>
      <c r="G49">
        <v>0.10632179025901323</v>
      </c>
    </row>
    <row r="50" spans="1:7" ht="15" customHeight="1" x14ac:dyDescent="0.3">
      <c r="A50" s="15">
        <v>1</v>
      </c>
      <c r="B50" s="15">
        <v>2020</v>
      </c>
      <c r="C50" s="15">
        <v>1</v>
      </c>
      <c r="D50" s="15">
        <v>1</v>
      </c>
      <c r="E50" s="15">
        <v>49</v>
      </c>
      <c r="F50" s="15" t="s">
        <v>227</v>
      </c>
      <c r="G50">
        <v>5.8388675714189542E-2</v>
      </c>
    </row>
    <row r="51" spans="1:7" ht="15" customHeight="1" x14ac:dyDescent="0.3">
      <c r="A51" s="15">
        <v>1</v>
      </c>
      <c r="B51" s="15">
        <v>2020</v>
      </c>
      <c r="C51" s="15">
        <v>1</v>
      </c>
      <c r="D51" s="15">
        <v>1</v>
      </c>
      <c r="E51" s="15">
        <v>50</v>
      </c>
      <c r="F51" s="15" t="s">
        <v>227</v>
      </c>
      <c r="G51">
        <v>0.106569777254463</v>
      </c>
    </row>
    <row r="52" spans="1:7" ht="15" customHeight="1" x14ac:dyDescent="0.3">
      <c r="A52" s="15">
        <v>1</v>
      </c>
      <c r="B52" s="15">
        <v>2020</v>
      </c>
      <c r="C52" s="15">
        <v>1</v>
      </c>
      <c r="D52" s="15">
        <v>1</v>
      </c>
      <c r="E52" s="15">
        <v>51</v>
      </c>
      <c r="F52" s="15" t="s">
        <v>227</v>
      </c>
      <c r="G52">
        <v>0.10656964958925554</v>
      </c>
    </row>
    <row r="53" spans="1:7" ht="15" customHeight="1" x14ac:dyDescent="0.3">
      <c r="A53" s="15">
        <v>1</v>
      </c>
      <c r="B53" s="15">
        <v>2020</v>
      </c>
      <c r="C53" s="15">
        <v>1</v>
      </c>
      <c r="D53" s="15">
        <v>1</v>
      </c>
      <c r="E53" s="15">
        <v>52</v>
      </c>
      <c r="F53" s="15" t="s">
        <v>227</v>
      </c>
      <c r="G53">
        <v>3.5454454571602421E-2</v>
      </c>
    </row>
    <row r="54" spans="1:7" ht="15" customHeight="1" x14ac:dyDescent="0.3">
      <c r="A54" s="15">
        <v>1</v>
      </c>
      <c r="B54" s="15">
        <v>2020</v>
      </c>
      <c r="C54" s="15">
        <v>1</v>
      </c>
      <c r="D54" s="15">
        <v>1</v>
      </c>
      <c r="E54" s="15">
        <v>53</v>
      </c>
      <c r="F54" s="15" t="s">
        <v>227</v>
      </c>
      <c r="G54">
        <v>7.1703090532394501E-2</v>
      </c>
    </row>
    <row r="55" spans="1:7" ht="15" customHeight="1" x14ac:dyDescent="0.3">
      <c r="A55" s="15">
        <v>1</v>
      </c>
      <c r="B55" s="15">
        <v>2020</v>
      </c>
      <c r="C55" s="15">
        <v>1</v>
      </c>
      <c r="D55" s="15">
        <v>1</v>
      </c>
      <c r="E55" s="15">
        <v>54</v>
      </c>
      <c r="F55" s="15" t="s">
        <v>227</v>
      </c>
      <c r="G55">
        <v>4.9418081276767313E-2</v>
      </c>
    </row>
    <row r="56" spans="1:7" ht="15" customHeight="1" x14ac:dyDescent="0.3">
      <c r="A56" s="15">
        <v>1</v>
      </c>
      <c r="B56" s="15">
        <v>2020</v>
      </c>
      <c r="C56" s="15">
        <v>1</v>
      </c>
      <c r="D56" s="15">
        <v>1</v>
      </c>
      <c r="E56" s="15">
        <v>55</v>
      </c>
      <c r="F56" s="15" t="s">
        <v>227</v>
      </c>
      <c r="G56">
        <v>4.9417980830058383E-2</v>
      </c>
    </row>
    <row r="57" spans="1:7" ht="15" customHeight="1" x14ac:dyDescent="0.3">
      <c r="A57" s="15">
        <v>1</v>
      </c>
      <c r="B57" s="15">
        <v>2020</v>
      </c>
      <c r="C57" s="15">
        <v>1</v>
      </c>
      <c r="D57" s="15">
        <v>1</v>
      </c>
      <c r="E57" s="15">
        <v>56</v>
      </c>
      <c r="F57" s="15" t="s">
        <v>227</v>
      </c>
      <c r="G57">
        <v>0.10656972913014538</v>
      </c>
    </row>
    <row r="58" spans="1:7" ht="15" customHeight="1" x14ac:dyDescent="0.3">
      <c r="A58" s="15">
        <v>1</v>
      </c>
      <c r="B58" s="15">
        <v>2020</v>
      </c>
      <c r="C58" s="15">
        <v>1</v>
      </c>
      <c r="D58" s="15">
        <v>1</v>
      </c>
      <c r="E58" s="15">
        <v>57</v>
      </c>
      <c r="F58" s="15" t="s">
        <v>227</v>
      </c>
      <c r="G58">
        <v>0.10656988061468839</v>
      </c>
    </row>
    <row r="59" spans="1:7" ht="15" customHeight="1" x14ac:dyDescent="0.3">
      <c r="A59" s="15">
        <v>1</v>
      </c>
      <c r="B59" s="15">
        <v>2020</v>
      </c>
      <c r="C59" s="15">
        <v>1</v>
      </c>
      <c r="D59" s="15">
        <v>1</v>
      </c>
      <c r="E59" s="15">
        <v>58</v>
      </c>
      <c r="F59" s="15" t="s">
        <v>227</v>
      </c>
      <c r="G59">
        <v>5.8388695591393619E-2</v>
      </c>
    </row>
    <row r="60" spans="1:7" ht="15" customHeight="1" x14ac:dyDescent="0.3">
      <c r="A60" s="15">
        <v>1</v>
      </c>
      <c r="B60" s="15">
        <v>2020</v>
      </c>
      <c r="C60" s="15">
        <v>1</v>
      </c>
      <c r="D60" s="15">
        <v>1</v>
      </c>
      <c r="E60" s="15">
        <v>59</v>
      </c>
      <c r="F60" s="15" t="s">
        <v>227</v>
      </c>
      <c r="G60">
        <v>5.8388795722304293E-2</v>
      </c>
    </row>
    <row r="61" spans="1:7" ht="15" customHeight="1" x14ac:dyDescent="0.3">
      <c r="A61" s="15">
        <v>1</v>
      </c>
      <c r="B61" s="15">
        <v>2020</v>
      </c>
      <c r="C61" s="15">
        <v>1</v>
      </c>
      <c r="D61" s="15">
        <v>1</v>
      </c>
      <c r="E61" s="15">
        <v>60</v>
      </c>
      <c r="F61" s="15" t="s">
        <v>227</v>
      </c>
      <c r="G61">
        <v>6.1017434249016837E-2</v>
      </c>
    </row>
    <row r="62" spans="1:7" ht="15" customHeight="1" x14ac:dyDescent="0.3">
      <c r="A62" s="15">
        <v>1</v>
      </c>
      <c r="B62" s="15">
        <v>2020</v>
      </c>
      <c r="C62" s="15">
        <v>1</v>
      </c>
      <c r="D62" s="15">
        <v>1</v>
      </c>
      <c r="E62" s="15">
        <v>61</v>
      </c>
      <c r="F62" s="15" t="s">
        <v>227</v>
      </c>
    </row>
    <row r="63" spans="1:7" ht="15" customHeight="1" x14ac:dyDescent="0.3">
      <c r="A63" s="15">
        <v>1</v>
      </c>
      <c r="B63" s="15">
        <v>2020</v>
      </c>
      <c r="C63" s="15">
        <v>1</v>
      </c>
      <c r="D63" s="15">
        <v>1</v>
      </c>
      <c r="E63" s="15">
        <v>62</v>
      </c>
      <c r="F63" s="15" t="s">
        <v>227</v>
      </c>
      <c r="G63">
        <v>5.7496335069009551E-2</v>
      </c>
    </row>
    <row r="64" spans="1:7" ht="15" customHeight="1" x14ac:dyDescent="0.3">
      <c r="A64" s="15">
        <v>1</v>
      </c>
      <c r="B64" s="15">
        <v>2020</v>
      </c>
      <c r="C64" s="15">
        <v>1</v>
      </c>
      <c r="D64" s="15">
        <v>1</v>
      </c>
      <c r="E64" s="15">
        <v>63</v>
      </c>
      <c r="F64" s="15" t="s">
        <v>227</v>
      </c>
      <c r="G64">
        <v>4.941807362091296E-2</v>
      </c>
    </row>
    <row r="65" spans="1:7" ht="15" customHeight="1" x14ac:dyDescent="0.3">
      <c r="A65" s="15">
        <v>1</v>
      </c>
      <c r="B65" s="15">
        <v>2020</v>
      </c>
      <c r="C65" s="15">
        <v>1</v>
      </c>
      <c r="D65" s="15">
        <v>1</v>
      </c>
      <c r="E65" s="15">
        <v>64</v>
      </c>
      <c r="F65" s="15" t="s">
        <v>227</v>
      </c>
      <c r="G65">
        <v>4.8103048637591114E-2</v>
      </c>
    </row>
    <row r="66" spans="1:7" ht="15" customHeight="1" x14ac:dyDescent="0.3">
      <c r="A66" s="15">
        <v>1</v>
      </c>
      <c r="B66" s="15">
        <v>2020</v>
      </c>
      <c r="C66" s="15">
        <v>1</v>
      </c>
      <c r="D66" s="15">
        <v>1</v>
      </c>
      <c r="E66" s="15">
        <v>65</v>
      </c>
      <c r="F66" s="15" t="s">
        <v>227</v>
      </c>
      <c r="G66">
        <v>3.2346269687410965E-2</v>
      </c>
    </row>
    <row r="67" spans="1:7" ht="15" customHeight="1" x14ac:dyDescent="0.3">
      <c r="A67" s="15">
        <v>1</v>
      </c>
      <c r="B67" s="15">
        <v>2020</v>
      </c>
      <c r="C67" s="15">
        <v>1</v>
      </c>
      <c r="D67" s="15">
        <v>1</v>
      </c>
      <c r="E67" s="15">
        <v>66</v>
      </c>
      <c r="F67" s="15" t="s">
        <v>227</v>
      </c>
      <c r="G67">
        <v>5.7496279692331773E-2</v>
      </c>
    </row>
    <row r="68" spans="1:7" ht="15" customHeight="1" x14ac:dyDescent="0.3">
      <c r="A68" s="15">
        <v>1</v>
      </c>
      <c r="B68" s="15">
        <v>2020</v>
      </c>
      <c r="C68" s="15">
        <v>1</v>
      </c>
      <c r="D68" s="15">
        <v>1</v>
      </c>
      <c r="E68" s="15">
        <v>67</v>
      </c>
      <c r="F68" s="15" t="s">
        <v>227</v>
      </c>
    </row>
    <row r="69" spans="1:7" ht="15" customHeight="1" x14ac:dyDescent="0.3">
      <c r="A69" s="15">
        <v>1</v>
      </c>
      <c r="B69" s="15">
        <v>2020</v>
      </c>
      <c r="C69" s="15">
        <v>1</v>
      </c>
      <c r="D69" s="15">
        <v>1</v>
      </c>
      <c r="E69" s="15">
        <v>68</v>
      </c>
      <c r="F69" s="15" t="s">
        <v>227</v>
      </c>
      <c r="G69">
        <v>6.1017430066222192E-2</v>
      </c>
    </row>
    <row r="70" spans="1:7" ht="15" customHeight="1" x14ac:dyDescent="0.3">
      <c r="A70" s="15">
        <v>1</v>
      </c>
      <c r="B70" s="15">
        <v>2020</v>
      </c>
      <c r="C70" s="15">
        <v>1</v>
      </c>
      <c r="D70" s="15">
        <v>1</v>
      </c>
      <c r="E70" s="15">
        <v>69</v>
      </c>
      <c r="F70" s="15" t="s">
        <v>227</v>
      </c>
      <c r="G70">
        <v>3.8690307010277959E-2</v>
      </c>
    </row>
    <row r="71" spans="1:7" ht="15" customHeight="1" x14ac:dyDescent="0.3">
      <c r="A71" s="15">
        <v>1</v>
      </c>
      <c r="B71" s="15">
        <v>2020</v>
      </c>
      <c r="C71" s="15">
        <v>1</v>
      </c>
      <c r="D71" s="15">
        <v>1</v>
      </c>
      <c r="E71" s="15">
        <v>70</v>
      </c>
      <c r="F71" s="15" t="s">
        <v>227</v>
      </c>
      <c r="G71">
        <v>3.8690334279895461E-2</v>
      </c>
    </row>
    <row r="72" spans="1:7" ht="15" customHeight="1" x14ac:dyDescent="0.3">
      <c r="A72" s="15">
        <v>1</v>
      </c>
      <c r="B72" s="15">
        <v>2020</v>
      </c>
      <c r="C72" s="15">
        <v>1</v>
      </c>
      <c r="D72" s="15">
        <v>1</v>
      </c>
      <c r="E72" s="15">
        <v>71</v>
      </c>
      <c r="F72" s="15" t="s">
        <v>227</v>
      </c>
      <c r="G72">
        <v>3.869026210502359E-2</v>
      </c>
    </row>
    <row r="73" spans="1:7" ht="15" customHeight="1" x14ac:dyDescent="0.3">
      <c r="A73" s="15">
        <v>1</v>
      </c>
      <c r="B73" s="15">
        <v>2020</v>
      </c>
      <c r="C73" s="15">
        <v>1</v>
      </c>
      <c r="D73" s="15">
        <v>1</v>
      </c>
      <c r="E73" s="15">
        <v>72</v>
      </c>
      <c r="F73" s="15" t="s">
        <v>227</v>
      </c>
      <c r="G73">
        <v>3.8690215149470124E-2</v>
      </c>
    </row>
    <row r="74" spans="1:7" ht="15" customHeight="1" x14ac:dyDescent="0.3">
      <c r="A74" s="15">
        <v>1</v>
      </c>
      <c r="B74" s="15">
        <v>2020</v>
      </c>
      <c r="C74" s="15">
        <v>1</v>
      </c>
      <c r="D74" s="15">
        <v>1</v>
      </c>
      <c r="E74" s="15">
        <v>73</v>
      </c>
      <c r="F74" s="15" t="s">
        <v>227</v>
      </c>
      <c r="G74">
        <v>0.10656957223777387</v>
      </c>
    </row>
    <row r="75" spans="1:7" ht="15" customHeight="1" x14ac:dyDescent="0.3">
      <c r="A75" s="15">
        <v>1</v>
      </c>
      <c r="B75" s="15">
        <v>2020</v>
      </c>
      <c r="C75" s="15">
        <v>1</v>
      </c>
      <c r="D75" s="15">
        <v>1</v>
      </c>
      <c r="E75" s="15">
        <v>74</v>
      </c>
      <c r="F75" s="15" t="s">
        <v>227</v>
      </c>
      <c r="G75">
        <v>0.10656984992645489</v>
      </c>
    </row>
    <row r="76" spans="1:7" ht="15" customHeight="1" x14ac:dyDescent="0.3">
      <c r="A76" s="15">
        <v>1</v>
      </c>
      <c r="B76" s="15">
        <v>2020</v>
      </c>
      <c r="C76" s="15">
        <v>1</v>
      </c>
      <c r="D76" s="15">
        <v>1</v>
      </c>
      <c r="E76" s="15">
        <v>75</v>
      </c>
      <c r="F76" s="15" t="s">
        <v>227</v>
      </c>
    </row>
    <row r="77" spans="1:7" ht="15" customHeight="1" x14ac:dyDescent="0.3">
      <c r="A77" s="15">
        <v>2</v>
      </c>
      <c r="B77" s="15">
        <v>2020</v>
      </c>
      <c r="C77" s="15">
        <v>1</v>
      </c>
      <c r="D77" s="15">
        <v>7</v>
      </c>
      <c r="E77" s="15">
        <v>1</v>
      </c>
      <c r="F77" s="15" t="s">
        <v>227</v>
      </c>
      <c r="G77">
        <v>6.2436660071408003E-2</v>
      </c>
    </row>
    <row r="78" spans="1:7" ht="15" customHeight="1" x14ac:dyDescent="0.3">
      <c r="A78" s="15">
        <v>2</v>
      </c>
      <c r="B78" s="15">
        <v>2020</v>
      </c>
      <c r="C78" s="15">
        <v>1</v>
      </c>
      <c r="D78" s="15">
        <v>7</v>
      </c>
      <c r="E78" s="15">
        <v>2</v>
      </c>
      <c r="F78" s="15" t="s">
        <v>227</v>
      </c>
      <c r="G78">
        <v>3.8126738034232131E-2</v>
      </c>
    </row>
    <row r="79" spans="1:7" ht="15" customHeight="1" x14ac:dyDescent="0.3">
      <c r="A79" s="15">
        <v>2</v>
      </c>
      <c r="B79" s="15">
        <v>2020</v>
      </c>
      <c r="C79" s="15">
        <v>1</v>
      </c>
      <c r="D79" s="15">
        <v>7</v>
      </c>
      <c r="E79" s="15">
        <v>3</v>
      </c>
      <c r="F79" s="15" t="s">
        <v>227</v>
      </c>
      <c r="G79">
        <v>3.8126736004487898E-2</v>
      </c>
    </row>
    <row r="80" spans="1:7" ht="15" customHeight="1" x14ac:dyDescent="0.3">
      <c r="A80" s="15">
        <v>2</v>
      </c>
      <c r="B80" s="15">
        <v>2020</v>
      </c>
      <c r="C80" s="15">
        <v>1</v>
      </c>
      <c r="D80" s="15">
        <v>7</v>
      </c>
      <c r="E80" s="15">
        <v>4</v>
      </c>
      <c r="F80" s="15" t="s">
        <v>227</v>
      </c>
      <c r="G80">
        <v>3.8126765065011975E-2</v>
      </c>
    </row>
    <row r="81" spans="1:7" ht="15" customHeight="1" x14ac:dyDescent="0.3">
      <c r="A81" s="15">
        <v>2</v>
      </c>
      <c r="B81" s="15">
        <v>2020</v>
      </c>
      <c r="C81" s="15">
        <v>1</v>
      </c>
      <c r="D81" s="15">
        <v>7</v>
      </c>
      <c r="E81" s="15">
        <v>5</v>
      </c>
      <c r="F81" s="15" t="s">
        <v>227</v>
      </c>
      <c r="G81">
        <v>0.1131559974258393</v>
      </c>
    </row>
    <row r="82" spans="1:7" ht="15" customHeight="1" x14ac:dyDescent="0.3">
      <c r="A82" s="15">
        <v>2</v>
      </c>
      <c r="B82" s="15">
        <v>2020</v>
      </c>
      <c r="C82" s="15">
        <v>1</v>
      </c>
      <c r="D82" s="15">
        <v>7</v>
      </c>
      <c r="E82" s="15">
        <v>6</v>
      </c>
      <c r="F82" s="15" t="s">
        <v>227</v>
      </c>
      <c r="G82">
        <v>5.1648565723541214E-2</v>
      </c>
    </row>
    <row r="83" spans="1:7" ht="15" customHeight="1" x14ac:dyDescent="0.3">
      <c r="A83" s="15">
        <v>2</v>
      </c>
      <c r="B83" s="15">
        <v>2020</v>
      </c>
      <c r="C83" s="15">
        <v>1</v>
      </c>
      <c r="D83" s="15">
        <v>7</v>
      </c>
      <c r="E83" s="15">
        <v>7</v>
      </c>
      <c r="F83" s="15" t="s">
        <v>227</v>
      </c>
      <c r="G83">
        <v>3.8126783438982091E-2</v>
      </c>
    </row>
    <row r="84" spans="1:7" ht="15" customHeight="1" x14ac:dyDescent="0.3">
      <c r="A84" s="15">
        <v>2</v>
      </c>
      <c r="B84" s="15">
        <v>2020</v>
      </c>
      <c r="C84" s="15">
        <v>1</v>
      </c>
      <c r="D84" s="15">
        <v>7</v>
      </c>
      <c r="E84" s="15">
        <v>8</v>
      </c>
      <c r="F84" s="15" t="s">
        <v>227</v>
      </c>
      <c r="G84">
        <v>3.8126816533421322E-2</v>
      </c>
    </row>
    <row r="85" spans="1:7" ht="15" customHeight="1" x14ac:dyDescent="0.3">
      <c r="A85" s="15">
        <v>2</v>
      </c>
      <c r="B85" s="15">
        <v>2020</v>
      </c>
      <c r="C85" s="15">
        <v>1</v>
      </c>
      <c r="D85" s="15">
        <v>7</v>
      </c>
      <c r="E85" s="15">
        <v>9</v>
      </c>
      <c r="F85" s="15" t="s">
        <v>227</v>
      </c>
      <c r="G85">
        <v>0.10988608070136723</v>
      </c>
    </row>
    <row r="86" spans="1:7" ht="15" customHeight="1" x14ac:dyDescent="0.3">
      <c r="A86" s="15">
        <v>2</v>
      </c>
      <c r="B86" s="15">
        <v>2020</v>
      </c>
      <c r="C86" s="15">
        <v>1</v>
      </c>
      <c r="D86" s="15">
        <v>7</v>
      </c>
      <c r="E86" s="15">
        <v>10</v>
      </c>
      <c r="F86" s="15" t="s">
        <v>227</v>
      </c>
      <c r="G86">
        <v>0.11315624300516156</v>
      </c>
    </row>
    <row r="87" spans="1:7" ht="15" customHeight="1" x14ac:dyDescent="0.3">
      <c r="A87" s="15">
        <v>2</v>
      </c>
      <c r="B87" s="15">
        <v>2020</v>
      </c>
      <c r="C87" s="15">
        <v>1</v>
      </c>
      <c r="D87" s="15">
        <v>7</v>
      </c>
      <c r="E87" s="15">
        <v>11</v>
      </c>
      <c r="F87" s="15" t="s">
        <v>227</v>
      </c>
      <c r="G87">
        <v>0.11315628988704776</v>
      </c>
    </row>
    <row r="88" spans="1:7" ht="15" customHeight="1" x14ac:dyDescent="0.3">
      <c r="A88" s="15">
        <v>2</v>
      </c>
      <c r="B88" s="15">
        <v>2020</v>
      </c>
      <c r="C88" s="15">
        <v>1</v>
      </c>
      <c r="D88" s="15">
        <v>7</v>
      </c>
      <c r="E88" s="15">
        <v>12</v>
      </c>
      <c r="F88" s="15" t="s">
        <v>227</v>
      </c>
      <c r="G88">
        <v>0.1131559882641166</v>
      </c>
    </row>
    <row r="89" spans="1:7" ht="15" customHeight="1" x14ac:dyDescent="0.3">
      <c r="A89" s="15">
        <v>2</v>
      </c>
      <c r="B89" s="15">
        <v>2020</v>
      </c>
      <c r="C89" s="15">
        <v>1</v>
      </c>
      <c r="D89" s="15">
        <v>7</v>
      </c>
      <c r="E89" s="15">
        <v>13</v>
      </c>
      <c r="F89" s="15" t="s">
        <v>227</v>
      </c>
      <c r="G89">
        <v>3.8126840077536486E-2</v>
      </c>
    </row>
    <row r="90" spans="1:7" ht="15" customHeight="1" x14ac:dyDescent="0.3">
      <c r="A90" s="15">
        <v>2</v>
      </c>
      <c r="B90" s="15">
        <v>2020</v>
      </c>
      <c r="C90" s="15">
        <v>1</v>
      </c>
      <c r="D90" s="15">
        <v>7</v>
      </c>
      <c r="E90" s="15">
        <v>14</v>
      </c>
      <c r="F90" s="15" t="s">
        <v>227</v>
      </c>
      <c r="G90">
        <v>3.8126830546910184E-2</v>
      </c>
    </row>
    <row r="91" spans="1:7" ht="15" customHeight="1" x14ac:dyDescent="0.3">
      <c r="A91" s="15">
        <v>2</v>
      </c>
      <c r="B91" s="15">
        <v>2020</v>
      </c>
      <c r="C91" s="15">
        <v>1</v>
      </c>
      <c r="D91" s="15">
        <v>7</v>
      </c>
      <c r="E91" s="15">
        <v>15</v>
      </c>
      <c r="F91" s="15" t="s">
        <v>227</v>
      </c>
      <c r="G91">
        <v>4.7041574743546803E-2</v>
      </c>
    </row>
    <row r="92" spans="1:7" ht="15" customHeight="1" x14ac:dyDescent="0.3">
      <c r="A92" s="15">
        <v>2</v>
      </c>
      <c r="B92" s="15">
        <v>2020</v>
      </c>
      <c r="C92" s="15">
        <v>1</v>
      </c>
      <c r="D92" s="15">
        <v>7</v>
      </c>
      <c r="E92" s="15">
        <v>16</v>
      </c>
      <c r="F92" s="15" t="s">
        <v>227</v>
      </c>
      <c r="G92">
        <v>4.704142886708082E-2</v>
      </c>
    </row>
    <row r="93" spans="1:7" ht="15" customHeight="1" x14ac:dyDescent="0.3">
      <c r="A93" s="15">
        <v>2</v>
      </c>
      <c r="B93" s="15">
        <v>2020</v>
      </c>
      <c r="C93" s="15">
        <v>1</v>
      </c>
      <c r="D93" s="15">
        <v>7</v>
      </c>
      <c r="E93" s="15">
        <v>17</v>
      </c>
      <c r="F93" s="15" t="s">
        <v>227</v>
      </c>
      <c r="G93">
        <v>4.7041505002022907E-2</v>
      </c>
    </row>
    <row r="94" spans="1:7" ht="15" customHeight="1" x14ac:dyDescent="0.3">
      <c r="A94" s="15">
        <v>2</v>
      </c>
      <c r="B94" s="15">
        <v>2020</v>
      </c>
      <c r="C94" s="15">
        <v>1</v>
      </c>
      <c r="D94" s="15">
        <v>7</v>
      </c>
      <c r="E94" s="15">
        <v>18</v>
      </c>
      <c r="F94" s="15" t="s">
        <v>227</v>
      </c>
      <c r="G94">
        <v>7.1631633204280717E-2</v>
      </c>
    </row>
    <row r="95" spans="1:7" ht="15" customHeight="1" x14ac:dyDescent="0.3">
      <c r="A95" s="15">
        <v>2</v>
      </c>
      <c r="B95" s="15">
        <v>2020</v>
      </c>
      <c r="C95" s="15">
        <v>1</v>
      </c>
      <c r="D95" s="15">
        <v>7</v>
      </c>
      <c r="E95" s="15">
        <v>19</v>
      </c>
      <c r="F95" s="15" t="s">
        <v>227</v>
      </c>
      <c r="G95">
        <v>3.8126771087151207E-2</v>
      </c>
    </row>
    <row r="96" spans="1:7" ht="15" customHeight="1" x14ac:dyDescent="0.3">
      <c r="A96" s="15">
        <v>2</v>
      </c>
      <c r="B96" s="15">
        <v>2020</v>
      </c>
      <c r="C96" s="15">
        <v>1</v>
      </c>
      <c r="D96" s="15">
        <v>7</v>
      </c>
      <c r="E96" s="15">
        <v>20</v>
      </c>
      <c r="F96" s="15" t="s">
        <v>227</v>
      </c>
      <c r="G96">
        <v>6.243666516163815E-2</v>
      </c>
    </row>
    <row r="97" spans="1:7" ht="15" customHeight="1" x14ac:dyDescent="0.3">
      <c r="A97" s="15">
        <v>2</v>
      </c>
      <c r="B97" s="15">
        <v>2020</v>
      </c>
      <c r="C97" s="15">
        <v>1</v>
      </c>
      <c r="D97" s="15">
        <v>7</v>
      </c>
      <c r="E97" s="15">
        <v>21</v>
      </c>
      <c r="F97" s="15" t="s">
        <v>227</v>
      </c>
      <c r="G97">
        <v>0.11315613597380536</v>
      </c>
    </row>
    <row r="98" spans="1:7" ht="15" customHeight="1" x14ac:dyDescent="0.3">
      <c r="A98" s="15">
        <v>2</v>
      </c>
      <c r="B98" s="15">
        <v>2020</v>
      </c>
      <c r="C98" s="15">
        <v>1</v>
      </c>
      <c r="D98" s="15">
        <v>7</v>
      </c>
      <c r="E98" s="15">
        <v>22</v>
      </c>
      <c r="F98" s="15" t="s">
        <v>227</v>
      </c>
      <c r="G98">
        <v>0.11315624741355243</v>
      </c>
    </row>
    <row r="99" spans="1:7" ht="15" customHeight="1" x14ac:dyDescent="0.3">
      <c r="A99" s="15">
        <v>2</v>
      </c>
      <c r="B99" s="15">
        <v>2020</v>
      </c>
      <c r="C99" s="15">
        <v>1</v>
      </c>
      <c r="D99" s="15">
        <v>7</v>
      </c>
      <c r="E99" s="15">
        <v>23</v>
      </c>
      <c r="F99" s="15" t="s">
        <v>227</v>
      </c>
      <c r="G99">
        <v>6.2436690383108666E-2</v>
      </c>
    </row>
    <row r="100" spans="1:7" ht="15" customHeight="1" x14ac:dyDescent="0.3">
      <c r="A100" s="15">
        <v>2</v>
      </c>
      <c r="B100" s="15">
        <v>2020</v>
      </c>
      <c r="C100" s="15">
        <v>1</v>
      </c>
      <c r="D100" s="15">
        <v>7</v>
      </c>
      <c r="E100" s="15">
        <v>24</v>
      </c>
      <c r="F100" s="15" t="s">
        <v>227</v>
      </c>
      <c r="G100">
        <v>0.11315609306391766</v>
      </c>
    </row>
    <row r="101" spans="1:7" ht="15" customHeight="1" x14ac:dyDescent="0.3">
      <c r="A101" s="15">
        <v>2</v>
      </c>
      <c r="B101" s="15">
        <v>2020</v>
      </c>
      <c r="C101" s="15">
        <v>1</v>
      </c>
      <c r="D101" s="15">
        <v>7</v>
      </c>
      <c r="E101" s="15">
        <v>25</v>
      </c>
      <c r="F101" s="15" t="s">
        <v>227</v>
      </c>
      <c r="G101">
        <v>0.11315621287750431</v>
      </c>
    </row>
    <row r="102" spans="1:7" ht="15" customHeight="1" x14ac:dyDescent="0.3">
      <c r="A102" s="15">
        <v>2</v>
      </c>
      <c r="B102" s="15">
        <v>2020</v>
      </c>
      <c r="C102" s="15">
        <v>1</v>
      </c>
      <c r="D102" s="15">
        <v>7</v>
      </c>
      <c r="E102" s="15">
        <v>26</v>
      </c>
      <c r="F102" s="15" t="s">
        <v>227</v>
      </c>
      <c r="G102">
        <v>4.7041476083990189E-2</v>
      </c>
    </row>
    <row r="103" spans="1:7" ht="15" customHeight="1" x14ac:dyDescent="0.3">
      <c r="A103" s="15">
        <v>2</v>
      </c>
      <c r="B103" s="15">
        <v>2020</v>
      </c>
      <c r="C103" s="15">
        <v>1</v>
      </c>
      <c r="D103" s="15">
        <v>7</v>
      </c>
      <c r="E103" s="15">
        <v>27</v>
      </c>
      <c r="F103" s="15" t="s">
        <v>227</v>
      </c>
      <c r="G103">
        <v>3.8126814074392931E-2</v>
      </c>
    </row>
    <row r="104" spans="1:7" ht="15" customHeight="1" x14ac:dyDescent="0.3">
      <c r="A104" s="15">
        <v>2</v>
      </c>
      <c r="B104" s="15">
        <v>2020</v>
      </c>
      <c r="C104" s="15">
        <v>1</v>
      </c>
      <c r="D104" s="15">
        <v>7</v>
      </c>
      <c r="E104" s="15">
        <v>28</v>
      </c>
      <c r="F104" s="15" t="s">
        <v>227</v>
      </c>
      <c r="G104">
        <v>4.704153017707835E-2</v>
      </c>
    </row>
    <row r="105" spans="1:7" ht="15" customHeight="1" x14ac:dyDescent="0.3">
      <c r="A105" s="15">
        <v>2</v>
      </c>
      <c r="B105" s="15">
        <v>2020</v>
      </c>
      <c r="C105" s="15">
        <v>1</v>
      </c>
      <c r="D105" s="15">
        <v>7</v>
      </c>
      <c r="E105" s="15">
        <v>29</v>
      </c>
      <c r="F105" s="15" t="s">
        <v>227</v>
      </c>
      <c r="G105">
        <v>3.8126828994715416E-2</v>
      </c>
    </row>
    <row r="106" spans="1:7" ht="15" customHeight="1" x14ac:dyDescent="0.3">
      <c r="A106" s="15">
        <v>2</v>
      </c>
      <c r="B106" s="15">
        <v>2020</v>
      </c>
      <c r="C106" s="15">
        <v>1</v>
      </c>
      <c r="D106" s="15">
        <v>7</v>
      </c>
      <c r="E106" s="15">
        <v>30</v>
      </c>
      <c r="F106" s="15" t="s">
        <v>227</v>
      </c>
      <c r="G106">
        <v>6.24366695017236E-2</v>
      </c>
    </row>
    <row r="107" spans="1:7" ht="15" customHeight="1" x14ac:dyDescent="0.3">
      <c r="A107" s="15">
        <v>2</v>
      </c>
      <c r="B107" s="15">
        <v>2020</v>
      </c>
      <c r="C107" s="15">
        <v>1</v>
      </c>
      <c r="D107" s="15">
        <v>7</v>
      </c>
      <c r="E107" s="15">
        <v>31</v>
      </c>
      <c r="F107" s="15" t="s">
        <v>227</v>
      </c>
      <c r="G107">
        <v>0.11315635116379812</v>
      </c>
    </row>
    <row r="108" spans="1:7" ht="15" customHeight="1" x14ac:dyDescent="0.3">
      <c r="A108" s="15">
        <v>2</v>
      </c>
      <c r="B108" s="15">
        <v>2020</v>
      </c>
      <c r="C108" s="15">
        <v>1</v>
      </c>
      <c r="D108" s="15">
        <v>7</v>
      </c>
      <c r="E108" s="15">
        <v>32</v>
      </c>
      <c r="F108" s="15" t="s">
        <v>227</v>
      </c>
      <c r="G108">
        <v>6.2436628616369713E-2</v>
      </c>
    </row>
    <row r="109" spans="1:7" ht="15" customHeight="1" x14ac:dyDescent="0.3">
      <c r="A109" s="15">
        <v>2</v>
      </c>
      <c r="B109" s="15">
        <v>2020</v>
      </c>
      <c r="C109" s="15">
        <v>1</v>
      </c>
      <c r="D109" s="15">
        <v>7</v>
      </c>
      <c r="E109" s="15">
        <v>33</v>
      </c>
      <c r="F109" s="15" t="s">
        <v>227</v>
      </c>
      <c r="G109">
        <v>3.8126862029365854E-2</v>
      </c>
    </row>
    <row r="110" spans="1:7" ht="15" customHeight="1" x14ac:dyDescent="0.3">
      <c r="A110" s="15">
        <v>2</v>
      </c>
      <c r="B110" s="15">
        <v>2020</v>
      </c>
      <c r="C110" s="15">
        <v>1</v>
      </c>
      <c r="D110" s="15">
        <v>7</v>
      </c>
      <c r="E110" s="15">
        <v>34</v>
      </c>
      <c r="F110" s="15" t="s">
        <v>227</v>
      </c>
      <c r="G110">
        <v>0.17908650337363263</v>
      </c>
    </row>
    <row r="111" spans="1:7" ht="15" customHeight="1" x14ac:dyDescent="0.3">
      <c r="A111" s="15">
        <v>2</v>
      </c>
      <c r="B111" s="15">
        <v>2020</v>
      </c>
      <c r="C111" s="15">
        <v>1</v>
      </c>
      <c r="D111" s="15">
        <v>7</v>
      </c>
      <c r="E111" s="15">
        <v>35</v>
      </c>
      <c r="F111" s="15" t="s">
        <v>227</v>
      </c>
      <c r="G111">
        <v>0.17908641285390137</v>
      </c>
    </row>
    <row r="112" spans="1:7" ht="15" customHeight="1" x14ac:dyDescent="0.3">
      <c r="A112" s="15">
        <v>2</v>
      </c>
      <c r="B112" s="15">
        <v>2020</v>
      </c>
      <c r="C112" s="15">
        <v>1</v>
      </c>
      <c r="D112" s="15">
        <v>7</v>
      </c>
      <c r="E112" s="15">
        <v>36</v>
      </c>
      <c r="F112" s="15" t="s">
        <v>227</v>
      </c>
      <c r="G112">
        <v>3.8126809690060957E-2</v>
      </c>
    </row>
    <row r="113" spans="1:7" ht="15" customHeight="1" x14ac:dyDescent="0.3">
      <c r="A113" s="15">
        <v>2</v>
      </c>
      <c r="B113" s="15">
        <v>2020</v>
      </c>
      <c r="C113" s="15">
        <v>1</v>
      </c>
      <c r="D113" s="15">
        <v>7</v>
      </c>
      <c r="E113" s="15">
        <v>37</v>
      </c>
      <c r="F113" s="15" t="s">
        <v>227</v>
      </c>
      <c r="G113">
        <v>3.0815911329526453E-2</v>
      </c>
    </row>
    <row r="114" spans="1:7" ht="15" customHeight="1" x14ac:dyDescent="0.3">
      <c r="A114" s="15">
        <v>2</v>
      </c>
      <c r="B114" s="15">
        <v>2020</v>
      </c>
      <c r="C114" s="15">
        <v>1</v>
      </c>
      <c r="D114" s="15">
        <v>7</v>
      </c>
      <c r="E114" s="15">
        <v>38</v>
      </c>
      <c r="F114" s="15" t="s">
        <v>227</v>
      </c>
      <c r="G114">
        <v>4.6440513733939891E-2</v>
      </c>
    </row>
    <row r="115" spans="1:7" ht="15" customHeight="1" x14ac:dyDescent="0.3">
      <c r="A115" s="15">
        <v>2</v>
      </c>
      <c r="B115" s="15">
        <v>2020</v>
      </c>
      <c r="C115" s="15">
        <v>1</v>
      </c>
      <c r="D115" s="15">
        <v>7</v>
      </c>
      <c r="E115" s="15">
        <v>39</v>
      </c>
      <c r="F115" s="15" t="s">
        <v>227</v>
      </c>
      <c r="G115">
        <v>4.9007247048322156E-2</v>
      </c>
    </row>
    <row r="116" spans="1:7" ht="15" customHeight="1" x14ac:dyDescent="0.3">
      <c r="A116" s="15">
        <v>2</v>
      </c>
      <c r="B116" s="15">
        <v>2020</v>
      </c>
      <c r="C116" s="15">
        <v>1</v>
      </c>
      <c r="D116" s="15">
        <v>7</v>
      </c>
      <c r="E116" s="15">
        <v>40</v>
      </c>
      <c r="F116" s="15" t="s">
        <v>227</v>
      </c>
      <c r="G116">
        <v>4.7894948551301532E-2</v>
      </c>
    </row>
    <row r="117" spans="1:7" ht="15" customHeight="1" x14ac:dyDescent="0.3">
      <c r="A117" s="15">
        <v>2</v>
      </c>
      <c r="B117" s="15">
        <v>2020</v>
      </c>
      <c r="C117" s="15">
        <v>1</v>
      </c>
      <c r="D117" s="15">
        <v>7</v>
      </c>
      <c r="E117" s="15">
        <v>41</v>
      </c>
      <c r="F117" s="15" t="s">
        <v>227</v>
      </c>
      <c r="G117">
        <v>6.6248453954453709E-2</v>
      </c>
    </row>
    <row r="118" spans="1:7" ht="15" customHeight="1" x14ac:dyDescent="0.3">
      <c r="A118" s="15">
        <v>2</v>
      </c>
      <c r="B118" s="15">
        <v>2020</v>
      </c>
      <c r="C118" s="15">
        <v>1</v>
      </c>
      <c r="D118" s="15">
        <v>7</v>
      </c>
      <c r="E118" s="15">
        <v>42</v>
      </c>
      <c r="F118" s="15" t="s">
        <v>227</v>
      </c>
      <c r="G118">
        <v>3.8126779924966499E-2</v>
      </c>
    </row>
    <row r="119" spans="1:7" ht="15" customHeight="1" x14ac:dyDescent="0.3">
      <c r="A119" s="15">
        <v>2</v>
      </c>
      <c r="B119" s="15">
        <v>2020</v>
      </c>
      <c r="C119" s="15">
        <v>1</v>
      </c>
      <c r="D119" s="15">
        <v>7</v>
      </c>
      <c r="E119" s="15">
        <v>43</v>
      </c>
      <c r="F119" s="15" t="s">
        <v>227</v>
      </c>
      <c r="G119">
        <v>0.11315630041132137</v>
      </c>
    </row>
    <row r="120" spans="1:7" ht="15" customHeight="1" x14ac:dyDescent="0.3">
      <c r="A120" s="15">
        <v>2</v>
      </c>
      <c r="B120" s="15">
        <v>2020</v>
      </c>
      <c r="C120" s="15">
        <v>1</v>
      </c>
      <c r="D120" s="15">
        <v>7</v>
      </c>
      <c r="E120" s="15">
        <v>44</v>
      </c>
      <c r="F120" s="15" t="s">
        <v>227</v>
      </c>
      <c r="G120">
        <v>0.11315622550802369</v>
      </c>
    </row>
    <row r="121" spans="1:7" ht="15" customHeight="1" x14ac:dyDescent="0.3">
      <c r="A121" s="15">
        <v>2</v>
      </c>
      <c r="B121" s="15">
        <v>2020</v>
      </c>
      <c r="C121" s="15">
        <v>1</v>
      </c>
      <c r="D121" s="15">
        <v>7</v>
      </c>
      <c r="E121" s="15">
        <v>45</v>
      </c>
      <c r="F121" s="15" t="s">
        <v>227</v>
      </c>
      <c r="G121">
        <v>3.8126859617625637E-2</v>
      </c>
    </row>
    <row r="122" spans="1:7" ht="15" customHeight="1" x14ac:dyDescent="0.3">
      <c r="A122" s="15">
        <v>2</v>
      </c>
      <c r="B122" s="15">
        <v>2020</v>
      </c>
      <c r="C122" s="15">
        <v>1</v>
      </c>
      <c r="D122" s="15">
        <v>7</v>
      </c>
      <c r="E122" s="15">
        <v>46</v>
      </c>
      <c r="F122" s="15" t="s">
        <v>227</v>
      </c>
      <c r="G122">
        <v>0.11315636568199686</v>
      </c>
    </row>
    <row r="123" spans="1:7" ht="15" customHeight="1" x14ac:dyDescent="0.3">
      <c r="A123" s="15">
        <v>2</v>
      </c>
      <c r="B123" s="15">
        <v>2020</v>
      </c>
      <c r="C123" s="15">
        <v>1</v>
      </c>
      <c r="D123" s="15">
        <v>7</v>
      </c>
      <c r="E123" s="15">
        <v>47</v>
      </c>
      <c r="F123" s="15" t="s">
        <v>227</v>
      </c>
      <c r="G123">
        <v>0.11315630354065122</v>
      </c>
    </row>
    <row r="124" spans="1:7" ht="15" customHeight="1" x14ac:dyDescent="0.3">
      <c r="A124" s="15">
        <v>2</v>
      </c>
      <c r="B124" s="15">
        <v>2020</v>
      </c>
      <c r="C124" s="15">
        <v>1</v>
      </c>
      <c r="D124" s="15">
        <v>7</v>
      </c>
      <c r="E124" s="15">
        <v>48</v>
      </c>
      <c r="F124" s="15" t="s">
        <v>227</v>
      </c>
      <c r="G124">
        <v>0.11315618243160475</v>
      </c>
    </row>
    <row r="125" spans="1:7" ht="15" customHeight="1" x14ac:dyDescent="0.3">
      <c r="A125" s="15">
        <v>2</v>
      </c>
      <c r="B125" s="15">
        <v>2020</v>
      </c>
      <c r="C125" s="15">
        <v>1</v>
      </c>
      <c r="D125" s="15">
        <v>7</v>
      </c>
      <c r="E125" s="15">
        <v>49</v>
      </c>
      <c r="F125" s="15" t="s">
        <v>227</v>
      </c>
      <c r="G125">
        <v>6.2436765904768071E-2</v>
      </c>
    </row>
    <row r="126" spans="1:7" ht="15" customHeight="1" x14ac:dyDescent="0.3">
      <c r="A126" s="15">
        <v>2</v>
      </c>
      <c r="B126" s="15">
        <v>2020</v>
      </c>
      <c r="C126" s="15">
        <v>1</v>
      </c>
      <c r="D126" s="15">
        <v>7</v>
      </c>
      <c r="E126" s="15">
        <v>50</v>
      </c>
      <c r="F126" s="15" t="s">
        <v>227</v>
      </c>
      <c r="G126">
        <v>0.11315623387034404</v>
      </c>
    </row>
    <row r="127" spans="1:7" ht="15" customHeight="1" x14ac:dyDescent="0.3">
      <c r="A127" s="15">
        <v>2</v>
      </c>
      <c r="B127" s="15">
        <v>2020</v>
      </c>
      <c r="C127" s="15">
        <v>1</v>
      </c>
      <c r="D127" s="15">
        <v>7</v>
      </c>
      <c r="E127" s="15">
        <v>51</v>
      </c>
      <c r="F127" s="15" t="s">
        <v>227</v>
      </c>
      <c r="G127">
        <v>0.11315610550485855</v>
      </c>
    </row>
    <row r="128" spans="1:7" ht="15" customHeight="1" x14ac:dyDescent="0.3">
      <c r="A128" s="15">
        <v>2</v>
      </c>
      <c r="B128" s="15">
        <v>2020</v>
      </c>
      <c r="C128" s="15">
        <v>1</v>
      </c>
      <c r="D128" s="15">
        <v>7</v>
      </c>
      <c r="E128" s="15">
        <v>52</v>
      </c>
      <c r="F128" s="15" t="s">
        <v>227</v>
      </c>
      <c r="G128">
        <v>3.8126797879942782E-2</v>
      </c>
    </row>
    <row r="129" spans="1:7" ht="15" customHeight="1" x14ac:dyDescent="0.3">
      <c r="A129" s="15">
        <v>2</v>
      </c>
      <c r="B129" s="15">
        <v>2020</v>
      </c>
      <c r="C129" s="15">
        <v>1</v>
      </c>
      <c r="D129" s="15">
        <v>7</v>
      </c>
      <c r="E129" s="15">
        <v>53</v>
      </c>
      <c r="F129" s="15" t="s">
        <v>227</v>
      </c>
      <c r="G129">
        <v>7.6543016520336016E-2</v>
      </c>
    </row>
    <row r="130" spans="1:7" ht="15" customHeight="1" x14ac:dyDescent="0.3">
      <c r="A130" s="15">
        <v>2</v>
      </c>
      <c r="B130" s="15">
        <v>2020</v>
      </c>
      <c r="C130" s="15">
        <v>1</v>
      </c>
      <c r="D130" s="15">
        <v>7</v>
      </c>
      <c r="E130" s="15">
        <v>54</v>
      </c>
      <c r="F130" s="15" t="s">
        <v>227</v>
      </c>
      <c r="G130">
        <v>5.2728289561501385E-2</v>
      </c>
    </row>
    <row r="131" spans="1:7" ht="15" customHeight="1" x14ac:dyDescent="0.3">
      <c r="A131" s="15">
        <v>2</v>
      </c>
      <c r="B131" s="15">
        <v>2020</v>
      </c>
      <c r="C131" s="15">
        <v>1</v>
      </c>
      <c r="D131" s="15">
        <v>7</v>
      </c>
      <c r="E131" s="15">
        <v>55</v>
      </c>
      <c r="F131" s="15" t="s">
        <v>227</v>
      </c>
      <c r="G131">
        <v>5.2728437261426911E-2</v>
      </c>
    </row>
    <row r="132" spans="1:7" ht="15" customHeight="1" x14ac:dyDescent="0.3">
      <c r="A132" s="15">
        <v>2</v>
      </c>
      <c r="B132" s="15">
        <v>2020</v>
      </c>
      <c r="C132" s="15">
        <v>1</v>
      </c>
      <c r="D132" s="15">
        <v>7</v>
      </c>
      <c r="E132" s="15">
        <v>56</v>
      </c>
      <c r="F132" s="15" t="s">
        <v>227</v>
      </c>
      <c r="G132">
        <v>0.11315630354065122</v>
      </c>
    </row>
    <row r="133" spans="1:7" ht="15" customHeight="1" x14ac:dyDescent="0.3">
      <c r="A133" s="15">
        <v>2</v>
      </c>
      <c r="B133" s="15">
        <v>2020</v>
      </c>
      <c r="C133" s="15">
        <v>1</v>
      </c>
      <c r="D133" s="15">
        <v>7</v>
      </c>
      <c r="E133" s="15">
        <v>57</v>
      </c>
      <c r="F133" s="15" t="s">
        <v>227</v>
      </c>
      <c r="G133">
        <v>0.11315626453471923</v>
      </c>
    </row>
    <row r="134" spans="1:7" ht="15" customHeight="1" x14ac:dyDescent="0.3">
      <c r="A134" s="15">
        <v>2</v>
      </c>
      <c r="B134" s="15">
        <v>2020</v>
      </c>
      <c r="C134" s="15">
        <v>1</v>
      </c>
      <c r="D134" s="15">
        <v>7</v>
      </c>
      <c r="E134" s="15">
        <v>58</v>
      </c>
      <c r="F134" s="15" t="s">
        <v>227</v>
      </c>
      <c r="G134">
        <v>6.2436564205396512E-2</v>
      </c>
    </row>
    <row r="135" spans="1:7" ht="15" customHeight="1" x14ac:dyDescent="0.3">
      <c r="A135" s="15">
        <v>2</v>
      </c>
      <c r="B135" s="15">
        <v>2020</v>
      </c>
      <c r="C135" s="15">
        <v>1</v>
      </c>
      <c r="D135" s="15">
        <v>7</v>
      </c>
      <c r="E135" s="15">
        <v>59</v>
      </c>
      <c r="F135" s="15" t="s">
        <v>227</v>
      </c>
      <c r="G135">
        <v>6.2436526982238685E-2</v>
      </c>
    </row>
    <row r="136" spans="1:7" ht="15" customHeight="1" x14ac:dyDescent="0.3">
      <c r="A136" s="15">
        <v>2</v>
      </c>
      <c r="B136" s="15">
        <v>2020</v>
      </c>
      <c r="C136" s="15">
        <v>1</v>
      </c>
      <c r="D136" s="15">
        <v>7</v>
      </c>
      <c r="E136" s="15">
        <v>60</v>
      </c>
      <c r="F136" s="15" t="s">
        <v>227</v>
      </c>
      <c r="G136">
        <v>6.1017508043288947E-2</v>
      </c>
    </row>
    <row r="137" spans="1:7" ht="15" customHeight="1" x14ac:dyDescent="0.3">
      <c r="A137" s="15">
        <v>2</v>
      </c>
      <c r="B137" s="15">
        <v>2020</v>
      </c>
      <c r="C137" s="15">
        <v>1</v>
      </c>
      <c r="D137" s="15">
        <v>7</v>
      </c>
      <c r="E137" s="15">
        <v>61</v>
      </c>
      <c r="F137" s="15" t="s">
        <v>227</v>
      </c>
    </row>
    <row r="138" spans="1:7" ht="15" customHeight="1" x14ac:dyDescent="0.3">
      <c r="A138" s="15">
        <v>2</v>
      </c>
      <c r="B138" s="15">
        <v>2020</v>
      </c>
      <c r="C138" s="15">
        <v>1</v>
      </c>
      <c r="D138" s="15">
        <v>7</v>
      </c>
      <c r="E138" s="15">
        <v>62</v>
      </c>
      <c r="F138" s="15" t="s">
        <v>227</v>
      </c>
      <c r="G138">
        <v>5.7496215133229944E-2</v>
      </c>
    </row>
    <row r="139" spans="1:7" ht="15" customHeight="1" x14ac:dyDescent="0.3">
      <c r="A139" s="15">
        <v>2</v>
      </c>
      <c r="B139" s="15">
        <v>2020</v>
      </c>
      <c r="C139" s="15">
        <v>1</v>
      </c>
      <c r="D139" s="15">
        <v>7</v>
      </c>
      <c r="E139" s="15">
        <v>63</v>
      </c>
      <c r="F139" s="15" t="s">
        <v>227</v>
      </c>
      <c r="G139">
        <v>5.2728325648286022E-2</v>
      </c>
    </row>
    <row r="140" spans="1:7" ht="15" customHeight="1" x14ac:dyDescent="0.3">
      <c r="A140" s="15">
        <v>2</v>
      </c>
      <c r="B140" s="15">
        <v>2020</v>
      </c>
      <c r="C140" s="15">
        <v>1</v>
      </c>
      <c r="D140" s="15">
        <v>7</v>
      </c>
      <c r="E140" s="15">
        <v>64</v>
      </c>
      <c r="F140" s="15" t="s">
        <v>227</v>
      </c>
      <c r="G140">
        <v>4.8103025745590701E-2</v>
      </c>
    </row>
    <row r="141" spans="1:7" ht="15" customHeight="1" x14ac:dyDescent="0.3">
      <c r="A141" s="15">
        <v>2</v>
      </c>
      <c r="B141" s="15">
        <v>2020</v>
      </c>
      <c r="C141" s="15">
        <v>1</v>
      </c>
      <c r="D141" s="15">
        <v>7</v>
      </c>
      <c r="E141" s="15">
        <v>65</v>
      </c>
      <c r="F141" s="15" t="s">
        <v>227</v>
      </c>
      <c r="G141">
        <v>3.4943837096099786E-2</v>
      </c>
    </row>
    <row r="142" spans="1:7" ht="15" customHeight="1" x14ac:dyDescent="0.3">
      <c r="A142" s="15">
        <v>2</v>
      </c>
      <c r="B142" s="15">
        <v>2020</v>
      </c>
      <c r="C142" s="15">
        <v>1</v>
      </c>
      <c r="D142" s="15">
        <v>7</v>
      </c>
      <c r="E142" s="15">
        <v>66</v>
      </c>
      <c r="F142" s="15" t="s">
        <v>227</v>
      </c>
      <c r="G142">
        <v>5.7496442465967565E-2</v>
      </c>
    </row>
    <row r="143" spans="1:7" ht="15" customHeight="1" x14ac:dyDescent="0.3">
      <c r="A143" s="15">
        <v>2</v>
      </c>
      <c r="B143" s="15">
        <v>2020</v>
      </c>
      <c r="C143" s="15">
        <v>1</v>
      </c>
      <c r="D143" s="15">
        <v>7</v>
      </c>
      <c r="E143" s="15">
        <v>67</v>
      </c>
      <c r="F143" s="15" t="s">
        <v>227</v>
      </c>
    </row>
    <row r="144" spans="1:7" ht="15" customHeight="1" x14ac:dyDescent="0.3">
      <c r="A144" s="15">
        <v>2</v>
      </c>
      <c r="B144" s="15">
        <v>2020</v>
      </c>
      <c r="C144" s="15">
        <v>1</v>
      </c>
      <c r="D144" s="15">
        <v>7</v>
      </c>
      <c r="E144" s="15">
        <v>68</v>
      </c>
      <c r="F144" s="15" t="s">
        <v>227</v>
      </c>
      <c r="G144">
        <v>6.1017411173830104E-2</v>
      </c>
    </row>
    <row r="145" spans="1:7" ht="15" customHeight="1" x14ac:dyDescent="0.3">
      <c r="A145" s="15">
        <v>2</v>
      </c>
      <c r="B145" s="15">
        <v>2020</v>
      </c>
      <c r="C145" s="15">
        <v>1</v>
      </c>
      <c r="D145" s="15">
        <v>7</v>
      </c>
      <c r="E145" s="15">
        <v>69</v>
      </c>
      <c r="F145" s="15" t="s">
        <v>227</v>
      </c>
      <c r="G145">
        <v>4.1507264354764879E-2</v>
      </c>
    </row>
    <row r="146" spans="1:7" ht="15" customHeight="1" x14ac:dyDescent="0.3">
      <c r="A146" s="15">
        <v>2</v>
      </c>
      <c r="B146" s="15">
        <v>2020</v>
      </c>
      <c r="C146" s="15">
        <v>1</v>
      </c>
      <c r="D146" s="15">
        <v>7</v>
      </c>
      <c r="E146" s="15">
        <v>70</v>
      </c>
      <c r="F146" s="15" t="s">
        <v>227</v>
      </c>
      <c r="G146">
        <v>4.1507267253053738E-2</v>
      </c>
    </row>
    <row r="147" spans="1:7" ht="15" customHeight="1" x14ac:dyDescent="0.3">
      <c r="A147" s="15">
        <v>2</v>
      </c>
      <c r="B147" s="15">
        <v>2020</v>
      </c>
      <c r="C147" s="15">
        <v>1</v>
      </c>
      <c r="D147" s="15">
        <v>7</v>
      </c>
      <c r="E147" s="15">
        <v>71</v>
      </c>
      <c r="F147" s="15" t="s">
        <v>227</v>
      </c>
      <c r="G147">
        <v>4.1507093589287732E-2</v>
      </c>
    </row>
    <row r="148" spans="1:7" ht="15" customHeight="1" x14ac:dyDescent="0.3">
      <c r="A148" s="15">
        <v>2</v>
      </c>
      <c r="B148" s="15">
        <v>2020</v>
      </c>
      <c r="C148" s="15">
        <v>1</v>
      </c>
      <c r="D148" s="15">
        <v>7</v>
      </c>
      <c r="E148" s="15">
        <v>72</v>
      </c>
      <c r="F148" s="15" t="s">
        <v>227</v>
      </c>
      <c r="G148">
        <v>4.1507175270425176E-2</v>
      </c>
    </row>
    <row r="149" spans="1:7" ht="15" customHeight="1" x14ac:dyDescent="0.3">
      <c r="A149" s="15">
        <v>2</v>
      </c>
      <c r="B149" s="15">
        <v>2020</v>
      </c>
      <c r="C149" s="15">
        <v>1</v>
      </c>
      <c r="D149" s="15">
        <v>7</v>
      </c>
      <c r="E149" s="15">
        <v>73</v>
      </c>
      <c r="F149" s="15" t="s">
        <v>227</v>
      </c>
      <c r="G149">
        <v>0.11315614597586245</v>
      </c>
    </row>
    <row r="150" spans="1:7" ht="15" customHeight="1" x14ac:dyDescent="0.3">
      <c r="A150" s="15">
        <v>2</v>
      </c>
      <c r="B150" s="15">
        <v>2020</v>
      </c>
      <c r="C150" s="15">
        <v>1</v>
      </c>
      <c r="D150" s="15">
        <v>7</v>
      </c>
      <c r="E150" s="15">
        <v>74</v>
      </c>
      <c r="F150" s="15" t="s">
        <v>227</v>
      </c>
      <c r="G150">
        <v>0.11315605737497944</v>
      </c>
    </row>
    <row r="151" spans="1:7" ht="15" customHeight="1" x14ac:dyDescent="0.3">
      <c r="A151" s="15">
        <v>2</v>
      </c>
      <c r="B151" s="15">
        <v>2020</v>
      </c>
      <c r="C151" s="15">
        <v>1</v>
      </c>
      <c r="D151" s="15">
        <v>7</v>
      </c>
      <c r="E151" s="15">
        <v>75</v>
      </c>
      <c r="F151" s="15" t="s">
        <v>227</v>
      </c>
    </row>
    <row r="152" spans="1:7" ht="15" customHeight="1" x14ac:dyDescent="0.3">
      <c r="A152" s="15">
        <v>3</v>
      </c>
      <c r="B152" s="15">
        <v>2020</v>
      </c>
      <c r="C152" s="15">
        <v>1</v>
      </c>
      <c r="D152" s="15">
        <v>13</v>
      </c>
      <c r="E152" s="15">
        <v>1</v>
      </c>
      <c r="F152" s="15" t="s">
        <v>227</v>
      </c>
      <c r="G152">
        <v>5.2057169482499312E-2</v>
      </c>
    </row>
    <row r="153" spans="1:7" ht="15" customHeight="1" x14ac:dyDescent="0.3">
      <c r="A153" s="15">
        <v>3</v>
      </c>
      <c r="B153" s="15">
        <v>2020</v>
      </c>
      <c r="C153" s="15">
        <v>1</v>
      </c>
      <c r="D153" s="15">
        <v>13</v>
      </c>
      <c r="E153" s="15">
        <v>2</v>
      </c>
      <c r="F153" s="15" t="s">
        <v>227</v>
      </c>
      <c r="G153">
        <v>3.1274595894723735E-2</v>
      </c>
    </row>
    <row r="154" spans="1:7" ht="15" customHeight="1" x14ac:dyDescent="0.3">
      <c r="A154" s="15">
        <v>3</v>
      </c>
      <c r="B154" s="15">
        <v>2020</v>
      </c>
      <c r="C154" s="15">
        <v>1</v>
      </c>
      <c r="D154" s="15">
        <v>13</v>
      </c>
      <c r="E154" s="15">
        <v>3</v>
      </c>
      <c r="F154" s="15" t="s">
        <v>227</v>
      </c>
      <c r="G154">
        <v>3.1274717639917217E-2</v>
      </c>
    </row>
    <row r="155" spans="1:7" ht="15" customHeight="1" x14ac:dyDescent="0.3">
      <c r="A155" s="15">
        <v>3</v>
      </c>
      <c r="B155" s="15">
        <v>2020</v>
      </c>
      <c r="C155" s="15">
        <v>1</v>
      </c>
      <c r="D155" s="15">
        <v>13</v>
      </c>
      <c r="E155" s="15">
        <v>4</v>
      </c>
      <c r="F155" s="15" t="s">
        <v>227</v>
      </c>
      <c r="G155">
        <v>3.1274556069900768E-2</v>
      </c>
    </row>
    <row r="156" spans="1:7" ht="15" customHeight="1" x14ac:dyDescent="0.3">
      <c r="A156" s="15">
        <v>3</v>
      </c>
      <c r="B156" s="15">
        <v>2020</v>
      </c>
      <c r="C156" s="15">
        <v>1</v>
      </c>
      <c r="D156" s="15">
        <v>13</v>
      </c>
      <c r="E156" s="15">
        <v>5</v>
      </c>
      <c r="F156" s="15" t="s">
        <v>227</v>
      </c>
      <c r="G156">
        <v>9.6267624513235492E-2</v>
      </c>
    </row>
    <row r="157" spans="1:7" ht="15" customHeight="1" x14ac:dyDescent="0.3">
      <c r="A157" s="15">
        <v>3</v>
      </c>
      <c r="B157" s="15">
        <v>2020</v>
      </c>
      <c r="C157" s="15">
        <v>1</v>
      </c>
      <c r="D157" s="15">
        <v>13</v>
      </c>
      <c r="E157" s="15">
        <v>6</v>
      </c>
      <c r="F157" s="15" t="s">
        <v>227</v>
      </c>
      <c r="G157">
        <v>4.3335688248562543E-2</v>
      </c>
    </row>
    <row r="158" spans="1:7" ht="15" customHeight="1" x14ac:dyDescent="0.3">
      <c r="A158" s="15">
        <v>3</v>
      </c>
      <c r="B158" s="15">
        <v>2020</v>
      </c>
      <c r="C158" s="15">
        <v>1</v>
      </c>
      <c r="D158" s="15">
        <v>13</v>
      </c>
      <c r="E158" s="15">
        <v>7</v>
      </c>
      <c r="F158" s="15" t="s">
        <v>227</v>
      </c>
      <c r="G158">
        <v>3.1274633225464178E-2</v>
      </c>
    </row>
    <row r="159" spans="1:7" ht="15" customHeight="1" x14ac:dyDescent="0.3">
      <c r="A159" s="15">
        <v>3</v>
      </c>
      <c r="B159" s="15">
        <v>2020</v>
      </c>
      <c r="C159" s="15">
        <v>1</v>
      </c>
      <c r="D159" s="15">
        <v>13</v>
      </c>
      <c r="E159" s="15">
        <v>8</v>
      </c>
      <c r="F159" s="15" t="s">
        <v>227</v>
      </c>
      <c r="G159">
        <v>3.1274706991589095E-2</v>
      </c>
    </row>
    <row r="160" spans="1:7" ht="15" customHeight="1" x14ac:dyDescent="0.3">
      <c r="A160" s="15">
        <v>3</v>
      </c>
      <c r="B160" s="15">
        <v>2020</v>
      </c>
      <c r="C160" s="15">
        <v>1</v>
      </c>
      <c r="D160" s="15">
        <v>13</v>
      </c>
      <c r="E160" s="15">
        <v>9</v>
      </c>
      <c r="F160" s="15" t="s">
        <v>227</v>
      </c>
      <c r="G160">
        <v>6.3678667947144427E-2</v>
      </c>
    </row>
    <row r="161" spans="1:7" ht="15" customHeight="1" x14ac:dyDescent="0.3">
      <c r="A161" s="15">
        <v>3</v>
      </c>
      <c r="B161" s="15">
        <v>2020</v>
      </c>
      <c r="C161" s="15">
        <v>1</v>
      </c>
      <c r="D161" s="15">
        <v>13</v>
      </c>
      <c r="E161" s="15">
        <v>10</v>
      </c>
      <c r="F161" s="15" t="s">
        <v>227</v>
      </c>
      <c r="G161">
        <v>9.626743353962082E-2</v>
      </c>
    </row>
    <row r="162" spans="1:7" ht="15" customHeight="1" x14ac:dyDescent="0.3">
      <c r="A162" s="15">
        <v>3</v>
      </c>
      <c r="B162" s="15">
        <v>2020</v>
      </c>
      <c r="C162" s="15">
        <v>1</v>
      </c>
      <c r="D162" s="15">
        <v>13</v>
      </c>
      <c r="E162" s="15">
        <v>11</v>
      </c>
      <c r="F162" s="15" t="s">
        <v>227</v>
      </c>
      <c r="G162">
        <v>9.6267538132163238E-2</v>
      </c>
    </row>
    <row r="163" spans="1:7" ht="15" customHeight="1" x14ac:dyDescent="0.3">
      <c r="A163" s="15">
        <v>3</v>
      </c>
      <c r="B163" s="15">
        <v>2020</v>
      </c>
      <c r="C163" s="15">
        <v>1</v>
      </c>
      <c r="D163" s="15">
        <v>13</v>
      </c>
      <c r="E163" s="15">
        <v>12</v>
      </c>
      <c r="F163" s="15" t="s">
        <v>227</v>
      </c>
      <c r="G163">
        <v>9.626748883192203E-2</v>
      </c>
    </row>
    <row r="164" spans="1:7" ht="15" customHeight="1" x14ac:dyDescent="0.3">
      <c r="A164" s="15">
        <v>3</v>
      </c>
      <c r="B164" s="15">
        <v>2020</v>
      </c>
      <c r="C164" s="15">
        <v>1</v>
      </c>
      <c r="D164" s="15">
        <v>13</v>
      </c>
      <c r="E164" s="15">
        <v>13</v>
      </c>
      <c r="F164" s="15" t="s">
        <v>227</v>
      </c>
      <c r="G164">
        <v>3.1274649997090023E-2</v>
      </c>
    </row>
    <row r="165" spans="1:7" ht="15" customHeight="1" x14ac:dyDescent="0.3">
      <c r="A165" s="15">
        <v>3</v>
      </c>
      <c r="B165" s="15">
        <v>2020</v>
      </c>
      <c r="C165" s="15">
        <v>1</v>
      </c>
      <c r="D165" s="15">
        <v>13</v>
      </c>
      <c r="E165" s="15">
        <v>14</v>
      </c>
      <c r="F165" s="15" t="s">
        <v>227</v>
      </c>
      <c r="G165">
        <v>3.1274648981518799E-2</v>
      </c>
    </row>
    <row r="166" spans="1:7" ht="15" customHeight="1" x14ac:dyDescent="0.3">
      <c r="A166" s="15">
        <v>3</v>
      </c>
      <c r="B166" s="15">
        <v>2020</v>
      </c>
      <c r="C166" s="15">
        <v>1</v>
      </c>
      <c r="D166" s="15">
        <v>13</v>
      </c>
      <c r="E166" s="15">
        <v>15</v>
      </c>
      <c r="F166" s="15" t="s">
        <v>227</v>
      </c>
      <c r="G166">
        <v>3.932228140030216E-2</v>
      </c>
    </row>
    <row r="167" spans="1:7" ht="15" customHeight="1" x14ac:dyDescent="0.3">
      <c r="A167" s="15">
        <v>3</v>
      </c>
      <c r="B167" s="15">
        <v>2020</v>
      </c>
      <c r="C167" s="15">
        <v>1</v>
      </c>
      <c r="D167" s="15">
        <v>13</v>
      </c>
      <c r="E167" s="15">
        <v>16</v>
      </c>
      <c r="F167" s="15" t="s">
        <v>227</v>
      </c>
      <c r="G167">
        <v>3.9322193506570437E-2</v>
      </c>
    </row>
    <row r="168" spans="1:7" ht="15" customHeight="1" x14ac:dyDescent="0.3">
      <c r="A168" s="15">
        <v>3</v>
      </c>
      <c r="B168" s="15">
        <v>2020</v>
      </c>
      <c r="C168" s="15">
        <v>1</v>
      </c>
      <c r="D168" s="15">
        <v>13</v>
      </c>
      <c r="E168" s="15">
        <v>17</v>
      </c>
      <c r="F168" s="15" t="s">
        <v>227</v>
      </c>
      <c r="G168">
        <v>3.9322283671121484E-2</v>
      </c>
    </row>
    <row r="169" spans="1:7" ht="15" customHeight="1" x14ac:dyDescent="0.3">
      <c r="A169" s="15">
        <v>3</v>
      </c>
      <c r="B169" s="15">
        <v>2020</v>
      </c>
      <c r="C169" s="15">
        <v>1</v>
      </c>
      <c r="D169" s="15">
        <v>13</v>
      </c>
      <c r="E169" s="15">
        <v>18</v>
      </c>
      <c r="F169" s="15" t="s">
        <v>227</v>
      </c>
      <c r="G169">
        <v>5.9886901287994503E-2</v>
      </c>
    </row>
    <row r="170" spans="1:7" ht="15" customHeight="1" x14ac:dyDescent="0.3">
      <c r="A170" s="15">
        <v>3</v>
      </c>
      <c r="B170" s="15">
        <v>2020</v>
      </c>
      <c r="C170" s="15">
        <v>1</v>
      </c>
      <c r="D170" s="15">
        <v>13</v>
      </c>
      <c r="E170" s="15">
        <v>19</v>
      </c>
      <c r="F170" s="15" t="s">
        <v>227</v>
      </c>
      <c r="G170">
        <v>3.1274590253045693E-2</v>
      </c>
    </row>
    <row r="171" spans="1:7" ht="15" customHeight="1" x14ac:dyDescent="0.3">
      <c r="A171" s="15">
        <v>3</v>
      </c>
      <c r="B171" s="15">
        <v>2020</v>
      </c>
      <c r="C171" s="15">
        <v>1</v>
      </c>
      <c r="D171" s="15">
        <v>13</v>
      </c>
      <c r="E171" s="15">
        <v>20</v>
      </c>
      <c r="F171" s="15" t="s">
        <v>227</v>
      </c>
      <c r="G171">
        <v>5.205706518827944E-2</v>
      </c>
    </row>
    <row r="172" spans="1:7" ht="15" customHeight="1" x14ac:dyDescent="0.3">
      <c r="A172" s="15">
        <v>3</v>
      </c>
      <c r="B172" s="15">
        <v>2020</v>
      </c>
      <c r="C172" s="15">
        <v>1</v>
      </c>
      <c r="D172" s="15">
        <v>13</v>
      </c>
      <c r="E172" s="15">
        <v>21</v>
      </c>
      <c r="F172" s="15" t="s">
        <v>227</v>
      </c>
      <c r="G172">
        <v>9.626771390282278E-2</v>
      </c>
    </row>
    <row r="173" spans="1:7" ht="15" customHeight="1" x14ac:dyDescent="0.3">
      <c r="A173" s="15">
        <v>3</v>
      </c>
      <c r="B173" s="15">
        <v>2020</v>
      </c>
      <c r="C173" s="15">
        <v>1</v>
      </c>
      <c r="D173" s="15">
        <v>13</v>
      </c>
      <c r="E173" s="15">
        <v>22</v>
      </c>
      <c r="F173" s="15" t="s">
        <v>227</v>
      </c>
      <c r="G173">
        <v>9.626760771660639E-2</v>
      </c>
    </row>
    <row r="174" spans="1:7" ht="15" customHeight="1" x14ac:dyDescent="0.3">
      <c r="A174" s="15">
        <v>3</v>
      </c>
      <c r="B174" s="15">
        <v>2020</v>
      </c>
      <c r="C174" s="15">
        <v>1</v>
      </c>
      <c r="D174" s="15">
        <v>13</v>
      </c>
      <c r="E174" s="15">
        <v>23</v>
      </c>
      <c r="F174" s="15" t="s">
        <v>227</v>
      </c>
      <c r="G174">
        <v>5.2057037077180193E-2</v>
      </c>
    </row>
    <row r="175" spans="1:7" ht="15" customHeight="1" x14ac:dyDescent="0.3">
      <c r="A175" s="15">
        <v>3</v>
      </c>
      <c r="B175" s="15">
        <v>2020</v>
      </c>
      <c r="C175" s="15">
        <v>1</v>
      </c>
      <c r="D175" s="15">
        <v>13</v>
      </c>
      <c r="E175" s="15">
        <v>24</v>
      </c>
      <c r="F175" s="15" t="s">
        <v>227</v>
      </c>
      <c r="G175">
        <v>9.6267485640064446E-2</v>
      </c>
    </row>
    <row r="176" spans="1:7" ht="15" customHeight="1" x14ac:dyDescent="0.3">
      <c r="A176" s="15">
        <v>3</v>
      </c>
      <c r="B176" s="15">
        <v>2020</v>
      </c>
      <c r="C176" s="15">
        <v>1</v>
      </c>
      <c r="D176" s="15">
        <v>13</v>
      </c>
      <c r="E176" s="15">
        <v>25</v>
      </c>
      <c r="F176" s="15" t="s">
        <v>227</v>
      </c>
      <c r="G176">
        <v>9.6267503054201217E-2</v>
      </c>
    </row>
    <row r="177" spans="1:7" ht="15" customHeight="1" x14ac:dyDescent="0.3">
      <c r="A177" s="15">
        <v>3</v>
      </c>
      <c r="B177" s="15">
        <v>2020</v>
      </c>
      <c r="C177" s="15">
        <v>1</v>
      </c>
      <c r="D177" s="15">
        <v>13</v>
      </c>
      <c r="E177" s="15">
        <v>26</v>
      </c>
      <c r="F177" s="15" t="s">
        <v>227</v>
      </c>
      <c r="G177">
        <v>3.9322258005230745E-2</v>
      </c>
    </row>
    <row r="178" spans="1:7" ht="15" customHeight="1" x14ac:dyDescent="0.3">
      <c r="A178" s="15">
        <v>3</v>
      </c>
      <c r="B178" s="15">
        <v>2020</v>
      </c>
      <c r="C178" s="15">
        <v>1</v>
      </c>
      <c r="D178" s="15">
        <v>13</v>
      </c>
      <c r="E178" s="15">
        <v>27</v>
      </c>
      <c r="F178" s="15" t="s">
        <v>227</v>
      </c>
      <c r="G178">
        <v>3.127463603146767E-2</v>
      </c>
    </row>
    <row r="179" spans="1:7" ht="15" customHeight="1" x14ac:dyDescent="0.3">
      <c r="A179" s="15">
        <v>3</v>
      </c>
      <c r="B179" s="15">
        <v>2020</v>
      </c>
      <c r="C179" s="15">
        <v>1</v>
      </c>
      <c r="D179" s="15">
        <v>13</v>
      </c>
      <c r="E179" s="15">
        <v>28</v>
      </c>
      <c r="F179" s="15" t="s">
        <v>227</v>
      </c>
      <c r="G179">
        <v>3.932228069664525E-2</v>
      </c>
    </row>
    <row r="180" spans="1:7" ht="15" customHeight="1" x14ac:dyDescent="0.3">
      <c r="A180" s="15">
        <v>3</v>
      </c>
      <c r="B180" s="15">
        <v>2020</v>
      </c>
      <c r="C180" s="15">
        <v>1</v>
      </c>
      <c r="D180" s="15">
        <v>13</v>
      </c>
      <c r="E180" s="15">
        <v>29</v>
      </c>
      <c r="F180" s="15" t="s">
        <v>227</v>
      </c>
      <c r="G180">
        <v>3.1274696314569521E-2</v>
      </c>
    </row>
    <row r="181" spans="1:7" ht="15" customHeight="1" x14ac:dyDescent="0.3">
      <c r="A181" s="15">
        <v>3</v>
      </c>
      <c r="B181" s="15">
        <v>2020</v>
      </c>
      <c r="C181" s="15">
        <v>1</v>
      </c>
      <c r="D181" s="15">
        <v>13</v>
      </c>
      <c r="E181" s="15">
        <v>30</v>
      </c>
      <c r="F181" s="15" t="s">
        <v>227</v>
      </c>
      <c r="G181">
        <v>5.2057111562889682E-2</v>
      </c>
    </row>
    <row r="182" spans="1:7" ht="15" customHeight="1" x14ac:dyDescent="0.3">
      <c r="A182" s="15">
        <v>3</v>
      </c>
      <c r="B182" s="15">
        <v>2020</v>
      </c>
      <c r="C182" s="15">
        <v>1</v>
      </c>
      <c r="D182" s="15">
        <v>13</v>
      </c>
      <c r="E182" s="15">
        <v>31</v>
      </c>
      <c r="F182" s="15" t="s">
        <v>227</v>
      </c>
      <c r="G182">
        <v>9.6267472751492361E-2</v>
      </c>
    </row>
    <row r="183" spans="1:7" ht="15" customHeight="1" x14ac:dyDescent="0.3">
      <c r="A183" s="15">
        <v>3</v>
      </c>
      <c r="B183" s="15">
        <v>2020</v>
      </c>
      <c r="C183" s="15">
        <v>1</v>
      </c>
      <c r="D183" s="15">
        <v>13</v>
      </c>
      <c r="E183" s="15">
        <v>32</v>
      </c>
      <c r="F183" s="15" t="s">
        <v>227</v>
      </c>
      <c r="G183">
        <v>5.2057092450550166E-2</v>
      </c>
    </row>
    <row r="184" spans="1:7" ht="15" customHeight="1" x14ac:dyDescent="0.3">
      <c r="A184" s="15">
        <v>3</v>
      </c>
      <c r="B184" s="15">
        <v>2020</v>
      </c>
      <c r="C184" s="15">
        <v>1</v>
      </c>
      <c r="D184" s="15">
        <v>13</v>
      </c>
      <c r="E184" s="15">
        <v>33</v>
      </c>
      <c r="F184" s="15" t="s">
        <v>227</v>
      </c>
      <c r="G184">
        <v>3.1274646448511044E-2</v>
      </c>
    </row>
    <row r="185" spans="1:7" ht="15" customHeight="1" x14ac:dyDescent="0.3">
      <c r="A185" s="15">
        <v>3</v>
      </c>
      <c r="B185" s="15">
        <v>2020</v>
      </c>
      <c r="C185" s="15">
        <v>1</v>
      </c>
      <c r="D185" s="15">
        <v>13</v>
      </c>
      <c r="E185" s="15">
        <v>34</v>
      </c>
      <c r="F185" s="15" t="s">
        <v>227</v>
      </c>
      <c r="G185">
        <v>0.17158916080606301</v>
      </c>
    </row>
    <row r="186" spans="1:7" ht="15" customHeight="1" x14ac:dyDescent="0.3">
      <c r="A186" s="15">
        <v>3</v>
      </c>
      <c r="B186" s="15">
        <v>2020</v>
      </c>
      <c r="C186" s="15">
        <v>1</v>
      </c>
      <c r="D186" s="15">
        <v>13</v>
      </c>
      <c r="E186" s="15">
        <v>35</v>
      </c>
      <c r="F186" s="15" t="s">
        <v>227</v>
      </c>
      <c r="G186">
        <v>0.17158928095884682</v>
      </c>
    </row>
    <row r="187" spans="1:7" ht="15" customHeight="1" x14ac:dyDescent="0.3">
      <c r="A187" s="15">
        <v>3</v>
      </c>
      <c r="B187" s="15">
        <v>2020</v>
      </c>
      <c r="C187" s="15">
        <v>1</v>
      </c>
      <c r="D187" s="15">
        <v>13</v>
      </c>
      <c r="E187" s="15">
        <v>36</v>
      </c>
      <c r="F187" s="15" t="s">
        <v>227</v>
      </c>
      <c r="G187">
        <v>3.1274640111552135E-2</v>
      </c>
    </row>
    <row r="188" spans="1:7" ht="15" customHeight="1" x14ac:dyDescent="0.3">
      <c r="A188" s="15">
        <v>3</v>
      </c>
      <c r="B188" s="15">
        <v>2020</v>
      </c>
      <c r="C188" s="15">
        <v>1</v>
      </c>
      <c r="D188" s="15">
        <v>13</v>
      </c>
      <c r="E188" s="15">
        <v>37</v>
      </c>
      <c r="F188" s="15" t="s">
        <v>227</v>
      </c>
      <c r="G188">
        <v>2.4338658714085415E-2</v>
      </c>
    </row>
    <row r="189" spans="1:7" ht="15" customHeight="1" x14ac:dyDescent="0.3">
      <c r="A189" s="15">
        <v>3</v>
      </c>
      <c r="B189" s="15">
        <v>2020</v>
      </c>
      <c r="C189" s="15">
        <v>1</v>
      </c>
      <c r="D189" s="15">
        <v>13</v>
      </c>
      <c r="E189" s="15">
        <v>38</v>
      </c>
      <c r="F189" s="15" t="s">
        <v>227</v>
      </c>
      <c r="G189">
        <v>4.0661453120554962E-2</v>
      </c>
    </row>
    <row r="190" spans="1:7" ht="15" customHeight="1" x14ac:dyDescent="0.3">
      <c r="A190" s="15">
        <v>3</v>
      </c>
      <c r="B190" s="15">
        <v>2020</v>
      </c>
      <c r="C190" s="15">
        <v>1</v>
      </c>
      <c r="D190" s="15">
        <v>13</v>
      </c>
      <c r="E190" s="15">
        <v>39</v>
      </c>
      <c r="F190" s="15" t="s">
        <v>227</v>
      </c>
      <c r="G190">
        <v>4.0608696325928229E-2</v>
      </c>
    </row>
    <row r="191" spans="1:7" ht="15" customHeight="1" x14ac:dyDescent="0.3">
      <c r="A191" s="15">
        <v>3</v>
      </c>
      <c r="B191" s="15">
        <v>2020</v>
      </c>
      <c r="C191" s="15">
        <v>1</v>
      </c>
      <c r="D191" s="15">
        <v>13</v>
      </c>
      <c r="E191" s="15">
        <v>40</v>
      </c>
      <c r="F191" s="15" t="s">
        <v>227</v>
      </c>
      <c r="G191">
        <v>4.0631763663006221E-2</v>
      </c>
    </row>
    <row r="192" spans="1:7" ht="15" customHeight="1" x14ac:dyDescent="0.3">
      <c r="A192" s="15">
        <v>3</v>
      </c>
      <c r="B192" s="15">
        <v>2020</v>
      </c>
      <c r="C192" s="15">
        <v>1</v>
      </c>
      <c r="D192" s="15">
        <v>13</v>
      </c>
      <c r="E192" s="15">
        <v>41</v>
      </c>
      <c r="F192" s="15" t="s">
        <v>227</v>
      </c>
      <c r="G192">
        <v>5.9965702847459612E-2</v>
      </c>
    </row>
    <row r="193" spans="1:7" ht="15" customHeight="1" x14ac:dyDescent="0.3">
      <c r="A193" s="15">
        <v>3</v>
      </c>
      <c r="B193" s="15">
        <v>2020</v>
      </c>
      <c r="C193" s="15">
        <v>1</v>
      </c>
      <c r="D193" s="15">
        <v>13</v>
      </c>
      <c r="E193" s="15">
        <v>42</v>
      </c>
      <c r="F193" s="15" t="s">
        <v>227</v>
      </c>
      <c r="G193">
        <v>3.1274659703862888E-2</v>
      </c>
    </row>
    <row r="194" spans="1:7" ht="15" customHeight="1" x14ac:dyDescent="0.3">
      <c r="A194" s="15">
        <v>3</v>
      </c>
      <c r="B194" s="15">
        <v>2020</v>
      </c>
      <c r="C194" s="15">
        <v>1</v>
      </c>
      <c r="D194" s="15">
        <v>13</v>
      </c>
      <c r="E194" s="15">
        <v>43</v>
      </c>
      <c r="F194" s="15" t="s">
        <v>227</v>
      </c>
      <c r="G194">
        <v>9.6267800572118742E-2</v>
      </c>
    </row>
    <row r="195" spans="1:7" ht="15" customHeight="1" x14ac:dyDescent="0.3">
      <c r="A195" s="15">
        <v>3</v>
      </c>
      <c r="B195" s="15">
        <v>2020</v>
      </c>
      <c r="C195" s="15">
        <v>1</v>
      </c>
      <c r="D195" s="15">
        <v>13</v>
      </c>
      <c r="E195" s="15">
        <v>44</v>
      </c>
      <c r="F195" s="15" t="s">
        <v>227</v>
      </c>
      <c r="G195">
        <v>9.6267451457951014E-2</v>
      </c>
    </row>
    <row r="196" spans="1:7" ht="15" customHeight="1" x14ac:dyDescent="0.3">
      <c r="A196" s="15">
        <v>3</v>
      </c>
      <c r="B196" s="15">
        <v>2020</v>
      </c>
      <c r="C196" s="15">
        <v>1</v>
      </c>
      <c r="D196" s="15">
        <v>13</v>
      </c>
      <c r="E196" s="15">
        <v>45</v>
      </c>
      <c r="F196" s="15" t="s">
        <v>227</v>
      </c>
      <c r="G196">
        <v>3.1274619356695066E-2</v>
      </c>
    </row>
    <row r="197" spans="1:7" ht="15" customHeight="1" x14ac:dyDescent="0.3">
      <c r="A197" s="15">
        <v>3</v>
      </c>
      <c r="B197" s="15">
        <v>2020</v>
      </c>
      <c r="C197" s="15">
        <v>1</v>
      </c>
      <c r="D197" s="15">
        <v>13</v>
      </c>
      <c r="E197" s="15">
        <v>46</v>
      </c>
      <c r="F197" s="15" t="s">
        <v>227</v>
      </c>
      <c r="G197">
        <v>9.6267436512820243E-2</v>
      </c>
    </row>
    <row r="198" spans="1:7" ht="15" customHeight="1" x14ac:dyDescent="0.3">
      <c r="A198" s="15">
        <v>3</v>
      </c>
      <c r="B198" s="15">
        <v>2020</v>
      </c>
      <c r="C198" s="15">
        <v>1</v>
      </c>
      <c r="D198" s="15">
        <v>13</v>
      </c>
      <c r="E198" s="15">
        <v>47</v>
      </c>
      <c r="F198" s="15" t="s">
        <v>227</v>
      </c>
      <c r="G198">
        <v>9.6267543493409352E-2</v>
      </c>
    </row>
    <row r="199" spans="1:7" ht="15" customHeight="1" x14ac:dyDescent="0.3">
      <c r="A199" s="15">
        <v>3</v>
      </c>
      <c r="B199" s="15">
        <v>2020</v>
      </c>
      <c r="C199" s="15">
        <v>1</v>
      </c>
      <c r="D199" s="15">
        <v>13</v>
      </c>
      <c r="E199" s="15">
        <v>48</v>
      </c>
      <c r="F199" s="15" t="s">
        <v>227</v>
      </c>
      <c r="G199">
        <v>9.6037938258433819E-2</v>
      </c>
    </row>
    <row r="200" spans="1:7" ht="15" customHeight="1" x14ac:dyDescent="0.3">
      <c r="A200" s="15">
        <v>3</v>
      </c>
      <c r="B200" s="15">
        <v>2020</v>
      </c>
      <c r="C200" s="15">
        <v>1</v>
      </c>
      <c r="D200" s="15">
        <v>13</v>
      </c>
      <c r="E200" s="15">
        <v>49</v>
      </c>
      <c r="F200" s="15" t="s">
        <v>227</v>
      </c>
      <c r="G200">
        <v>5.2057121994138818E-2</v>
      </c>
    </row>
    <row r="201" spans="1:7" ht="15" customHeight="1" x14ac:dyDescent="0.3">
      <c r="A201" s="15">
        <v>3</v>
      </c>
      <c r="B201" s="15">
        <v>2020</v>
      </c>
      <c r="C201" s="15">
        <v>1</v>
      </c>
      <c r="D201" s="15">
        <v>13</v>
      </c>
      <c r="E201" s="15">
        <v>50</v>
      </c>
      <c r="F201" s="15" t="s">
        <v>227</v>
      </c>
      <c r="G201">
        <v>9.6267602416491765E-2</v>
      </c>
    </row>
    <row r="202" spans="1:7" ht="15" customHeight="1" x14ac:dyDescent="0.3">
      <c r="A202" s="15">
        <v>3</v>
      </c>
      <c r="B202" s="15">
        <v>2020</v>
      </c>
      <c r="C202" s="15">
        <v>1</v>
      </c>
      <c r="D202" s="15">
        <v>13</v>
      </c>
      <c r="E202" s="15">
        <v>51</v>
      </c>
      <c r="F202" s="15" t="s">
        <v>227</v>
      </c>
      <c r="G202">
        <v>9.6267423275574596E-2</v>
      </c>
    </row>
    <row r="203" spans="1:7" ht="15" customHeight="1" x14ac:dyDescent="0.3">
      <c r="A203" s="15">
        <v>3</v>
      </c>
      <c r="B203" s="15">
        <v>2020</v>
      </c>
      <c r="C203" s="15">
        <v>1</v>
      </c>
      <c r="D203" s="15">
        <v>13</v>
      </c>
      <c r="E203" s="15">
        <v>52</v>
      </c>
      <c r="F203" s="15" t="s">
        <v>227</v>
      </c>
      <c r="G203">
        <v>3.1274622292743269E-2</v>
      </c>
    </row>
    <row r="204" spans="1:7" ht="15" customHeight="1" x14ac:dyDescent="0.3">
      <c r="A204" s="15">
        <v>3</v>
      </c>
      <c r="B204" s="15">
        <v>2020</v>
      </c>
      <c r="C204" s="15">
        <v>1</v>
      </c>
      <c r="D204" s="15">
        <v>13</v>
      </c>
      <c r="E204" s="15">
        <v>53</v>
      </c>
      <c r="F204" s="15" t="s">
        <v>227</v>
      </c>
      <c r="G204">
        <v>6.4132726075249127E-2</v>
      </c>
    </row>
    <row r="205" spans="1:7" ht="15" customHeight="1" x14ac:dyDescent="0.3">
      <c r="A205" s="15">
        <v>3</v>
      </c>
      <c r="B205" s="15">
        <v>2020</v>
      </c>
      <c r="C205" s="15">
        <v>1</v>
      </c>
      <c r="D205" s="15">
        <v>13</v>
      </c>
      <c r="E205" s="15">
        <v>54</v>
      </c>
      <c r="F205" s="15" t="s">
        <v>227</v>
      </c>
      <c r="G205">
        <v>4.4240227277595426E-2</v>
      </c>
    </row>
    <row r="206" spans="1:7" ht="15" customHeight="1" x14ac:dyDescent="0.3">
      <c r="A206" s="15">
        <v>3</v>
      </c>
      <c r="B206" s="15">
        <v>2020</v>
      </c>
      <c r="C206" s="15">
        <v>1</v>
      </c>
      <c r="D206" s="15">
        <v>13</v>
      </c>
      <c r="E206" s="15">
        <v>55</v>
      </c>
      <c r="F206" s="15" t="s">
        <v>227</v>
      </c>
      <c r="G206">
        <v>4.4240136834358852E-2</v>
      </c>
    </row>
    <row r="207" spans="1:7" ht="15" customHeight="1" x14ac:dyDescent="0.3">
      <c r="A207" s="15">
        <v>3</v>
      </c>
      <c r="B207" s="15">
        <v>2020</v>
      </c>
      <c r="C207" s="15">
        <v>1</v>
      </c>
      <c r="D207" s="15">
        <v>13</v>
      </c>
      <c r="E207" s="15">
        <v>56</v>
      </c>
      <c r="F207" s="15" t="s">
        <v>227</v>
      </c>
      <c r="G207">
        <v>9.6267543493409352E-2</v>
      </c>
    </row>
    <row r="208" spans="1:7" ht="15" customHeight="1" x14ac:dyDescent="0.3">
      <c r="A208" s="15">
        <v>3</v>
      </c>
      <c r="B208" s="15">
        <v>2020</v>
      </c>
      <c r="C208" s="15">
        <v>1</v>
      </c>
      <c r="D208" s="15">
        <v>13</v>
      </c>
      <c r="E208" s="15">
        <v>57</v>
      </c>
      <c r="F208" s="15" t="s">
        <v>227</v>
      </c>
      <c r="G208">
        <v>9.6267542855750982E-2</v>
      </c>
    </row>
    <row r="209" spans="1:7" ht="15" customHeight="1" x14ac:dyDescent="0.3">
      <c r="A209" s="15">
        <v>3</v>
      </c>
      <c r="B209" s="15">
        <v>2020</v>
      </c>
      <c r="C209" s="15">
        <v>1</v>
      </c>
      <c r="D209" s="15">
        <v>13</v>
      </c>
      <c r="E209" s="15">
        <v>58</v>
      </c>
      <c r="F209" s="15" t="s">
        <v>227</v>
      </c>
      <c r="G209">
        <v>5.2057099679347893E-2</v>
      </c>
    </row>
    <row r="210" spans="1:7" ht="15" customHeight="1" x14ac:dyDescent="0.3">
      <c r="A210" s="15">
        <v>3</v>
      </c>
      <c r="B210" s="15">
        <v>2020</v>
      </c>
      <c r="C210" s="15">
        <v>1</v>
      </c>
      <c r="D210" s="15">
        <v>13</v>
      </c>
      <c r="E210" s="15">
        <v>59</v>
      </c>
      <c r="F210" s="15" t="s">
        <v>227</v>
      </c>
      <c r="G210">
        <v>5.2057220665781105E-2</v>
      </c>
    </row>
    <row r="211" spans="1:7" ht="15" customHeight="1" x14ac:dyDescent="0.3">
      <c r="A211" s="15">
        <v>3</v>
      </c>
      <c r="B211" s="15">
        <v>2020</v>
      </c>
      <c r="C211" s="15">
        <v>1</v>
      </c>
      <c r="D211" s="15">
        <v>13</v>
      </c>
      <c r="E211" s="15">
        <v>60</v>
      </c>
      <c r="F211" s="15" t="s">
        <v>227</v>
      </c>
      <c r="G211">
        <v>6.1017434249016837E-2</v>
      </c>
    </row>
    <row r="212" spans="1:7" ht="15" customHeight="1" x14ac:dyDescent="0.3">
      <c r="A212" s="15">
        <v>3</v>
      </c>
      <c r="B212" s="15">
        <v>2020</v>
      </c>
      <c r="C212" s="15">
        <v>1</v>
      </c>
      <c r="D212" s="15">
        <v>13</v>
      </c>
      <c r="E212" s="15">
        <v>61</v>
      </c>
      <c r="F212" s="15" t="s">
        <v>227</v>
      </c>
    </row>
    <row r="213" spans="1:7" ht="15" customHeight="1" x14ac:dyDescent="0.3">
      <c r="A213" s="15">
        <v>3</v>
      </c>
      <c r="B213" s="15">
        <v>2020</v>
      </c>
      <c r="C213" s="15">
        <v>1</v>
      </c>
      <c r="D213" s="15">
        <v>13</v>
      </c>
      <c r="E213" s="15">
        <v>62</v>
      </c>
      <c r="F213" s="15" t="s">
        <v>227</v>
      </c>
      <c r="G213">
        <v>5.7496335069009551E-2</v>
      </c>
    </row>
    <row r="214" spans="1:7" ht="15" customHeight="1" x14ac:dyDescent="0.3">
      <c r="A214" s="15">
        <v>3</v>
      </c>
      <c r="B214" s="15">
        <v>2020</v>
      </c>
      <c r="C214" s="15">
        <v>1</v>
      </c>
      <c r="D214" s="15">
        <v>13</v>
      </c>
      <c r="E214" s="15">
        <v>63</v>
      </c>
      <c r="F214" s="15" t="s">
        <v>227</v>
      </c>
      <c r="G214">
        <v>4.4240226732819896E-2</v>
      </c>
    </row>
    <row r="215" spans="1:7" ht="15" customHeight="1" x14ac:dyDescent="0.3">
      <c r="A215" s="15">
        <v>3</v>
      </c>
      <c r="B215" s="15">
        <v>2020</v>
      </c>
      <c r="C215" s="15">
        <v>1</v>
      </c>
      <c r="D215" s="15">
        <v>13</v>
      </c>
      <c r="E215" s="15">
        <v>64</v>
      </c>
      <c r="F215" s="15" t="s">
        <v>227</v>
      </c>
      <c r="G215">
        <v>4.8103048637591114E-2</v>
      </c>
    </row>
    <row r="216" spans="1:7" ht="15" customHeight="1" x14ac:dyDescent="0.3">
      <c r="A216" s="15">
        <v>3</v>
      </c>
      <c r="B216" s="15">
        <v>2020</v>
      </c>
      <c r="C216" s="15">
        <v>1</v>
      </c>
      <c r="D216" s="15">
        <v>13</v>
      </c>
      <c r="E216" s="15">
        <v>65</v>
      </c>
      <c r="F216" s="15" t="s">
        <v>227</v>
      </c>
      <c r="G216">
        <v>2.8283376709197054E-2</v>
      </c>
    </row>
    <row r="217" spans="1:7" ht="15" customHeight="1" x14ac:dyDescent="0.3">
      <c r="A217" s="15">
        <v>3</v>
      </c>
      <c r="B217" s="15">
        <v>2020</v>
      </c>
      <c r="C217" s="15">
        <v>1</v>
      </c>
      <c r="D217" s="15">
        <v>13</v>
      </c>
      <c r="E217" s="15">
        <v>66</v>
      </c>
      <c r="F217" s="15" t="s">
        <v>227</v>
      </c>
      <c r="G217">
        <v>5.7496279692331773E-2</v>
      </c>
    </row>
    <row r="218" spans="1:7" ht="15" customHeight="1" x14ac:dyDescent="0.3">
      <c r="A218" s="15">
        <v>3</v>
      </c>
      <c r="B218" s="15">
        <v>2020</v>
      </c>
      <c r="C218" s="15">
        <v>1</v>
      </c>
      <c r="D218" s="15">
        <v>13</v>
      </c>
      <c r="E218" s="15">
        <v>67</v>
      </c>
      <c r="F218" s="15" t="s">
        <v>227</v>
      </c>
    </row>
    <row r="219" spans="1:7" ht="15" customHeight="1" x14ac:dyDescent="0.3">
      <c r="A219" s="15">
        <v>3</v>
      </c>
      <c r="B219" s="15">
        <v>2020</v>
      </c>
      <c r="C219" s="15">
        <v>1</v>
      </c>
      <c r="D219" s="15">
        <v>13</v>
      </c>
      <c r="E219" s="15">
        <v>68</v>
      </c>
      <c r="F219" s="15" t="s">
        <v>227</v>
      </c>
      <c r="G219">
        <v>6.1017430066222192E-2</v>
      </c>
    </row>
    <row r="220" spans="1:7" ht="15" customHeight="1" x14ac:dyDescent="0.3">
      <c r="A220" s="15">
        <v>3</v>
      </c>
      <c r="B220" s="15">
        <v>2020</v>
      </c>
      <c r="C220" s="15">
        <v>1</v>
      </c>
      <c r="D220" s="15">
        <v>13</v>
      </c>
      <c r="E220" s="15">
        <v>69</v>
      </c>
      <c r="F220" s="15" t="s">
        <v>227</v>
      </c>
      <c r="G220">
        <v>3.4284247437169138E-2</v>
      </c>
    </row>
    <row r="221" spans="1:7" ht="15" customHeight="1" x14ac:dyDescent="0.3">
      <c r="A221" s="15">
        <v>3</v>
      </c>
      <c r="B221" s="15">
        <v>2020</v>
      </c>
      <c r="C221" s="15">
        <v>1</v>
      </c>
      <c r="D221" s="15">
        <v>13</v>
      </c>
      <c r="E221" s="15">
        <v>70</v>
      </c>
      <c r="F221" s="15" t="s">
        <v>227</v>
      </c>
      <c r="G221">
        <v>3.4284274250887072E-2</v>
      </c>
    </row>
    <row r="222" spans="1:7" ht="15" customHeight="1" x14ac:dyDescent="0.3">
      <c r="A222" s="15">
        <v>3</v>
      </c>
      <c r="B222" s="15">
        <v>2020</v>
      </c>
      <c r="C222" s="15">
        <v>1</v>
      </c>
      <c r="D222" s="15">
        <v>13</v>
      </c>
      <c r="E222" s="15">
        <v>71</v>
      </c>
      <c r="F222" s="15" t="s">
        <v>227</v>
      </c>
      <c r="G222">
        <v>3.4284222262509469E-2</v>
      </c>
    </row>
    <row r="223" spans="1:7" ht="15" customHeight="1" x14ac:dyDescent="0.3">
      <c r="A223" s="15">
        <v>3</v>
      </c>
      <c r="B223" s="15">
        <v>2020</v>
      </c>
      <c r="C223" s="15">
        <v>1</v>
      </c>
      <c r="D223" s="15">
        <v>13</v>
      </c>
      <c r="E223" s="15">
        <v>72</v>
      </c>
      <c r="F223" s="15" t="s">
        <v>227</v>
      </c>
      <c r="G223">
        <v>3.4284177639570271E-2</v>
      </c>
    </row>
    <row r="224" spans="1:7" ht="15" customHeight="1" x14ac:dyDescent="0.3">
      <c r="A224" s="15">
        <v>3</v>
      </c>
      <c r="B224" s="15">
        <v>2020</v>
      </c>
      <c r="C224" s="15">
        <v>1</v>
      </c>
      <c r="D224" s="15">
        <v>13</v>
      </c>
      <c r="E224" s="15">
        <v>73</v>
      </c>
      <c r="F224" s="15" t="s">
        <v>227</v>
      </c>
      <c r="G224">
        <v>9.6267364444226691E-2</v>
      </c>
    </row>
    <row r="225" spans="1:7" ht="15" customHeight="1" x14ac:dyDescent="0.3">
      <c r="A225" s="15">
        <v>3</v>
      </c>
      <c r="B225" s="15">
        <v>2020</v>
      </c>
      <c r="C225" s="15">
        <v>1</v>
      </c>
      <c r="D225" s="15">
        <v>13</v>
      </c>
      <c r="E225" s="15">
        <v>74</v>
      </c>
      <c r="F225" s="15" t="s">
        <v>227</v>
      </c>
      <c r="G225">
        <v>9.6267636100257709E-2</v>
      </c>
    </row>
    <row r="226" spans="1:7" ht="15" customHeight="1" x14ac:dyDescent="0.3">
      <c r="A226" s="15">
        <v>3</v>
      </c>
      <c r="B226" s="15">
        <v>2020</v>
      </c>
      <c r="C226" s="15">
        <v>1</v>
      </c>
      <c r="D226" s="15">
        <v>13</v>
      </c>
      <c r="E226" s="15">
        <v>75</v>
      </c>
      <c r="F226" s="15" t="s">
        <v>227</v>
      </c>
    </row>
    <row r="227" spans="1:7" ht="15" customHeight="1" x14ac:dyDescent="0.3">
      <c r="A227" s="15">
        <v>4</v>
      </c>
      <c r="B227" s="15">
        <v>2020</v>
      </c>
      <c r="C227" s="15">
        <v>1</v>
      </c>
      <c r="D227" s="15">
        <v>19</v>
      </c>
      <c r="E227" s="15">
        <v>1</v>
      </c>
      <c r="F227" s="15" t="s">
        <v>227</v>
      </c>
      <c r="G227">
        <v>5.2506690537154184E-2</v>
      </c>
    </row>
    <row r="228" spans="1:7" ht="15" customHeight="1" x14ac:dyDescent="0.3">
      <c r="A228" s="15">
        <v>4</v>
      </c>
      <c r="B228" s="15">
        <v>2020</v>
      </c>
      <c r="C228" s="15">
        <v>1</v>
      </c>
      <c r="D228" s="15">
        <v>19</v>
      </c>
      <c r="E228" s="15">
        <v>2</v>
      </c>
      <c r="F228" s="15" t="s">
        <v>227</v>
      </c>
      <c r="G228">
        <v>3.1571360667684067E-2</v>
      </c>
    </row>
    <row r="229" spans="1:7" ht="15" customHeight="1" x14ac:dyDescent="0.3">
      <c r="A229" s="15">
        <v>4</v>
      </c>
      <c r="B229" s="15">
        <v>2020</v>
      </c>
      <c r="C229" s="15">
        <v>1</v>
      </c>
      <c r="D229" s="15">
        <v>19</v>
      </c>
      <c r="E229" s="15">
        <v>3</v>
      </c>
      <c r="F229" s="15" t="s">
        <v>227</v>
      </c>
      <c r="G229">
        <v>3.1571367480764667E-2</v>
      </c>
    </row>
    <row r="230" spans="1:7" ht="15" customHeight="1" x14ac:dyDescent="0.3">
      <c r="A230" s="15">
        <v>4</v>
      </c>
      <c r="B230" s="15">
        <v>2020</v>
      </c>
      <c r="C230" s="15">
        <v>1</v>
      </c>
      <c r="D230" s="15">
        <v>19</v>
      </c>
      <c r="E230" s="15">
        <v>4</v>
      </c>
      <c r="F230" s="15" t="s">
        <v>227</v>
      </c>
      <c r="G230">
        <v>3.1571431477394843E-2</v>
      </c>
    </row>
    <row r="231" spans="1:7" ht="15" customHeight="1" x14ac:dyDescent="0.3">
      <c r="A231" s="15">
        <v>4</v>
      </c>
      <c r="B231" s="15">
        <v>2020</v>
      </c>
      <c r="C231" s="15">
        <v>1</v>
      </c>
      <c r="D231" s="15">
        <v>19</v>
      </c>
      <c r="E231" s="15">
        <v>5</v>
      </c>
      <c r="F231" s="15" t="s">
        <v>227</v>
      </c>
      <c r="G231">
        <v>9.6998980563777995E-2</v>
      </c>
    </row>
    <row r="232" spans="1:7" ht="15" customHeight="1" x14ac:dyDescent="0.3">
      <c r="A232" s="15">
        <v>4</v>
      </c>
      <c r="B232" s="15">
        <v>2020</v>
      </c>
      <c r="C232" s="15">
        <v>1</v>
      </c>
      <c r="D232" s="15">
        <v>19</v>
      </c>
      <c r="E232" s="15">
        <v>6</v>
      </c>
      <c r="F232" s="15" t="s">
        <v>227</v>
      </c>
      <c r="G232">
        <v>4.3695800625592175E-2</v>
      </c>
    </row>
    <row r="233" spans="1:7" ht="15" customHeight="1" x14ac:dyDescent="0.3">
      <c r="A233" s="15">
        <v>4</v>
      </c>
      <c r="B233" s="15">
        <v>2020</v>
      </c>
      <c r="C233" s="15">
        <v>1</v>
      </c>
      <c r="D233" s="15">
        <v>19</v>
      </c>
      <c r="E233" s="15">
        <v>7</v>
      </c>
      <c r="F233" s="15" t="s">
        <v>227</v>
      </c>
      <c r="G233">
        <v>3.1571420954483037E-2</v>
      </c>
    </row>
    <row r="234" spans="1:7" ht="15" customHeight="1" x14ac:dyDescent="0.3">
      <c r="A234" s="15">
        <v>4</v>
      </c>
      <c r="B234" s="15">
        <v>2020</v>
      </c>
      <c r="C234" s="15">
        <v>1</v>
      </c>
      <c r="D234" s="15">
        <v>19</v>
      </c>
      <c r="E234" s="15">
        <v>8</v>
      </c>
      <c r="F234" s="15" t="s">
        <v>227</v>
      </c>
      <c r="G234">
        <v>3.1571445985535726E-2</v>
      </c>
    </row>
    <row r="235" spans="1:7" ht="15" customHeight="1" x14ac:dyDescent="0.3">
      <c r="A235" s="15">
        <v>4</v>
      </c>
      <c r="B235" s="15">
        <v>2020</v>
      </c>
      <c r="C235" s="15">
        <v>1</v>
      </c>
      <c r="D235" s="15">
        <v>19</v>
      </c>
      <c r="E235" s="15">
        <v>9</v>
      </c>
      <c r="F235" s="15" t="s">
        <v>227</v>
      </c>
      <c r="G235">
        <v>9.4092923781413512E-2</v>
      </c>
    </row>
    <row r="236" spans="1:7" ht="15" customHeight="1" x14ac:dyDescent="0.3">
      <c r="A236" s="15">
        <v>4</v>
      </c>
      <c r="B236" s="15">
        <v>2020</v>
      </c>
      <c r="C236" s="15">
        <v>1</v>
      </c>
      <c r="D236" s="15">
        <v>19</v>
      </c>
      <c r="E236" s="15">
        <v>10</v>
      </c>
      <c r="F236" s="15" t="s">
        <v>227</v>
      </c>
      <c r="G236">
        <v>9.6999156397746561E-2</v>
      </c>
    </row>
    <row r="237" spans="1:7" ht="15" customHeight="1" x14ac:dyDescent="0.3">
      <c r="A237" s="15">
        <v>4</v>
      </c>
      <c r="B237" s="15">
        <v>2020</v>
      </c>
      <c r="C237" s="15">
        <v>1</v>
      </c>
      <c r="D237" s="15">
        <v>19</v>
      </c>
      <c r="E237" s="15">
        <v>11</v>
      </c>
      <c r="F237" s="15" t="s">
        <v>227</v>
      </c>
      <c r="G237">
        <v>9.6999114441129131E-2</v>
      </c>
    </row>
    <row r="238" spans="1:7" ht="15" customHeight="1" x14ac:dyDescent="0.3">
      <c r="A238" s="15">
        <v>4</v>
      </c>
      <c r="B238" s="15">
        <v>2020</v>
      </c>
      <c r="C238" s="15">
        <v>1</v>
      </c>
      <c r="D238" s="15">
        <v>19</v>
      </c>
      <c r="E238" s="15">
        <v>12</v>
      </c>
      <c r="F238" s="15" t="s">
        <v>227</v>
      </c>
      <c r="G238">
        <v>9.6998853279400762E-2</v>
      </c>
    </row>
    <row r="239" spans="1:7" ht="15" customHeight="1" x14ac:dyDescent="0.3">
      <c r="A239" s="15">
        <v>4</v>
      </c>
      <c r="B239" s="15">
        <v>2020</v>
      </c>
      <c r="C239" s="15">
        <v>1</v>
      </c>
      <c r="D239" s="15">
        <v>19</v>
      </c>
      <c r="E239" s="15">
        <v>13</v>
      </c>
      <c r="F239" s="15" t="s">
        <v>227</v>
      </c>
      <c r="G239">
        <v>3.1571521374010418E-2</v>
      </c>
    </row>
    <row r="240" spans="1:7" ht="15" customHeight="1" x14ac:dyDescent="0.3">
      <c r="A240" s="15">
        <v>4</v>
      </c>
      <c r="B240" s="15">
        <v>2020</v>
      </c>
      <c r="C240" s="15">
        <v>1</v>
      </c>
      <c r="D240" s="15">
        <v>19</v>
      </c>
      <c r="E240" s="15">
        <v>14</v>
      </c>
      <c r="F240" s="15" t="s">
        <v>227</v>
      </c>
      <c r="G240">
        <v>3.157147931610893E-2</v>
      </c>
    </row>
    <row r="241" spans="1:7" ht="15" customHeight="1" x14ac:dyDescent="0.3">
      <c r="A241" s="15">
        <v>4</v>
      </c>
      <c r="B241" s="15">
        <v>2020</v>
      </c>
      <c r="C241" s="15">
        <v>1</v>
      </c>
      <c r="D241" s="15">
        <v>19</v>
      </c>
      <c r="E241" s="15">
        <v>15</v>
      </c>
      <c r="F241" s="15" t="s">
        <v>227</v>
      </c>
      <c r="G241">
        <v>3.9656724508955458E-2</v>
      </c>
    </row>
    <row r="242" spans="1:7" ht="15" customHeight="1" x14ac:dyDescent="0.3">
      <c r="A242" s="15">
        <v>4</v>
      </c>
      <c r="B242" s="15">
        <v>2020</v>
      </c>
      <c r="C242" s="15">
        <v>1</v>
      </c>
      <c r="D242" s="15">
        <v>19</v>
      </c>
      <c r="E242" s="15">
        <v>16</v>
      </c>
      <c r="F242" s="15" t="s">
        <v>227</v>
      </c>
      <c r="G242">
        <v>3.9656633237583658E-2</v>
      </c>
    </row>
    <row r="243" spans="1:7" ht="15" customHeight="1" x14ac:dyDescent="0.3">
      <c r="A243" s="15">
        <v>4</v>
      </c>
      <c r="B243" s="15">
        <v>2020</v>
      </c>
      <c r="C243" s="15">
        <v>1</v>
      </c>
      <c r="D243" s="15">
        <v>19</v>
      </c>
      <c r="E243" s="15">
        <v>17</v>
      </c>
      <c r="F243" s="15" t="s">
        <v>227</v>
      </c>
      <c r="G243">
        <v>3.9656647550641945E-2</v>
      </c>
    </row>
    <row r="244" spans="1:7" ht="15" customHeight="1" x14ac:dyDescent="0.3">
      <c r="A244" s="15">
        <v>4</v>
      </c>
      <c r="B244" s="15">
        <v>2020</v>
      </c>
      <c r="C244" s="15">
        <v>1</v>
      </c>
      <c r="D244" s="15">
        <v>19</v>
      </c>
      <c r="E244" s="15">
        <v>18</v>
      </c>
      <c r="F244" s="15" t="s">
        <v>227</v>
      </c>
      <c r="G244">
        <v>6.039554962758812E-2</v>
      </c>
    </row>
    <row r="245" spans="1:7" ht="15" customHeight="1" x14ac:dyDescent="0.3">
      <c r="A245" s="15">
        <v>4</v>
      </c>
      <c r="B245" s="15">
        <v>2020</v>
      </c>
      <c r="C245" s="15">
        <v>1</v>
      </c>
      <c r="D245" s="15">
        <v>19</v>
      </c>
      <c r="E245" s="15">
        <v>19</v>
      </c>
      <c r="F245" s="15" t="s">
        <v>227</v>
      </c>
      <c r="G245">
        <v>3.1571427084188003E-2</v>
      </c>
    </row>
    <row r="246" spans="1:7" ht="15" customHeight="1" x14ac:dyDescent="0.3">
      <c r="A246" s="15">
        <v>4</v>
      </c>
      <c r="B246" s="15">
        <v>2020</v>
      </c>
      <c r="C246" s="15">
        <v>1</v>
      </c>
      <c r="D246" s="15">
        <v>19</v>
      </c>
      <c r="E246" s="15">
        <v>20</v>
      </c>
      <c r="F246" s="15" t="s">
        <v>227</v>
      </c>
      <c r="G246">
        <v>5.250669693691578E-2</v>
      </c>
    </row>
    <row r="247" spans="1:7" ht="15" customHeight="1" x14ac:dyDescent="0.3">
      <c r="A247" s="15">
        <v>4</v>
      </c>
      <c r="B247" s="15">
        <v>2020</v>
      </c>
      <c r="C247" s="15">
        <v>1</v>
      </c>
      <c r="D247" s="15">
        <v>19</v>
      </c>
      <c r="E247" s="15">
        <v>21</v>
      </c>
      <c r="F247" s="15" t="s">
        <v>227</v>
      </c>
      <c r="G247">
        <v>9.6998978389909465E-2</v>
      </c>
    </row>
    <row r="248" spans="1:7" ht="15" customHeight="1" x14ac:dyDescent="0.3">
      <c r="A248" s="15">
        <v>4</v>
      </c>
      <c r="B248" s="15">
        <v>2020</v>
      </c>
      <c r="C248" s="15">
        <v>1</v>
      </c>
      <c r="D248" s="15">
        <v>19</v>
      </c>
      <c r="E248" s="15">
        <v>22</v>
      </c>
      <c r="F248" s="15" t="s">
        <v>227</v>
      </c>
      <c r="G248">
        <v>9.6999018670028941E-2</v>
      </c>
    </row>
    <row r="249" spans="1:7" ht="15" customHeight="1" x14ac:dyDescent="0.3">
      <c r="A249" s="15">
        <v>4</v>
      </c>
      <c r="B249" s="15">
        <v>2020</v>
      </c>
      <c r="C249" s="15">
        <v>1</v>
      </c>
      <c r="D249" s="15">
        <v>19</v>
      </c>
      <c r="E249" s="15">
        <v>23</v>
      </c>
      <c r="F249" s="15" t="s">
        <v>227</v>
      </c>
      <c r="G249">
        <v>5.2506715163636669E-2</v>
      </c>
    </row>
    <row r="250" spans="1:7" ht="15" customHeight="1" x14ac:dyDescent="0.3">
      <c r="A250" s="15">
        <v>4</v>
      </c>
      <c r="B250" s="15">
        <v>2020</v>
      </c>
      <c r="C250" s="15">
        <v>1</v>
      </c>
      <c r="D250" s="15">
        <v>19</v>
      </c>
      <c r="E250" s="15">
        <v>24</v>
      </c>
      <c r="F250" s="15" t="s">
        <v>227</v>
      </c>
      <c r="G250">
        <v>9.6998972713694537E-2</v>
      </c>
    </row>
    <row r="251" spans="1:7" ht="15" customHeight="1" x14ac:dyDescent="0.3">
      <c r="A251" s="15">
        <v>4</v>
      </c>
      <c r="B251" s="15">
        <v>2020</v>
      </c>
      <c r="C251" s="15">
        <v>1</v>
      </c>
      <c r="D251" s="15">
        <v>19</v>
      </c>
      <c r="E251" s="15">
        <v>25</v>
      </c>
      <c r="F251" s="15" t="s">
        <v>227</v>
      </c>
      <c r="G251">
        <v>9.699901908753425E-2</v>
      </c>
    </row>
    <row r="252" spans="1:7" ht="15" customHeight="1" x14ac:dyDescent="0.3">
      <c r="A252" s="15">
        <v>4</v>
      </c>
      <c r="B252" s="15">
        <v>2020</v>
      </c>
      <c r="C252" s="15">
        <v>1</v>
      </c>
      <c r="D252" s="15">
        <v>19</v>
      </c>
      <c r="E252" s="15">
        <v>26</v>
      </c>
      <c r="F252" s="15" t="s">
        <v>227</v>
      </c>
      <c r="G252">
        <v>3.9656614916391532E-2</v>
      </c>
    </row>
    <row r="253" spans="1:7" ht="15" customHeight="1" x14ac:dyDescent="0.3">
      <c r="A253" s="15">
        <v>4</v>
      </c>
      <c r="B253" s="15">
        <v>2020</v>
      </c>
      <c r="C253" s="15">
        <v>1</v>
      </c>
      <c r="D253" s="15">
        <v>19</v>
      </c>
      <c r="E253" s="15">
        <v>27</v>
      </c>
      <c r="F253" s="15" t="s">
        <v>227</v>
      </c>
      <c r="G253">
        <v>3.1571478474696497E-2</v>
      </c>
    </row>
    <row r="254" spans="1:7" ht="15" customHeight="1" x14ac:dyDescent="0.3">
      <c r="A254" s="15">
        <v>4</v>
      </c>
      <c r="B254" s="15">
        <v>2020</v>
      </c>
      <c r="C254" s="15">
        <v>1</v>
      </c>
      <c r="D254" s="15">
        <v>19</v>
      </c>
      <c r="E254" s="15">
        <v>28</v>
      </c>
      <c r="F254" s="15" t="s">
        <v>227</v>
      </c>
      <c r="G254">
        <v>3.9656734591925195E-2</v>
      </c>
    </row>
    <row r="255" spans="1:7" ht="15" customHeight="1" x14ac:dyDescent="0.3">
      <c r="A255" s="15">
        <v>4</v>
      </c>
      <c r="B255" s="15">
        <v>2020</v>
      </c>
      <c r="C255" s="15">
        <v>1</v>
      </c>
      <c r="D255" s="15">
        <v>19</v>
      </c>
      <c r="E255" s="15">
        <v>29</v>
      </c>
      <c r="F255" s="15" t="s">
        <v>227</v>
      </c>
      <c r="G255">
        <v>3.1571466598266068E-2</v>
      </c>
    </row>
    <row r="256" spans="1:7" ht="15" customHeight="1" x14ac:dyDescent="0.3">
      <c r="A256" s="15">
        <v>4</v>
      </c>
      <c r="B256" s="15">
        <v>2020</v>
      </c>
      <c r="C256" s="15">
        <v>1</v>
      </c>
      <c r="D256" s="15">
        <v>19</v>
      </c>
      <c r="E256" s="15">
        <v>30</v>
      </c>
      <c r="F256" s="15" t="s">
        <v>227</v>
      </c>
      <c r="G256">
        <v>5.2506738366499432E-2</v>
      </c>
    </row>
    <row r="257" spans="1:7" ht="15" customHeight="1" x14ac:dyDescent="0.3">
      <c r="A257" s="15">
        <v>4</v>
      </c>
      <c r="B257" s="15">
        <v>2020</v>
      </c>
      <c r="C257" s="15">
        <v>1</v>
      </c>
      <c r="D257" s="15">
        <v>19</v>
      </c>
      <c r="E257" s="15">
        <v>31</v>
      </c>
      <c r="F257" s="15" t="s">
        <v>227</v>
      </c>
      <c r="G257">
        <v>9.6999124218320049E-2</v>
      </c>
    </row>
    <row r="258" spans="1:7" ht="15" customHeight="1" x14ac:dyDescent="0.3">
      <c r="A258" s="15">
        <v>4</v>
      </c>
      <c r="B258" s="15">
        <v>2020</v>
      </c>
      <c r="C258" s="15">
        <v>1</v>
      </c>
      <c r="D258" s="15">
        <v>19</v>
      </c>
      <c r="E258" s="15">
        <v>32</v>
      </c>
      <c r="F258" s="15" t="s">
        <v>227</v>
      </c>
      <c r="G258">
        <v>5.2506704853127611E-2</v>
      </c>
    </row>
    <row r="259" spans="1:7" ht="15" customHeight="1" x14ac:dyDescent="0.3">
      <c r="A259" s="15">
        <v>4</v>
      </c>
      <c r="B259" s="15">
        <v>2020</v>
      </c>
      <c r="C259" s="15">
        <v>1</v>
      </c>
      <c r="D259" s="15">
        <v>19</v>
      </c>
      <c r="E259" s="15">
        <v>33</v>
      </c>
      <c r="F259" s="15" t="s">
        <v>227</v>
      </c>
      <c r="G259">
        <v>3.15714953270105E-2</v>
      </c>
    </row>
    <row r="260" spans="1:7" ht="15" customHeight="1" x14ac:dyDescent="0.3">
      <c r="A260" s="15">
        <v>4</v>
      </c>
      <c r="B260" s="15">
        <v>2020</v>
      </c>
      <c r="C260" s="15">
        <v>1</v>
      </c>
      <c r="D260" s="15">
        <v>19</v>
      </c>
      <c r="E260" s="15">
        <v>34</v>
      </c>
      <c r="F260" s="15" t="s">
        <v>227</v>
      </c>
      <c r="G260">
        <v>0.1719140030074752</v>
      </c>
    </row>
    <row r="261" spans="1:7" ht="15" customHeight="1" x14ac:dyDescent="0.3">
      <c r="A261" s="15">
        <v>4</v>
      </c>
      <c r="B261" s="15">
        <v>2020</v>
      </c>
      <c r="C261" s="15">
        <v>1</v>
      </c>
      <c r="D261" s="15">
        <v>19</v>
      </c>
      <c r="E261" s="15">
        <v>35</v>
      </c>
      <c r="F261" s="15" t="s">
        <v>227</v>
      </c>
      <c r="G261">
        <v>0.17191392619396687</v>
      </c>
    </row>
    <row r="262" spans="1:7" ht="15" customHeight="1" x14ac:dyDescent="0.3">
      <c r="A262" s="15">
        <v>4</v>
      </c>
      <c r="B262" s="15">
        <v>2020</v>
      </c>
      <c r="C262" s="15">
        <v>1</v>
      </c>
      <c r="D262" s="15">
        <v>19</v>
      </c>
      <c r="E262" s="15">
        <v>36</v>
      </c>
      <c r="F262" s="15" t="s">
        <v>227</v>
      </c>
      <c r="G262">
        <v>3.1571473214867203E-2</v>
      </c>
    </row>
    <row r="263" spans="1:7" ht="15" customHeight="1" x14ac:dyDescent="0.3">
      <c r="A263" s="15">
        <v>4</v>
      </c>
      <c r="B263" s="15">
        <v>2020</v>
      </c>
      <c r="C263" s="15">
        <v>1</v>
      </c>
      <c r="D263" s="15">
        <v>19</v>
      </c>
      <c r="E263" s="15">
        <v>37</v>
      </c>
      <c r="F263" s="15" t="s">
        <v>227</v>
      </c>
      <c r="G263">
        <v>2.4820188892166053E-2</v>
      </c>
    </row>
    <row r="264" spans="1:7" ht="15" customHeight="1" x14ac:dyDescent="0.3">
      <c r="A264" s="15">
        <v>4</v>
      </c>
      <c r="B264" s="15">
        <v>2020</v>
      </c>
      <c r="C264" s="15">
        <v>1</v>
      </c>
      <c r="D264" s="15">
        <v>19</v>
      </c>
      <c r="E264" s="15">
        <v>38</v>
      </c>
      <c r="F264" s="15" t="s">
        <v>227</v>
      </c>
      <c r="G264">
        <v>4.0969890011460917E-2</v>
      </c>
    </row>
    <row r="265" spans="1:7" ht="15" customHeight="1" x14ac:dyDescent="0.3">
      <c r="A265" s="15">
        <v>4</v>
      </c>
      <c r="B265" s="15">
        <v>2020</v>
      </c>
      <c r="C265" s="15">
        <v>1</v>
      </c>
      <c r="D265" s="15">
        <v>19</v>
      </c>
      <c r="E265" s="15">
        <v>39</v>
      </c>
      <c r="F265" s="15" t="s">
        <v>227</v>
      </c>
      <c r="G265">
        <v>4.3450680509699843E-2</v>
      </c>
    </row>
    <row r="266" spans="1:7" ht="15" customHeight="1" x14ac:dyDescent="0.3">
      <c r="A266" s="15">
        <v>4</v>
      </c>
      <c r="B266" s="15">
        <v>2020</v>
      </c>
      <c r="C266" s="15">
        <v>1</v>
      </c>
      <c r="D266" s="15">
        <v>19</v>
      </c>
      <c r="E266" s="15">
        <v>40</v>
      </c>
      <c r="F266" s="15" t="s">
        <v>227</v>
      </c>
      <c r="G266">
        <v>4.2375394069809551E-2</v>
      </c>
    </row>
    <row r="267" spans="1:7" ht="15" customHeight="1" x14ac:dyDescent="0.3">
      <c r="A267" s="15">
        <v>4</v>
      </c>
      <c r="B267" s="15">
        <v>2020</v>
      </c>
      <c r="C267" s="15">
        <v>1</v>
      </c>
      <c r="D267" s="15">
        <v>19</v>
      </c>
      <c r="E267" s="15">
        <v>41</v>
      </c>
      <c r="F267" s="15" t="s">
        <v>227</v>
      </c>
      <c r="G267">
        <v>6.0237792830164824E-2</v>
      </c>
    </row>
    <row r="268" spans="1:7" ht="15" customHeight="1" x14ac:dyDescent="0.3">
      <c r="A268" s="15">
        <v>4</v>
      </c>
      <c r="B268" s="15">
        <v>2020</v>
      </c>
      <c r="C268" s="15">
        <v>1</v>
      </c>
      <c r="D268" s="15">
        <v>19</v>
      </c>
      <c r="E268" s="15">
        <v>42</v>
      </c>
      <c r="F268" s="15" t="s">
        <v>227</v>
      </c>
      <c r="G268">
        <v>3.1571448395495243E-2</v>
      </c>
    </row>
    <row r="269" spans="1:7" ht="15" customHeight="1" x14ac:dyDescent="0.3">
      <c r="A269" s="15">
        <v>4</v>
      </c>
      <c r="B269" s="15">
        <v>2020</v>
      </c>
      <c r="C269" s="15">
        <v>1</v>
      </c>
      <c r="D269" s="15">
        <v>19</v>
      </c>
      <c r="E269" s="15">
        <v>43</v>
      </c>
      <c r="F269" s="15" t="s">
        <v>227</v>
      </c>
      <c r="G269">
        <v>9.6999029250025931E-2</v>
      </c>
    </row>
    <row r="270" spans="1:7" ht="15" customHeight="1" x14ac:dyDescent="0.3">
      <c r="A270" s="15">
        <v>4</v>
      </c>
      <c r="B270" s="15">
        <v>2020</v>
      </c>
      <c r="C270" s="15">
        <v>1</v>
      </c>
      <c r="D270" s="15">
        <v>19</v>
      </c>
      <c r="E270" s="15">
        <v>44</v>
      </c>
      <c r="F270" s="15" t="s">
        <v>227</v>
      </c>
      <c r="G270">
        <v>9.6998993986454715E-2</v>
      </c>
    </row>
    <row r="271" spans="1:7" ht="15" customHeight="1" x14ac:dyDescent="0.3">
      <c r="A271" s="15">
        <v>4</v>
      </c>
      <c r="B271" s="15">
        <v>2020</v>
      </c>
      <c r="C271" s="15">
        <v>1</v>
      </c>
      <c r="D271" s="15">
        <v>19</v>
      </c>
      <c r="E271" s="15">
        <v>45</v>
      </c>
      <c r="F271" s="15" t="s">
        <v>227</v>
      </c>
      <c r="G271">
        <v>3.157143286430155E-2</v>
      </c>
    </row>
    <row r="272" spans="1:7" ht="15" customHeight="1" x14ac:dyDescent="0.3">
      <c r="A272" s="15">
        <v>4</v>
      </c>
      <c r="B272" s="15">
        <v>2020</v>
      </c>
      <c r="C272" s="15">
        <v>1</v>
      </c>
      <c r="D272" s="15">
        <v>19</v>
      </c>
      <c r="E272" s="15">
        <v>46</v>
      </c>
      <c r="F272" s="15" t="s">
        <v>227</v>
      </c>
      <c r="G272">
        <v>9.6999137383934494E-2</v>
      </c>
    </row>
    <row r="273" spans="1:7" ht="15" customHeight="1" x14ac:dyDescent="0.3">
      <c r="A273" s="15">
        <v>4</v>
      </c>
      <c r="B273" s="15">
        <v>2020</v>
      </c>
      <c r="C273" s="15">
        <v>1</v>
      </c>
      <c r="D273" s="15">
        <v>19</v>
      </c>
      <c r="E273" s="15">
        <v>47</v>
      </c>
      <c r="F273" s="15" t="s">
        <v>227</v>
      </c>
      <c r="G273">
        <v>9.6999151108743492E-2</v>
      </c>
    </row>
    <row r="274" spans="1:7" ht="15" customHeight="1" x14ac:dyDescent="0.3">
      <c r="A274" s="15">
        <v>4</v>
      </c>
      <c r="B274" s="15">
        <v>2020</v>
      </c>
      <c r="C274" s="15">
        <v>1</v>
      </c>
      <c r="D274" s="15">
        <v>19</v>
      </c>
      <c r="E274" s="15">
        <v>48</v>
      </c>
      <c r="F274" s="15" t="s">
        <v>227</v>
      </c>
      <c r="G274">
        <v>9.6998984182940867E-2</v>
      </c>
    </row>
    <row r="275" spans="1:7" ht="15" customHeight="1" x14ac:dyDescent="0.3">
      <c r="A275" s="15">
        <v>4</v>
      </c>
      <c r="B275" s="15">
        <v>2020</v>
      </c>
      <c r="C275" s="15">
        <v>1</v>
      </c>
      <c r="D275" s="15">
        <v>19</v>
      </c>
      <c r="E275" s="15">
        <v>49</v>
      </c>
      <c r="F275" s="15" t="s">
        <v>227</v>
      </c>
      <c r="G275">
        <v>5.2506744259618411E-2</v>
      </c>
    </row>
    <row r="276" spans="1:7" ht="15" customHeight="1" x14ac:dyDescent="0.3">
      <c r="A276" s="15">
        <v>4</v>
      </c>
      <c r="B276" s="15">
        <v>2020</v>
      </c>
      <c r="C276" s="15">
        <v>1</v>
      </c>
      <c r="D276" s="15">
        <v>19</v>
      </c>
      <c r="E276" s="15">
        <v>50</v>
      </c>
      <c r="F276" s="15" t="s">
        <v>227</v>
      </c>
      <c r="G276">
        <v>9.6999113674835435E-2</v>
      </c>
    </row>
    <row r="277" spans="1:7" ht="15" customHeight="1" x14ac:dyDescent="0.3">
      <c r="A277" s="15">
        <v>4</v>
      </c>
      <c r="B277" s="15">
        <v>2020</v>
      </c>
      <c r="C277" s="15">
        <v>1</v>
      </c>
      <c r="D277" s="15">
        <v>19</v>
      </c>
      <c r="E277" s="15">
        <v>51</v>
      </c>
      <c r="F277" s="15" t="s">
        <v>227</v>
      </c>
      <c r="G277">
        <v>9.6998950458523678E-2</v>
      </c>
    </row>
    <row r="278" spans="1:7" ht="15" customHeight="1" x14ac:dyDescent="0.3">
      <c r="A278" s="15">
        <v>4</v>
      </c>
      <c r="B278" s="15">
        <v>2020</v>
      </c>
      <c r="C278" s="15">
        <v>1</v>
      </c>
      <c r="D278" s="15">
        <v>19</v>
      </c>
      <c r="E278" s="15">
        <v>52</v>
      </c>
      <c r="F278" s="15" t="s">
        <v>227</v>
      </c>
      <c r="G278">
        <v>3.1571470427906236E-2</v>
      </c>
    </row>
    <row r="279" spans="1:7" ht="15" customHeight="1" x14ac:dyDescent="0.3">
      <c r="A279" s="15">
        <v>4</v>
      </c>
      <c r="B279" s="15">
        <v>2020</v>
      </c>
      <c r="C279" s="15">
        <v>1</v>
      </c>
      <c r="D279" s="15">
        <v>19</v>
      </c>
      <c r="E279" s="15">
        <v>53</v>
      </c>
      <c r="F279" s="15" t="s">
        <v>227</v>
      </c>
      <c r="G279">
        <v>6.4670401116630694E-2</v>
      </c>
    </row>
    <row r="280" spans="1:7" ht="15" customHeight="1" x14ac:dyDescent="0.3">
      <c r="A280" s="15">
        <v>4</v>
      </c>
      <c r="B280" s="15">
        <v>2020</v>
      </c>
      <c r="C280" s="15">
        <v>1</v>
      </c>
      <c r="D280" s="15">
        <v>19</v>
      </c>
      <c r="E280" s="15">
        <v>54</v>
      </c>
      <c r="F280" s="15" t="s">
        <v>227</v>
      </c>
      <c r="G280">
        <v>4.4607786387225012E-2</v>
      </c>
    </row>
    <row r="281" spans="1:7" ht="15" customHeight="1" x14ac:dyDescent="0.3">
      <c r="A281" s="15">
        <v>4</v>
      </c>
      <c r="B281" s="15">
        <v>2020</v>
      </c>
      <c r="C281" s="15">
        <v>1</v>
      </c>
      <c r="D281" s="15">
        <v>19</v>
      </c>
      <c r="E281" s="15">
        <v>55</v>
      </c>
      <c r="F281" s="15" t="s">
        <v>227</v>
      </c>
      <c r="G281">
        <v>4.4607862914890752E-2</v>
      </c>
    </row>
    <row r="282" spans="1:7" ht="15" customHeight="1" x14ac:dyDescent="0.3">
      <c r="A282" s="15">
        <v>4</v>
      </c>
      <c r="B282" s="15">
        <v>2020</v>
      </c>
      <c r="C282" s="15">
        <v>1</v>
      </c>
      <c r="D282" s="15">
        <v>19</v>
      </c>
      <c r="E282" s="15">
        <v>56</v>
      </c>
      <c r="F282" s="15" t="s">
        <v>227</v>
      </c>
      <c r="G282">
        <v>9.6999151108743492E-2</v>
      </c>
    </row>
    <row r="283" spans="1:7" ht="15" customHeight="1" x14ac:dyDescent="0.3">
      <c r="A283" s="15">
        <v>4</v>
      </c>
      <c r="B283" s="15">
        <v>2020</v>
      </c>
      <c r="C283" s="15">
        <v>1</v>
      </c>
      <c r="D283" s="15">
        <v>19</v>
      </c>
      <c r="E283" s="15">
        <v>57</v>
      </c>
      <c r="F283" s="15" t="s">
        <v>227</v>
      </c>
      <c r="G283">
        <v>9.6999067453723192E-2</v>
      </c>
    </row>
    <row r="284" spans="1:7" ht="15" customHeight="1" x14ac:dyDescent="0.3">
      <c r="A284" s="15">
        <v>4</v>
      </c>
      <c r="B284" s="15">
        <v>2020</v>
      </c>
      <c r="C284" s="15">
        <v>1</v>
      </c>
      <c r="D284" s="15">
        <v>19</v>
      </c>
      <c r="E284" s="15">
        <v>58</v>
      </c>
      <c r="F284" s="15" t="s">
        <v>227</v>
      </c>
      <c r="G284">
        <v>5.2506625400226735E-2</v>
      </c>
    </row>
    <row r="285" spans="1:7" ht="15" customHeight="1" x14ac:dyDescent="0.3">
      <c r="A285" s="15">
        <v>4</v>
      </c>
      <c r="B285" s="15">
        <v>2020</v>
      </c>
      <c r="C285" s="15">
        <v>1</v>
      </c>
      <c r="D285" s="15">
        <v>19</v>
      </c>
      <c r="E285" s="15">
        <v>59</v>
      </c>
      <c r="F285" s="15" t="s">
        <v>227</v>
      </c>
      <c r="G285">
        <v>5.2506605570640984E-2</v>
      </c>
    </row>
    <row r="286" spans="1:7" ht="15" customHeight="1" x14ac:dyDescent="0.3">
      <c r="A286" s="15">
        <v>4</v>
      </c>
      <c r="B286" s="15">
        <v>2020</v>
      </c>
      <c r="C286" s="15">
        <v>1</v>
      </c>
      <c r="D286" s="15">
        <v>19</v>
      </c>
      <c r="E286" s="15">
        <v>60</v>
      </c>
      <c r="F286" s="15" t="s">
        <v>227</v>
      </c>
      <c r="G286">
        <v>6.1017508043288947E-2</v>
      </c>
    </row>
    <row r="287" spans="1:7" ht="15" customHeight="1" x14ac:dyDescent="0.3">
      <c r="A287" s="15">
        <v>4</v>
      </c>
      <c r="B287" s="15">
        <v>2020</v>
      </c>
      <c r="C287" s="15">
        <v>1</v>
      </c>
      <c r="D287" s="15">
        <v>19</v>
      </c>
      <c r="E287" s="15">
        <v>61</v>
      </c>
      <c r="F287" s="15" t="s">
        <v>227</v>
      </c>
    </row>
    <row r="288" spans="1:7" ht="15" customHeight="1" x14ac:dyDescent="0.3">
      <c r="A288" s="15">
        <v>4</v>
      </c>
      <c r="B288" s="15">
        <v>2020</v>
      </c>
      <c r="C288" s="15">
        <v>1</v>
      </c>
      <c r="D288" s="15">
        <v>19</v>
      </c>
      <c r="E288" s="15">
        <v>62</v>
      </c>
      <c r="F288" s="15" t="s">
        <v>227</v>
      </c>
      <c r="G288">
        <v>5.7496215133229944E-2</v>
      </c>
    </row>
    <row r="289" spans="1:7" ht="15" customHeight="1" x14ac:dyDescent="0.3">
      <c r="A289" s="15">
        <v>4</v>
      </c>
      <c r="B289" s="15">
        <v>2020</v>
      </c>
      <c r="C289" s="15">
        <v>1</v>
      </c>
      <c r="D289" s="15">
        <v>19</v>
      </c>
      <c r="E289" s="15">
        <v>63</v>
      </c>
      <c r="F289" s="15" t="s">
        <v>227</v>
      </c>
      <c r="G289">
        <v>4.4607843070823237E-2</v>
      </c>
    </row>
    <row r="290" spans="1:7" ht="15" customHeight="1" x14ac:dyDescent="0.3">
      <c r="A290" s="15">
        <v>4</v>
      </c>
      <c r="B290" s="15">
        <v>2020</v>
      </c>
      <c r="C290" s="15">
        <v>1</v>
      </c>
      <c r="D290" s="15">
        <v>19</v>
      </c>
      <c r="E290" s="15">
        <v>64</v>
      </c>
      <c r="F290" s="15" t="s">
        <v>227</v>
      </c>
      <c r="G290">
        <v>4.8103025745590701E-2</v>
      </c>
    </row>
    <row r="291" spans="1:7" ht="15" customHeight="1" x14ac:dyDescent="0.3">
      <c r="A291" s="15">
        <v>4</v>
      </c>
      <c r="B291" s="15">
        <v>2020</v>
      </c>
      <c r="C291" s="15">
        <v>1</v>
      </c>
      <c r="D291" s="15">
        <v>19</v>
      </c>
      <c r="E291" s="15">
        <v>65</v>
      </c>
      <c r="F291" s="15" t="s">
        <v>227</v>
      </c>
      <c r="G291">
        <v>2.8571928109426145E-2</v>
      </c>
    </row>
    <row r="292" spans="1:7" ht="15" customHeight="1" x14ac:dyDescent="0.3">
      <c r="A292" s="15">
        <v>4</v>
      </c>
      <c r="B292" s="15">
        <v>2020</v>
      </c>
      <c r="C292" s="15">
        <v>1</v>
      </c>
      <c r="D292" s="15">
        <v>19</v>
      </c>
      <c r="E292" s="15">
        <v>66</v>
      </c>
      <c r="F292" s="15" t="s">
        <v>227</v>
      </c>
      <c r="G292">
        <v>5.7496442465967565E-2</v>
      </c>
    </row>
    <row r="293" spans="1:7" ht="15" customHeight="1" x14ac:dyDescent="0.3">
      <c r="A293" s="15">
        <v>4</v>
      </c>
      <c r="B293" s="15">
        <v>2020</v>
      </c>
      <c r="C293" s="15">
        <v>1</v>
      </c>
      <c r="D293" s="15">
        <v>19</v>
      </c>
      <c r="E293" s="15">
        <v>67</v>
      </c>
      <c r="F293" s="15" t="s">
        <v>227</v>
      </c>
    </row>
    <row r="294" spans="1:7" ht="15" customHeight="1" x14ac:dyDescent="0.3">
      <c r="A294" s="15">
        <v>4</v>
      </c>
      <c r="B294" s="15">
        <v>2020</v>
      </c>
      <c r="C294" s="15">
        <v>1</v>
      </c>
      <c r="D294" s="15">
        <v>19</v>
      </c>
      <c r="E294" s="15">
        <v>68</v>
      </c>
      <c r="F294" s="15" t="s">
        <v>227</v>
      </c>
      <c r="G294">
        <v>6.1017411173830104E-2</v>
      </c>
    </row>
    <row r="295" spans="1:7" ht="15" customHeight="1" x14ac:dyDescent="0.3">
      <c r="A295" s="15">
        <v>4</v>
      </c>
      <c r="B295" s="15">
        <v>2020</v>
      </c>
      <c r="C295" s="15">
        <v>1</v>
      </c>
      <c r="D295" s="15">
        <v>19</v>
      </c>
      <c r="E295" s="15">
        <v>69</v>
      </c>
      <c r="F295" s="15" t="s">
        <v>227</v>
      </c>
      <c r="G295">
        <v>3.4597074297014127E-2</v>
      </c>
    </row>
    <row r="296" spans="1:7" ht="15" customHeight="1" x14ac:dyDescent="0.3">
      <c r="A296" s="15">
        <v>4</v>
      </c>
      <c r="B296" s="15">
        <v>2020</v>
      </c>
      <c r="C296" s="15">
        <v>1</v>
      </c>
      <c r="D296" s="15">
        <v>19</v>
      </c>
      <c r="E296" s="15">
        <v>70</v>
      </c>
      <c r="F296" s="15" t="s">
        <v>227</v>
      </c>
      <c r="G296">
        <v>3.4597176133835596E-2</v>
      </c>
    </row>
    <row r="297" spans="1:7" ht="15" customHeight="1" x14ac:dyDescent="0.3">
      <c r="A297" s="15">
        <v>4</v>
      </c>
      <c r="B297" s="15">
        <v>2020</v>
      </c>
      <c r="C297" s="15">
        <v>1</v>
      </c>
      <c r="D297" s="15">
        <v>19</v>
      </c>
      <c r="E297" s="15">
        <v>71</v>
      </c>
      <c r="F297" s="15" t="s">
        <v>227</v>
      </c>
      <c r="G297">
        <v>3.4597050807604841E-2</v>
      </c>
    </row>
    <row r="298" spans="1:7" ht="15" customHeight="1" x14ac:dyDescent="0.3">
      <c r="A298" s="15">
        <v>4</v>
      </c>
      <c r="B298" s="15">
        <v>2020</v>
      </c>
      <c r="C298" s="15">
        <v>1</v>
      </c>
      <c r="D298" s="15">
        <v>19</v>
      </c>
      <c r="E298" s="15">
        <v>72</v>
      </c>
      <c r="F298" s="15" t="s">
        <v>227</v>
      </c>
      <c r="G298">
        <v>3.4597082745532429E-2</v>
      </c>
    </row>
    <row r="299" spans="1:7" ht="15" customHeight="1" x14ac:dyDescent="0.3">
      <c r="A299" s="15">
        <v>4</v>
      </c>
      <c r="B299" s="15">
        <v>2020</v>
      </c>
      <c r="C299" s="15">
        <v>1</v>
      </c>
      <c r="D299" s="15">
        <v>19</v>
      </c>
      <c r="E299" s="15">
        <v>73</v>
      </c>
      <c r="F299" s="15" t="s">
        <v>227</v>
      </c>
      <c r="G299">
        <v>9.6999043102936208E-2</v>
      </c>
    </row>
    <row r="300" spans="1:7" ht="15" customHeight="1" x14ac:dyDescent="0.3">
      <c r="A300" s="15">
        <v>4</v>
      </c>
      <c r="B300" s="15">
        <v>2020</v>
      </c>
      <c r="C300" s="15">
        <v>1</v>
      </c>
      <c r="D300" s="15">
        <v>19</v>
      </c>
      <c r="E300" s="15">
        <v>74</v>
      </c>
      <c r="F300" s="15" t="s">
        <v>227</v>
      </c>
      <c r="G300">
        <v>9.6998975181498373E-2</v>
      </c>
    </row>
    <row r="301" spans="1:7" ht="15" customHeight="1" x14ac:dyDescent="0.3">
      <c r="A301" s="15">
        <v>4</v>
      </c>
      <c r="B301" s="15">
        <v>2020</v>
      </c>
      <c r="C301" s="15">
        <v>1</v>
      </c>
      <c r="D301" s="15">
        <v>19</v>
      </c>
      <c r="E301" s="15">
        <v>75</v>
      </c>
      <c r="F301" s="15" t="s">
        <v>227</v>
      </c>
    </row>
    <row r="302" spans="1:7" ht="15" customHeight="1" x14ac:dyDescent="0.3">
      <c r="A302" s="15">
        <v>5</v>
      </c>
      <c r="B302" s="15">
        <v>2020</v>
      </c>
      <c r="C302" s="15">
        <v>4</v>
      </c>
      <c r="D302" s="15">
        <v>1</v>
      </c>
      <c r="E302" s="15">
        <v>1</v>
      </c>
      <c r="F302" s="15" t="s">
        <v>227</v>
      </c>
      <c r="G302">
        <v>4.1305682687672193E-2</v>
      </c>
    </row>
    <row r="303" spans="1:7" ht="15" customHeight="1" x14ac:dyDescent="0.3">
      <c r="A303" s="15">
        <v>5</v>
      </c>
      <c r="B303" s="15">
        <v>2020</v>
      </c>
      <c r="C303" s="15">
        <v>4</v>
      </c>
      <c r="D303" s="15">
        <v>1</v>
      </c>
      <c r="E303" s="15">
        <v>2</v>
      </c>
      <c r="F303" s="15" t="s">
        <v>227</v>
      </c>
      <c r="G303">
        <v>2.4176966390239404E-2</v>
      </c>
    </row>
    <row r="304" spans="1:7" ht="15" customHeight="1" x14ac:dyDescent="0.3">
      <c r="A304" s="15">
        <v>5</v>
      </c>
      <c r="B304" s="15">
        <v>2020</v>
      </c>
      <c r="C304" s="15">
        <v>4</v>
      </c>
      <c r="D304" s="15">
        <v>1</v>
      </c>
      <c r="E304" s="15">
        <v>3</v>
      </c>
      <c r="F304" s="15" t="s">
        <v>227</v>
      </c>
      <c r="G304">
        <v>2.4177023897621788E-2</v>
      </c>
    </row>
    <row r="305" spans="1:7" ht="15" customHeight="1" x14ac:dyDescent="0.3">
      <c r="A305" s="15">
        <v>5</v>
      </c>
      <c r="B305" s="15">
        <v>2020</v>
      </c>
      <c r="C305" s="15">
        <v>4</v>
      </c>
      <c r="D305" s="15">
        <v>1</v>
      </c>
      <c r="E305" s="15">
        <v>4</v>
      </c>
      <c r="F305" s="15" t="s">
        <v>227</v>
      </c>
      <c r="G305">
        <v>2.41769346866831E-2</v>
      </c>
    </row>
    <row r="306" spans="1:7" ht="15" customHeight="1" x14ac:dyDescent="0.3">
      <c r="A306" s="15">
        <v>5</v>
      </c>
      <c r="B306" s="15">
        <v>2020</v>
      </c>
      <c r="C306" s="15">
        <v>4</v>
      </c>
      <c r="D306" s="15">
        <v>1</v>
      </c>
      <c r="E306" s="15">
        <v>5</v>
      </c>
      <c r="F306" s="15" t="s">
        <v>227</v>
      </c>
      <c r="G306">
        <v>7.8773943801658822E-2</v>
      </c>
    </row>
    <row r="307" spans="1:7" ht="15" customHeight="1" x14ac:dyDescent="0.3">
      <c r="A307" s="15">
        <v>5</v>
      </c>
      <c r="B307" s="15">
        <v>2020</v>
      </c>
      <c r="C307" s="15">
        <v>4</v>
      </c>
      <c r="D307" s="15">
        <v>1</v>
      </c>
      <c r="E307" s="15">
        <v>6</v>
      </c>
      <c r="F307" s="15" t="s">
        <v>227</v>
      </c>
      <c r="G307">
        <v>3.4725004914306731E-2</v>
      </c>
    </row>
    <row r="308" spans="1:7" ht="15" customHeight="1" x14ac:dyDescent="0.3">
      <c r="A308" s="15">
        <v>5</v>
      </c>
      <c r="B308" s="15">
        <v>2020</v>
      </c>
      <c r="C308" s="15">
        <v>4</v>
      </c>
      <c r="D308" s="15">
        <v>1</v>
      </c>
      <c r="E308" s="15">
        <v>7</v>
      </c>
      <c r="F308" s="15" t="s">
        <v>227</v>
      </c>
      <c r="G308">
        <v>2.4177006770923937E-2</v>
      </c>
    </row>
    <row r="309" spans="1:7" ht="15" customHeight="1" x14ac:dyDescent="0.3">
      <c r="A309" s="15">
        <v>5</v>
      </c>
      <c r="B309" s="15">
        <v>2020</v>
      </c>
      <c r="C309" s="15">
        <v>4</v>
      </c>
      <c r="D309" s="15">
        <v>1</v>
      </c>
      <c r="E309" s="15">
        <v>8</v>
      </c>
      <c r="F309" s="15" t="s">
        <v>227</v>
      </c>
      <c r="G309">
        <v>2.4177028832122548E-2</v>
      </c>
    </row>
    <row r="310" spans="1:7" ht="15" customHeight="1" x14ac:dyDescent="0.3">
      <c r="A310" s="15">
        <v>5</v>
      </c>
      <c r="B310" s="15">
        <v>2020</v>
      </c>
      <c r="C310" s="15">
        <v>4</v>
      </c>
      <c r="D310" s="15">
        <v>1</v>
      </c>
      <c r="E310" s="15">
        <v>9</v>
      </c>
      <c r="F310" s="15" t="s">
        <v>227</v>
      </c>
      <c r="G310">
        <v>5.0886977893563126E-2</v>
      </c>
    </row>
    <row r="311" spans="1:7" ht="15" customHeight="1" x14ac:dyDescent="0.3">
      <c r="A311" s="15">
        <v>5</v>
      </c>
      <c r="B311" s="15">
        <v>2020</v>
      </c>
      <c r="C311" s="15">
        <v>4</v>
      </c>
      <c r="D311" s="15">
        <v>1</v>
      </c>
      <c r="E311" s="15">
        <v>10</v>
      </c>
      <c r="F311" s="15" t="s">
        <v>227</v>
      </c>
      <c r="G311">
        <v>7.8773824619941896E-2</v>
      </c>
    </row>
    <row r="312" spans="1:7" ht="15" customHeight="1" x14ac:dyDescent="0.3">
      <c r="A312" s="15">
        <v>5</v>
      </c>
      <c r="B312" s="15">
        <v>2020</v>
      </c>
      <c r="C312" s="15">
        <v>4</v>
      </c>
      <c r="D312" s="15">
        <v>1</v>
      </c>
      <c r="E312" s="15">
        <v>11</v>
      </c>
      <c r="F312" s="15" t="s">
        <v>227</v>
      </c>
      <c r="G312">
        <v>7.8773863031263616E-2</v>
      </c>
    </row>
    <row r="313" spans="1:7" ht="15" customHeight="1" x14ac:dyDescent="0.3">
      <c r="A313" s="15">
        <v>5</v>
      </c>
      <c r="B313" s="15">
        <v>2020</v>
      </c>
      <c r="C313" s="15">
        <v>4</v>
      </c>
      <c r="D313" s="15">
        <v>1</v>
      </c>
      <c r="E313" s="15">
        <v>12</v>
      </c>
      <c r="F313" s="15" t="s">
        <v>227</v>
      </c>
      <c r="G313">
        <v>7.8773914208658855E-2</v>
      </c>
    </row>
    <row r="314" spans="1:7" ht="15" customHeight="1" x14ac:dyDescent="0.3">
      <c r="A314" s="15">
        <v>5</v>
      </c>
      <c r="B314" s="15">
        <v>2020</v>
      </c>
      <c r="C314" s="15">
        <v>4</v>
      </c>
      <c r="D314" s="15">
        <v>1</v>
      </c>
      <c r="E314" s="15">
        <v>13</v>
      </c>
      <c r="F314" s="15" t="s">
        <v>227</v>
      </c>
      <c r="G314">
        <v>2.4177004782963755E-2</v>
      </c>
    </row>
    <row r="315" spans="1:7" ht="15" customHeight="1" x14ac:dyDescent="0.3">
      <c r="A315" s="15">
        <v>5</v>
      </c>
      <c r="B315" s="15">
        <v>2020</v>
      </c>
      <c r="C315" s="15">
        <v>4</v>
      </c>
      <c r="D315" s="15">
        <v>1</v>
      </c>
      <c r="E315" s="15">
        <v>14</v>
      </c>
      <c r="F315" s="15" t="s">
        <v>227</v>
      </c>
      <c r="G315">
        <v>2.4176998134220255E-2</v>
      </c>
    </row>
    <row r="316" spans="1:7" ht="15" customHeight="1" x14ac:dyDescent="0.3">
      <c r="A316" s="15">
        <v>5</v>
      </c>
      <c r="B316" s="15">
        <v>2020</v>
      </c>
      <c r="C316" s="15">
        <v>4</v>
      </c>
      <c r="D316" s="15">
        <v>1</v>
      </c>
      <c r="E316" s="15">
        <v>15</v>
      </c>
      <c r="F316" s="15" t="s">
        <v>227</v>
      </c>
      <c r="G316">
        <v>3.1326569667009432E-2</v>
      </c>
    </row>
    <row r="317" spans="1:7" ht="15" customHeight="1" x14ac:dyDescent="0.3">
      <c r="A317" s="15">
        <v>5</v>
      </c>
      <c r="B317" s="15">
        <v>2020</v>
      </c>
      <c r="C317" s="15">
        <v>4</v>
      </c>
      <c r="D317" s="15">
        <v>1</v>
      </c>
      <c r="E317" s="15">
        <v>16</v>
      </c>
      <c r="F317" s="15" t="s">
        <v>227</v>
      </c>
      <c r="G317">
        <v>3.1326496761755356E-2</v>
      </c>
    </row>
    <row r="318" spans="1:7" ht="15" customHeight="1" x14ac:dyDescent="0.3">
      <c r="A318" s="15">
        <v>5</v>
      </c>
      <c r="B318" s="15">
        <v>2020</v>
      </c>
      <c r="C318" s="15">
        <v>4</v>
      </c>
      <c r="D318" s="15">
        <v>1</v>
      </c>
      <c r="E318" s="15">
        <v>17</v>
      </c>
      <c r="F318" s="15" t="s">
        <v>227</v>
      </c>
      <c r="G318">
        <v>3.1326549481396987E-2</v>
      </c>
    </row>
    <row r="319" spans="1:7" ht="15" customHeight="1" x14ac:dyDescent="0.3">
      <c r="A319" s="15">
        <v>5</v>
      </c>
      <c r="B319" s="15">
        <v>2020</v>
      </c>
      <c r="C319" s="15">
        <v>4</v>
      </c>
      <c r="D319" s="15">
        <v>1</v>
      </c>
      <c r="E319" s="15">
        <v>18</v>
      </c>
      <c r="F319" s="15" t="s">
        <v>227</v>
      </c>
      <c r="G319">
        <v>4.7721311694550989E-2</v>
      </c>
    </row>
    <row r="320" spans="1:7" ht="15" customHeight="1" x14ac:dyDescent="0.3">
      <c r="A320" s="15">
        <v>5</v>
      </c>
      <c r="B320" s="15">
        <v>2020</v>
      </c>
      <c r="C320" s="15">
        <v>4</v>
      </c>
      <c r="D320" s="15">
        <v>1</v>
      </c>
      <c r="E320" s="15">
        <v>19</v>
      </c>
      <c r="F320" s="15" t="s">
        <v>227</v>
      </c>
      <c r="G320">
        <v>2.4176964674246904E-2</v>
      </c>
    </row>
    <row r="321" spans="1:7" ht="15" customHeight="1" x14ac:dyDescent="0.3">
      <c r="A321" s="15">
        <v>5</v>
      </c>
      <c r="B321" s="15">
        <v>2020</v>
      </c>
      <c r="C321" s="15">
        <v>4</v>
      </c>
      <c r="D321" s="15">
        <v>1</v>
      </c>
      <c r="E321" s="15">
        <v>20</v>
      </c>
      <c r="F321" s="15" t="s">
        <v>227</v>
      </c>
      <c r="G321">
        <v>4.130565351041008E-2</v>
      </c>
    </row>
    <row r="322" spans="1:7" ht="15" customHeight="1" x14ac:dyDescent="0.3">
      <c r="A322" s="15">
        <v>5</v>
      </c>
      <c r="B322" s="15">
        <v>2020</v>
      </c>
      <c r="C322" s="15">
        <v>4</v>
      </c>
      <c r="D322" s="15">
        <v>1</v>
      </c>
      <c r="E322" s="15">
        <v>21</v>
      </c>
      <c r="F322" s="15" t="s">
        <v>227</v>
      </c>
      <c r="G322">
        <v>7.8774003277898449E-2</v>
      </c>
    </row>
    <row r="323" spans="1:7" ht="15" customHeight="1" x14ac:dyDescent="0.3">
      <c r="A323" s="15">
        <v>5</v>
      </c>
      <c r="B323" s="15">
        <v>2020</v>
      </c>
      <c r="C323" s="15">
        <v>4</v>
      </c>
      <c r="D323" s="15">
        <v>1</v>
      </c>
      <c r="E323" s="15">
        <v>22</v>
      </c>
      <c r="F323" s="15" t="s">
        <v>227</v>
      </c>
      <c r="G323">
        <v>7.8773945254850555E-2</v>
      </c>
    </row>
    <row r="324" spans="1:7" ht="15" customHeight="1" x14ac:dyDescent="0.3">
      <c r="A324" s="15">
        <v>5</v>
      </c>
      <c r="B324" s="15">
        <v>2020</v>
      </c>
      <c r="C324" s="15">
        <v>4</v>
      </c>
      <c r="D324" s="15">
        <v>1</v>
      </c>
      <c r="E324" s="15">
        <v>23</v>
      </c>
      <c r="F324" s="15" t="s">
        <v>227</v>
      </c>
      <c r="G324">
        <v>4.1305662187937547E-2</v>
      </c>
    </row>
    <row r="325" spans="1:7" ht="15" customHeight="1" x14ac:dyDescent="0.3">
      <c r="A325" s="15">
        <v>5</v>
      </c>
      <c r="B325" s="15">
        <v>2020</v>
      </c>
      <c r="C325" s="15">
        <v>4</v>
      </c>
      <c r="D325" s="15">
        <v>1</v>
      </c>
      <c r="E325" s="15">
        <v>24</v>
      </c>
      <c r="F325" s="15" t="s">
        <v>227</v>
      </c>
      <c r="G325">
        <v>7.8773867996997426E-2</v>
      </c>
    </row>
    <row r="326" spans="1:7" ht="15" customHeight="1" x14ac:dyDescent="0.3">
      <c r="A326" s="15">
        <v>5</v>
      </c>
      <c r="B326" s="15">
        <v>2020</v>
      </c>
      <c r="C326" s="15">
        <v>4</v>
      </c>
      <c r="D326" s="15">
        <v>1</v>
      </c>
      <c r="E326" s="15">
        <v>25</v>
      </c>
      <c r="F326" s="15" t="s">
        <v>227</v>
      </c>
      <c r="G326">
        <v>7.877382924857608E-2</v>
      </c>
    </row>
    <row r="327" spans="1:7" ht="15" customHeight="1" x14ac:dyDescent="0.3">
      <c r="A327" s="15">
        <v>5</v>
      </c>
      <c r="B327" s="15">
        <v>2020</v>
      </c>
      <c r="C327" s="15">
        <v>4</v>
      </c>
      <c r="D327" s="15">
        <v>1</v>
      </c>
      <c r="E327" s="15">
        <v>26</v>
      </c>
      <c r="F327" s="15" t="s">
        <v>227</v>
      </c>
      <c r="G327">
        <v>3.132651503949252E-2</v>
      </c>
    </row>
    <row r="328" spans="1:7" ht="15" customHeight="1" x14ac:dyDescent="0.3">
      <c r="A328" s="15">
        <v>5</v>
      </c>
      <c r="B328" s="15">
        <v>2020</v>
      </c>
      <c r="C328" s="15">
        <v>4</v>
      </c>
      <c r="D328" s="15">
        <v>1</v>
      </c>
      <c r="E328" s="15">
        <v>27</v>
      </c>
      <c r="F328" s="15" t="s">
        <v>227</v>
      </c>
      <c r="G328">
        <v>2.4177022978473701E-2</v>
      </c>
    </row>
    <row r="329" spans="1:7" ht="15" customHeight="1" x14ac:dyDescent="0.3">
      <c r="A329" s="15">
        <v>5</v>
      </c>
      <c r="B329" s="15">
        <v>2020</v>
      </c>
      <c r="C329" s="15">
        <v>4</v>
      </c>
      <c r="D329" s="15">
        <v>1</v>
      </c>
      <c r="E329" s="15">
        <v>28</v>
      </c>
      <c r="F329" s="15" t="s">
        <v>227</v>
      </c>
      <c r="G329">
        <v>3.1326531890102628E-2</v>
      </c>
    </row>
    <row r="330" spans="1:7" ht="15" customHeight="1" x14ac:dyDescent="0.3">
      <c r="A330" s="15">
        <v>5</v>
      </c>
      <c r="B330" s="15">
        <v>2020</v>
      </c>
      <c r="C330" s="15">
        <v>4</v>
      </c>
      <c r="D330" s="15">
        <v>1</v>
      </c>
      <c r="E330" s="15">
        <v>29</v>
      </c>
      <c r="F330" s="15" t="s">
        <v>227</v>
      </c>
      <c r="G330">
        <v>2.4177043732464095E-2</v>
      </c>
    </row>
    <row r="331" spans="1:7" ht="15" customHeight="1" x14ac:dyDescent="0.3">
      <c r="A331" s="15">
        <v>5</v>
      </c>
      <c r="B331" s="15">
        <v>2020</v>
      </c>
      <c r="C331" s="15">
        <v>4</v>
      </c>
      <c r="D331" s="15">
        <v>1</v>
      </c>
      <c r="E331" s="15">
        <v>30</v>
      </c>
      <c r="F331" s="15" t="s">
        <v>227</v>
      </c>
      <c r="G331">
        <v>4.1305664730139885E-2</v>
      </c>
    </row>
    <row r="332" spans="1:7" ht="15" customHeight="1" x14ac:dyDescent="0.3">
      <c r="A332" s="15">
        <v>5</v>
      </c>
      <c r="B332" s="15">
        <v>2020</v>
      </c>
      <c r="C332" s="15">
        <v>4</v>
      </c>
      <c r="D332" s="15">
        <v>1</v>
      </c>
      <c r="E332" s="15">
        <v>31</v>
      </c>
      <c r="F332" s="15" t="s">
        <v>227</v>
      </c>
      <c r="G332">
        <v>7.8773856459672248E-2</v>
      </c>
    </row>
    <row r="333" spans="1:7" ht="15" customHeight="1" x14ac:dyDescent="0.3">
      <c r="A333" s="15">
        <v>5</v>
      </c>
      <c r="B333" s="15">
        <v>2020</v>
      </c>
      <c r="C333" s="15">
        <v>4</v>
      </c>
      <c r="D333" s="15">
        <v>1</v>
      </c>
      <c r="E333" s="15">
        <v>32</v>
      </c>
      <c r="F333" s="15" t="s">
        <v>227</v>
      </c>
      <c r="G333">
        <v>4.1305680462418892E-2</v>
      </c>
    </row>
    <row r="334" spans="1:7" ht="15" customHeight="1" x14ac:dyDescent="0.3">
      <c r="A334" s="15">
        <v>5</v>
      </c>
      <c r="B334" s="15">
        <v>2020</v>
      </c>
      <c r="C334" s="15">
        <v>4</v>
      </c>
      <c r="D334" s="15">
        <v>1</v>
      </c>
      <c r="E334" s="15">
        <v>33</v>
      </c>
      <c r="F334" s="15" t="s">
        <v>227</v>
      </c>
      <c r="G334">
        <v>2.417700212074771E-2</v>
      </c>
    </row>
    <row r="335" spans="1:7" ht="15" customHeight="1" x14ac:dyDescent="0.3">
      <c r="A335" s="15">
        <v>5</v>
      </c>
      <c r="B335" s="15">
        <v>2020</v>
      </c>
      <c r="C335" s="15">
        <v>4</v>
      </c>
      <c r="D335" s="15">
        <v>1</v>
      </c>
      <c r="E335" s="15">
        <v>34</v>
      </c>
      <c r="F335" s="15" t="s">
        <v>227</v>
      </c>
      <c r="G335">
        <v>0.16382330328919159</v>
      </c>
    </row>
    <row r="336" spans="1:7" ht="15" customHeight="1" x14ac:dyDescent="0.3">
      <c r="A336" s="15">
        <v>5</v>
      </c>
      <c r="B336" s="15">
        <v>2020</v>
      </c>
      <c r="C336" s="15">
        <v>4</v>
      </c>
      <c r="D336" s="15">
        <v>1</v>
      </c>
      <c r="E336" s="15">
        <v>35</v>
      </c>
      <c r="F336" s="15" t="s">
        <v>227</v>
      </c>
      <c r="G336">
        <v>0.16382336232872766</v>
      </c>
    </row>
    <row r="337" spans="1:7" ht="15" customHeight="1" x14ac:dyDescent="0.3">
      <c r="A337" s="15">
        <v>5</v>
      </c>
      <c r="B337" s="15">
        <v>2020</v>
      </c>
      <c r="C337" s="15">
        <v>4</v>
      </c>
      <c r="D337" s="15">
        <v>1</v>
      </c>
      <c r="E337" s="15">
        <v>36</v>
      </c>
      <c r="F337" s="15" t="s">
        <v>227</v>
      </c>
      <c r="G337">
        <v>2.4177001032279748E-2</v>
      </c>
    </row>
    <row r="338" spans="1:7" ht="15" customHeight="1" x14ac:dyDescent="0.3">
      <c r="A338" s="15">
        <v>5</v>
      </c>
      <c r="B338" s="15">
        <v>2020</v>
      </c>
      <c r="C338" s="15">
        <v>4</v>
      </c>
      <c r="D338" s="15">
        <v>1</v>
      </c>
      <c r="E338" s="15">
        <v>37</v>
      </c>
      <c r="F338" s="15" t="s">
        <v>227</v>
      </c>
      <c r="G338">
        <v>1.7768855862793399E-2</v>
      </c>
    </row>
    <row r="339" spans="1:7" ht="15" customHeight="1" x14ac:dyDescent="0.3">
      <c r="A339" s="15">
        <v>5</v>
      </c>
      <c r="B339" s="15">
        <v>2020</v>
      </c>
      <c r="C339" s="15">
        <v>4</v>
      </c>
      <c r="D339" s="15">
        <v>1</v>
      </c>
      <c r="E339" s="15">
        <v>38</v>
      </c>
      <c r="F339" s="15" t="s">
        <v>227</v>
      </c>
      <c r="G339">
        <v>3.4629718540220455E-2</v>
      </c>
    </row>
    <row r="340" spans="1:7" ht="15" customHeight="1" x14ac:dyDescent="0.3">
      <c r="A340" s="15">
        <v>5</v>
      </c>
      <c r="B340" s="15">
        <v>2020</v>
      </c>
      <c r="C340" s="15">
        <v>4</v>
      </c>
      <c r="D340" s="15">
        <v>1</v>
      </c>
      <c r="E340" s="15">
        <v>39</v>
      </c>
      <c r="F340" s="15" t="s">
        <v>227</v>
      </c>
      <c r="G340">
        <v>3.4591984732881213E-2</v>
      </c>
    </row>
    <row r="341" spans="1:7" ht="15" customHeight="1" x14ac:dyDescent="0.3">
      <c r="A341" s="15">
        <v>5</v>
      </c>
      <c r="B341" s="15">
        <v>2020</v>
      </c>
      <c r="C341" s="15">
        <v>4</v>
      </c>
      <c r="D341" s="15">
        <v>1</v>
      </c>
      <c r="E341" s="15">
        <v>40</v>
      </c>
      <c r="F341" s="15" t="s">
        <v>227</v>
      </c>
      <c r="G341">
        <v>3.4608484899990744E-2</v>
      </c>
    </row>
    <row r="342" spans="1:7" ht="15" customHeight="1" x14ac:dyDescent="0.3">
      <c r="A342" s="15">
        <v>5</v>
      </c>
      <c r="B342" s="15">
        <v>2020</v>
      </c>
      <c r="C342" s="15">
        <v>4</v>
      </c>
      <c r="D342" s="15">
        <v>1</v>
      </c>
      <c r="E342" s="15">
        <v>41</v>
      </c>
      <c r="F342" s="15" t="s">
        <v>227</v>
      </c>
      <c r="G342">
        <v>5.3457852930313028E-2</v>
      </c>
    </row>
    <row r="343" spans="1:7" ht="15" customHeight="1" x14ac:dyDescent="0.3">
      <c r="A343" s="15">
        <v>5</v>
      </c>
      <c r="B343" s="15">
        <v>2020</v>
      </c>
      <c r="C343" s="15">
        <v>4</v>
      </c>
      <c r="D343" s="15">
        <v>1</v>
      </c>
      <c r="E343" s="15">
        <v>42</v>
      </c>
      <c r="F343" s="15" t="s">
        <v>227</v>
      </c>
      <c r="G343">
        <v>2.4176998939356608E-2</v>
      </c>
    </row>
    <row r="344" spans="1:7" ht="15" customHeight="1" x14ac:dyDescent="0.3">
      <c r="A344" s="15">
        <v>5</v>
      </c>
      <c r="B344" s="15">
        <v>2020</v>
      </c>
      <c r="C344" s="15">
        <v>4</v>
      </c>
      <c r="D344" s="15">
        <v>1</v>
      </c>
      <c r="E344" s="15">
        <v>43</v>
      </c>
      <c r="F344" s="15" t="s">
        <v>227</v>
      </c>
      <c r="G344">
        <v>7.8774055257722991E-2</v>
      </c>
    </row>
    <row r="345" spans="1:7" ht="15" customHeight="1" x14ac:dyDescent="0.3">
      <c r="A345" s="15">
        <v>5</v>
      </c>
      <c r="B345" s="15">
        <v>2020</v>
      </c>
      <c r="C345" s="15">
        <v>4</v>
      </c>
      <c r="D345" s="15">
        <v>1</v>
      </c>
      <c r="E345" s="15">
        <v>44</v>
      </c>
      <c r="F345" s="15" t="s">
        <v>227</v>
      </c>
      <c r="G345">
        <v>7.8773879668643132E-2</v>
      </c>
    </row>
    <row r="346" spans="1:7" ht="15" customHeight="1" x14ac:dyDescent="0.3">
      <c r="A346" s="15">
        <v>5</v>
      </c>
      <c r="B346" s="15">
        <v>2020</v>
      </c>
      <c r="C346" s="15">
        <v>4</v>
      </c>
      <c r="D346" s="15">
        <v>1</v>
      </c>
      <c r="E346" s="15">
        <v>45</v>
      </c>
      <c r="F346" s="15" t="s">
        <v>227</v>
      </c>
      <c r="G346">
        <v>2.4176976996160979E-2</v>
      </c>
    </row>
    <row r="347" spans="1:7" ht="15" customHeight="1" x14ac:dyDescent="0.3">
      <c r="A347" s="15">
        <v>5</v>
      </c>
      <c r="B347" s="15">
        <v>2020</v>
      </c>
      <c r="C347" s="15">
        <v>4</v>
      </c>
      <c r="D347" s="15">
        <v>1</v>
      </c>
      <c r="E347" s="15">
        <v>46</v>
      </c>
      <c r="F347" s="15" t="s">
        <v>227</v>
      </c>
      <c r="G347">
        <v>7.8773780459420545E-2</v>
      </c>
    </row>
    <row r="348" spans="1:7" ht="15" customHeight="1" x14ac:dyDescent="0.3">
      <c r="A348" s="15">
        <v>5</v>
      </c>
      <c r="B348" s="15">
        <v>2020</v>
      </c>
      <c r="C348" s="15">
        <v>4</v>
      </c>
      <c r="D348" s="15">
        <v>1</v>
      </c>
      <c r="E348" s="15">
        <v>47</v>
      </c>
      <c r="F348" s="15" t="s">
        <v>227</v>
      </c>
      <c r="G348">
        <v>7.8773847479044493E-2</v>
      </c>
    </row>
    <row r="349" spans="1:7" ht="15" customHeight="1" x14ac:dyDescent="0.3">
      <c r="A349" s="15">
        <v>5</v>
      </c>
      <c r="B349" s="15">
        <v>2020</v>
      </c>
      <c r="C349" s="15">
        <v>4</v>
      </c>
      <c r="D349" s="15">
        <v>1</v>
      </c>
      <c r="E349" s="15">
        <v>48</v>
      </c>
      <c r="F349" s="15" t="s">
        <v>227</v>
      </c>
      <c r="G349">
        <v>7.8575742997713666E-2</v>
      </c>
    </row>
    <row r="350" spans="1:7" ht="15" customHeight="1" x14ac:dyDescent="0.3">
      <c r="A350" s="15">
        <v>5</v>
      </c>
      <c r="B350" s="15">
        <v>2020</v>
      </c>
      <c r="C350" s="15">
        <v>4</v>
      </c>
      <c r="D350" s="15">
        <v>1</v>
      </c>
      <c r="E350" s="15">
        <v>49</v>
      </c>
      <c r="F350" s="15" t="s">
        <v>227</v>
      </c>
      <c r="G350">
        <v>4.1305643966196459E-2</v>
      </c>
    </row>
    <row r="351" spans="1:7" ht="15" customHeight="1" x14ac:dyDescent="0.3">
      <c r="A351" s="15">
        <v>5</v>
      </c>
      <c r="B351" s="15">
        <v>2020</v>
      </c>
      <c r="C351" s="15">
        <v>4</v>
      </c>
      <c r="D351" s="15">
        <v>1</v>
      </c>
      <c r="E351" s="15">
        <v>50</v>
      </c>
      <c r="F351" s="15" t="s">
        <v>227</v>
      </c>
      <c r="G351">
        <v>7.8773947457855945E-2</v>
      </c>
    </row>
    <row r="352" spans="1:7" ht="15" customHeight="1" x14ac:dyDescent="0.3">
      <c r="A352" s="15">
        <v>5</v>
      </c>
      <c r="B352" s="15">
        <v>2020</v>
      </c>
      <c r="C352" s="15">
        <v>4</v>
      </c>
      <c r="D352" s="15">
        <v>1</v>
      </c>
      <c r="E352" s="15">
        <v>51</v>
      </c>
      <c r="F352" s="15" t="s">
        <v>227</v>
      </c>
      <c r="G352">
        <v>7.8773766069546919E-2</v>
      </c>
    </row>
    <row r="353" spans="1:7" ht="15" customHeight="1" x14ac:dyDescent="0.3">
      <c r="A353" s="15">
        <v>5</v>
      </c>
      <c r="B353" s="15">
        <v>2020</v>
      </c>
      <c r="C353" s="15">
        <v>4</v>
      </c>
      <c r="D353" s="15">
        <v>1</v>
      </c>
      <c r="E353" s="15">
        <v>52</v>
      </c>
      <c r="F353" s="15" t="s">
        <v>227</v>
      </c>
      <c r="G353">
        <v>2.4176970850769391E-2</v>
      </c>
    </row>
    <row r="354" spans="1:7" ht="15" customHeight="1" x14ac:dyDescent="0.3">
      <c r="A354" s="15">
        <v>5</v>
      </c>
      <c r="B354" s="15">
        <v>2020</v>
      </c>
      <c r="C354" s="15">
        <v>4</v>
      </c>
      <c r="D354" s="15">
        <v>1</v>
      </c>
      <c r="E354" s="15">
        <v>53</v>
      </c>
      <c r="F354" s="15" t="s">
        <v>227</v>
      </c>
      <c r="G354">
        <v>5.1277733153002984E-2</v>
      </c>
    </row>
    <row r="355" spans="1:7" ht="15" customHeight="1" x14ac:dyDescent="0.3">
      <c r="A355" s="15">
        <v>5</v>
      </c>
      <c r="B355" s="15">
        <v>2020</v>
      </c>
      <c r="C355" s="15">
        <v>4</v>
      </c>
      <c r="D355" s="15">
        <v>1</v>
      </c>
      <c r="E355" s="15">
        <v>54</v>
      </c>
      <c r="F355" s="15" t="s">
        <v>227</v>
      </c>
      <c r="G355">
        <v>3.5447899437176557E-2</v>
      </c>
    </row>
    <row r="356" spans="1:7" ht="15" customHeight="1" x14ac:dyDescent="0.3">
      <c r="A356" s="15">
        <v>5</v>
      </c>
      <c r="B356" s="15">
        <v>2020</v>
      </c>
      <c r="C356" s="15">
        <v>4</v>
      </c>
      <c r="D356" s="15">
        <v>1</v>
      </c>
      <c r="E356" s="15">
        <v>55</v>
      </c>
      <c r="F356" s="15" t="s">
        <v>227</v>
      </c>
      <c r="G356">
        <v>3.5447853505191564E-2</v>
      </c>
    </row>
    <row r="357" spans="1:7" ht="15" customHeight="1" x14ac:dyDescent="0.3">
      <c r="A357" s="15">
        <v>5</v>
      </c>
      <c r="B357" s="15">
        <v>2020</v>
      </c>
      <c r="C357" s="15">
        <v>4</v>
      </c>
      <c r="D357" s="15">
        <v>1</v>
      </c>
      <c r="E357" s="15">
        <v>56</v>
      </c>
      <c r="F357" s="15" t="s">
        <v>227</v>
      </c>
      <c r="G357">
        <v>7.8773847479044493E-2</v>
      </c>
    </row>
    <row r="358" spans="1:7" ht="15" customHeight="1" x14ac:dyDescent="0.3">
      <c r="A358" s="15">
        <v>5</v>
      </c>
      <c r="B358" s="15">
        <v>2020</v>
      </c>
      <c r="C358" s="15">
        <v>4</v>
      </c>
      <c r="D358" s="15">
        <v>1</v>
      </c>
      <c r="E358" s="15">
        <v>57</v>
      </c>
      <c r="F358" s="15" t="s">
        <v>227</v>
      </c>
      <c r="G358">
        <v>7.8773933273481742E-2</v>
      </c>
    </row>
    <row r="359" spans="1:7" ht="15" customHeight="1" x14ac:dyDescent="0.3">
      <c r="A359" s="15">
        <v>5</v>
      </c>
      <c r="B359" s="15">
        <v>2020</v>
      </c>
      <c r="C359" s="15">
        <v>4</v>
      </c>
      <c r="D359" s="15">
        <v>1</v>
      </c>
      <c r="E359" s="15">
        <v>58</v>
      </c>
      <c r="F359" s="15" t="s">
        <v>227</v>
      </c>
      <c r="G359">
        <v>4.130565750699404E-2</v>
      </c>
    </row>
    <row r="360" spans="1:7" ht="15" customHeight="1" x14ac:dyDescent="0.3">
      <c r="A360" s="15">
        <v>5</v>
      </c>
      <c r="B360" s="15">
        <v>2020</v>
      </c>
      <c r="C360" s="15">
        <v>4</v>
      </c>
      <c r="D360" s="15">
        <v>1</v>
      </c>
      <c r="E360" s="15">
        <v>59</v>
      </c>
      <c r="F360" s="15" t="s">
        <v>227</v>
      </c>
      <c r="G360">
        <v>4.1305732015139457E-2</v>
      </c>
    </row>
    <row r="361" spans="1:7" ht="15" customHeight="1" x14ac:dyDescent="0.3">
      <c r="A361" s="15">
        <v>5</v>
      </c>
      <c r="B361" s="15">
        <v>2020</v>
      </c>
      <c r="C361" s="15">
        <v>4</v>
      </c>
      <c r="D361" s="15">
        <v>1</v>
      </c>
      <c r="E361" s="15">
        <v>60</v>
      </c>
      <c r="F361" s="15" t="s">
        <v>227</v>
      </c>
      <c r="G361">
        <v>6.1017434249016837E-2</v>
      </c>
    </row>
    <row r="362" spans="1:7" ht="15" customHeight="1" x14ac:dyDescent="0.3">
      <c r="A362" s="15">
        <v>5</v>
      </c>
      <c r="B362" s="15">
        <v>2020</v>
      </c>
      <c r="C362" s="15">
        <v>4</v>
      </c>
      <c r="D362" s="15">
        <v>1</v>
      </c>
      <c r="E362" s="15">
        <v>61</v>
      </c>
      <c r="F362" s="15" t="s">
        <v>227</v>
      </c>
    </row>
    <row r="363" spans="1:7" ht="15" customHeight="1" x14ac:dyDescent="0.3">
      <c r="A363" s="15">
        <v>5</v>
      </c>
      <c r="B363" s="15">
        <v>2020</v>
      </c>
      <c r="C363" s="15">
        <v>4</v>
      </c>
      <c r="D363" s="15">
        <v>1</v>
      </c>
      <c r="E363" s="15">
        <v>62</v>
      </c>
      <c r="F363" s="15" t="s">
        <v>227</v>
      </c>
      <c r="G363">
        <v>5.7496335069009551E-2</v>
      </c>
    </row>
    <row r="364" spans="1:7" ht="15" customHeight="1" x14ac:dyDescent="0.3">
      <c r="A364" s="15">
        <v>5</v>
      </c>
      <c r="B364" s="15">
        <v>2020</v>
      </c>
      <c r="C364" s="15">
        <v>4</v>
      </c>
      <c r="D364" s="15">
        <v>1</v>
      </c>
      <c r="E364" s="15">
        <v>63</v>
      </c>
      <c r="F364" s="15" t="s">
        <v>227</v>
      </c>
      <c r="G364">
        <v>3.5447927945970535E-2</v>
      </c>
    </row>
    <row r="365" spans="1:7" ht="15" customHeight="1" x14ac:dyDescent="0.3">
      <c r="A365" s="15">
        <v>5</v>
      </c>
      <c r="B365" s="15">
        <v>2020</v>
      </c>
      <c r="C365" s="15">
        <v>4</v>
      </c>
      <c r="D365" s="15">
        <v>1</v>
      </c>
      <c r="E365" s="15">
        <v>64</v>
      </c>
      <c r="F365" s="15" t="s">
        <v>227</v>
      </c>
      <c r="G365">
        <v>4.8103048637591114E-2</v>
      </c>
    </row>
    <row r="366" spans="1:7" ht="15" customHeight="1" x14ac:dyDescent="0.3">
      <c r="A366" s="15">
        <v>5</v>
      </c>
      <c r="B366" s="15">
        <v>2020</v>
      </c>
      <c r="C366" s="15">
        <v>4</v>
      </c>
      <c r="D366" s="15">
        <v>1</v>
      </c>
      <c r="E366" s="15">
        <v>65</v>
      </c>
      <c r="F366" s="15" t="s">
        <v>227</v>
      </c>
      <c r="G366">
        <v>2.1384375739134109E-2</v>
      </c>
    </row>
    <row r="367" spans="1:7" ht="15" customHeight="1" x14ac:dyDescent="0.3">
      <c r="A367" s="15">
        <v>5</v>
      </c>
      <c r="B367" s="15">
        <v>2020</v>
      </c>
      <c r="C367" s="15">
        <v>4</v>
      </c>
      <c r="D367" s="15">
        <v>1</v>
      </c>
      <c r="E367" s="15">
        <v>66</v>
      </c>
      <c r="F367" s="15" t="s">
        <v>227</v>
      </c>
      <c r="G367">
        <v>5.7496279692331773E-2</v>
      </c>
    </row>
    <row r="368" spans="1:7" ht="15" customHeight="1" x14ac:dyDescent="0.3">
      <c r="A368" s="15">
        <v>5</v>
      </c>
      <c r="B368" s="15">
        <v>2020</v>
      </c>
      <c r="C368" s="15">
        <v>4</v>
      </c>
      <c r="D368" s="15">
        <v>1</v>
      </c>
      <c r="E368" s="15">
        <v>67</v>
      </c>
      <c r="F368" s="15" t="s">
        <v>227</v>
      </c>
    </row>
    <row r="369" spans="1:7" ht="15" customHeight="1" x14ac:dyDescent="0.3">
      <c r="A369" s="15">
        <v>5</v>
      </c>
      <c r="B369" s="15">
        <v>2020</v>
      </c>
      <c r="C369" s="15">
        <v>4</v>
      </c>
      <c r="D369" s="15">
        <v>1</v>
      </c>
      <c r="E369" s="15">
        <v>68</v>
      </c>
      <c r="F369" s="15" t="s">
        <v>227</v>
      </c>
      <c r="G369">
        <v>6.1017430066222192E-2</v>
      </c>
    </row>
    <row r="370" spans="1:7" ht="15" customHeight="1" x14ac:dyDescent="0.3">
      <c r="A370" s="15">
        <v>5</v>
      </c>
      <c r="B370" s="15">
        <v>2020</v>
      </c>
      <c r="C370" s="15">
        <v>4</v>
      </c>
      <c r="D370" s="15">
        <v>1</v>
      </c>
      <c r="E370" s="15">
        <v>69</v>
      </c>
      <c r="F370" s="15" t="s">
        <v>227</v>
      </c>
      <c r="G370">
        <v>2.6802500060616085E-2</v>
      </c>
    </row>
    <row r="371" spans="1:7" ht="15" customHeight="1" x14ac:dyDescent="0.3">
      <c r="A371" s="15">
        <v>5</v>
      </c>
      <c r="B371" s="15">
        <v>2020</v>
      </c>
      <c r="C371" s="15">
        <v>4</v>
      </c>
      <c r="D371" s="15">
        <v>1</v>
      </c>
      <c r="E371" s="15">
        <v>70</v>
      </c>
      <c r="F371" s="15" t="s">
        <v>227</v>
      </c>
      <c r="G371">
        <v>2.6802482623111506E-2</v>
      </c>
    </row>
    <row r="372" spans="1:7" ht="15" customHeight="1" x14ac:dyDescent="0.3">
      <c r="A372" s="15">
        <v>5</v>
      </c>
      <c r="B372" s="15">
        <v>2020</v>
      </c>
      <c r="C372" s="15">
        <v>4</v>
      </c>
      <c r="D372" s="15">
        <v>1</v>
      </c>
      <c r="E372" s="15">
        <v>71</v>
      </c>
      <c r="F372" s="15" t="s">
        <v>227</v>
      </c>
      <c r="G372">
        <v>2.6802465040934108E-2</v>
      </c>
    </row>
    <row r="373" spans="1:7" ht="15" customHeight="1" x14ac:dyDescent="0.3">
      <c r="A373" s="15">
        <v>5</v>
      </c>
      <c r="B373" s="15">
        <v>2020</v>
      </c>
      <c r="C373" s="15">
        <v>4</v>
      </c>
      <c r="D373" s="15">
        <v>1</v>
      </c>
      <c r="E373" s="15">
        <v>72</v>
      </c>
      <c r="F373" s="15" t="s">
        <v>227</v>
      </c>
      <c r="G373">
        <v>2.6802436545181333E-2</v>
      </c>
    </row>
    <row r="374" spans="1:7" ht="15" customHeight="1" x14ac:dyDescent="0.3">
      <c r="A374" s="15">
        <v>5</v>
      </c>
      <c r="B374" s="15">
        <v>2020</v>
      </c>
      <c r="C374" s="15">
        <v>4</v>
      </c>
      <c r="D374" s="15">
        <v>1</v>
      </c>
      <c r="E374" s="15">
        <v>73</v>
      </c>
      <c r="F374" s="15" t="s">
        <v>227</v>
      </c>
      <c r="G374">
        <v>7.8773794642870626E-2</v>
      </c>
    </row>
    <row r="375" spans="1:7" ht="15" customHeight="1" x14ac:dyDescent="0.3">
      <c r="A375" s="15">
        <v>5</v>
      </c>
      <c r="B375" s="15">
        <v>2020</v>
      </c>
      <c r="C375" s="15">
        <v>4</v>
      </c>
      <c r="D375" s="15">
        <v>1</v>
      </c>
      <c r="E375" s="15">
        <v>74</v>
      </c>
      <c r="F375" s="15" t="s">
        <v>227</v>
      </c>
      <c r="G375">
        <v>7.8773963885474432E-2</v>
      </c>
    </row>
    <row r="376" spans="1:7" ht="15" customHeight="1" x14ac:dyDescent="0.3">
      <c r="A376" s="15">
        <v>5</v>
      </c>
      <c r="B376" s="15">
        <v>2020</v>
      </c>
      <c r="C376" s="15">
        <v>4</v>
      </c>
      <c r="D376" s="15">
        <v>1</v>
      </c>
      <c r="E376" s="15">
        <v>75</v>
      </c>
      <c r="F376" s="15" t="s">
        <v>227</v>
      </c>
    </row>
    <row r="377" spans="1:7" ht="15" customHeight="1" x14ac:dyDescent="0.3">
      <c r="A377" s="15">
        <v>6</v>
      </c>
      <c r="B377" s="15">
        <v>2020</v>
      </c>
      <c r="C377" s="15">
        <v>4</v>
      </c>
      <c r="D377" s="15">
        <v>7</v>
      </c>
      <c r="E377" s="15">
        <v>1</v>
      </c>
      <c r="F377" s="15" t="s">
        <v>227</v>
      </c>
      <c r="G377">
        <v>4.4158482227544114E-2</v>
      </c>
    </row>
    <row r="378" spans="1:7" ht="15" customHeight="1" x14ac:dyDescent="0.3">
      <c r="A378" s="15">
        <v>6</v>
      </c>
      <c r="B378" s="15">
        <v>2020</v>
      </c>
      <c r="C378" s="15">
        <v>4</v>
      </c>
      <c r="D378" s="15">
        <v>7</v>
      </c>
      <c r="E378" s="15">
        <v>2</v>
      </c>
      <c r="F378" s="15" t="s">
        <v>227</v>
      </c>
      <c r="G378">
        <v>2.6060267633916608E-2</v>
      </c>
    </row>
    <row r="379" spans="1:7" ht="15" customHeight="1" x14ac:dyDescent="0.3">
      <c r="A379" s="15">
        <v>6</v>
      </c>
      <c r="B379" s="15">
        <v>2020</v>
      </c>
      <c r="C379" s="15">
        <v>4</v>
      </c>
      <c r="D379" s="15">
        <v>7</v>
      </c>
      <c r="E379" s="15">
        <v>3</v>
      </c>
      <c r="F379" s="15" t="s">
        <v>227</v>
      </c>
      <c r="G379">
        <v>2.6060303673614761E-2</v>
      </c>
    </row>
    <row r="380" spans="1:7" ht="15" customHeight="1" x14ac:dyDescent="0.3">
      <c r="A380" s="15">
        <v>6</v>
      </c>
      <c r="B380" s="15">
        <v>2020</v>
      </c>
      <c r="C380" s="15">
        <v>4</v>
      </c>
      <c r="D380" s="15">
        <v>7</v>
      </c>
      <c r="E380" s="15">
        <v>4</v>
      </c>
      <c r="F380" s="15" t="s">
        <v>227</v>
      </c>
      <c r="G380">
        <v>2.6060319819163565E-2</v>
      </c>
    </row>
    <row r="381" spans="1:7" ht="15" customHeight="1" x14ac:dyDescent="0.3">
      <c r="A381" s="15">
        <v>6</v>
      </c>
      <c r="B381" s="15">
        <v>2020</v>
      </c>
      <c r="C381" s="15">
        <v>4</v>
      </c>
      <c r="D381" s="15">
        <v>7</v>
      </c>
      <c r="E381" s="15">
        <v>5</v>
      </c>
      <c r="F381" s="15" t="s">
        <v>227</v>
      </c>
      <c r="G381">
        <v>8.3415745579273004E-2</v>
      </c>
    </row>
    <row r="382" spans="1:7" ht="15" customHeight="1" x14ac:dyDescent="0.3">
      <c r="A382" s="15">
        <v>6</v>
      </c>
      <c r="B382" s="15">
        <v>2020</v>
      </c>
      <c r="C382" s="15">
        <v>4</v>
      </c>
      <c r="D382" s="15">
        <v>7</v>
      </c>
      <c r="E382" s="15">
        <v>6</v>
      </c>
      <c r="F382" s="15" t="s">
        <v>227</v>
      </c>
      <c r="G382">
        <v>3.700984252988887E-2</v>
      </c>
    </row>
    <row r="383" spans="1:7" ht="15" customHeight="1" x14ac:dyDescent="0.3">
      <c r="A383" s="15">
        <v>6</v>
      </c>
      <c r="B383" s="15">
        <v>2020</v>
      </c>
      <c r="C383" s="15">
        <v>4</v>
      </c>
      <c r="D383" s="15">
        <v>7</v>
      </c>
      <c r="E383" s="15">
        <v>7</v>
      </c>
      <c r="F383" s="15" t="s">
        <v>227</v>
      </c>
      <c r="G383">
        <v>2.6060293134701529E-2</v>
      </c>
    </row>
    <row r="384" spans="1:7" ht="15" customHeight="1" x14ac:dyDescent="0.3">
      <c r="A384" s="15">
        <v>6</v>
      </c>
      <c r="B384" s="15">
        <v>2020</v>
      </c>
      <c r="C384" s="15">
        <v>4</v>
      </c>
      <c r="D384" s="15">
        <v>7</v>
      </c>
      <c r="E384" s="15">
        <v>8</v>
      </c>
      <c r="F384" s="15" t="s">
        <v>227</v>
      </c>
      <c r="G384">
        <v>2.6060360942488925E-2</v>
      </c>
    </row>
    <row r="385" spans="1:7" ht="15" customHeight="1" x14ac:dyDescent="0.3">
      <c r="A385" s="15">
        <v>6</v>
      </c>
      <c r="B385" s="15">
        <v>2020</v>
      </c>
      <c r="C385" s="15">
        <v>4</v>
      </c>
      <c r="D385" s="15">
        <v>7</v>
      </c>
      <c r="E385" s="15">
        <v>9</v>
      </c>
      <c r="F385" s="15" t="s">
        <v>227</v>
      </c>
      <c r="G385">
        <v>8.081572016251623E-2</v>
      </c>
    </row>
    <row r="386" spans="1:7" ht="15" customHeight="1" x14ac:dyDescent="0.3">
      <c r="A386" s="15">
        <v>6</v>
      </c>
      <c r="B386" s="15">
        <v>2020</v>
      </c>
      <c r="C386" s="15">
        <v>4</v>
      </c>
      <c r="D386" s="15">
        <v>7</v>
      </c>
      <c r="E386" s="15">
        <v>10</v>
      </c>
      <c r="F386" s="15" t="s">
        <v>227</v>
      </c>
      <c r="G386">
        <v>8.3415852182434927E-2</v>
      </c>
    </row>
    <row r="387" spans="1:7" ht="15" customHeight="1" x14ac:dyDescent="0.3">
      <c r="A387" s="15">
        <v>6</v>
      </c>
      <c r="B387" s="15">
        <v>2020</v>
      </c>
      <c r="C387" s="15">
        <v>4</v>
      </c>
      <c r="D387" s="15">
        <v>7</v>
      </c>
      <c r="E387" s="15">
        <v>11</v>
      </c>
      <c r="F387" s="15" t="s">
        <v>227</v>
      </c>
      <c r="G387">
        <v>8.3415838169166048E-2</v>
      </c>
    </row>
    <row r="388" spans="1:7" ht="15" customHeight="1" x14ac:dyDescent="0.3">
      <c r="A388" s="15">
        <v>6</v>
      </c>
      <c r="B388" s="15">
        <v>2020</v>
      </c>
      <c r="C388" s="15">
        <v>4</v>
      </c>
      <c r="D388" s="15">
        <v>7</v>
      </c>
      <c r="E388" s="15">
        <v>12</v>
      </c>
      <c r="F388" s="15" t="s">
        <v>227</v>
      </c>
      <c r="G388">
        <v>8.3415580404324466E-2</v>
      </c>
    </row>
    <row r="389" spans="1:7" ht="15" customHeight="1" x14ac:dyDescent="0.3">
      <c r="A389" s="15">
        <v>6</v>
      </c>
      <c r="B389" s="15">
        <v>2020</v>
      </c>
      <c r="C389" s="15">
        <v>4</v>
      </c>
      <c r="D389" s="15">
        <v>7</v>
      </c>
      <c r="E389" s="15">
        <v>13</v>
      </c>
      <c r="F389" s="15" t="s">
        <v>227</v>
      </c>
      <c r="G389">
        <v>2.6060357733485147E-2</v>
      </c>
    </row>
    <row r="390" spans="1:7" ht="15" customHeight="1" x14ac:dyDescent="0.3">
      <c r="A390" s="15">
        <v>6</v>
      </c>
      <c r="B390" s="15">
        <v>2020</v>
      </c>
      <c r="C390" s="15">
        <v>4</v>
      </c>
      <c r="D390" s="15">
        <v>7</v>
      </c>
      <c r="E390" s="15">
        <v>14</v>
      </c>
      <c r="F390" s="15" t="s">
        <v>227</v>
      </c>
      <c r="G390">
        <v>2.6060348162454054E-2</v>
      </c>
    </row>
    <row r="391" spans="1:7" ht="15" customHeight="1" x14ac:dyDescent="0.3">
      <c r="A391" s="15">
        <v>6</v>
      </c>
      <c r="B391" s="15">
        <v>2020</v>
      </c>
      <c r="C391" s="15">
        <v>4</v>
      </c>
      <c r="D391" s="15">
        <v>7</v>
      </c>
      <c r="E391" s="15">
        <v>15</v>
      </c>
      <c r="F391" s="15" t="s">
        <v>227</v>
      </c>
      <c r="G391">
        <v>3.3448207905924114E-2</v>
      </c>
    </row>
    <row r="392" spans="1:7" ht="15" customHeight="1" x14ac:dyDescent="0.3">
      <c r="A392" s="15">
        <v>6</v>
      </c>
      <c r="B392" s="15">
        <v>2020</v>
      </c>
      <c r="C392" s="15">
        <v>4</v>
      </c>
      <c r="D392" s="15">
        <v>7</v>
      </c>
      <c r="E392" s="15">
        <v>16</v>
      </c>
      <c r="F392" s="15" t="s">
        <v>227</v>
      </c>
      <c r="G392">
        <v>3.3448139434778208E-2</v>
      </c>
    </row>
    <row r="393" spans="1:7" ht="15" customHeight="1" x14ac:dyDescent="0.3">
      <c r="A393" s="15">
        <v>6</v>
      </c>
      <c r="B393" s="15">
        <v>2020</v>
      </c>
      <c r="C393" s="15">
        <v>4</v>
      </c>
      <c r="D393" s="15">
        <v>7</v>
      </c>
      <c r="E393" s="15">
        <v>17</v>
      </c>
      <c r="F393" s="15" t="s">
        <v>227</v>
      </c>
      <c r="G393">
        <v>3.344819673967632E-2</v>
      </c>
    </row>
    <row r="394" spans="1:7" ht="15" customHeight="1" x14ac:dyDescent="0.3">
      <c r="A394" s="15">
        <v>6</v>
      </c>
      <c r="B394" s="15">
        <v>2020</v>
      </c>
      <c r="C394" s="15">
        <v>4</v>
      </c>
      <c r="D394" s="15">
        <v>7</v>
      </c>
      <c r="E394" s="15">
        <v>18</v>
      </c>
      <c r="F394" s="15" t="s">
        <v>227</v>
      </c>
      <c r="G394">
        <v>5.0949338183259689E-2</v>
      </c>
    </row>
    <row r="395" spans="1:7" ht="15" customHeight="1" x14ac:dyDescent="0.3">
      <c r="A395" s="15">
        <v>6</v>
      </c>
      <c r="B395" s="15">
        <v>2020</v>
      </c>
      <c r="C395" s="15">
        <v>4</v>
      </c>
      <c r="D395" s="15">
        <v>7</v>
      </c>
      <c r="E395" s="15">
        <v>19</v>
      </c>
      <c r="F395" s="15" t="s">
        <v>227</v>
      </c>
      <c r="G395">
        <v>2.6060309913196151E-2</v>
      </c>
    </row>
    <row r="396" spans="1:7" ht="15" customHeight="1" x14ac:dyDescent="0.3">
      <c r="A396" s="15">
        <v>6</v>
      </c>
      <c r="B396" s="15">
        <v>2020</v>
      </c>
      <c r="C396" s="15">
        <v>4</v>
      </c>
      <c r="D396" s="15">
        <v>7</v>
      </c>
      <c r="E396" s="15">
        <v>20</v>
      </c>
      <c r="F396" s="15" t="s">
        <v>227</v>
      </c>
      <c r="G396">
        <v>4.4158502254306918E-2</v>
      </c>
    </row>
    <row r="397" spans="1:7" ht="15" customHeight="1" x14ac:dyDescent="0.3">
      <c r="A397" s="15">
        <v>6</v>
      </c>
      <c r="B397" s="15">
        <v>2020</v>
      </c>
      <c r="C397" s="15">
        <v>4</v>
      </c>
      <c r="D397" s="15">
        <v>7</v>
      </c>
      <c r="E397" s="15">
        <v>21</v>
      </c>
      <c r="F397" s="15" t="s">
        <v>227</v>
      </c>
      <c r="G397">
        <v>8.341569881874232E-2</v>
      </c>
    </row>
    <row r="398" spans="1:7" ht="15" customHeight="1" x14ac:dyDescent="0.3">
      <c r="A398" s="15">
        <v>6</v>
      </c>
      <c r="B398" s="15">
        <v>2020</v>
      </c>
      <c r="C398" s="15">
        <v>4</v>
      </c>
      <c r="D398" s="15">
        <v>7</v>
      </c>
      <c r="E398" s="15">
        <v>22</v>
      </c>
      <c r="F398" s="15" t="s">
        <v>227</v>
      </c>
      <c r="G398">
        <v>8.3415750415465201E-2</v>
      </c>
    </row>
    <row r="399" spans="1:7" ht="15" customHeight="1" x14ac:dyDescent="0.3">
      <c r="A399" s="15">
        <v>6</v>
      </c>
      <c r="B399" s="15">
        <v>2020</v>
      </c>
      <c r="C399" s="15">
        <v>4</v>
      </c>
      <c r="D399" s="15">
        <v>7</v>
      </c>
      <c r="E399" s="15">
        <v>23</v>
      </c>
      <c r="F399" s="15" t="s">
        <v>227</v>
      </c>
      <c r="G399">
        <v>4.4158484821385971E-2</v>
      </c>
    </row>
    <row r="400" spans="1:7" ht="15" customHeight="1" x14ac:dyDescent="0.3">
      <c r="A400" s="15">
        <v>6</v>
      </c>
      <c r="B400" s="15">
        <v>2020</v>
      </c>
      <c r="C400" s="15">
        <v>4</v>
      </c>
      <c r="D400" s="15">
        <v>7</v>
      </c>
      <c r="E400" s="15">
        <v>24</v>
      </c>
      <c r="F400" s="15" t="s">
        <v>227</v>
      </c>
      <c r="G400">
        <v>8.3415664907918907E-2</v>
      </c>
    </row>
    <row r="401" spans="1:7" ht="15" customHeight="1" x14ac:dyDescent="0.3">
      <c r="A401" s="15">
        <v>6</v>
      </c>
      <c r="B401" s="15">
        <v>2020</v>
      </c>
      <c r="C401" s="15">
        <v>4</v>
      </c>
      <c r="D401" s="15">
        <v>7</v>
      </c>
      <c r="E401" s="15">
        <v>25</v>
      </c>
      <c r="F401" s="15" t="s">
        <v>227</v>
      </c>
      <c r="G401">
        <v>8.3415820053497E-2</v>
      </c>
    </row>
    <row r="402" spans="1:7" ht="15" customHeight="1" x14ac:dyDescent="0.3">
      <c r="A402" s="15">
        <v>6</v>
      </c>
      <c r="B402" s="15">
        <v>2020</v>
      </c>
      <c r="C402" s="15">
        <v>4</v>
      </c>
      <c r="D402" s="15">
        <v>7</v>
      </c>
      <c r="E402" s="15">
        <v>26</v>
      </c>
      <c r="F402" s="15" t="s">
        <v>227</v>
      </c>
      <c r="G402">
        <v>3.3448168971739578E-2</v>
      </c>
    </row>
    <row r="403" spans="1:7" ht="15" customHeight="1" x14ac:dyDescent="0.3">
      <c r="A403" s="15">
        <v>6</v>
      </c>
      <c r="B403" s="15">
        <v>2020</v>
      </c>
      <c r="C403" s="15">
        <v>4</v>
      </c>
      <c r="D403" s="15">
        <v>7</v>
      </c>
      <c r="E403" s="15">
        <v>27</v>
      </c>
      <c r="F403" s="15" t="s">
        <v>227</v>
      </c>
      <c r="G403">
        <v>2.6060361566852496E-2</v>
      </c>
    </row>
    <row r="404" spans="1:7" ht="15" customHeight="1" x14ac:dyDescent="0.3">
      <c r="A404" s="15">
        <v>6</v>
      </c>
      <c r="B404" s="15">
        <v>2020</v>
      </c>
      <c r="C404" s="15">
        <v>4</v>
      </c>
      <c r="D404" s="15">
        <v>7</v>
      </c>
      <c r="E404" s="15">
        <v>28</v>
      </c>
      <c r="F404" s="15" t="s">
        <v>227</v>
      </c>
      <c r="G404">
        <v>3.344821935492772E-2</v>
      </c>
    </row>
    <row r="405" spans="1:7" ht="15" customHeight="1" x14ac:dyDescent="0.3">
      <c r="A405" s="15">
        <v>6</v>
      </c>
      <c r="B405" s="15">
        <v>2020</v>
      </c>
      <c r="C405" s="15">
        <v>4</v>
      </c>
      <c r="D405" s="15">
        <v>7</v>
      </c>
      <c r="E405" s="15">
        <v>29</v>
      </c>
      <c r="F405" s="15" t="s">
        <v>227</v>
      </c>
      <c r="G405">
        <v>2.6060360299952991E-2</v>
      </c>
    </row>
    <row r="406" spans="1:7" ht="15" customHeight="1" x14ac:dyDescent="0.3">
      <c r="A406" s="15">
        <v>6</v>
      </c>
      <c r="B406" s="15">
        <v>2020</v>
      </c>
      <c r="C406" s="15">
        <v>4</v>
      </c>
      <c r="D406" s="15">
        <v>7</v>
      </c>
      <c r="E406" s="15">
        <v>30</v>
      </c>
      <c r="F406" s="15" t="s">
        <v>227</v>
      </c>
      <c r="G406">
        <v>4.415850721735802E-2</v>
      </c>
    </row>
    <row r="407" spans="1:7" ht="15" customHeight="1" x14ac:dyDescent="0.3">
      <c r="A407" s="15">
        <v>6</v>
      </c>
      <c r="B407" s="15">
        <v>2020</v>
      </c>
      <c r="C407" s="15">
        <v>4</v>
      </c>
      <c r="D407" s="15">
        <v>7</v>
      </c>
      <c r="E407" s="15">
        <v>31</v>
      </c>
      <c r="F407" s="15" t="s">
        <v>227</v>
      </c>
      <c r="G407">
        <v>8.3415890988923408E-2</v>
      </c>
    </row>
    <row r="408" spans="1:7" ht="15" customHeight="1" x14ac:dyDescent="0.3">
      <c r="A408" s="15">
        <v>6</v>
      </c>
      <c r="B408" s="15">
        <v>2020</v>
      </c>
      <c r="C408" s="15">
        <v>4</v>
      </c>
      <c r="D408" s="15">
        <v>7</v>
      </c>
      <c r="E408" s="15">
        <v>32</v>
      </c>
      <c r="F408" s="15" t="s">
        <v>227</v>
      </c>
      <c r="G408">
        <v>4.415849402250293E-2</v>
      </c>
    </row>
    <row r="409" spans="1:7" ht="15" customHeight="1" x14ac:dyDescent="0.3">
      <c r="A409" s="15">
        <v>6</v>
      </c>
      <c r="B409" s="15">
        <v>2020</v>
      </c>
      <c r="C409" s="15">
        <v>4</v>
      </c>
      <c r="D409" s="15">
        <v>7</v>
      </c>
      <c r="E409" s="15">
        <v>33</v>
      </c>
      <c r="F409" s="15" t="s">
        <v>227</v>
      </c>
      <c r="G409">
        <v>2.6060352635121242E-2</v>
      </c>
    </row>
    <row r="410" spans="1:7" ht="15" customHeight="1" x14ac:dyDescent="0.3">
      <c r="A410" s="15">
        <v>6</v>
      </c>
      <c r="B410" s="15">
        <v>2020</v>
      </c>
      <c r="C410" s="15">
        <v>4</v>
      </c>
      <c r="D410" s="15">
        <v>7</v>
      </c>
      <c r="E410" s="15">
        <v>34</v>
      </c>
      <c r="F410" s="15" t="s">
        <v>227</v>
      </c>
      <c r="G410">
        <v>0.16588405570428066</v>
      </c>
    </row>
    <row r="411" spans="1:7" ht="15" customHeight="1" x14ac:dyDescent="0.3">
      <c r="A411" s="15">
        <v>6</v>
      </c>
      <c r="B411" s="15">
        <v>2020</v>
      </c>
      <c r="C411" s="15">
        <v>4</v>
      </c>
      <c r="D411" s="15">
        <v>7</v>
      </c>
      <c r="E411" s="15">
        <v>35</v>
      </c>
      <c r="F411" s="15" t="s">
        <v>227</v>
      </c>
      <c r="G411">
        <v>0.16588394641498352</v>
      </c>
    </row>
    <row r="412" spans="1:7" ht="15" customHeight="1" x14ac:dyDescent="0.3">
      <c r="A412" s="15">
        <v>6</v>
      </c>
      <c r="B412" s="15">
        <v>2020</v>
      </c>
      <c r="C412" s="15">
        <v>4</v>
      </c>
      <c r="D412" s="15">
        <v>7</v>
      </c>
      <c r="E412" s="15">
        <v>36</v>
      </c>
      <c r="F412" s="15" t="s">
        <v>227</v>
      </c>
      <c r="G412">
        <v>2.6060332137355105E-2</v>
      </c>
    </row>
    <row r="413" spans="1:7" ht="15" customHeight="1" x14ac:dyDescent="0.3">
      <c r="A413" s="15">
        <v>6</v>
      </c>
      <c r="B413" s="15">
        <v>2020</v>
      </c>
      <c r="C413" s="15">
        <v>4</v>
      </c>
      <c r="D413" s="15">
        <v>7</v>
      </c>
      <c r="E413" s="15">
        <v>37</v>
      </c>
      <c r="F413" s="15" t="s">
        <v>227</v>
      </c>
      <c r="G413">
        <v>1.9779526061608509E-2</v>
      </c>
    </row>
    <row r="414" spans="1:7" ht="15" customHeight="1" x14ac:dyDescent="0.3">
      <c r="A414" s="15">
        <v>6</v>
      </c>
      <c r="B414" s="15">
        <v>2020</v>
      </c>
      <c r="C414" s="15">
        <v>4</v>
      </c>
      <c r="D414" s="15">
        <v>7</v>
      </c>
      <c r="E414" s="15">
        <v>38</v>
      </c>
      <c r="F414" s="15" t="s">
        <v>227</v>
      </c>
      <c r="G414">
        <v>3.6370710490878429E-2</v>
      </c>
    </row>
    <row r="415" spans="1:7" ht="15" customHeight="1" x14ac:dyDescent="0.3">
      <c r="A415" s="15">
        <v>6</v>
      </c>
      <c r="B415" s="15">
        <v>2020</v>
      </c>
      <c r="C415" s="15">
        <v>4</v>
      </c>
      <c r="D415" s="15">
        <v>7</v>
      </c>
      <c r="E415" s="15">
        <v>39</v>
      </c>
      <c r="F415" s="15" t="s">
        <v>227</v>
      </c>
      <c r="G415">
        <v>3.877929590809702E-2</v>
      </c>
    </row>
    <row r="416" spans="1:7" ht="15" customHeight="1" x14ac:dyDescent="0.3">
      <c r="A416" s="15">
        <v>6</v>
      </c>
      <c r="B416" s="15">
        <v>2020</v>
      </c>
      <c r="C416" s="15">
        <v>4</v>
      </c>
      <c r="D416" s="15">
        <v>7</v>
      </c>
      <c r="E416" s="15">
        <v>40</v>
      </c>
      <c r="F416" s="15" t="s">
        <v>227</v>
      </c>
      <c r="G416">
        <v>3.7735089978055386E-2</v>
      </c>
    </row>
    <row r="417" spans="1:7" ht="15" customHeight="1" x14ac:dyDescent="0.3">
      <c r="A417" s="15">
        <v>6</v>
      </c>
      <c r="B417" s="15">
        <v>2020</v>
      </c>
      <c r="C417" s="15">
        <v>4</v>
      </c>
      <c r="D417" s="15">
        <v>7</v>
      </c>
      <c r="E417" s="15">
        <v>41</v>
      </c>
      <c r="F417" s="15" t="s">
        <v>227</v>
      </c>
      <c r="G417">
        <v>5.5184629167899749E-2</v>
      </c>
    </row>
    <row r="418" spans="1:7" ht="15" customHeight="1" x14ac:dyDescent="0.3">
      <c r="A418" s="15">
        <v>6</v>
      </c>
      <c r="B418" s="15">
        <v>2020</v>
      </c>
      <c r="C418" s="15">
        <v>4</v>
      </c>
      <c r="D418" s="15">
        <v>7</v>
      </c>
      <c r="E418" s="15">
        <v>42</v>
      </c>
      <c r="F418" s="15" t="s">
        <v>227</v>
      </c>
      <c r="G418">
        <v>2.6060336837677424E-2</v>
      </c>
    </row>
    <row r="419" spans="1:7" ht="15" customHeight="1" x14ac:dyDescent="0.3">
      <c r="A419" s="15">
        <v>6</v>
      </c>
      <c r="B419" s="15">
        <v>2020</v>
      </c>
      <c r="C419" s="15">
        <v>4</v>
      </c>
      <c r="D419" s="15">
        <v>7</v>
      </c>
      <c r="E419" s="15">
        <v>43</v>
      </c>
      <c r="F419" s="15" t="s">
        <v>227</v>
      </c>
      <c r="G419">
        <v>8.3415714203918065E-2</v>
      </c>
    </row>
    <row r="420" spans="1:7" ht="15" customHeight="1" x14ac:dyDescent="0.3">
      <c r="A420" s="15">
        <v>6</v>
      </c>
      <c r="B420" s="15">
        <v>2020</v>
      </c>
      <c r="C420" s="15">
        <v>4</v>
      </c>
      <c r="D420" s="15">
        <v>7</v>
      </c>
      <c r="E420" s="15">
        <v>44</v>
      </c>
      <c r="F420" s="15" t="s">
        <v>227</v>
      </c>
      <c r="G420">
        <v>8.3415699948485189E-2</v>
      </c>
    </row>
    <row r="421" spans="1:7" ht="15" customHeight="1" x14ac:dyDescent="0.3">
      <c r="A421" s="15">
        <v>6</v>
      </c>
      <c r="B421" s="15">
        <v>2020</v>
      </c>
      <c r="C421" s="15">
        <v>4</v>
      </c>
      <c r="D421" s="15">
        <v>7</v>
      </c>
      <c r="E421" s="15">
        <v>45</v>
      </c>
      <c r="F421" s="15" t="s">
        <v>227</v>
      </c>
      <c r="G421">
        <v>2.6060321635151543E-2</v>
      </c>
    </row>
    <row r="422" spans="1:7" ht="15" customHeight="1" x14ac:dyDescent="0.3">
      <c r="A422" s="15">
        <v>6</v>
      </c>
      <c r="B422" s="15">
        <v>2020</v>
      </c>
      <c r="C422" s="15">
        <v>4</v>
      </c>
      <c r="D422" s="15">
        <v>7</v>
      </c>
      <c r="E422" s="15">
        <v>46</v>
      </c>
      <c r="F422" s="15" t="s">
        <v>227</v>
      </c>
      <c r="G422">
        <v>8.3415830941807517E-2</v>
      </c>
    </row>
    <row r="423" spans="1:7" ht="15" customHeight="1" x14ac:dyDescent="0.3">
      <c r="A423" s="15">
        <v>6</v>
      </c>
      <c r="B423" s="15">
        <v>2020</v>
      </c>
      <c r="C423" s="15">
        <v>4</v>
      </c>
      <c r="D423" s="15">
        <v>7</v>
      </c>
      <c r="E423" s="15">
        <v>47</v>
      </c>
      <c r="F423" s="15" t="s">
        <v>227</v>
      </c>
      <c r="G423">
        <v>8.3415884815498706E-2</v>
      </c>
    </row>
    <row r="424" spans="1:7" ht="15" customHeight="1" x14ac:dyDescent="0.3">
      <c r="A424" s="15">
        <v>6</v>
      </c>
      <c r="B424" s="15">
        <v>2020</v>
      </c>
      <c r="C424" s="15">
        <v>4</v>
      </c>
      <c r="D424" s="15">
        <v>7</v>
      </c>
      <c r="E424" s="15">
        <v>48</v>
      </c>
      <c r="F424" s="15" t="s">
        <v>227</v>
      </c>
      <c r="G424">
        <v>8.3415685711992676E-2</v>
      </c>
    </row>
    <row r="425" spans="1:7" ht="15" customHeight="1" x14ac:dyDescent="0.3">
      <c r="A425" s="15">
        <v>6</v>
      </c>
      <c r="B425" s="15">
        <v>2020</v>
      </c>
      <c r="C425" s="15">
        <v>4</v>
      </c>
      <c r="D425" s="15">
        <v>7</v>
      </c>
      <c r="E425" s="15">
        <v>49</v>
      </c>
      <c r="F425" s="15" t="s">
        <v>227</v>
      </c>
      <c r="G425">
        <v>4.4158540403948052E-2</v>
      </c>
    </row>
    <row r="426" spans="1:7" ht="15" customHeight="1" x14ac:dyDescent="0.3">
      <c r="A426" s="15">
        <v>6</v>
      </c>
      <c r="B426" s="15">
        <v>2020</v>
      </c>
      <c r="C426" s="15">
        <v>4</v>
      </c>
      <c r="D426" s="15">
        <v>7</v>
      </c>
      <c r="E426" s="15">
        <v>50</v>
      </c>
      <c r="F426" s="15" t="s">
        <v>227</v>
      </c>
      <c r="G426">
        <v>8.3415720422826328E-2</v>
      </c>
    </row>
    <row r="427" spans="1:7" ht="15" customHeight="1" x14ac:dyDescent="0.3">
      <c r="A427" s="15">
        <v>6</v>
      </c>
      <c r="B427" s="15">
        <v>2020</v>
      </c>
      <c r="C427" s="15">
        <v>4</v>
      </c>
      <c r="D427" s="15">
        <v>7</v>
      </c>
      <c r="E427" s="15">
        <v>51</v>
      </c>
      <c r="F427" s="15" t="s">
        <v>227</v>
      </c>
      <c r="G427">
        <v>8.3415727740688644E-2</v>
      </c>
    </row>
    <row r="428" spans="1:7" ht="15" customHeight="1" x14ac:dyDescent="0.3">
      <c r="A428" s="15">
        <v>6</v>
      </c>
      <c r="B428" s="15">
        <v>2020</v>
      </c>
      <c r="C428" s="15">
        <v>4</v>
      </c>
      <c r="D428" s="15">
        <v>7</v>
      </c>
      <c r="E428" s="15">
        <v>52</v>
      </c>
      <c r="F428" s="15" t="s">
        <v>227</v>
      </c>
      <c r="G428">
        <v>2.6060316546476989E-2</v>
      </c>
    </row>
    <row r="429" spans="1:7" ht="15" customHeight="1" x14ac:dyDescent="0.3">
      <c r="A429" s="15">
        <v>6</v>
      </c>
      <c r="B429" s="15">
        <v>2020</v>
      </c>
      <c r="C429" s="15">
        <v>4</v>
      </c>
      <c r="D429" s="15">
        <v>7</v>
      </c>
      <c r="E429" s="15">
        <v>53</v>
      </c>
      <c r="F429" s="15" t="s">
        <v>227</v>
      </c>
      <c r="G429">
        <v>5.4688711674504169E-2</v>
      </c>
    </row>
    <row r="430" spans="1:7" ht="15" customHeight="1" x14ac:dyDescent="0.3">
      <c r="A430" s="15">
        <v>6</v>
      </c>
      <c r="B430" s="15">
        <v>2020</v>
      </c>
      <c r="C430" s="15">
        <v>4</v>
      </c>
      <c r="D430" s="15">
        <v>7</v>
      </c>
      <c r="E430" s="15">
        <v>54</v>
      </c>
      <c r="F430" s="15" t="s">
        <v>227</v>
      </c>
      <c r="G430">
        <v>3.7780851152377233E-2</v>
      </c>
    </row>
    <row r="431" spans="1:7" ht="15" customHeight="1" x14ac:dyDescent="0.3">
      <c r="A431" s="15">
        <v>6</v>
      </c>
      <c r="B431" s="15">
        <v>2020</v>
      </c>
      <c r="C431" s="15">
        <v>4</v>
      </c>
      <c r="D431" s="15">
        <v>7</v>
      </c>
      <c r="E431" s="15">
        <v>55</v>
      </c>
      <c r="F431" s="15" t="s">
        <v>227</v>
      </c>
      <c r="G431">
        <v>3.7780879814675046E-2</v>
      </c>
    </row>
    <row r="432" spans="1:7" ht="15" customHeight="1" x14ac:dyDescent="0.3">
      <c r="A432" s="15">
        <v>6</v>
      </c>
      <c r="B432" s="15">
        <v>2020</v>
      </c>
      <c r="C432" s="15">
        <v>4</v>
      </c>
      <c r="D432" s="15">
        <v>7</v>
      </c>
      <c r="E432" s="15">
        <v>56</v>
      </c>
      <c r="F432" s="15" t="s">
        <v>227</v>
      </c>
      <c r="G432">
        <v>8.3415884815498706E-2</v>
      </c>
    </row>
    <row r="433" spans="1:7" ht="15" customHeight="1" x14ac:dyDescent="0.3">
      <c r="A433" s="15">
        <v>6</v>
      </c>
      <c r="B433" s="15">
        <v>2020</v>
      </c>
      <c r="C433" s="15">
        <v>4</v>
      </c>
      <c r="D433" s="15">
        <v>7</v>
      </c>
      <c r="E433" s="15">
        <v>57</v>
      </c>
      <c r="F433" s="15" t="s">
        <v>227</v>
      </c>
      <c r="G433">
        <v>8.3415812634555178E-2</v>
      </c>
    </row>
    <row r="434" spans="1:7" ht="15" customHeight="1" x14ac:dyDescent="0.3">
      <c r="A434" s="15">
        <v>6</v>
      </c>
      <c r="B434" s="15">
        <v>2020</v>
      </c>
      <c r="C434" s="15">
        <v>4</v>
      </c>
      <c r="D434" s="15">
        <v>7</v>
      </c>
      <c r="E434" s="15">
        <v>58</v>
      </c>
      <c r="F434" s="15" t="s">
        <v>227</v>
      </c>
      <c r="G434">
        <v>4.4158426069219436E-2</v>
      </c>
    </row>
    <row r="435" spans="1:7" ht="15" customHeight="1" x14ac:dyDescent="0.3">
      <c r="A435" s="15">
        <v>6</v>
      </c>
      <c r="B435" s="15">
        <v>2020</v>
      </c>
      <c r="C435" s="15">
        <v>4</v>
      </c>
      <c r="D435" s="15">
        <v>7</v>
      </c>
      <c r="E435" s="15">
        <v>59</v>
      </c>
      <c r="F435" s="15" t="s">
        <v>227</v>
      </c>
      <c r="G435">
        <v>4.4158419519059619E-2</v>
      </c>
    </row>
    <row r="436" spans="1:7" ht="15" customHeight="1" x14ac:dyDescent="0.3">
      <c r="A436" s="15">
        <v>6</v>
      </c>
      <c r="B436" s="15">
        <v>2020</v>
      </c>
      <c r="C436" s="15">
        <v>4</v>
      </c>
      <c r="D436" s="15">
        <v>7</v>
      </c>
      <c r="E436" s="15">
        <v>60</v>
      </c>
      <c r="F436" s="15" t="s">
        <v>227</v>
      </c>
      <c r="G436">
        <v>6.1017508043288947E-2</v>
      </c>
    </row>
    <row r="437" spans="1:7" ht="15" customHeight="1" x14ac:dyDescent="0.3">
      <c r="A437" s="15">
        <v>6</v>
      </c>
      <c r="B437" s="15">
        <v>2020</v>
      </c>
      <c r="C437" s="15">
        <v>4</v>
      </c>
      <c r="D437" s="15">
        <v>7</v>
      </c>
      <c r="E437" s="15">
        <v>61</v>
      </c>
      <c r="F437" s="15" t="s">
        <v>227</v>
      </c>
    </row>
    <row r="438" spans="1:7" ht="15" customHeight="1" x14ac:dyDescent="0.3">
      <c r="A438" s="15">
        <v>6</v>
      </c>
      <c r="B438" s="15">
        <v>2020</v>
      </c>
      <c r="C438" s="15">
        <v>4</v>
      </c>
      <c r="D438" s="15">
        <v>7</v>
      </c>
      <c r="E438" s="15">
        <v>62</v>
      </c>
      <c r="F438" s="15" t="s">
        <v>227</v>
      </c>
      <c r="G438">
        <v>5.7496215133229944E-2</v>
      </c>
    </row>
    <row r="439" spans="1:7" ht="15" customHeight="1" x14ac:dyDescent="0.3">
      <c r="A439" s="15">
        <v>6</v>
      </c>
      <c r="B439" s="15">
        <v>2020</v>
      </c>
      <c r="C439" s="15">
        <v>4</v>
      </c>
      <c r="D439" s="15">
        <v>7</v>
      </c>
      <c r="E439" s="15">
        <v>63</v>
      </c>
      <c r="F439" s="15" t="s">
        <v>227</v>
      </c>
      <c r="G439">
        <v>3.7780898116998127E-2</v>
      </c>
    </row>
    <row r="440" spans="1:7" ht="15" customHeight="1" x14ac:dyDescent="0.3">
      <c r="A440" s="15">
        <v>6</v>
      </c>
      <c r="B440" s="15">
        <v>2020</v>
      </c>
      <c r="C440" s="15">
        <v>4</v>
      </c>
      <c r="D440" s="15">
        <v>7</v>
      </c>
      <c r="E440" s="15">
        <v>64</v>
      </c>
      <c r="F440" s="15" t="s">
        <v>227</v>
      </c>
      <c r="G440">
        <v>4.8103025745590701E-2</v>
      </c>
    </row>
    <row r="441" spans="1:7" ht="15" customHeight="1" x14ac:dyDescent="0.3">
      <c r="A441" s="15">
        <v>6</v>
      </c>
      <c r="B441" s="15">
        <v>2020</v>
      </c>
      <c r="C441" s="15">
        <v>4</v>
      </c>
      <c r="D441" s="15">
        <v>7</v>
      </c>
      <c r="E441" s="15">
        <v>65</v>
      </c>
      <c r="F441" s="15" t="s">
        <v>227</v>
      </c>
      <c r="G441">
        <v>2.3215029552535502E-2</v>
      </c>
    </row>
    <row r="442" spans="1:7" ht="15" customHeight="1" x14ac:dyDescent="0.3">
      <c r="A442" s="15">
        <v>6</v>
      </c>
      <c r="B442" s="15">
        <v>2020</v>
      </c>
      <c r="C442" s="15">
        <v>4</v>
      </c>
      <c r="D442" s="15">
        <v>7</v>
      </c>
      <c r="E442" s="15">
        <v>66</v>
      </c>
      <c r="F442" s="15" t="s">
        <v>227</v>
      </c>
      <c r="G442">
        <v>5.7496442465967565E-2</v>
      </c>
    </row>
    <row r="443" spans="1:7" ht="15" customHeight="1" x14ac:dyDescent="0.3">
      <c r="A443" s="15">
        <v>6</v>
      </c>
      <c r="B443" s="15">
        <v>2020</v>
      </c>
      <c r="C443" s="15">
        <v>4</v>
      </c>
      <c r="D443" s="15">
        <v>7</v>
      </c>
      <c r="E443" s="15">
        <v>67</v>
      </c>
      <c r="F443" s="15" t="s">
        <v>227</v>
      </c>
    </row>
    <row r="444" spans="1:7" ht="15" customHeight="1" x14ac:dyDescent="0.3">
      <c r="A444" s="15">
        <v>6</v>
      </c>
      <c r="B444" s="15">
        <v>2020</v>
      </c>
      <c r="C444" s="15">
        <v>4</v>
      </c>
      <c r="D444" s="15">
        <v>7</v>
      </c>
      <c r="E444" s="15">
        <v>68</v>
      </c>
      <c r="F444" s="15" t="s">
        <v>227</v>
      </c>
      <c r="G444">
        <v>6.1017411173830104E-2</v>
      </c>
    </row>
    <row r="445" spans="1:7" ht="15" customHeight="1" x14ac:dyDescent="0.3">
      <c r="A445" s="15">
        <v>6</v>
      </c>
      <c r="B445" s="15">
        <v>2020</v>
      </c>
      <c r="C445" s="15">
        <v>4</v>
      </c>
      <c r="D445" s="15">
        <v>7</v>
      </c>
      <c r="E445" s="15">
        <v>69</v>
      </c>
      <c r="F445" s="15" t="s">
        <v>227</v>
      </c>
      <c r="G445">
        <v>2.8787742774236676E-2</v>
      </c>
    </row>
    <row r="446" spans="1:7" ht="15" customHeight="1" x14ac:dyDescent="0.3">
      <c r="A446" s="15">
        <v>6</v>
      </c>
      <c r="B446" s="15">
        <v>2020</v>
      </c>
      <c r="C446" s="15">
        <v>4</v>
      </c>
      <c r="D446" s="15">
        <v>7</v>
      </c>
      <c r="E446" s="15">
        <v>70</v>
      </c>
      <c r="F446" s="15" t="s">
        <v>227</v>
      </c>
      <c r="G446">
        <v>2.8787753568754321E-2</v>
      </c>
    </row>
    <row r="447" spans="1:7" ht="15" customHeight="1" x14ac:dyDescent="0.3">
      <c r="A447" s="15">
        <v>6</v>
      </c>
      <c r="B447" s="15">
        <v>2020</v>
      </c>
      <c r="C447" s="15">
        <v>4</v>
      </c>
      <c r="D447" s="15">
        <v>7</v>
      </c>
      <c r="E447" s="15">
        <v>71</v>
      </c>
      <c r="F447" s="15" t="s">
        <v>227</v>
      </c>
      <c r="G447">
        <v>2.8787685171846912E-2</v>
      </c>
    </row>
    <row r="448" spans="1:7" ht="15" customHeight="1" x14ac:dyDescent="0.3">
      <c r="A448" s="15">
        <v>6</v>
      </c>
      <c r="B448" s="15">
        <v>2020</v>
      </c>
      <c r="C448" s="15">
        <v>4</v>
      </c>
      <c r="D448" s="15">
        <v>7</v>
      </c>
      <c r="E448" s="15">
        <v>72</v>
      </c>
      <c r="F448" s="15" t="s">
        <v>227</v>
      </c>
      <c r="G448">
        <v>2.8787701158845873E-2</v>
      </c>
    </row>
    <row r="449" spans="1:7" ht="15" customHeight="1" x14ac:dyDescent="0.3">
      <c r="A449" s="15">
        <v>6</v>
      </c>
      <c r="B449" s="15">
        <v>2020</v>
      </c>
      <c r="C449" s="15">
        <v>4</v>
      </c>
      <c r="D449" s="15">
        <v>7</v>
      </c>
      <c r="E449" s="15">
        <v>73</v>
      </c>
      <c r="F449" s="15" t="s">
        <v>227</v>
      </c>
      <c r="G449">
        <v>8.341572475447713E-2</v>
      </c>
    </row>
    <row r="450" spans="1:7" ht="15" customHeight="1" x14ac:dyDescent="0.3">
      <c r="A450" s="15">
        <v>6</v>
      </c>
      <c r="B450" s="15">
        <v>2020</v>
      </c>
      <c r="C450" s="15">
        <v>4</v>
      </c>
      <c r="D450" s="15">
        <v>7</v>
      </c>
      <c r="E450" s="15">
        <v>74</v>
      </c>
      <c r="F450" s="15" t="s">
        <v>227</v>
      </c>
      <c r="G450">
        <v>8.3415759803350517E-2</v>
      </c>
    </row>
    <row r="451" spans="1:7" ht="15" customHeight="1" x14ac:dyDescent="0.3">
      <c r="A451" s="15">
        <v>6</v>
      </c>
      <c r="B451" s="15">
        <v>2020</v>
      </c>
      <c r="C451" s="15">
        <v>4</v>
      </c>
      <c r="D451" s="15">
        <v>7</v>
      </c>
      <c r="E451" s="15">
        <v>75</v>
      </c>
      <c r="F451" s="15" t="s">
        <v>227</v>
      </c>
    </row>
    <row r="452" spans="1:7" ht="15" customHeight="1" x14ac:dyDescent="0.3">
      <c r="A452" s="15">
        <v>7</v>
      </c>
      <c r="B452" s="15">
        <v>2020</v>
      </c>
      <c r="C452" s="15">
        <v>4</v>
      </c>
      <c r="D452" s="15">
        <v>13</v>
      </c>
      <c r="E452" s="15">
        <v>1</v>
      </c>
      <c r="F452" s="15" t="s">
        <v>227</v>
      </c>
      <c r="G452">
        <v>3.5375408729642281E-2</v>
      </c>
    </row>
    <row r="453" spans="1:7" ht="15" customHeight="1" x14ac:dyDescent="0.3">
      <c r="A453" s="15">
        <v>7</v>
      </c>
      <c r="B453" s="15">
        <v>2020</v>
      </c>
      <c r="C453" s="15">
        <v>4</v>
      </c>
      <c r="D453" s="15">
        <v>13</v>
      </c>
      <c r="E453" s="15">
        <v>2</v>
      </c>
      <c r="F453" s="15" t="s">
        <v>227</v>
      </c>
      <c r="G453">
        <v>2.0262045954448422E-2</v>
      </c>
    </row>
    <row r="454" spans="1:7" ht="15" customHeight="1" x14ac:dyDescent="0.3">
      <c r="A454" s="15">
        <v>7</v>
      </c>
      <c r="B454" s="15">
        <v>2020</v>
      </c>
      <c r="C454" s="15">
        <v>4</v>
      </c>
      <c r="D454" s="15">
        <v>13</v>
      </c>
      <c r="E454" s="15">
        <v>3</v>
      </c>
      <c r="F454" s="15" t="s">
        <v>227</v>
      </c>
      <c r="G454">
        <v>2.0262092674527374E-2</v>
      </c>
    </row>
    <row r="455" spans="1:7" ht="15" customHeight="1" x14ac:dyDescent="0.3">
      <c r="A455" s="15">
        <v>7</v>
      </c>
      <c r="B455" s="15">
        <v>2020</v>
      </c>
      <c r="C455" s="15">
        <v>4</v>
      </c>
      <c r="D455" s="15">
        <v>13</v>
      </c>
      <c r="E455" s="15">
        <v>4</v>
      </c>
      <c r="F455" s="15" t="s">
        <v>227</v>
      </c>
      <c r="G455">
        <v>2.0262039208742214E-2</v>
      </c>
    </row>
    <row r="456" spans="1:7" ht="15" customHeight="1" x14ac:dyDescent="0.3">
      <c r="A456" s="15">
        <v>7</v>
      </c>
      <c r="B456" s="15">
        <v>2020</v>
      </c>
      <c r="C456" s="15">
        <v>4</v>
      </c>
      <c r="D456" s="15">
        <v>13</v>
      </c>
      <c r="E456" s="15">
        <v>5</v>
      </c>
      <c r="F456" s="15" t="s">
        <v>227</v>
      </c>
      <c r="G456">
        <v>6.9124654826561563E-2</v>
      </c>
    </row>
    <row r="457" spans="1:7" ht="15" customHeight="1" x14ac:dyDescent="0.3">
      <c r="A457" s="15">
        <v>7</v>
      </c>
      <c r="B457" s="15">
        <v>2020</v>
      </c>
      <c r="C457" s="15">
        <v>4</v>
      </c>
      <c r="D457" s="15">
        <v>13</v>
      </c>
      <c r="E457" s="15">
        <v>6</v>
      </c>
      <c r="F457" s="15" t="s">
        <v>227</v>
      </c>
      <c r="G457">
        <v>2.9975543959409285E-2</v>
      </c>
    </row>
    <row r="458" spans="1:7" ht="15" customHeight="1" x14ac:dyDescent="0.3">
      <c r="A458" s="15">
        <v>7</v>
      </c>
      <c r="B458" s="15">
        <v>2020</v>
      </c>
      <c r="C458" s="15">
        <v>4</v>
      </c>
      <c r="D458" s="15">
        <v>13</v>
      </c>
      <c r="E458" s="15">
        <v>7</v>
      </c>
      <c r="F458" s="15" t="s">
        <v>227</v>
      </c>
      <c r="G458">
        <v>2.026207098864892E-2</v>
      </c>
    </row>
    <row r="459" spans="1:7" ht="15" customHeight="1" x14ac:dyDescent="0.3">
      <c r="A459" s="15">
        <v>7</v>
      </c>
      <c r="B459" s="15">
        <v>2020</v>
      </c>
      <c r="C459" s="15">
        <v>4</v>
      </c>
      <c r="D459" s="15">
        <v>13</v>
      </c>
      <c r="E459" s="15">
        <v>8</v>
      </c>
      <c r="F459" s="15" t="s">
        <v>227</v>
      </c>
      <c r="G459">
        <v>2.0262091817935642E-2</v>
      </c>
    </row>
    <row r="460" spans="1:7" ht="15" customHeight="1" x14ac:dyDescent="0.3">
      <c r="A460" s="15">
        <v>7</v>
      </c>
      <c r="B460" s="15">
        <v>2020</v>
      </c>
      <c r="C460" s="15">
        <v>4</v>
      </c>
      <c r="D460" s="15">
        <v>13</v>
      </c>
      <c r="E460" s="15">
        <v>9</v>
      </c>
      <c r="F460" s="15" t="s">
        <v>227</v>
      </c>
      <c r="G460">
        <v>4.3831342596707935E-2</v>
      </c>
    </row>
    <row r="461" spans="1:7" ht="15" customHeight="1" x14ac:dyDescent="0.3">
      <c r="A461" s="15">
        <v>7</v>
      </c>
      <c r="B461" s="15">
        <v>2020</v>
      </c>
      <c r="C461" s="15">
        <v>4</v>
      </c>
      <c r="D461" s="15">
        <v>13</v>
      </c>
      <c r="E461" s="15">
        <v>10</v>
      </c>
      <c r="F461" s="15" t="s">
        <v>227</v>
      </c>
      <c r="G461">
        <v>6.9124520157484423E-2</v>
      </c>
    </row>
    <row r="462" spans="1:7" ht="15" customHeight="1" x14ac:dyDescent="0.3">
      <c r="A462" s="15">
        <v>7</v>
      </c>
      <c r="B462" s="15">
        <v>2020</v>
      </c>
      <c r="C462" s="15">
        <v>4</v>
      </c>
      <c r="D462" s="15">
        <v>13</v>
      </c>
      <c r="E462" s="15">
        <v>11</v>
      </c>
      <c r="F462" s="15" t="s">
        <v>227</v>
      </c>
      <c r="G462">
        <v>6.9124629024201883E-2</v>
      </c>
    </row>
    <row r="463" spans="1:7" ht="15" customHeight="1" x14ac:dyDescent="0.3">
      <c r="A463" s="15">
        <v>7</v>
      </c>
      <c r="B463" s="15">
        <v>2020</v>
      </c>
      <c r="C463" s="15">
        <v>4</v>
      </c>
      <c r="D463" s="15">
        <v>13</v>
      </c>
      <c r="E463" s="15">
        <v>12</v>
      </c>
      <c r="F463" s="15" t="s">
        <v>227</v>
      </c>
      <c r="G463">
        <v>6.9124650516995026E-2</v>
      </c>
    </row>
    <row r="464" spans="1:7" ht="15" customHeight="1" x14ac:dyDescent="0.3">
      <c r="A464" s="15">
        <v>7</v>
      </c>
      <c r="B464" s="15">
        <v>2020</v>
      </c>
      <c r="C464" s="15">
        <v>4</v>
      </c>
      <c r="D464" s="15">
        <v>13</v>
      </c>
      <c r="E464" s="15">
        <v>13</v>
      </c>
      <c r="F464" s="15" t="s">
        <v>227</v>
      </c>
      <c r="G464">
        <v>2.0262077198174435E-2</v>
      </c>
    </row>
    <row r="465" spans="1:7" ht="15" customHeight="1" x14ac:dyDescent="0.3">
      <c r="A465" s="15">
        <v>7</v>
      </c>
      <c r="B465" s="15">
        <v>2020</v>
      </c>
      <c r="C465" s="15">
        <v>4</v>
      </c>
      <c r="D465" s="15">
        <v>13</v>
      </c>
      <c r="E465" s="15">
        <v>14</v>
      </c>
      <c r="F465" s="15" t="s">
        <v>227</v>
      </c>
      <c r="G465">
        <v>2.0262069917213788E-2</v>
      </c>
    </row>
    <row r="466" spans="1:7" ht="15" customHeight="1" x14ac:dyDescent="0.3">
      <c r="A466" s="15">
        <v>7</v>
      </c>
      <c r="B466" s="15">
        <v>2020</v>
      </c>
      <c r="C466" s="15">
        <v>4</v>
      </c>
      <c r="D466" s="15">
        <v>13</v>
      </c>
      <c r="E466" s="15">
        <v>15</v>
      </c>
      <c r="F466" s="15" t="s">
        <v>227</v>
      </c>
      <c r="G466">
        <v>2.6916256863745922E-2</v>
      </c>
    </row>
    <row r="467" spans="1:7" ht="15" customHeight="1" x14ac:dyDescent="0.3">
      <c r="A467" s="15">
        <v>7</v>
      </c>
      <c r="B467" s="15">
        <v>2020</v>
      </c>
      <c r="C467" s="15">
        <v>4</v>
      </c>
      <c r="D467" s="15">
        <v>13</v>
      </c>
      <c r="E467" s="15">
        <v>16</v>
      </c>
      <c r="F467" s="15" t="s">
        <v>227</v>
      </c>
      <c r="G467">
        <v>2.6916198037991931E-2</v>
      </c>
    </row>
    <row r="468" spans="1:7" ht="15" customHeight="1" x14ac:dyDescent="0.3">
      <c r="A468" s="15">
        <v>7</v>
      </c>
      <c r="B468" s="15">
        <v>2020</v>
      </c>
      <c r="C468" s="15">
        <v>4</v>
      </c>
      <c r="D468" s="15">
        <v>13</v>
      </c>
      <c r="E468" s="15">
        <v>17</v>
      </c>
      <c r="F468" s="15" t="s">
        <v>227</v>
      </c>
      <c r="G468">
        <v>2.6916233233719316E-2</v>
      </c>
    </row>
    <row r="469" spans="1:7" ht="15" customHeight="1" x14ac:dyDescent="0.3">
      <c r="A469" s="15">
        <v>7</v>
      </c>
      <c r="B469" s="15">
        <v>2020</v>
      </c>
      <c r="C469" s="15">
        <v>4</v>
      </c>
      <c r="D469" s="15">
        <v>13</v>
      </c>
      <c r="E469" s="15">
        <v>18</v>
      </c>
      <c r="F469" s="15" t="s">
        <v>227</v>
      </c>
      <c r="G469">
        <v>4.1011007466506502E-2</v>
      </c>
    </row>
    <row r="470" spans="1:7" ht="15" customHeight="1" x14ac:dyDescent="0.3">
      <c r="A470" s="15">
        <v>7</v>
      </c>
      <c r="B470" s="15">
        <v>2020</v>
      </c>
      <c r="C470" s="15">
        <v>4</v>
      </c>
      <c r="D470" s="15">
        <v>13</v>
      </c>
      <c r="E470" s="15">
        <v>19</v>
      </c>
      <c r="F470" s="15" t="s">
        <v>227</v>
      </c>
      <c r="G470">
        <v>2.0262025730637259E-2</v>
      </c>
    </row>
    <row r="471" spans="1:7" ht="15" customHeight="1" x14ac:dyDescent="0.3">
      <c r="A471" s="15">
        <v>7</v>
      </c>
      <c r="B471" s="15">
        <v>2020</v>
      </c>
      <c r="C471" s="15">
        <v>4</v>
      </c>
      <c r="D471" s="15">
        <v>13</v>
      </c>
      <c r="E471" s="15">
        <v>20</v>
      </c>
      <c r="F471" s="15" t="s">
        <v>227</v>
      </c>
      <c r="G471">
        <v>3.5375361650954916E-2</v>
      </c>
    </row>
    <row r="472" spans="1:7" ht="15" customHeight="1" x14ac:dyDescent="0.3">
      <c r="A472" s="15">
        <v>7</v>
      </c>
      <c r="B472" s="15">
        <v>2020</v>
      </c>
      <c r="C472" s="15">
        <v>4</v>
      </c>
      <c r="D472" s="15">
        <v>13</v>
      </c>
      <c r="E472" s="15">
        <v>21</v>
      </c>
      <c r="F472" s="15" t="s">
        <v>227</v>
      </c>
      <c r="G472">
        <v>6.9124718930806767E-2</v>
      </c>
    </row>
    <row r="473" spans="1:7" ht="15" customHeight="1" x14ac:dyDescent="0.3">
      <c r="A473" s="15">
        <v>7</v>
      </c>
      <c r="B473" s="15">
        <v>2020</v>
      </c>
      <c r="C473" s="15">
        <v>4</v>
      </c>
      <c r="D473" s="15">
        <v>13</v>
      </c>
      <c r="E473" s="15">
        <v>22</v>
      </c>
      <c r="F473" s="15" t="s">
        <v>227</v>
      </c>
      <c r="G473">
        <v>6.9124657281901869E-2</v>
      </c>
    </row>
    <row r="474" spans="1:7" ht="15" customHeight="1" x14ac:dyDescent="0.3">
      <c r="A474" s="15">
        <v>7</v>
      </c>
      <c r="B474" s="15">
        <v>2020</v>
      </c>
      <c r="C474" s="15">
        <v>4</v>
      </c>
      <c r="D474" s="15">
        <v>13</v>
      </c>
      <c r="E474" s="15">
        <v>23</v>
      </c>
      <c r="F474" s="15" t="s">
        <v>227</v>
      </c>
      <c r="G474">
        <v>3.5375367215928953E-2</v>
      </c>
    </row>
    <row r="475" spans="1:7" ht="15" customHeight="1" x14ac:dyDescent="0.3">
      <c r="A475" s="15">
        <v>7</v>
      </c>
      <c r="B475" s="15">
        <v>2020</v>
      </c>
      <c r="C475" s="15">
        <v>4</v>
      </c>
      <c r="D475" s="15">
        <v>13</v>
      </c>
      <c r="E475" s="15">
        <v>24</v>
      </c>
      <c r="F475" s="15" t="s">
        <v>227</v>
      </c>
      <c r="G475">
        <v>6.91245684179249E-2</v>
      </c>
    </row>
    <row r="476" spans="1:7" ht="15" customHeight="1" x14ac:dyDescent="0.3">
      <c r="A476" s="15">
        <v>7</v>
      </c>
      <c r="B476" s="15">
        <v>2020</v>
      </c>
      <c r="C476" s="15">
        <v>4</v>
      </c>
      <c r="D476" s="15">
        <v>13</v>
      </c>
      <c r="E476" s="15">
        <v>25</v>
      </c>
      <c r="F476" s="15" t="s">
        <v>227</v>
      </c>
      <c r="G476">
        <v>6.9124557435473077E-2</v>
      </c>
    </row>
    <row r="477" spans="1:7" ht="15" customHeight="1" x14ac:dyDescent="0.3">
      <c r="A477" s="15">
        <v>7</v>
      </c>
      <c r="B477" s="15">
        <v>2020</v>
      </c>
      <c r="C477" s="15">
        <v>4</v>
      </c>
      <c r="D477" s="15">
        <v>13</v>
      </c>
      <c r="E477" s="15">
        <v>26</v>
      </c>
      <c r="F477" s="15" t="s">
        <v>227</v>
      </c>
      <c r="G477">
        <v>2.6916197784930235E-2</v>
      </c>
    </row>
    <row r="478" spans="1:7" ht="15" customHeight="1" x14ac:dyDescent="0.3">
      <c r="A478" s="15">
        <v>7</v>
      </c>
      <c r="B478" s="15">
        <v>2020</v>
      </c>
      <c r="C478" s="15">
        <v>4</v>
      </c>
      <c r="D478" s="15">
        <v>13</v>
      </c>
      <c r="E478" s="15">
        <v>27</v>
      </c>
      <c r="F478" s="15" t="s">
        <v>227</v>
      </c>
      <c r="G478">
        <v>2.0262064037349165E-2</v>
      </c>
    </row>
    <row r="479" spans="1:7" ht="15" customHeight="1" x14ac:dyDescent="0.3">
      <c r="A479" s="15">
        <v>7</v>
      </c>
      <c r="B479" s="15">
        <v>2020</v>
      </c>
      <c r="C479" s="15">
        <v>4</v>
      </c>
      <c r="D479" s="15">
        <v>13</v>
      </c>
      <c r="E479" s="15">
        <v>28</v>
      </c>
      <c r="F479" s="15" t="s">
        <v>227</v>
      </c>
      <c r="G479">
        <v>2.6916229607089056E-2</v>
      </c>
    </row>
    <row r="480" spans="1:7" ht="15" customHeight="1" x14ac:dyDescent="0.3">
      <c r="A480" s="15">
        <v>7</v>
      </c>
      <c r="B480" s="15">
        <v>2020</v>
      </c>
      <c r="C480" s="15">
        <v>4</v>
      </c>
      <c r="D480" s="15">
        <v>13</v>
      </c>
      <c r="E480" s="15">
        <v>29</v>
      </c>
      <c r="F480" s="15" t="s">
        <v>227</v>
      </c>
      <c r="G480">
        <v>2.0262103113738484E-2</v>
      </c>
    </row>
    <row r="481" spans="1:7" ht="15" customHeight="1" x14ac:dyDescent="0.3">
      <c r="A481" s="15">
        <v>7</v>
      </c>
      <c r="B481" s="15">
        <v>2020</v>
      </c>
      <c r="C481" s="15">
        <v>4</v>
      </c>
      <c r="D481" s="15">
        <v>13</v>
      </c>
      <c r="E481" s="15">
        <v>30</v>
      </c>
      <c r="F481" s="15" t="s">
        <v>227</v>
      </c>
      <c r="G481">
        <v>3.5375380683931264E-2</v>
      </c>
    </row>
    <row r="482" spans="1:7" ht="15" customHeight="1" x14ac:dyDescent="0.3">
      <c r="A482" s="15">
        <v>7</v>
      </c>
      <c r="B482" s="15">
        <v>2020</v>
      </c>
      <c r="C482" s="15">
        <v>4</v>
      </c>
      <c r="D482" s="15">
        <v>13</v>
      </c>
      <c r="E482" s="15">
        <v>31</v>
      </c>
      <c r="F482" s="15" t="s">
        <v>227</v>
      </c>
      <c r="G482">
        <v>6.9124574663383898E-2</v>
      </c>
    </row>
    <row r="483" spans="1:7" ht="15" customHeight="1" x14ac:dyDescent="0.3">
      <c r="A483" s="15">
        <v>7</v>
      </c>
      <c r="B483" s="15">
        <v>2020</v>
      </c>
      <c r="C483" s="15">
        <v>4</v>
      </c>
      <c r="D483" s="15">
        <v>13</v>
      </c>
      <c r="E483" s="15">
        <v>32</v>
      </c>
      <c r="F483" s="15" t="s">
        <v>227</v>
      </c>
      <c r="G483">
        <v>3.5375372939708265E-2</v>
      </c>
    </row>
    <row r="484" spans="1:7" ht="15" customHeight="1" x14ac:dyDescent="0.3">
      <c r="A484" s="15">
        <v>7</v>
      </c>
      <c r="B484" s="15">
        <v>2020</v>
      </c>
      <c r="C484" s="15">
        <v>4</v>
      </c>
      <c r="D484" s="15">
        <v>13</v>
      </c>
      <c r="E484" s="15">
        <v>33</v>
      </c>
      <c r="F484" s="15" t="s">
        <v>227</v>
      </c>
      <c r="G484">
        <v>2.0262072713475784E-2</v>
      </c>
    </row>
    <row r="485" spans="1:7" ht="15" customHeight="1" x14ac:dyDescent="0.3">
      <c r="A485" s="15">
        <v>7</v>
      </c>
      <c r="B485" s="15">
        <v>2020</v>
      </c>
      <c r="C485" s="15">
        <v>4</v>
      </c>
      <c r="D485" s="15">
        <v>13</v>
      </c>
      <c r="E485" s="15">
        <v>34</v>
      </c>
      <c r="F485" s="15" t="s">
        <v>227</v>
      </c>
      <c r="G485">
        <v>0.15953982041345111</v>
      </c>
    </row>
    <row r="486" spans="1:7" ht="15" customHeight="1" x14ac:dyDescent="0.3">
      <c r="A486" s="15">
        <v>7</v>
      </c>
      <c r="B486" s="15">
        <v>2020</v>
      </c>
      <c r="C486" s="15">
        <v>4</v>
      </c>
      <c r="D486" s="15">
        <v>13</v>
      </c>
      <c r="E486" s="15">
        <v>35</v>
      </c>
      <c r="F486" s="15" t="s">
        <v>227</v>
      </c>
      <c r="G486">
        <v>0.15953987481105145</v>
      </c>
    </row>
    <row r="487" spans="1:7" ht="15" customHeight="1" x14ac:dyDescent="0.3">
      <c r="A487" s="15">
        <v>7</v>
      </c>
      <c r="B487" s="15">
        <v>2020</v>
      </c>
      <c r="C487" s="15">
        <v>4</v>
      </c>
      <c r="D487" s="15">
        <v>13</v>
      </c>
      <c r="E487" s="15">
        <v>36</v>
      </c>
      <c r="F487" s="15" t="s">
        <v>227</v>
      </c>
      <c r="G487">
        <v>2.0262097334608188E-2</v>
      </c>
    </row>
    <row r="488" spans="1:7" ht="15" customHeight="1" x14ac:dyDescent="0.3">
      <c r="A488" s="15">
        <v>7</v>
      </c>
      <c r="B488" s="15">
        <v>2020</v>
      </c>
      <c r="C488" s="15">
        <v>4</v>
      </c>
      <c r="D488" s="15">
        <v>13</v>
      </c>
      <c r="E488" s="15">
        <v>37</v>
      </c>
      <c r="F488" s="15" t="s">
        <v>227</v>
      </c>
      <c r="G488">
        <v>1.4145039899769332E-2</v>
      </c>
    </row>
    <row r="489" spans="1:7" ht="15" customHeight="1" x14ac:dyDescent="0.3">
      <c r="A489" s="15">
        <v>7</v>
      </c>
      <c r="B489" s="15">
        <v>2020</v>
      </c>
      <c r="C489" s="15">
        <v>4</v>
      </c>
      <c r="D489" s="15">
        <v>13</v>
      </c>
      <c r="E489" s="15">
        <v>38</v>
      </c>
      <c r="F489" s="15" t="s">
        <v>227</v>
      </c>
      <c r="G489">
        <v>3.1302720520244971E-2</v>
      </c>
    </row>
    <row r="490" spans="1:7" ht="15" customHeight="1" x14ac:dyDescent="0.3">
      <c r="A490" s="15">
        <v>7</v>
      </c>
      <c r="B490" s="15">
        <v>2020</v>
      </c>
      <c r="C490" s="15">
        <v>4</v>
      </c>
      <c r="D490" s="15">
        <v>13</v>
      </c>
      <c r="E490" s="15">
        <v>39</v>
      </c>
      <c r="F490" s="15" t="s">
        <v>227</v>
      </c>
      <c r="G490">
        <v>3.1273298108739064E-2</v>
      </c>
    </row>
    <row r="491" spans="1:7" ht="15" customHeight="1" x14ac:dyDescent="0.3">
      <c r="A491" s="15">
        <v>7</v>
      </c>
      <c r="B491" s="15">
        <v>2020</v>
      </c>
      <c r="C491" s="15">
        <v>4</v>
      </c>
      <c r="D491" s="15">
        <v>13</v>
      </c>
      <c r="E491" s="15">
        <v>40</v>
      </c>
      <c r="F491" s="15" t="s">
        <v>227</v>
      </c>
      <c r="G491">
        <v>3.1286154081253945E-2</v>
      </c>
    </row>
    <row r="492" spans="1:7" ht="15" customHeight="1" x14ac:dyDescent="0.3">
      <c r="A492" s="15">
        <v>7</v>
      </c>
      <c r="B492" s="15">
        <v>2020</v>
      </c>
      <c r="C492" s="15">
        <v>4</v>
      </c>
      <c r="D492" s="15">
        <v>13</v>
      </c>
      <c r="E492" s="15">
        <v>41</v>
      </c>
      <c r="F492" s="15" t="s">
        <v>227</v>
      </c>
      <c r="G492">
        <v>4.9868247995753526E-2</v>
      </c>
    </row>
    <row r="493" spans="1:7" ht="15" customHeight="1" x14ac:dyDescent="0.3">
      <c r="A493" s="15">
        <v>7</v>
      </c>
      <c r="B493" s="15">
        <v>2020</v>
      </c>
      <c r="C493" s="15">
        <v>4</v>
      </c>
      <c r="D493" s="15">
        <v>13</v>
      </c>
      <c r="E493" s="15">
        <v>42</v>
      </c>
      <c r="F493" s="15" t="s">
        <v>227</v>
      </c>
      <c r="G493">
        <v>2.0262065202824038E-2</v>
      </c>
    </row>
    <row r="494" spans="1:7" ht="15" customHeight="1" x14ac:dyDescent="0.3">
      <c r="A494" s="15">
        <v>7</v>
      </c>
      <c r="B494" s="15">
        <v>2020</v>
      </c>
      <c r="C494" s="15">
        <v>4</v>
      </c>
      <c r="D494" s="15">
        <v>13</v>
      </c>
      <c r="E494" s="15">
        <v>43</v>
      </c>
      <c r="F494" s="15" t="s">
        <v>227</v>
      </c>
      <c r="G494">
        <v>6.9124769685841261E-2</v>
      </c>
    </row>
    <row r="495" spans="1:7" ht="15" customHeight="1" x14ac:dyDescent="0.3">
      <c r="A495" s="15">
        <v>7</v>
      </c>
      <c r="B495" s="15">
        <v>2020</v>
      </c>
      <c r="C495" s="15">
        <v>4</v>
      </c>
      <c r="D495" s="15">
        <v>13</v>
      </c>
      <c r="E495" s="15">
        <v>44</v>
      </c>
      <c r="F495" s="15" t="s">
        <v>227</v>
      </c>
      <c r="G495">
        <v>6.9124582690086922E-2</v>
      </c>
    </row>
    <row r="496" spans="1:7" ht="15" customHeight="1" x14ac:dyDescent="0.3">
      <c r="A496" s="15">
        <v>7</v>
      </c>
      <c r="B496" s="15">
        <v>2020</v>
      </c>
      <c r="C496" s="15">
        <v>4</v>
      </c>
      <c r="D496" s="15">
        <v>13</v>
      </c>
      <c r="E496" s="15">
        <v>45</v>
      </c>
      <c r="F496" s="15" t="s">
        <v>227</v>
      </c>
      <c r="G496">
        <v>2.0262050981708399E-2</v>
      </c>
    </row>
    <row r="497" spans="1:7" ht="15" customHeight="1" x14ac:dyDescent="0.3">
      <c r="A497" s="15">
        <v>7</v>
      </c>
      <c r="B497" s="15">
        <v>2020</v>
      </c>
      <c r="C497" s="15">
        <v>4</v>
      </c>
      <c r="D497" s="15">
        <v>13</v>
      </c>
      <c r="E497" s="15">
        <v>46</v>
      </c>
      <c r="F497" s="15" t="s">
        <v>227</v>
      </c>
      <c r="G497">
        <v>6.9124524384072641E-2</v>
      </c>
    </row>
    <row r="498" spans="1:7" ht="15" customHeight="1" x14ac:dyDescent="0.3">
      <c r="A498" s="15">
        <v>7</v>
      </c>
      <c r="B498" s="15">
        <v>2020</v>
      </c>
      <c r="C498" s="15">
        <v>4</v>
      </c>
      <c r="D498" s="15">
        <v>13</v>
      </c>
      <c r="E498" s="15">
        <v>47</v>
      </c>
      <c r="F498" s="15" t="s">
        <v>227</v>
      </c>
      <c r="G498">
        <v>6.9124590156970436E-2</v>
      </c>
    </row>
    <row r="499" spans="1:7" ht="15" customHeight="1" x14ac:dyDescent="0.3">
      <c r="A499" s="15">
        <v>7</v>
      </c>
      <c r="B499" s="15">
        <v>2020</v>
      </c>
      <c r="C499" s="15">
        <v>4</v>
      </c>
      <c r="D499" s="15">
        <v>13</v>
      </c>
      <c r="E499" s="15">
        <v>48</v>
      </c>
      <c r="F499" s="15" t="s">
        <v>227</v>
      </c>
      <c r="G499">
        <v>6.894366115544065E-2</v>
      </c>
    </row>
    <row r="500" spans="1:7" ht="15" customHeight="1" x14ac:dyDescent="0.3">
      <c r="A500" s="15">
        <v>7</v>
      </c>
      <c r="B500" s="15">
        <v>2020</v>
      </c>
      <c r="C500" s="15">
        <v>4</v>
      </c>
      <c r="D500" s="15">
        <v>13</v>
      </c>
      <c r="E500" s="15">
        <v>49</v>
      </c>
      <c r="F500" s="15" t="s">
        <v>227</v>
      </c>
      <c r="G500">
        <v>3.5375363704542383E-2</v>
      </c>
    </row>
    <row r="501" spans="1:7" ht="15" customHeight="1" x14ac:dyDescent="0.3">
      <c r="A501" s="15">
        <v>7</v>
      </c>
      <c r="B501" s="15">
        <v>2020</v>
      </c>
      <c r="C501" s="15">
        <v>4</v>
      </c>
      <c r="D501" s="15">
        <v>13</v>
      </c>
      <c r="E501" s="15">
        <v>50</v>
      </c>
      <c r="F501" s="15" t="s">
        <v>227</v>
      </c>
      <c r="G501">
        <v>6.9124683317795907E-2</v>
      </c>
    </row>
    <row r="502" spans="1:7" ht="15" customHeight="1" x14ac:dyDescent="0.3">
      <c r="A502" s="15">
        <v>7</v>
      </c>
      <c r="B502" s="15">
        <v>2020</v>
      </c>
      <c r="C502" s="15">
        <v>4</v>
      </c>
      <c r="D502" s="15">
        <v>13</v>
      </c>
      <c r="E502" s="15">
        <v>51</v>
      </c>
      <c r="F502" s="15" t="s">
        <v>227</v>
      </c>
      <c r="G502">
        <v>6.9124507936776214E-2</v>
      </c>
    </row>
    <row r="503" spans="1:7" ht="15" customHeight="1" x14ac:dyDescent="0.3">
      <c r="A503" s="15">
        <v>7</v>
      </c>
      <c r="B503" s="15">
        <v>2020</v>
      </c>
      <c r="C503" s="15">
        <v>4</v>
      </c>
      <c r="D503" s="15">
        <v>13</v>
      </c>
      <c r="E503" s="15">
        <v>52</v>
      </c>
      <c r="F503" s="15" t="s">
        <v>227</v>
      </c>
      <c r="G503">
        <v>2.0262053193914952E-2</v>
      </c>
    </row>
    <row r="504" spans="1:7" ht="15" customHeight="1" x14ac:dyDescent="0.3">
      <c r="A504" s="15">
        <v>7</v>
      </c>
      <c r="B504" s="15">
        <v>2020</v>
      </c>
      <c r="C504" s="15">
        <v>4</v>
      </c>
      <c r="D504" s="15">
        <v>13</v>
      </c>
      <c r="E504" s="15">
        <v>53</v>
      </c>
      <c r="F504" s="15" t="s">
        <v>227</v>
      </c>
      <c r="G504">
        <v>4.4187129258740847E-2</v>
      </c>
    </row>
    <row r="505" spans="1:7" ht="15" customHeight="1" x14ac:dyDescent="0.3">
      <c r="A505" s="15">
        <v>7</v>
      </c>
      <c r="B505" s="15">
        <v>2020</v>
      </c>
      <c r="C505" s="15">
        <v>4</v>
      </c>
      <c r="D505" s="15">
        <v>13</v>
      </c>
      <c r="E505" s="15">
        <v>54</v>
      </c>
      <c r="F505" s="15" t="s">
        <v>227</v>
      </c>
      <c r="G505">
        <v>3.0598212768037376E-2</v>
      </c>
    </row>
    <row r="506" spans="1:7" ht="15" customHeight="1" x14ac:dyDescent="0.3">
      <c r="A506" s="15">
        <v>7</v>
      </c>
      <c r="B506" s="15">
        <v>2020</v>
      </c>
      <c r="C506" s="15">
        <v>4</v>
      </c>
      <c r="D506" s="15">
        <v>13</v>
      </c>
      <c r="E506" s="15">
        <v>55</v>
      </c>
      <c r="F506" s="15" t="s">
        <v>227</v>
      </c>
      <c r="G506">
        <v>3.0598168609202211E-2</v>
      </c>
    </row>
    <row r="507" spans="1:7" ht="15" customHeight="1" x14ac:dyDescent="0.3">
      <c r="A507" s="15">
        <v>7</v>
      </c>
      <c r="B507" s="15">
        <v>2020</v>
      </c>
      <c r="C507" s="15">
        <v>4</v>
      </c>
      <c r="D507" s="15">
        <v>13</v>
      </c>
      <c r="E507" s="15">
        <v>56</v>
      </c>
      <c r="F507" s="15" t="s">
        <v>227</v>
      </c>
      <c r="G507">
        <v>6.9124590156970436E-2</v>
      </c>
    </row>
    <row r="508" spans="1:7" ht="15" customHeight="1" x14ac:dyDescent="0.3">
      <c r="A508" s="15">
        <v>7</v>
      </c>
      <c r="B508" s="15">
        <v>2020</v>
      </c>
      <c r="C508" s="15">
        <v>4</v>
      </c>
      <c r="D508" s="15">
        <v>13</v>
      </c>
      <c r="E508" s="15">
        <v>57</v>
      </c>
      <c r="F508" s="15" t="s">
        <v>227</v>
      </c>
      <c r="G508">
        <v>6.9124599964043201E-2</v>
      </c>
    </row>
    <row r="509" spans="1:7" ht="15" customHeight="1" x14ac:dyDescent="0.3">
      <c r="A509" s="15">
        <v>7</v>
      </c>
      <c r="B509" s="15">
        <v>2020</v>
      </c>
      <c r="C509" s="15">
        <v>4</v>
      </c>
      <c r="D509" s="15">
        <v>13</v>
      </c>
      <c r="E509" s="15">
        <v>58</v>
      </c>
      <c r="F509" s="15" t="s">
        <v>227</v>
      </c>
      <c r="G509">
        <v>3.5375370340188887E-2</v>
      </c>
    </row>
    <row r="510" spans="1:7" ht="15" customHeight="1" x14ac:dyDescent="0.3">
      <c r="A510" s="15">
        <v>7</v>
      </c>
      <c r="B510" s="15">
        <v>2020</v>
      </c>
      <c r="C510" s="15">
        <v>4</v>
      </c>
      <c r="D510" s="15">
        <v>13</v>
      </c>
      <c r="E510" s="15">
        <v>59</v>
      </c>
      <c r="F510" s="15" t="s">
        <v>227</v>
      </c>
      <c r="G510">
        <v>3.5375423056294153E-2</v>
      </c>
    </row>
    <row r="511" spans="1:7" ht="15" customHeight="1" x14ac:dyDescent="0.3">
      <c r="A511" s="15">
        <v>7</v>
      </c>
      <c r="B511" s="15">
        <v>2020</v>
      </c>
      <c r="C511" s="15">
        <v>4</v>
      </c>
      <c r="D511" s="15">
        <v>13</v>
      </c>
      <c r="E511" s="15">
        <v>60</v>
      </c>
      <c r="F511" s="15" t="s">
        <v>227</v>
      </c>
      <c r="G511">
        <v>6.1017434249016837E-2</v>
      </c>
    </row>
    <row r="512" spans="1:7" ht="15" customHeight="1" x14ac:dyDescent="0.3">
      <c r="A512" s="15">
        <v>7</v>
      </c>
      <c r="B512" s="15">
        <v>2020</v>
      </c>
      <c r="C512" s="15">
        <v>4</v>
      </c>
      <c r="D512" s="15">
        <v>13</v>
      </c>
      <c r="E512" s="15">
        <v>61</v>
      </c>
      <c r="F512" s="15" t="s">
        <v>227</v>
      </c>
    </row>
    <row r="513" spans="1:7" ht="15" customHeight="1" x14ac:dyDescent="0.3">
      <c r="A513" s="15">
        <v>7</v>
      </c>
      <c r="B513" s="15">
        <v>2020</v>
      </c>
      <c r="C513" s="15">
        <v>4</v>
      </c>
      <c r="D513" s="15">
        <v>13</v>
      </c>
      <c r="E513" s="15">
        <v>62</v>
      </c>
      <c r="F513" s="15" t="s">
        <v>227</v>
      </c>
      <c r="G513">
        <v>5.7496335069009551E-2</v>
      </c>
    </row>
    <row r="514" spans="1:7" ht="15" customHeight="1" x14ac:dyDescent="0.3">
      <c r="A514" s="15">
        <v>7</v>
      </c>
      <c r="B514" s="15">
        <v>2020</v>
      </c>
      <c r="C514" s="15">
        <v>4</v>
      </c>
      <c r="D514" s="15">
        <v>13</v>
      </c>
      <c r="E514" s="15">
        <v>63</v>
      </c>
      <c r="F514" s="15" t="s">
        <v>227</v>
      </c>
      <c r="G514">
        <v>3.0598224069810217E-2</v>
      </c>
    </row>
    <row r="515" spans="1:7" ht="15" customHeight="1" x14ac:dyDescent="0.3">
      <c r="A515" s="15">
        <v>7</v>
      </c>
      <c r="B515" s="15">
        <v>2020</v>
      </c>
      <c r="C515" s="15">
        <v>4</v>
      </c>
      <c r="D515" s="15">
        <v>13</v>
      </c>
      <c r="E515" s="15">
        <v>64</v>
      </c>
      <c r="F515" s="15" t="s">
        <v>227</v>
      </c>
      <c r="G515">
        <v>4.8103048637591114E-2</v>
      </c>
    </row>
    <row r="516" spans="1:7" ht="15" customHeight="1" x14ac:dyDescent="0.3">
      <c r="A516" s="15">
        <v>7</v>
      </c>
      <c r="B516" s="15">
        <v>2020</v>
      </c>
      <c r="C516" s="15">
        <v>4</v>
      </c>
      <c r="D516" s="15">
        <v>13</v>
      </c>
      <c r="E516" s="15">
        <v>65</v>
      </c>
      <c r="F516" s="15" t="s">
        <v>227</v>
      </c>
      <c r="G516">
        <v>1.757898298008596E-2</v>
      </c>
    </row>
    <row r="517" spans="1:7" ht="15" customHeight="1" x14ac:dyDescent="0.3">
      <c r="A517" s="15">
        <v>7</v>
      </c>
      <c r="B517" s="15">
        <v>2020</v>
      </c>
      <c r="C517" s="15">
        <v>4</v>
      </c>
      <c r="D517" s="15">
        <v>13</v>
      </c>
      <c r="E517" s="15">
        <v>66</v>
      </c>
      <c r="F517" s="15" t="s">
        <v>227</v>
      </c>
      <c r="G517">
        <v>5.7496279692331773E-2</v>
      </c>
    </row>
    <row r="518" spans="1:7" ht="15" customHeight="1" x14ac:dyDescent="0.3">
      <c r="A518" s="15">
        <v>7</v>
      </c>
      <c r="B518" s="15">
        <v>2020</v>
      </c>
      <c r="C518" s="15">
        <v>4</v>
      </c>
      <c r="D518" s="15">
        <v>13</v>
      </c>
      <c r="E518" s="15">
        <v>67</v>
      </c>
      <c r="F518" s="15" t="s">
        <v>227</v>
      </c>
    </row>
    <row r="519" spans="1:7" ht="15" customHeight="1" x14ac:dyDescent="0.3">
      <c r="A519" s="15">
        <v>7</v>
      </c>
      <c r="B519" s="15">
        <v>2020</v>
      </c>
      <c r="C519" s="15">
        <v>4</v>
      </c>
      <c r="D519" s="15">
        <v>13</v>
      </c>
      <c r="E519" s="15">
        <v>68</v>
      </c>
      <c r="F519" s="15" t="s">
        <v>227</v>
      </c>
      <c r="G519">
        <v>6.1017430066222192E-2</v>
      </c>
    </row>
    <row r="520" spans="1:7" ht="15" customHeight="1" x14ac:dyDescent="0.3">
      <c r="A520" s="15">
        <v>7</v>
      </c>
      <c r="B520" s="15">
        <v>2020</v>
      </c>
      <c r="C520" s="15">
        <v>4</v>
      </c>
      <c r="D520" s="15">
        <v>13</v>
      </c>
      <c r="E520" s="15">
        <v>69</v>
      </c>
      <c r="F520" s="15" t="s">
        <v>227</v>
      </c>
      <c r="G520">
        <v>2.2675704011474087E-2</v>
      </c>
    </row>
    <row r="521" spans="1:7" ht="15" customHeight="1" x14ac:dyDescent="0.3">
      <c r="A521" s="15">
        <v>7</v>
      </c>
      <c r="B521" s="15">
        <v>2020</v>
      </c>
      <c r="C521" s="15">
        <v>4</v>
      </c>
      <c r="D521" s="15">
        <v>13</v>
      </c>
      <c r="E521" s="15">
        <v>70</v>
      </c>
      <c r="F521" s="15" t="s">
        <v>227</v>
      </c>
      <c r="G521">
        <v>2.2675679190679254E-2</v>
      </c>
    </row>
    <row r="522" spans="1:7" ht="15" customHeight="1" x14ac:dyDescent="0.3">
      <c r="A522" s="15">
        <v>7</v>
      </c>
      <c r="B522" s="15">
        <v>2020</v>
      </c>
      <c r="C522" s="15">
        <v>4</v>
      </c>
      <c r="D522" s="15">
        <v>13</v>
      </c>
      <c r="E522" s="15">
        <v>71</v>
      </c>
      <c r="F522" s="15" t="s">
        <v>227</v>
      </c>
      <c r="G522">
        <v>2.2675673395569487E-2</v>
      </c>
    </row>
    <row r="523" spans="1:7" ht="15" customHeight="1" x14ac:dyDescent="0.3">
      <c r="A523" s="15">
        <v>7</v>
      </c>
      <c r="B523" s="15">
        <v>2020</v>
      </c>
      <c r="C523" s="15">
        <v>4</v>
      </c>
      <c r="D523" s="15">
        <v>13</v>
      </c>
      <c r="E523" s="15">
        <v>72</v>
      </c>
      <c r="F523" s="15" t="s">
        <v>227</v>
      </c>
      <c r="G523">
        <v>2.2675644967228084E-2</v>
      </c>
    </row>
    <row r="524" spans="1:7" ht="15" customHeight="1" x14ac:dyDescent="0.3">
      <c r="A524" s="15">
        <v>7</v>
      </c>
      <c r="B524" s="15">
        <v>2020</v>
      </c>
      <c r="C524" s="15">
        <v>4</v>
      </c>
      <c r="D524" s="15">
        <v>13</v>
      </c>
      <c r="E524" s="15">
        <v>73</v>
      </c>
      <c r="F524" s="15" t="s">
        <v>227</v>
      </c>
      <c r="G524">
        <v>6.9124510980681841E-2</v>
      </c>
    </row>
    <row r="525" spans="1:7" ht="15" customHeight="1" x14ac:dyDescent="0.3">
      <c r="A525" s="15">
        <v>7</v>
      </c>
      <c r="B525" s="15">
        <v>2020</v>
      </c>
      <c r="C525" s="15">
        <v>4</v>
      </c>
      <c r="D525" s="15">
        <v>13</v>
      </c>
      <c r="E525" s="15">
        <v>74</v>
      </c>
      <c r="F525" s="15" t="s">
        <v>227</v>
      </c>
      <c r="G525">
        <v>6.9124668360836444E-2</v>
      </c>
    </row>
    <row r="526" spans="1:7" ht="15" customHeight="1" x14ac:dyDescent="0.3">
      <c r="A526" s="15">
        <v>7</v>
      </c>
      <c r="B526" s="15">
        <v>2020</v>
      </c>
      <c r="C526" s="15">
        <v>4</v>
      </c>
      <c r="D526" s="15">
        <v>13</v>
      </c>
      <c r="E526" s="15">
        <v>75</v>
      </c>
      <c r="F526" s="15" t="s">
        <v>227</v>
      </c>
    </row>
    <row r="527" spans="1:7" ht="15" customHeight="1" x14ac:dyDescent="0.3">
      <c r="A527" s="15">
        <v>8</v>
      </c>
      <c r="B527" s="15">
        <v>2020</v>
      </c>
      <c r="C527" s="15">
        <v>4</v>
      </c>
      <c r="D527" s="15">
        <v>19</v>
      </c>
      <c r="E527" s="15">
        <v>1</v>
      </c>
      <c r="F527" s="15" t="s">
        <v>227</v>
      </c>
      <c r="G527">
        <v>3.5125071697331305E-2</v>
      </c>
    </row>
    <row r="528" spans="1:7" ht="15" customHeight="1" x14ac:dyDescent="0.3">
      <c r="A528" s="15">
        <v>8</v>
      </c>
      <c r="B528" s="15">
        <v>2020</v>
      </c>
      <c r="C528" s="15">
        <v>4</v>
      </c>
      <c r="D528" s="15">
        <v>19</v>
      </c>
      <c r="E528" s="15">
        <v>2</v>
      </c>
      <c r="F528" s="15" t="s">
        <v>227</v>
      </c>
      <c r="G528">
        <v>2.0096809653841467E-2</v>
      </c>
    </row>
    <row r="529" spans="1:7" ht="15" customHeight="1" x14ac:dyDescent="0.3">
      <c r="A529" s="15">
        <v>8</v>
      </c>
      <c r="B529" s="15">
        <v>2020</v>
      </c>
      <c r="C529" s="15">
        <v>4</v>
      </c>
      <c r="D529" s="15">
        <v>19</v>
      </c>
      <c r="E529" s="15">
        <v>3</v>
      </c>
      <c r="F529" s="15" t="s">
        <v>227</v>
      </c>
      <c r="G529">
        <v>2.0096804740951154E-2</v>
      </c>
    </row>
    <row r="530" spans="1:7" ht="15" customHeight="1" x14ac:dyDescent="0.3">
      <c r="A530" s="15">
        <v>8</v>
      </c>
      <c r="B530" s="15">
        <v>2020</v>
      </c>
      <c r="C530" s="15">
        <v>4</v>
      </c>
      <c r="D530" s="15">
        <v>19</v>
      </c>
      <c r="E530" s="15">
        <v>4</v>
      </c>
      <c r="F530" s="15" t="s">
        <v>227</v>
      </c>
      <c r="G530">
        <v>2.0096824531149058E-2</v>
      </c>
    </row>
    <row r="531" spans="1:7" ht="15" customHeight="1" x14ac:dyDescent="0.3">
      <c r="A531" s="15">
        <v>8</v>
      </c>
      <c r="B531" s="15">
        <v>2020</v>
      </c>
      <c r="C531" s="15">
        <v>4</v>
      </c>
      <c r="D531" s="15">
        <v>19</v>
      </c>
      <c r="E531" s="15">
        <v>5</v>
      </c>
      <c r="F531" s="15" t="s">
        <v>227</v>
      </c>
      <c r="G531">
        <v>6.8717319883052214E-2</v>
      </c>
    </row>
    <row r="532" spans="1:7" ht="15" customHeight="1" x14ac:dyDescent="0.3">
      <c r="A532" s="15">
        <v>8</v>
      </c>
      <c r="B532" s="15">
        <v>2020</v>
      </c>
      <c r="C532" s="15">
        <v>4</v>
      </c>
      <c r="D532" s="15">
        <v>19</v>
      </c>
      <c r="E532" s="15">
        <v>6</v>
      </c>
      <c r="F532" s="15" t="s">
        <v>227</v>
      </c>
      <c r="G532">
        <v>2.977510685891617E-2</v>
      </c>
    </row>
    <row r="533" spans="1:7" ht="15" customHeight="1" x14ac:dyDescent="0.3">
      <c r="A533" s="15">
        <v>8</v>
      </c>
      <c r="B533" s="15">
        <v>2020</v>
      </c>
      <c r="C533" s="15">
        <v>4</v>
      </c>
      <c r="D533" s="15">
        <v>19</v>
      </c>
      <c r="E533" s="15">
        <v>7</v>
      </c>
      <c r="F533" s="15" t="s">
        <v>227</v>
      </c>
      <c r="G533">
        <v>2.0096818322167524E-2</v>
      </c>
    </row>
    <row r="534" spans="1:7" ht="15" customHeight="1" x14ac:dyDescent="0.3">
      <c r="A534" s="15">
        <v>8</v>
      </c>
      <c r="B534" s="15">
        <v>2020</v>
      </c>
      <c r="C534" s="15">
        <v>4</v>
      </c>
      <c r="D534" s="15">
        <v>19</v>
      </c>
      <c r="E534" s="15">
        <v>8</v>
      </c>
      <c r="F534" s="15" t="s">
        <v>227</v>
      </c>
      <c r="G534">
        <v>2.0096857559291626E-2</v>
      </c>
    </row>
    <row r="535" spans="1:7" ht="15" customHeight="1" x14ac:dyDescent="0.3">
      <c r="A535" s="15">
        <v>8</v>
      </c>
      <c r="B535" s="15">
        <v>2020</v>
      </c>
      <c r="C535" s="15">
        <v>4</v>
      </c>
      <c r="D535" s="15">
        <v>19</v>
      </c>
      <c r="E535" s="15">
        <v>9</v>
      </c>
      <c r="F535" s="15" t="s">
        <v>227</v>
      </c>
      <c r="G535">
        <v>6.6448449400421342E-2</v>
      </c>
    </row>
    <row r="536" spans="1:7" ht="15" customHeight="1" x14ac:dyDescent="0.3">
      <c r="A536" s="15">
        <v>8</v>
      </c>
      <c r="B536" s="15">
        <v>2020</v>
      </c>
      <c r="C536" s="15">
        <v>4</v>
      </c>
      <c r="D536" s="15">
        <v>19</v>
      </c>
      <c r="E536" s="15">
        <v>10</v>
      </c>
      <c r="F536" s="15" t="s">
        <v>227</v>
      </c>
      <c r="G536">
        <v>6.8717364246661167E-2</v>
      </c>
    </row>
    <row r="537" spans="1:7" ht="15" customHeight="1" x14ac:dyDescent="0.3">
      <c r="A537" s="15">
        <v>8</v>
      </c>
      <c r="B537" s="15">
        <v>2020</v>
      </c>
      <c r="C537" s="15">
        <v>4</v>
      </c>
      <c r="D537" s="15">
        <v>19</v>
      </c>
      <c r="E537" s="15">
        <v>11</v>
      </c>
      <c r="F537" s="15" t="s">
        <v>227</v>
      </c>
      <c r="G537">
        <v>6.871736474974792E-2</v>
      </c>
    </row>
    <row r="538" spans="1:7" ht="15" customHeight="1" x14ac:dyDescent="0.3">
      <c r="A538" s="15">
        <v>8</v>
      </c>
      <c r="B538" s="15">
        <v>2020</v>
      </c>
      <c r="C538" s="15">
        <v>4</v>
      </c>
      <c r="D538" s="15">
        <v>19</v>
      </c>
      <c r="E538" s="15">
        <v>12</v>
      </c>
      <c r="F538" s="15" t="s">
        <v>227</v>
      </c>
      <c r="G538">
        <v>6.8717164692464472E-2</v>
      </c>
    </row>
    <row r="539" spans="1:7" ht="15" customHeight="1" x14ac:dyDescent="0.3">
      <c r="A539" s="15">
        <v>8</v>
      </c>
      <c r="B539" s="15">
        <v>2020</v>
      </c>
      <c r="C539" s="15">
        <v>4</v>
      </c>
      <c r="D539" s="15">
        <v>19</v>
      </c>
      <c r="E539" s="15">
        <v>13</v>
      </c>
      <c r="F539" s="15" t="s">
        <v>227</v>
      </c>
      <c r="G539">
        <v>2.0096873819115398E-2</v>
      </c>
    </row>
    <row r="540" spans="1:7" ht="15" customHeight="1" x14ac:dyDescent="0.3">
      <c r="A540" s="15">
        <v>8</v>
      </c>
      <c r="B540" s="15">
        <v>2020</v>
      </c>
      <c r="C540" s="15">
        <v>4</v>
      </c>
      <c r="D540" s="15">
        <v>19</v>
      </c>
      <c r="E540" s="15">
        <v>14</v>
      </c>
      <c r="F540" s="15" t="s">
        <v>227</v>
      </c>
      <c r="G540">
        <v>2.0096878320174431E-2</v>
      </c>
    </row>
    <row r="541" spans="1:7" ht="15" customHeight="1" x14ac:dyDescent="0.3">
      <c r="A541" s="15">
        <v>8</v>
      </c>
      <c r="B541" s="15">
        <v>2020</v>
      </c>
      <c r="C541" s="15">
        <v>4</v>
      </c>
      <c r="D541" s="15">
        <v>19</v>
      </c>
      <c r="E541" s="15">
        <v>15</v>
      </c>
      <c r="F541" s="15" t="s">
        <v>227</v>
      </c>
      <c r="G541">
        <v>2.6730149633450863E-2</v>
      </c>
    </row>
    <row r="542" spans="1:7" ht="15" customHeight="1" x14ac:dyDescent="0.3">
      <c r="A542" s="15">
        <v>8</v>
      </c>
      <c r="B542" s="15">
        <v>2020</v>
      </c>
      <c r="C542" s="15">
        <v>4</v>
      </c>
      <c r="D542" s="15">
        <v>19</v>
      </c>
      <c r="E542" s="15">
        <v>16</v>
      </c>
      <c r="F542" s="15" t="s">
        <v>227</v>
      </c>
      <c r="G542">
        <v>2.673009910194039E-2</v>
      </c>
    </row>
    <row r="543" spans="1:7" ht="15" customHeight="1" x14ac:dyDescent="0.3">
      <c r="A543" s="15">
        <v>8</v>
      </c>
      <c r="B543" s="15">
        <v>2020</v>
      </c>
      <c r="C543" s="15">
        <v>4</v>
      </c>
      <c r="D543" s="15">
        <v>19</v>
      </c>
      <c r="E543" s="15">
        <v>17</v>
      </c>
      <c r="F543" s="15" t="s">
        <v>227</v>
      </c>
      <c r="G543">
        <v>2.673009694366623E-2</v>
      </c>
    </row>
    <row r="544" spans="1:7" ht="15" customHeight="1" x14ac:dyDescent="0.3">
      <c r="A544" s="15">
        <v>8</v>
      </c>
      <c r="B544" s="15">
        <v>2020</v>
      </c>
      <c r="C544" s="15">
        <v>4</v>
      </c>
      <c r="D544" s="15">
        <v>19</v>
      </c>
      <c r="E544" s="15">
        <v>18</v>
      </c>
      <c r="F544" s="15" t="s">
        <v>227</v>
      </c>
      <c r="G544">
        <v>4.0727792165424069E-2</v>
      </c>
    </row>
    <row r="545" spans="1:7" ht="15" customHeight="1" x14ac:dyDescent="0.3">
      <c r="A545" s="15">
        <v>8</v>
      </c>
      <c r="B545" s="15">
        <v>2020</v>
      </c>
      <c r="C545" s="15">
        <v>4</v>
      </c>
      <c r="D545" s="15">
        <v>19</v>
      </c>
      <c r="E545" s="15">
        <v>19</v>
      </c>
      <c r="F545" s="15" t="s">
        <v>227</v>
      </c>
      <c r="G545">
        <v>2.0096813152709496E-2</v>
      </c>
    </row>
    <row r="546" spans="1:7" ht="15" customHeight="1" x14ac:dyDescent="0.3">
      <c r="A546" s="15">
        <v>8</v>
      </c>
      <c r="B546" s="15">
        <v>2020</v>
      </c>
      <c r="C546" s="15">
        <v>4</v>
      </c>
      <c r="D546" s="15">
        <v>19</v>
      </c>
      <c r="E546" s="15">
        <v>20</v>
      </c>
      <c r="F546" s="15" t="s">
        <v>227</v>
      </c>
      <c r="G546">
        <v>3.5125107856215233E-2</v>
      </c>
    </row>
    <row r="547" spans="1:7" ht="15" customHeight="1" x14ac:dyDescent="0.3">
      <c r="A547" s="15">
        <v>8</v>
      </c>
      <c r="B547" s="15">
        <v>2020</v>
      </c>
      <c r="C547" s="15">
        <v>4</v>
      </c>
      <c r="D547" s="15">
        <v>19</v>
      </c>
      <c r="E547" s="15">
        <v>21</v>
      </c>
      <c r="F547" s="15" t="s">
        <v>227</v>
      </c>
      <c r="G547">
        <v>6.8717277209271732E-2</v>
      </c>
    </row>
    <row r="548" spans="1:7" ht="15" customHeight="1" x14ac:dyDescent="0.3">
      <c r="A548" s="15">
        <v>8</v>
      </c>
      <c r="B548" s="15">
        <v>2020</v>
      </c>
      <c r="C548" s="15">
        <v>4</v>
      </c>
      <c r="D548" s="15">
        <v>19</v>
      </c>
      <c r="E548" s="15">
        <v>22</v>
      </c>
      <c r="F548" s="15" t="s">
        <v>227</v>
      </c>
      <c r="G548">
        <v>6.8717314027310392E-2</v>
      </c>
    </row>
    <row r="549" spans="1:7" ht="15" customHeight="1" x14ac:dyDescent="0.3">
      <c r="A549" s="15">
        <v>8</v>
      </c>
      <c r="B549" s="15">
        <v>2020</v>
      </c>
      <c r="C549" s="15">
        <v>4</v>
      </c>
      <c r="D549" s="15">
        <v>19</v>
      </c>
      <c r="E549" s="15">
        <v>23</v>
      </c>
      <c r="F549" s="15" t="s">
        <v>227</v>
      </c>
      <c r="G549">
        <v>3.5125088426058673E-2</v>
      </c>
    </row>
    <row r="550" spans="1:7" ht="15" customHeight="1" x14ac:dyDescent="0.3">
      <c r="A550" s="15">
        <v>8</v>
      </c>
      <c r="B550" s="15">
        <v>2020</v>
      </c>
      <c r="C550" s="15">
        <v>4</v>
      </c>
      <c r="D550" s="15">
        <v>19</v>
      </c>
      <c r="E550" s="15">
        <v>24</v>
      </c>
      <c r="F550" s="15" t="s">
        <v>227</v>
      </c>
      <c r="G550">
        <v>6.8717225530621082E-2</v>
      </c>
    </row>
    <row r="551" spans="1:7" ht="15" customHeight="1" x14ac:dyDescent="0.3">
      <c r="A551" s="15">
        <v>8</v>
      </c>
      <c r="B551" s="15">
        <v>2020</v>
      </c>
      <c r="C551" s="15">
        <v>4</v>
      </c>
      <c r="D551" s="15">
        <v>19</v>
      </c>
      <c r="E551" s="15">
        <v>25</v>
      </c>
      <c r="F551" s="15" t="s">
        <v>227</v>
      </c>
      <c r="G551">
        <v>6.8717424068129029E-2</v>
      </c>
    </row>
    <row r="552" spans="1:7" ht="15" customHeight="1" x14ac:dyDescent="0.3">
      <c r="A552" s="15">
        <v>8</v>
      </c>
      <c r="B552" s="15">
        <v>2020</v>
      </c>
      <c r="C552" s="15">
        <v>4</v>
      </c>
      <c r="D552" s="15">
        <v>19</v>
      </c>
      <c r="E552" s="15">
        <v>26</v>
      </c>
      <c r="F552" s="15" t="s">
        <v>227</v>
      </c>
      <c r="G552">
        <v>2.6730108566345598E-2</v>
      </c>
    </row>
    <row r="553" spans="1:7" ht="15" customHeight="1" x14ac:dyDescent="0.3">
      <c r="A553" s="15">
        <v>8</v>
      </c>
      <c r="B553" s="15">
        <v>2020</v>
      </c>
      <c r="C553" s="15">
        <v>4</v>
      </c>
      <c r="D553" s="15">
        <v>19</v>
      </c>
      <c r="E553" s="15">
        <v>27</v>
      </c>
      <c r="F553" s="15" t="s">
        <v>227</v>
      </c>
      <c r="G553">
        <v>2.0096873641178639E-2</v>
      </c>
    </row>
    <row r="554" spans="1:7" ht="15" customHeight="1" x14ac:dyDescent="0.3">
      <c r="A554" s="15">
        <v>8</v>
      </c>
      <c r="B554" s="15">
        <v>2020</v>
      </c>
      <c r="C554" s="15">
        <v>4</v>
      </c>
      <c r="D554" s="15">
        <v>19</v>
      </c>
      <c r="E554" s="15">
        <v>28</v>
      </c>
      <c r="F554" s="15" t="s">
        <v>227</v>
      </c>
      <c r="G554">
        <v>2.6730137476235143E-2</v>
      </c>
    </row>
    <row r="555" spans="1:7" ht="15" customHeight="1" x14ac:dyDescent="0.3">
      <c r="A555" s="15">
        <v>8</v>
      </c>
      <c r="B555" s="15">
        <v>2020</v>
      </c>
      <c r="C555" s="15">
        <v>4</v>
      </c>
      <c r="D555" s="15">
        <v>19</v>
      </c>
      <c r="E555" s="15">
        <v>29</v>
      </c>
      <c r="F555" s="15" t="s">
        <v>227</v>
      </c>
      <c r="G555">
        <v>2.0096870422665673E-2</v>
      </c>
    </row>
    <row r="556" spans="1:7" ht="15" customHeight="1" x14ac:dyDescent="0.3">
      <c r="A556" s="15">
        <v>8</v>
      </c>
      <c r="B556" s="15">
        <v>2020</v>
      </c>
      <c r="C556" s="15">
        <v>4</v>
      </c>
      <c r="D556" s="15">
        <v>19</v>
      </c>
      <c r="E556" s="15">
        <v>30</v>
      </c>
      <c r="F556" s="15" t="s">
        <v>227</v>
      </c>
      <c r="G556">
        <v>3.5125125773085041E-2</v>
      </c>
    </row>
    <row r="557" spans="1:7" ht="15" customHeight="1" x14ac:dyDescent="0.3">
      <c r="A557" s="15">
        <v>8</v>
      </c>
      <c r="B557" s="15">
        <v>2020</v>
      </c>
      <c r="C557" s="15">
        <v>4</v>
      </c>
      <c r="D557" s="15">
        <v>19</v>
      </c>
      <c r="E557" s="15">
        <v>31</v>
      </c>
      <c r="F557" s="15" t="s">
        <v>227</v>
      </c>
      <c r="G557">
        <v>6.8717424551136372E-2</v>
      </c>
    </row>
    <row r="558" spans="1:7" ht="15" customHeight="1" x14ac:dyDescent="0.3">
      <c r="A558" s="15">
        <v>8</v>
      </c>
      <c r="B558" s="15">
        <v>2020</v>
      </c>
      <c r="C558" s="15">
        <v>4</v>
      </c>
      <c r="D558" s="15">
        <v>19</v>
      </c>
      <c r="E558" s="15">
        <v>32</v>
      </c>
      <c r="F558" s="15" t="s">
        <v>227</v>
      </c>
      <c r="G558">
        <v>3.5125087320485124E-2</v>
      </c>
    </row>
    <row r="559" spans="1:7" ht="15" customHeight="1" x14ac:dyDescent="0.3">
      <c r="A559" s="15">
        <v>8</v>
      </c>
      <c r="B559" s="15">
        <v>2020</v>
      </c>
      <c r="C559" s="15">
        <v>4</v>
      </c>
      <c r="D559" s="15">
        <v>19</v>
      </c>
      <c r="E559" s="15">
        <v>33</v>
      </c>
      <c r="F559" s="15" t="s">
        <v>227</v>
      </c>
      <c r="G559">
        <v>2.0096850060348514E-2</v>
      </c>
    </row>
    <row r="560" spans="1:7" ht="15" customHeight="1" x14ac:dyDescent="0.3">
      <c r="A560" s="15">
        <v>8</v>
      </c>
      <c r="B560" s="15">
        <v>2020</v>
      </c>
      <c r="C560" s="15">
        <v>4</v>
      </c>
      <c r="D560" s="15">
        <v>19</v>
      </c>
      <c r="E560" s="15">
        <v>34</v>
      </c>
      <c r="F560" s="15" t="s">
        <v>227</v>
      </c>
      <c r="G560">
        <v>0.15935912650114811</v>
      </c>
    </row>
    <row r="561" spans="1:7" ht="15" customHeight="1" x14ac:dyDescent="0.3">
      <c r="A561" s="15">
        <v>8</v>
      </c>
      <c r="B561" s="15">
        <v>2020</v>
      </c>
      <c r="C561" s="15">
        <v>4</v>
      </c>
      <c r="D561" s="15">
        <v>19</v>
      </c>
      <c r="E561" s="15">
        <v>35</v>
      </c>
      <c r="F561" s="15" t="s">
        <v>227</v>
      </c>
      <c r="G561">
        <v>0.15935901626618798</v>
      </c>
    </row>
    <row r="562" spans="1:7" ht="15" customHeight="1" x14ac:dyDescent="0.3">
      <c r="A562" s="15">
        <v>8</v>
      </c>
      <c r="B562" s="15">
        <v>2020</v>
      </c>
      <c r="C562" s="15">
        <v>4</v>
      </c>
      <c r="D562" s="15">
        <v>19</v>
      </c>
      <c r="E562" s="15">
        <v>36</v>
      </c>
      <c r="F562" s="15" t="s">
        <v>227</v>
      </c>
      <c r="G562">
        <v>2.0096865741738988E-2</v>
      </c>
    </row>
    <row r="563" spans="1:7" ht="15" customHeight="1" x14ac:dyDescent="0.3">
      <c r="A563" s="15">
        <v>8</v>
      </c>
      <c r="B563" s="15">
        <v>2020</v>
      </c>
      <c r="C563" s="15">
        <v>4</v>
      </c>
      <c r="D563" s="15">
        <v>19</v>
      </c>
      <c r="E563" s="15">
        <v>37</v>
      </c>
      <c r="F563" s="15" t="s">
        <v>227</v>
      </c>
      <c r="G563">
        <v>1.4325105948264871E-2</v>
      </c>
    </row>
    <row r="564" spans="1:7" ht="15" customHeight="1" x14ac:dyDescent="0.3">
      <c r="A564" s="15">
        <v>8</v>
      </c>
      <c r="B564" s="15">
        <v>2020</v>
      </c>
      <c r="C564" s="15">
        <v>4</v>
      </c>
      <c r="D564" s="15">
        <v>19</v>
      </c>
      <c r="E564" s="15">
        <v>38</v>
      </c>
      <c r="F564" s="15" t="s">
        <v>227</v>
      </c>
      <c r="G564">
        <v>3.1394044789354397E-2</v>
      </c>
    </row>
    <row r="565" spans="1:7" ht="15" customHeight="1" x14ac:dyDescent="0.3">
      <c r="A565" s="15">
        <v>8</v>
      </c>
      <c r="B565" s="15">
        <v>2020</v>
      </c>
      <c r="C565" s="15">
        <v>4</v>
      </c>
      <c r="D565" s="15">
        <v>19</v>
      </c>
      <c r="E565" s="15">
        <v>39</v>
      </c>
      <c r="F565" s="15" t="s">
        <v>227</v>
      </c>
      <c r="G565">
        <v>3.3724434993458632E-2</v>
      </c>
    </row>
    <row r="566" spans="1:7" ht="15" customHeight="1" x14ac:dyDescent="0.3">
      <c r="A566" s="15">
        <v>8</v>
      </c>
      <c r="B566" s="15">
        <v>2020</v>
      </c>
      <c r="C566" s="15">
        <v>4</v>
      </c>
      <c r="D566" s="15">
        <v>19</v>
      </c>
      <c r="E566" s="15">
        <v>40</v>
      </c>
      <c r="F566" s="15" t="s">
        <v>227</v>
      </c>
      <c r="G566">
        <v>3.2713916736672323E-2</v>
      </c>
    </row>
    <row r="567" spans="1:7" ht="15" customHeight="1" x14ac:dyDescent="0.3">
      <c r="A567" s="15">
        <v>8</v>
      </c>
      <c r="B567" s="15">
        <v>2020</v>
      </c>
      <c r="C567" s="15">
        <v>4</v>
      </c>
      <c r="D567" s="15">
        <v>19</v>
      </c>
      <c r="E567" s="15">
        <v>41</v>
      </c>
      <c r="F567" s="15" t="s">
        <v>227</v>
      </c>
      <c r="G567">
        <v>4.9716697231195948E-2</v>
      </c>
    </row>
    <row r="568" spans="1:7" ht="15" customHeight="1" x14ac:dyDescent="0.3">
      <c r="A568" s="15">
        <v>8</v>
      </c>
      <c r="B568" s="15">
        <v>2020</v>
      </c>
      <c r="C568" s="15">
        <v>4</v>
      </c>
      <c r="D568" s="15">
        <v>19</v>
      </c>
      <c r="E568" s="15">
        <v>42</v>
      </c>
      <c r="F568" s="15" t="s">
        <v>227</v>
      </c>
      <c r="G568">
        <v>2.0096837257397672E-2</v>
      </c>
    </row>
    <row r="569" spans="1:7" ht="15" customHeight="1" x14ac:dyDescent="0.3">
      <c r="A569" s="15">
        <v>8</v>
      </c>
      <c r="B569" s="15">
        <v>2020</v>
      </c>
      <c r="C569" s="15">
        <v>4</v>
      </c>
      <c r="D569" s="15">
        <v>19</v>
      </c>
      <c r="E569" s="15">
        <v>43</v>
      </c>
      <c r="F569" s="15" t="s">
        <v>227</v>
      </c>
      <c r="G569">
        <v>6.871733866715185E-2</v>
      </c>
    </row>
    <row r="570" spans="1:7" ht="15" customHeight="1" x14ac:dyDescent="0.3">
      <c r="A570" s="15">
        <v>8</v>
      </c>
      <c r="B570" s="15">
        <v>2020</v>
      </c>
      <c r="C570" s="15">
        <v>4</v>
      </c>
      <c r="D570" s="15">
        <v>19</v>
      </c>
      <c r="E570" s="15">
        <v>44</v>
      </c>
      <c r="F570" s="15" t="s">
        <v>227</v>
      </c>
      <c r="G570">
        <v>6.8717302672508571E-2</v>
      </c>
    </row>
    <row r="571" spans="1:7" ht="15" customHeight="1" x14ac:dyDescent="0.3">
      <c r="A571" s="15">
        <v>8</v>
      </c>
      <c r="B571" s="15">
        <v>2020</v>
      </c>
      <c r="C571" s="15">
        <v>4</v>
      </c>
      <c r="D571" s="15">
        <v>19</v>
      </c>
      <c r="E571" s="15">
        <v>45</v>
      </c>
      <c r="F571" s="15" t="s">
        <v>227</v>
      </c>
      <c r="G571">
        <v>2.0096839018999571E-2</v>
      </c>
    </row>
    <row r="572" spans="1:7" ht="15" customHeight="1" x14ac:dyDescent="0.3">
      <c r="A572" s="15">
        <v>8</v>
      </c>
      <c r="B572" s="15">
        <v>2020</v>
      </c>
      <c r="C572" s="15">
        <v>4</v>
      </c>
      <c r="D572" s="15">
        <v>19</v>
      </c>
      <c r="E572" s="15">
        <v>46</v>
      </c>
      <c r="F572" s="15" t="s">
        <v>227</v>
      </c>
      <c r="G572">
        <v>6.8717427773058573E-2</v>
      </c>
    </row>
    <row r="573" spans="1:7" ht="15" customHeight="1" x14ac:dyDescent="0.3">
      <c r="A573" s="15">
        <v>8</v>
      </c>
      <c r="B573" s="15">
        <v>2020</v>
      </c>
      <c r="C573" s="15">
        <v>4</v>
      </c>
      <c r="D573" s="15">
        <v>19</v>
      </c>
      <c r="E573" s="15">
        <v>47</v>
      </c>
      <c r="F573" s="15" t="s">
        <v>227</v>
      </c>
      <c r="G573">
        <v>6.8717456001323202E-2</v>
      </c>
    </row>
    <row r="574" spans="1:7" ht="15" customHeight="1" x14ac:dyDescent="0.3">
      <c r="A574" s="15">
        <v>8</v>
      </c>
      <c r="B574" s="15">
        <v>2020</v>
      </c>
      <c r="C574" s="15">
        <v>4</v>
      </c>
      <c r="D574" s="15">
        <v>19</v>
      </c>
      <c r="E574" s="15">
        <v>48</v>
      </c>
      <c r="F574" s="15" t="s">
        <v>227</v>
      </c>
      <c r="G574">
        <v>6.8717305490778341E-2</v>
      </c>
    </row>
    <row r="575" spans="1:7" ht="15" customHeight="1" x14ac:dyDescent="0.3">
      <c r="A575" s="15">
        <v>8</v>
      </c>
      <c r="B575" s="15">
        <v>2020</v>
      </c>
      <c r="C575" s="15">
        <v>4</v>
      </c>
      <c r="D575" s="15">
        <v>19</v>
      </c>
      <c r="E575" s="15">
        <v>49</v>
      </c>
      <c r="F575" s="15" t="s">
        <v>227</v>
      </c>
      <c r="G575">
        <v>3.5125120000675074E-2</v>
      </c>
    </row>
    <row r="576" spans="1:7" ht="15" customHeight="1" x14ac:dyDescent="0.3">
      <c r="A576" s="15">
        <v>8</v>
      </c>
      <c r="B576" s="15">
        <v>2020</v>
      </c>
      <c r="C576" s="15">
        <v>4</v>
      </c>
      <c r="D576" s="15">
        <v>19</v>
      </c>
      <c r="E576" s="15">
        <v>50</v>
      </c>
      <c r="F576" s="15" t="s">
        <v>227</v>
      </c>
      <c r="G576">
        <v>6.8717330231337581E-2</v>
      </c>
    </row>
    <row r="577" spans="1:7" ht="15" customHeight="1" x14ac:dyDescent="0.3">
      <c r="A577" s="15">
        <v>8</v>
      </c>
      <c r="B577" s="15">
        <v>2020</v>
      </c>
      <c r="C577" s="15">
        <v>4</v>
      </c>
      <c r="D577" s="15">
        <v>19</v>
      </c>
      <c r="E577" s="15">
        <v>51</v>
      </c>
      <c r="F577" s="15" t="s">
        <v>227</v>
      </c>
      <c r="G577">
        <v>6.871723714620509E-2</v>
      </c>
    </row>
    <row r="578" spans="1:7" ht="15" customHeight="1" x14ac:dyDescent="0.3">
      <c r="A578" s="15">
        <v>8</v>
      </c>
      <c r="B578" s="15">
        <v>2020</v>
      </c>
      <c r="C578" s="15">
        <v>4</v>
      </c>
      <c r="D578" s="15">
        <v>19</v>
      </c>
      <c r="E578" s="15">
        <v>52</v>
      </c>
      <c r="F578" s="15" t="s">
        <v>227</v>
      </c>
      <c r="G578">
        <v>2.0096826382469072E-2</v>
      </c>
    </row>
    <row r="579" spans="1:7" ht="15" customHeight="1" x14ac:dyDescent="0.3">
      <c r="A579" s="15">
        <v>8</v>
      </c>
      <c r="B579" s="15">
        <v>2020</v>
      </c>
      <c r="C579" s="15">
        <v>4</v>
      </c>
      <c r="D579" s="15">
        <v>19</v>
      </c>
      <c r="E579" s="15">
        <v>53</v>
      </c>
      <c r="F579" s="15" t="s">
        <v>227</v>
      </c>
      <c r="G579">
        <v>4.3887902612562701E-2</v>
      </c>
    </row>
    <row r="580" spans="1:7" ht="15" customHeight="1" x14ac:dyDescent="0.3">
      <c r="A580" s="15">
        <v>8</v>
      </c>
      <c r="B580" s="15">
        <v>2020</v>
      </c>
      <c r="C580" s="15">
        <v>4</v>
      </c>
      <c r="D580" s="15">
        <v>19</v>
      </c>
      <c r="E580" s="15">
        <v>54</v>
      </c>
      <c r="F580" s="15" t="s">
        <v>227</v>
      </c>
      <c r="G580">
        <v>3.0393489635280178E-2</v>
      </c>
    </row>
    <row r="581" spans="1:7" ht="15" customHeight="1" x14ac:dyDescent="0.3">
      <c r="A581" s="15">
        <v>8</v>
      </c>
      <c r="B581" s="15">
        <v>2020</v>
      </c>
      <c r="C581" s="15">
        <v>4</v>
      </c>
      <c r="D581" s="15">
        <v>19</v>
      </c>
      <c r="E581" s="15">
        <v>55</v>
      </c>
      <c r="F581" s="15" t="s">
        <v>227</v>
      </c>
      <c r="G581">
        <v>3.039355056858381E-2</v>
      </c>
    </row>
    <row r="582" spans="1:7" ht="15" customHeight="1" x14ac:dyDescent="0.3">
      <c r="A582" s="15">
        <v>8</v>
      </c>
      <c r="B582" s="15">
        <v>2020</v>
      </c>
      <c r="C582" s="15">
        <v>4</v>
      </c>
      <c r="D582" s="15">
        <v>19</v>
      </c>
      <c r="E582" s="15">
        <v>56</v>
      </c>
      <c r="F582" s="15" t="s">
        <v>227</v>
      </c>
      <c r="G582">
        <v>6.8717456001323202E-2</v>
      </c>
    </row>
    <row r="583" spans="1:7" ht="15" customHeight="1" x14ac:dyDescent="0.3">
      <c r="A583" s="15">
        <v>8</v>
      </c>
      <c r="B583" s="15">
        <v>2020</v>
      </c>
      <c r="C583" s="15">
        <v>4</v>
      </c>
      <c r="D583" s="15">
        <v>19</v>
      </c>
      <c r="E583" s="15">
        <v>57</v>
      </c>
      <c r="F583" s="15" t="s">
        <v>227</v>
      </c>
      <c r="G583">
        <v>6.8717323060413962E-2</v>
      </c>
    </row>
    <row r="584" spans="1:7" ht="15" customHeight="1" x14ac:dyDescent="0.3">
      <c r="A584" s="15">
        <v>8</v>
      </c>
      <c r="B584" s="15">
        <v>2020</v>
      </c>
      <c r="C584" s="15">
        <v>4</v>
      </c>
      <c r="D584" s="15">
        <v>19</v>
      </c>
      <c r="E584" s="15">
        <v>58</v>
      </c>
      <c r="F584" s="15" t="s">
        <v>227</v>
      </c>
      <c r="G584">
        <v>3.5125018617332221E-2</v>
      </c>
    </row>
    <row r="585" spans="1:7" ht="15" customHeight="1" x14ac:dyDescent="0.3">
      <c r="A585" s="15">
        <v>8</v>
      </c>
      <c r="B585" s="15">
        <v>2020</v>
      </c>
      <c r="C585" s="15">
        <v>4</v>
      </c>
      <c r="D585" s="15">
        <v>19</v>
      </c>
      <c r="E585" s="15">
        <v>59</v>
      </c>
      <c r="F585" s="15" t="s">
        <v>227</v>
      </c>
      <c r="G585">
        <v>3.5125020921952452E-2</v>
      </c>
    </row>
    <row r="586" spans="1:7" ht="15" customHeight="1" x14ac:dyDescent="0.3">
      <c r="A586" s="15">
        <v>8</v>
      </c>
      <c r="B586" s="15">
        <v>2020</v>
      </c>
      <c r="C586" s="15">
        <v>4</v>
      </c>
      <c r="D586" s="15">
        <v>19</v>
      </c>
      <c r="E586" s="15">
        <v>60</v>
      </c>
      <c r="F586" s="15" t="s">
        <v>227</v>
      </c>
      <c r="G586">
        <v>6.1017508043288947E-2</v>
      </c>
    </row>
    <row r="587" spans="1:7" ht="15" customHeight="1" x14ac:dyDescent="0.3">
      <c r="A587" s="15">
        <v>8</v>
      </c>
      <c r="B587" s="15">
        <v>2020</v>
      </c>
      <c r="C587" s="15">
        <v>4</v>
      </c>
      <c r="D587" s="15">
        <v>19</v>
      </c>
      <c r="E587" s="15">
        <v>61</v>
      </c>
      <c r="F587" s="15" t="s">
        <v>227</v>
      </c>
    </row>
    <row r="588" spans="1:7" ht="15" customHeight="1" x14ac:dyDescent="0.3">
      <c r="A588" s="15">
        <v>8</v>
      </c>
      <c r="B588" s="15">
        <v>2020</v>
      </c>
      <c r="C588" s="15">
        <v>4</v>
      </c>
      <c r="D588" s="15">
        <v>19</v>
      </c>
      <c r="E588" s="15">
        <v>62</v>
      </c>
      <c r="F588" s="15" t="s">
        <v>227</v>
      </c>
      <c r="G588">
        <v>5.7496215133229944E-2</v>
      </c>
    </row>
    <row r="589" spans="1:7" ht="15" customHeight="1" x14ac:dyDescent="0.3">
      <c r="A589" s="15">
        <v>8</v>
      </c>
      <c r="B589" s="15">
        <v>2020</v>
      </c>
      <c r="C589" s="15">
        <v>4</v>
      </c>
      <c r="D589" s="15">
        <v>19</v>
      </c>
      <c r="E589" s="15">
        <v>63</v>
      </c>
      <c r="F589" s="15" t="s">
        <v>227</v>
      </c>
      <c r="G589">
        <v>3.0393538695403875E-2</v>
      </c>
    </row>
    <row r="590" spans="1:7" ht="15" customHeight="1" x14ac:dyDescent="0.3">
      <c r="A590" s="15">
        <v>8</v>
      </c>
      <c r="B590" s="15">
        <v>2020</v>
      </c>
      <c r="C590" s="15">
        <v>4</v>
      </c>
      <c r="D590" s="15">
        <v>19</v>
      </c>
      <c r="E590" s="15">
        <v>64</v>
      </c>
      <c r="F590" s="15" t="s">
        <v>227</v>
      </c>
      <c r="G590">
        <v>4.8103025745590701E-2</v>
      </c>
    </row>
    <row r="591" spans="1:7" ht="15" customHeight="1" x14ac:dyDescent="0.3">
      <c r="A591" s="15">
        <v>8</v>
      </c>
      <c r="B591" s="15">
        <v>2020</v>
      </c>
      <c r="C591" s="15">
        <v>4</v>
      </c>
      <c r="D591" s="15">
        <v>19</v>
      </c>
      <c r="E591" s="15">
        <v>65</v>
      </c>
      <c r="F591" s="15" t="s">
        <v>227</v>
      </c>
      <c r="G591">
        <v>1.741839023089603E-2</v>
      </c>
    </row>
    <row r="592" spans="1:7" ht="15" customHeight="1" x14ac:dyDescent="0.3">
      <c r="A592" s="15">
        <v>8</v>
      </c>
      <c r="B592" s="15">
        <v>2020</v>
      </c>
      <c r="C592" s="15">
        <v>4</v>
      </c>
      <c r="D592" s="15">
        <v>19</v>
      </c>
      <c r="E592" s="15">
        <v>66</v>
      </c>
      <c r="F592" s="15" t="s">
        <v>227</v>
      </c>
      <c r="G592">
        <v>5.7496442465967565E-2</v>
      </c>
    </row>
    <row r="593" spans="1:7" ht="15" customHeight="1" x14ac:dyDescent="0.3">
      <c r="A593" s="15">
        <v>8</v>
      </c>
      <c r="B593" s="15">
        <v>2020</v>
      </c>
      <c r="C593" s="15">
        <v>4</v>
      </c>
      <c r="D593" s="15">
        <v>19</v>
      </c>
      <c r="E593" s="15">
        <v>67</v>
      </c>
      <c r="F593" s="15" t="s">
        <v>227</v>
      </c>
    </row>
    <row r="594" spans="1:7" ht="15" customHeight="1" x14ac:dyDescent="0.3">
      <c r="A594" s="15">
        <v>8</v>
      </c>
      <c r="B594" s="15">
        <v>2020</v>
      </c>
      <c r="C594" s="15">
        <v>4</v>
      </c>
      <c r="D594" s="15">
        <v>19</v>
      </c>
      <c r="E594" s="15">
        <v>68</v>
      </c>
      <c r="F594" s="15" t="s">
        <v>227</v>
      </c>
      <c r="G594">
        <v>6.1017411173830104E-2</v>
      </c>
    </row>
    <row r="595" spans="1:7" ht="15" customHeight="1" x14ac:dyDescent="0.3">
      <c r="A595" s="15">
        <v>8</v>
      </c>
      <c r="B595" s="15">
        <v>2020</v>
      </c>
      <c r="C595" s="15">
        <v>4</v>
      </c>
      <c r="D595" s="15">
        <v>19</v>
      </c>
      <c r="E595" s="15">
        <v>69</v>
      </c>
      <c r="F595" s="15" t="s">
        <v>227</v>
      </c>
      <c r="G595">
        <v>2.2501526164966579E-2</v>
      </c>
    </row>
    <row r="596" spans="1:7" ht="15" customHeight="1" x14ac:dyDescent="0.3">
      <c r="A596" s="15">
        <v>8</v>
      </c>
      <c r="B596" s="15">
        <v>2020</v>
      </c>
      <c r="C596" s="15">
        <v>4</v>
      </c>
      <c r="D596" s="15">
        <v>19</v>
      </c>
      <c r="E596" s="15">
        <v>70</v>
      </c>
      <c r="F596" s="15" t="s">
        <v>227</v>
      </c>
      <c r="G596">
        <v>2.2501560473170493E-2</v>
      </c>
    </row>
    <row r="597" spans="1:7" ht="15" customHeight="1" x14ac:dyDescent="0.3">
      <c r="A597" s="15">
        <v>8</v>
      </c>
      <c r="B597" s="15">
        <v>2020</v>
      </c>
      <c r="C597" s="15">
        <v>4</v>
      </c>
      <c r="D597" s="15">
        <v>19</v>
      </c>
      <c r="E597" s="15">
        <v>71</v>
      </c>
      <c r="F597" s="15" t="s">
        <v>227</v>
      </c>
      <c r="G597">
        <v>2.2501477576104625E-2</v>
      </c>
    </row>
    <row r="598" spans="1:7" ht="15" customHeight="1" x14ac:dyDescent="0.3">
      <c r="A598" s="15">
        <v>8</v>
      </c>
      <c r="B598" s="15">
        <v>2020</v>
      </c>
      <c r="C598" s="15">
        <v>4</v>
      </c>
      <c r="D598" s="15">
        <v>19</v>
      </c>
      <c r="E598" s="15">
        <v>72</v>
      </c>
      <c r="F598" s="15" t="s">
        <v>227</v>
      </c>
      <c r="G598">
        <v>2.2501499929842954E-2</v>
      </c>
    </row>
    <row r="599" spans="1:7" ht="15" customHeight="1" x14ac:dyDescent="0.3">
      <c r="A599" s="15">
        <v>8</v>
      </c>
      <c r="B599" s="15">
        <v>2020</v>
      </c>
      <c r="C599" s="15">
        <v>4</v>
      </c>
      <c r="D599" s="15">
        <v>19</v>
      </c>
      <c r="E599" s="15">
        <v>73</v>
      </c>
      <c r="F599" s="15" t="s">
        <v>227</v>
      </c>
      <c r="G599">
        <v>6.8717319098735186E-2</v>
      </c>
    </row>
    <row r="600" spans="1:7" ht="15" customHeight="1" x14ac:dyDescent="0.3">
      <c r="A600" s="15">
        <v>8</v>
      </c>
      <c r="B600" s="15">
        <v>2020</v>
      </c>
      <c r="C600" s="15">
        <v>4</v>
      </c>
      <c r="D600" s="15">
        <v>19</v>
      </c>
      <c r="E600" s="15">
        <v>74</v>
      </c>
      <c r="F600" s="15" t="s">
        <v>227</v>
      </c>
      <c r="G600">
        <v>6.871732906741837E-2</v>
      </c>
    </row>
    <row r="601" spans="1:7" ht="15" customHeight="1" x14ac:dyDescent="0.3">
      <c r="A601" s="15">
        <v>8</v>
      </c>
      <c r="B601" s="15">
        <v>2020</v>
      </c>
      <c r="C601" s="15">
        <v>4</v>
      </c>
      <c r="D601" s="15">
        <v>19</v>
      </c>
      <c r="E601" s="15">
        <v>75</v>
      </c>
      <c r="F601" s="15" t="s">
        <v>227</v>
      </c>
    </row>
    <row r="602" spans="1:7" ht="15" customHeight="1" x14ac:dyDescent="0.3">
      <c r="A602" s="15">
        <v>9</v>
      </c>
      <c r="B602" s="15">
        <v>2020</v>
      </c>
      <c r="C602" s="15">
        <v>7</v>
      </c>
      <c r="D602" s="15">
        <v>1</v>
      </c>
      <c r="E602" s="15">
        <v>1</v>
      </c>
      <c r="F602" s="15" t="s">
        <v>227</v>
      </c>
      <c r="G602">
        <v>3.1893830877078283E-2</v>
      </c>
    </row>
    <row r="603" spans="1:7" ht="15" customHeight="1" x14ac:dyDescent="0.3">
      <c r="A603" s="15">
        <v>9</v>
      </c>
      <c r="B603" s="15">
        <v>2020</v>
      </c>
      <c r="C603" s="15">
        <v>7</v>
      </c>
      <c r="D603" s="15">
        <v>1</v>
      </c>
      <c r="E603" s="15">
        <v>2</v>
      </c>
      <c r="F603" s="15" t="s">
        <v>227</v>
      </c>
      <c r="G603">
        <v>1.7963713987982539E-2</v>
      </c>
    </row>
    <row r="604" spans="1:7" ht="15" customHeight="1" x14ac:dyDescent="0.3">
      <c r="A604" s="15">
        <v>9</v>
      </c>
      <c r="B604" s="15">
        <v>2020</v>
      </c>
      <c r="C604" s="15">
        <v>7</v>
      </c>
      <c r="D604" s="15">
        <v>1</v>
      </c>
      <c r="E604" s="15">
        <v>3</v>
      </c>
      <c r="F604" s="15" t="s">
        <v>227</v>
      </c>
      <c r="G604">
        <v>1.7963748337427379E-2</v>
      </c>
    </row>
    <row r="605" spans="1:7" ht="15" customHeight="1" x14ac:dyDescent="0.3">
      <c r="A605" s="15">
        <v>9</v>
      </c>
      <c r="B605" s="15">
        <v>2020</v>
      </c>
      <c r="C605" s="15">
        <v>7</v>
      </c>
      <c r="D605" s="15">
        <v>1</v>
      </c>
      <c r="E605" s="15">
        <v>4</v>
      </c>
      <c r="F605" s="15" t="s">
        <v>227</v>
      </c>
      <c r="G605">
        <v>1.7963689379490919E-2</v>
      </c>
    </row>
    <row r="606" spans="1:7" ht="15" customHeight="1" x14ac:dyDescent="0.3">
      <c r="A606" s="15">
        <v>9</v>
      </c>
      <c r="B606" s="15">
        <v>2020</v>
      </c>
      <c r="C606" s="15">
        <v>7</v>
      </c>
      <c r="D606" s="15">
        <v>1</v>
      </c>
      <c r="E606" s="15">
        <v>5</v>
      </c>
      <c r="F606" s="15" t="s">
        <v>227</v>
      </c>
      <c r="G606">
        <v>6.3460104662002706E-2</v>
      </c>
    </row>
    <row r="607" spans="1:7" ht="15" customHeight="1" x14ac:dyDescent="0.3">
      <c r="A607" s="15">
        <v>9</v>
      </c>
      <c r="B607" s="15">
        <v>2020</v>
      </c>
      <c r="C607" s="15">
        <v>7</v>
      </c>
      <c r="D607" s="15">
        <v>1</v>
      </c>
      <c r="E607" s="15">
        <v>6</v>
      </c>
      <c r="F607" s="15" t="s">
        <v>227</v>
      </c>
      <c r="G607">
        <v>2.7187260948243617E-2</v>
      </c>
    </row>
    <row r="608" spans="1:7" ht="15" customHeight="1" x14ac:dyDescent="0.3">
      <c r="A608" s="15">
        <v>9</v>
      </c>
      <c r="B608" s="15">
        <v>2020</v>
      </c>
      <c r="C608" s="15">
        <v>7</v>
      </c>
      <c r="D608" s="15">
        <v>1</v>
      </c>
      <c r="E608" s="15">
        <v>7</v>
      </c>
      <c r="F608" s="15" t="s">
        <v>227</v>
      </c>
      <c r="G608">
        <v>1.7963735023569342E-2</v>
      </c>
    </row>
    <row r="609" spans="1:7" ht="15" customHeight="1" x14ac:dyDescent="0.3">
      <c r="A609" s="15">
        <v>9</v>
      </c>
      <c r="B609" s="15">
        <v>2020</v>
      </c>
      <c r="C609" s="15">
        <v>7</v>
      </c>
      <c r="D609" s="15">
        <v>1</v>
      </c>
      <c r="E609" s="15">
        <v>8</v>
      </c>
      <c r="F609" s="15" t="s">
        <v>227</v>
      </c>
      <c r="G609">
        <v>1.7963752037726655E-2</v>
      </c>
    </row>
    <row r="610" spans="1:7" ht="15" customHeight="1" x14ac:dyDescent="0.3">
      <c r="A610" s="15">
        <v>9</v>
      </c>
      <c r="B610" s="15">
        <v>2020</v>
      </c>
      <c r="C610" s="15">
        <v>7</v>
      </c>
      <c r="D610" s="15">
        <v>1</v>
      </c>
      <c r="E610" s="15">
        <v>9</v>
      </c>
      <c r="F610" s="15" t="s">
        <v>227</v>
      </c>
      <c r="G610">
        <v>3.9689112877364451E-2</v>
      </c>
    </row>
    <row r="611" spans="1:7" ht="15" customHeight="1" x14ac:dyDescent="0.3">
      <c r="A611" s="15">
        <v>9</v>
      </c>
      <c r="B611" s="15">
        <v>2020</v>
      </c>
      <c r="C611" s="15">
        <v>7</v>
      </c>
      <c r="D611" s="15">
        <v>1</v>
      </c>
      <c r="E611" s="15">
        <v>10</v>
      </c>
      <c r="F611" s="15" t="s">
        <v>227</v>
      </c>
      <c r="G611">
        <v>6.3459961869577725E-2</v>
      </c>
    </row>
    <row r="612" spans="1:7" ht="15" customHeight="1" x14ac:dyDescent="0.3">
      <c r="A612" s="15">
        <v>9</v>
      </c>
      <c r="B612" s="15">
        <v>2020</v>
      </c>
      <c r="C612" s="15">
        <v>7</v>
      </c>
      <c r="D612" s="15">
        <v>1</v>
      </c>
      <c r="E612" s="15">
        <v>11</v>
      </c>
      <c r="F612" s="15" t="s">
        <v>227</v>
      </c>
      <c r="G612">
        <v>6.3460027572296546E-2</v>
      </c>
    </row>
    <row r="613" spans="1:7" ht="15" customHeight="1" x14ac:dyDescent="0.3">
      <c r="A613" s="15">
        <v>9</v>
      </c>
      <c r="B613" s="15">
        <v>2020</v>
      </c>
      <c r="C613" s="15">
        <v>7</v>
      </c>
      <c r="D613" s="15">
        <v>1</v>
      </c>
      <c r="E613" s="15">
        <v>12</v>
      </c>
      <c r="F613" s="15" t="s">
        <v>227</v>
      </c>
      <c r="G613">
        <v>6.3460046639611647E-2</v>
      </c>
    </row>
    <row r="614" spans="1:7" ht="15" customHeight="1" x14ac:dyDescent="0.3">
      <c r="A614" s="15">
        <v>9</v>
      </c>
      <c r="B614" s="15">
        <v>2020</v>
      </c>
      <c r="C614" s="15">
        <v>7</v>
      </c>
      <c r="D614" s="15">
        <v>1</v>
      </c>
      <c r="E614" s="15">
        <v>13</v>
      </c>
      <c r="F614" s="15" t="s">
        <v>227</v>
      </c>
      <c r="G614">
        <v>1.7963731097315385E-2</v>
      </c>
    </row>
    <row r="615" spans="1:7" ht="15" customHeight="1" x14ac:dyDescent="0.3">
      <c r="A615" s="15">
        <v>9</v>
      </c>
      <c r="B615" s="15">
        <v>2020</v>
      </c>
      <c r="C615" s="15">
        <v>7</v>
      </c>
      <c r="D615" s="15">
        <v>1</v>
      </c>
      <c r="E615" s="15">
        <v>14</v>
      </c>
      <c r="F615" s="15" t="s">
        <v>227</v>
      </c>
      <c r="G615">
        <v>1.7963727271524448E-2</v>
      </c>
    </row>
    <row r="616" spans="1:7" ht="15" customHeight="1" x14ac:dyDescent="0.3">
      <c r="A616" s="15">
        <v>9</v>
      </c>
      <c r="B616" s="15">
        <v>2020</v>
      </c>
      <c r="C616" s="15">
        <v>7</v>
      </c>
      <c r="D616" s="15">
        <v>1</v>
      </c>
      <c r="E616" s="15">
        <v>15</v>
      </c>
      <c r="F616" s="15" t="s">
        <v>227</v>
      </c>
      <c r="G616">
        <v>2.4327060591939439E-2</v>
      </c>
    </row>
    <row r="617" spans="1:7" ht="15" customHeight="1" x14ac:dyDescent="0.3">
      <c r="A617" s="15">
        <v>9</v>
      </c>
      <c r="B617" s="15">
        <v>2020</v>
      </c>
      <c r="C617" s="15">
        <v>7</v>
      </c>
      <c r="D617" s="15">
        <v>1</v>
      </c>
      <c r="E617" s="15">
        <v>16</v>
      </c>
      <c r="F617" s="15" t="s">
        <v>227</v>
      </c>
      <c r="G617">
        <v>2.432702505476014E-2</v>
      </c>
    </row>
    <row r="618" spans="1:7" ht="15" customHeight="1" x14ac:dyDescent="0.3">
      <c r="A618" s="15">
        <v>9</v>
      </c>
      <c r="B618" s="15">
        <v>2020</v>
      </c>
      <c r="C618" s="15">
        <v>7</v>
      </c>
      <c r="D618" s="15">
        <v>1</v>
      </c>
      <c r="E618" s="15">
        <v>17</v>
      </c>
      <c r="F618" s="15" t="s">
        <v>227</v>
      </c>
      <c r="G618">
        <v>2.4327063172172935E-2</v>
      </c>
    </row>
    <row r="619" spans="1:7" ht="15" customHeight="1" x14ac:dyDescent="0.3">
      <c r="A619" s="15">
        <v>9</v>
      </c>
      <c r="B619" s="15">
        <v>2020</v>
      </c>
      <c r="C619" s="15">
        <v>7</v>
      </c>
      <c r="D619" s="15">
        <v>1</v>
      </c>
      <c r="E619" s="15">
        <v>18</v>
      </c>
      <c r="F619" s="15" t="s">
        <v>227</v>
      </c>
      <c r="G619">
        <v>3.7071504252821887E-2</v>
      </c>
    </row>
    <row r="620" spans="1:7" ht="15" customHeight="1" x14ac:dyDescent="0.3">
      <c r="A620" s="15">
        <v>9</v>
      </c>
      <c r="B620" s="15">
        <v>2020</v>
      </c>
      <c r="C620" s="15">
        <v>7</v>
      </c>
      <c r="D620" s="15">
        <v>1</v>
      </c>
      <c r="E620" s="15">
        <v>19</v>
      </c>
      <c r="F620" s="15" t="s">
        <v>227</v>
      </c>
      <c r="G620">
        <v>1.7963704847603925E-2</v>
      </c>
    </row>
    <row r="621" spans="1:7" ht="15" customHeight="1" x14ac:dyDescent="0.3">
      <c r="A621" s="15">
        <v>9</v>
      </c>
      <c r="B621" s="15">
        <v>2020</v>
      </c>
      <c r="C621" s="15">
        <v>7</v>
      </c>
      <c r="D621" s="15">
        <v>1</v>
      </c>
      <c r="E621" s="15">
        <v>20</v>
      </c>
      <c r="F621" s="15" t="s">
        <v>227</v>
      </c>
      <c r="G621">
        <v>3.1893787814129E-2</v>
      </c>
    </row>
    <row r="622" spans="1:7" ht="15" customHeight="1" x14ac:dyDescent="0.3">
      <c r="A622" s="15">
        <v>9</v>
      </c>
      <c r="B622" s="15">
        <v>2020</v>
      </c>
      <c r="C622" s="15">
        <v>7</v>
      </c>
      <c r="D622" s="15">
        <v>1</v>
      </c>
      <c r="E622" s="15">
        <v>21</v>
      </c>
      <c r="F622" s="15" t="s">
        <v>227</v>
      </c>
      <c r="G622">
        <v>6.3460215482094351E-2</v>
      </c>
    </row>
    <row r="623" spans="1:7" ht="15" customHeight="1" x14ac:dyDescent="0.3">
      <c r="A623" s="15">
        <v>9</v>
      </c>
      <c r="B623" s="15">
        <v>2020</v>
      </c>
      <c r="C623" s="15">
        <v>7</v>
      </c>
      <c r="D623" s="15">
        <v>1</v>
      </c>
      <c r="E623" s="15">
        <v>22</v>
      </c>
      <c r="F623" s="15" t="s">
        <v>227</v>
      </c>
      <c r="G623">
        <v>6.3460069373117267E-2</v>
      </c>
    </row>
    <row r="624" spans="1:7" ht="15" customHeight="1" x14ac:dyDescent="0.3">
      <c r="A624" s="15">
        <v>9</v>
      </c>
      <c r="B624" s="15">
        <v>2020</v>
      </c>
      <c r="C624" s="15">
        <v>7</v>
      </c>
      <c r="D624" s="15">
        <v>1</v>
      </c>
      <c r="E624" s="15">
        <v>23</v>
      </c>
      <c r="F624" s="15" t="s">
        <v>227</v>
      </c>
      <c r="G624">
        <v>3.1893796381399581E-2</v>
      </c>
    </row>
    <row r="625" spans="1:7" ht="15" customHeight="1" x14ac:dyDescent="0.3">
      <c r="A625" s="15">
        <v>9</v>
      </c>
      <c r="B625" s="15">
        <v>2020</v>
      </c>
      <c r="C625" s="15">
        <v>7</v>
      </c>
      <c r="D625" s="15">
        <v>1</v>
      </c>
      <c r="E625" s="15">
        <v>24</v>
      </c>
      <c r="F625" s="15" t="s">
        <v>227</v>
      </c>
      <c r="G625">
        <v>6.3460030592782379E-2</v>
      </c>
    </row>
    <row r="626" spans="1:7" ht="15" customHeight="1" x14ac:dyDescent="0.3">
      <c r="A626" s="15">
        <v>9</v>
      </c>
      <c r="B626" s="15">
        <v>2020</v>
      </c>
      <c r="C626" s="15">
        <v>7</v>
      </c>
      <c r="D626" s="15">
        <v>1</v>
      </c>
      <c r="E626" s="15">
        <v>25</v>
      </c>
      <c r="F626" s="15" t="s">
        <v>227</v>
      </c>
      <c r="G626">
        <v>6.3459970443172142E-2</v>
      </c>
    </row>
    <row r="627" spans="1:7" ht="15" customHeight="1" x14ac:dyDescent="0.3">
      <c r="A627" s="15">
        <v>9</v>
      </c>
      <c r="B627" s="15">
        <v>2020</v>
      </c>
      <c r="C627" s="15">
        <v>7</v>
      </c>
      <c r="D627" s="15">
        <v>1</v>
      </c>
      <c r="E627" s="15">
        <v>26</v>
      </c>
      <c r="F627" s="15" t="s">
        <v>227</v>
      </c>
      <c r="G627">
        <v>2.4327024535864807E-2</v>
      </c>
    </row>
    <row r="628" spans="1:7" ht="15" customHeight="1" x14ac:dyDescent="0.3">
      <c r="A628" s="15">
        <v>9</v>
      </c>
      <c r="B628" s="15">
        <v>2020</v>
      </c>
      <c r="C628" s="15">
        <v>7</v>
      </c>
      <c r="D628" s="15">
        <v>1</v>
      </c>
      <c r="E628" s="15">
        <v>27</v>
      </c>
      <c r="F628" s="15" t="s">
        <v>227</v>
      </c>
      <c r="G628">
        <v>1.7963730574994653E-2</v>
      </c>
    </row>
    <row r="629" spans="1:7" ht="15" customHeight="1" x14ac:dyDescent="0.3">
      <c r="A629" s="15">
        <v>9</v>
      </c>
      <c r="B629" s="15">
        <v>2020</v>
      </c>
      <c r="C629" s="15">
        <v>7</v>
      </c>
      <c r="D629" s="15">
        <v>1</v>
      </c>
      <c r="E629" s="15">
        <v>28</v>
      </c>
      <c r="F629" s="15" t="s">
        <v>227</v>
      </c>
      <c r="G629">
        <v>2.4327047906003131E-2</v>
      </c>
    </row>
    <row r="630" spans="1:7" ht="15" customHeight="1" x14ac:dyDescent="0.3">
      <c r="A630" s="15">
        <v>9</v>
      </c>
      <c r="B630" s="15">
        <v>2020</v>
      </c>
      <c r="C630" s="15">
        <v>7</v>
      </c>
      <c r="D630" s="15">
        <v>1</v>
      </c>
      <c r="E630" s="15">
        <v>29</v>
      </c>
      <c r="F630" s="15" t="s">
        <v>227</v>
      </c>
      <c r="G630">
        <v>1.7963754947280905E-2</v>
      </c>
    </row>
    <row r="631" spans="1:7" ht="15" customHeight="1" x14ac:dyDescent="0.3">
      <c r="A631" s="15">
        <v>9</v>
      </c>
      <c r="B631" s="15">
        <v>2020</v>
      </c>
      <c r="C631" s="15">
        <v>7</v>
      </c>
      <c r="D631" s="15">
        <v>1</v>
      </c>
      <c r="E631" s="15">
        <v>30</v>
      </c>
      <c r="F631" s="15" t="s">
        <v>227</v>
      </c>
      <c r="G631">
        <v>3.1893805167913611E-2</v>
      </c>
    </row>
    <row r="632" spans="1:7" ht="15" customHeight="1" x14ac:dyDescent="0.3">
      <c r="A632" s="15">
        <v>9</v>
      </c>
      <c r="B632" s="15">
        <v>2020</v>
      </c>
      <c r="C632" s="15">
        <v>7</v>
      </c>
      <c r="D632" s="15">
        <v>1</v>
      </c>
      <c r="E632" s="15">
        <v>31</v>
      </c>
      <c r="F632" s="15" t="s">
        <v>227</v>
      </c>
      <c r="G632">
        <v>6.3460018978396232E-2</v>
      </c>
    </row>
    <row r="633" spans="1:7" ht="15" customHeight="1" x14ac:dyDescent="0.3">
      <c r="A633" s="15">
        <v>9</v>
      </c>
      <c r="B633" s="15">
        <v>2020</v>
      </c>
      <c r="C633" s="15">
        <v>7</v>
      </c>
      <c r="D633" s="15">
        <v>1</v>
      </c>
      <c r="E633" s="15">
        <v>32</v>
      </c>
      <c r="F633" s="15" t="s">
        <v>227</v>
      </c>
      <c r="G633">
        <v>3.1893805129769651E-2</v>
      </c>
    </row>
    <row r="634" spans="1:7" ht="15" customHeight="1" x14ac:dyDescent="0.3">
      <c r="A634" s="15">
        <v>9</v>
      </c>
      <c r="B634" s="15">
        <v>2020</v>
      </c>
      <c r="C634" s="15">
        <v>7</v>
      </c>
      <c r="D634" s="15">
        <v>1</v>
      </c>
      <c r="E634" s="15">
        <v>33</v>
      </c>
      <c r="F634" s="15" t="s">
        <v>227</v>
      </c>
      <c r="G634">
        <v>1.7963737235718185E-2</v>
      </c>
    </row>
    <row r="635" spans="1:7" ht="15" customHeight="1" x14ac:dyDescent="0.3">
      <c r="A635" s="15">
        <v>9</v>
      </c>
      <c r="B635" s="15">
        <v>2020</v>
      </c>
      <c r="C635" s="15">
        <v>7</v>
      </c>
      <c r="D635" s="15">
        <v>1</v>
      </c>
      <c r="E635" s="15">
        <v>34</v>
      </c>
      <c r="F635" s="15" t="s">
        <v>227</v>
      </c>
      <c r="G635">
        <v>0.15702507858521805</v>
      </c>
    </row>
    <row r="636" spans="1:7" ht="15" customHeight="1" x14ac:dyDescent="0.3">
      <c r="A636" s="15">
        <v>9</v>
      </c>
      <c r="B636" s="15">
        <v>2020</v>
      </c>
      <c r="C636" s="15">
        <v>7</v>
      </c>
      <c r="D636" s="15">
        <v>1</v>
      </c>
      <c r="E636" s="15">
        <v>35</v>
      </c>
      <c r="F636" s="15" t="s">
        <v>227</v>
      </c>
      <c r="G636">
        <v>0.15702516041237211</v>
      </c>
    </row>
    <row r="637" spans="1:7" ht="15" customHeight="1" x14ac:dyDescent="0.3">
      <c r="A637" s="15">
        <v>9</v>
      </c>
      <c r="B637" s="15">
        <v>2020</v>
      </c>
      <c r="C637" s="15">
        <v>7</v>
      </c>
      <c r="D637" s="15">
        <v>1</v>
      </c>
      <c r="E637" s="15">
        <v>36</v>
      </c>
      <c r="F637" s="15" t="s">
        <v>227</v>
      </c>
      <c r="G637">
        <v>1.7963741557812715E-2</v>
      </c>
    </row>
    <row r="638" spans="1:7" ht="15" customHeight="1" x14ac:dyDescent="0.3">
      <c r="A638" s="15">
        <v>9</v>
      </c>
      <c r="B638" s="15">
        <v>2020</v>
      </c>
      <c r="C638" s="15">
        <v>7</v>
      </c>
      <c r="D638" s="15">
        <v>1</v>
      </c>
      <c r="E638" s="15">
        <v>37</v>
      </c>
      <c r="F638" s="15" t="s">
        <v>227</v>
      </c>
      <c r="G638">
        <v>1.201762122091771E-2</v>
      </c>
    </row>
    <row r="639" spans="1:7" ht="15" customHeight="1" x14ac:dyDescent="0.3">
      <c r="A639" s="15">
        <v>9</v>
      </c>
      <c r="B639" s="15">
        <v>2020</v>
      </c>
      <c r="C639" s="15">
        <v>7</v>
      </c>
      <c r="D639" s="15">
        <v>1</v>
      </c>
      <c r="E639" s="15">
        <v>38</v>
      </c>
      <c r="F639" s="15" t="s">
        <v>227</v>
      </c>
      <c r="G639">
        <v>2.9349544861826584E-2</v>
      </c>
    </row>
    <row r="640" spans="1:7" ht="15" customHeight="1" x14ac:dyDescent="0.3">
      <c r="A640" s="15">
        <v>9</v>
      </c>
      <c r="B640" s="15">
        <v>2020</v>
      </c>
      <c r="C640" s="15">
        <v>7</v>
      </c>
      <c r="D640" s="15">
        <v>1</v>
      </c>
      <c r="E640" s="15">
        <v>39</v>
      </c>
      <c r="F640" s="15" t="s">
        <v>227</v>
      </c>
      <c r="G640">
        <v>2.9324974792471266E-2</v>
      </c>
    </row>
    <row r="641" spans="1:7" ht="15" customHeight="1" x14ac:dyDescent="0.3">
      <c r="A641" s="15">
        <v>9</v>
      </c>
      <c r="B641" s="15">
        <v>2020</v>
      </c>
      <c r="C641" s="15">
        <v>7</v>
      </c>
      <c r="D641" s="15">
        <v>1</v>
      </c>
      <c r="E641" s="15">
        <v>40</v>
      </c>
      <c r="F641" s="15" t="s">
        <v>227</v>
      </c>
      <c r="G641">
        <v>2.9335714343635248E-2</v>
      </c>
    </row>
    <row r="642" spans="1:7" ht="15" customHeight="1" x14ac:dyDescent="0.3">
      <c r="A642" s="15">
        <v>9</v>
      </c>
      <c r="B642" s="15">
        <v>2020</v>
      </c>
      <c r="C642" s="15">
        <v>7</v>
      </c>
      <c r="D642" s="15">
        <v>1</v>
      </c>
      <c r="E642" s="15">
        <v>41</v>
      </c>
      <c r="F642" s="15" t="s">
        <v>227</v>
      </c>
      <c r="G642">
        <v>4.7760881490850407E-2</v>
      </c>
    </row>
    <row r="643" spans="1:7" ht="15" customHeight="1" x14ac:dyDescent="0.3">
      <c r="A643" s="15">
        <v>9</v>
      </c>
      <c r="B643" s="15">
        <v>2020</v>
      </c>
      <c r="C643" s="15">
        <v>7</v>
      </c>
      <c r="D643" s="15">
        <v>1</v>
      </c>
      <c r="E643" s="15">
        <v>42</v>
      </c>
      <c r="F643" s="15" t="s">
        <v>227</v>
      </c>
      <c r="G643">
        <v>1.7963722717594929E-2</v>
      </c>
    </row>
    <row r="644" spans="1:7" ht="15" customHeight="1" x14ac:dyDescent="0.3">
      <c r="A644" s="15">
        <v>9</v>
      </c>
      <c r="B644" s="15">
        <v>2020</v>
      </c>
      <c r="C644" s="15">
        <v>7</v>
      </c>
      <c r="D644" s="15">
        <v>1</v>
      </c>
      <c r="E644" s="15">
        <v>43</v>
      </c>
      <c r="F644" s="15" t="s">
        <v>227</v>
      </c>
      <c r="G644">
        <v>6.3460187765837339E-2</v>
      </c>
    </row>
    <row r="645" spans="1:7" ht="15" customHeight="1" x14ac:dyDescent="0.3">
      <c r="A645" s="15">
        <v>9</v>
      </c>
      <c r="B645" s="15">
        <v>2020</v>
      </c>
      <c r="C645" s="15">
        <v>7</v>
      </c>
      <c r="D645" s="15">
        <v>1</v>
      </c>
      <c r="E645" s="15">
        <v>44</v>
      </c>
      <c r="F645" s="15" t="s">
        <v>227</v>
      </c>
      <c r="G645">
        <v>6.3460042021341423E-2</v>
      </c>
    </row>
    <row r="646" spans="1:7" ht="15" customHeight="1" x14ac:dyDescent="0.3">
      <c r="A646" s="15">
        <v>9</v>
      </c>
      <c r="B646" s="15">
        <v>2020</v>
      </c>
      <c r="C646" s="15">
        <v>7</v>
      </c>
      <c r="D646" s="15">
        <v>1</v>
      </c>
      <c r="E646" s="15">
        <v>45</v>
      </c>
      <c r="F646" s="15" t="s">
        <v>227</v>
      </c>
      <c r="G646">
        <v>1.7963734708720046E-2</v>
      </c>
    </row>
    <row r="647" spans="1:7" ht="15" customHeight="1" x14ac:dyDescent="0.3">
      <c r="A647" s="15">
        <v>9</v>
      </c>
      <c r="B647" s="15">
        <v>2020</v>
      </c>
      <c r="C647" s="15">
        <v>7</v>
      </c>
      <c r="D647" s="15">
        <v>1</v>
      </c>
      <c r="E647" s="15">
        <v>46</v>
      </c>
      <c r="F647" s="15" t="s">
        <v>227</v>
      </c>
      <c r="G647">
        <v>6.3459977694845834E-2</v>
      </c>
    </row>
    <row r="648" spans="1:7" ht="15" customHeight="1" x14ac:dyDescent="0.3">
      <c r="A648" s="15">
        <v>9</v>
      </c>
      <c r="B648" s="15">
        <v>2020</v>
      </c>
      <c r="C648" s="15">
        <v>7</v>
      </c>
      <c r="D648" s="15">
        <v>1</v>
      </c>
      <c r="E648" s="15">
        <v>47</v>
      </c>
      <c r="F648" s="15" t="s">
        <v>227</v>
      </c>
      <c r="G648">
        <v>6.3459997350396161E-2</v>
      </c>
    </row>
    <row r="649" spans="1:7" ht="15" customHeight="1" x14ac:dyDescent="0.3">
      <c r="A649" s="15">
        <v>9</v>
      </c>
      <c r="B649" s="15">
        <v>2020</v>
      </c>
      <c r="C649" s="15">
        <v>7</v>
      </c>
      <c r="D649" s="15">
        <v>1</v>
      </c>
      <c r="E649" s="15">
        <v>48</v>
      </c>
      <c r="F649" s="15" t="s">
        <v>227</v>
      </c>
      <c r="G649">
        <v>6.3289227572488838E-2</v>
      </c>
    </row>
    <row r="650" spans="1:7" ht="15" customHeight="1" x14ac:dyDescent="0.3">
      <c r="A650" s="15">
        <v>9</v>
      </c>
      <c r="B650" s="15">
        <v>2020</v>
      </c>
      <c r="C650" s="15">
        <v>7</v>
      </c>
      <c r="D650" s="15">
        <v>1</v>
      </c>
      <c r="E650" s="15">
        <v>49</v>
      </c>
      <c r="F650" s="15" t="s">
        <v>227</v>
      </c>
      <c r="G650">
        <v>3.1893797128144163E-2</v>
      </c>
    </row>
    <row r="651" spans="1:7" ht="15" customHeight="1" x14ac:dyDescent="0.3">
      <c r="A651" s="15">
        <v>9</v>
      </c>
      <c r="B651" s="15">
        <v>2020</v>
      </c>
      <c r="C651" s="15">
        <v>7</v>
      </c>
      <c r="D651" s="15">
        <v>1</v>
      </c>
      <c r="E651" s="15">
        <v>50</v>
      </c>
      <c r="F651" s="15" t="s">
        <v>227</v>
      </c>
      <c r="G651">
        <v>6.3460074430663552E-2</v>
      </c>
    </row>
    <row r="652" spans="1:7" ht="15" customHeight="1" x14ac:dyDescent="0.3">
      <c r="A652" s="15">
        <v>9</v>
      </c>
      <c r="B652" s="15">
        <v>2020</v>
      </c>
      <c r="C652" s="15">
        <v>7</v>
      </c>
      <c r="D652" s="15">
        <v>1</v>
      </c>
      <c r="E652" s="15">
        <v>51</v>
      </c>
      <c r="F652" s="15" t="s">
        <v>227</v>
      </c>
      <c r="G652">
        <v>6.3459940197594211E-2</v>
      </c>
    </row>
    <row r="653" spans="1:7" ht="15" customHeight="1" x14ac:dyDescent="0.3">
      <c r="A653" s="15">
        <v>9</v>
      </c>
      <c r="B653" s="15">
        <v>2020</v>
      </c>
      <c r="C653" s="15">
        <v>7</v>
      </c>
      <c r="D653" s="15">
        <v>1</v>
      </c>
      <c r="E653" s="15">
        <v>52</v>
      </c>
      <c r="F653" s="15" t="s">
        <v>227</v>
      </c>
      <c r="G653">
        <v>1.796372815483253E-2</v>
      </c>
    </row>
    <row r="654" spans="1:7" ht="15" customHeight="1" x14ac:dyDescent="0.3">
      <c r="A654" s="15">
        <v>9</v>
      </c>
      <c r="B654" s="15">
        <v>2020</v>
      </c>
      <c r="C654" s="15">
        <v>7</v>
      </c>
      <c r="D654" s="15">
        <v>1</v>
      </c>
      <c r="E654" s="15">
        <v>53</v>
      </c>
      <c r="F654" s="15" t="s">
        <v>227</v>
      </c>
      <c r="G654">
        <v>4.0024431566074152E-2</v>
      </c>
    </row>
    <row r="655" spans="1:7" ht="15" customHeight="1" x14ac:dyDescent="0.3">
      <c r="A655" s="15">
        <v>9</v>
      </c>
      <c r="B655" s="15">
        <v>2020</v>
      </c>
      <c r="C655" s="15">
        <v>7</v>
      </c>
      <c r="D655" s="15">
        <v>1</v>
      </c>
      <c r="E655" s="15">
        <v>54</v>
      </c>
      <c r="F655" s="15" t="s">
        <v>227</v>
      </c>
      <c r="G655">
        <v>2.7751106834649215E-2</v>
      </c>
    </row>
    <row r="656" spans="1:7" ht="15" customHeight="1" x14ac:dyDescent="0.3">
      <c r="A656" s="15">
        <v>9</v>
      </c>
      <c r="B656" s="15">
        <v>2020</v>
      </c>
      <c r="C656" s="15">
        <v>7</v>
      </c>
      <c r="D656" s="15">
        <v>1</v>
      </c>
      <c r="E656" s="15">
        <v>55</v>
      </c>
      <c r="F656" s="15" t="s">
        <v>227</v>
      </c>
      <c r="G656">
        <v>2.77510555564403E-2</v>
      </c>
    </row>
    <row r="657" spans="1:7" ht="15" customHeight="1" x14ac:dyDescent="0.3">
      <c r="A657" s="15">
        <v>9</v>
      </c>
      <c r="B657" s="15">
        <v>2020</v>
      </c>
      <c r="C657" s="15">
        <v>7</v>
      </c>
      <c r="D657" s="15">
        <v>1</v>
      </c>
      <c r="E657" s="15">
        <v>56</v>
      </c>
      <c r="F657" s="15" t="s">
        <v>227</v>
      </c>
      <c r="G657">
        <v>6.3459997350396161E-2</v>
      </c>
    </row>
    <row r="658" spans="1:7" ht="15" customHeight="1" x14ac:dyDescent="0.3">
      <c r="A658" s="15">
        <v>9</v>
      </c>
      <c r="B658" s="15">
        <v>2020</v>
      </c>
      <c r="C658" s="15">
        <v>7</v>
      </c>
      <c r="D658" s="15">
        <v>1</v>
      </c>
      <c r="E658" s="15">
        <v>57</v>
      </c>
      <c r="F658" s="15" t="s">
        <v>227</v>
      </c>
      <c r="G658">
        <v>6.3460064098062874E-2</v>
      </c>
    </row>
    <row r="659" spans="1:7" ht="15" customHeight="1" x14ac:dyDescent="0.3">
      <c r="A659" s="15">
        <v>9</v>
      </c>
      <c r="B659" s="15">
        <v>2020</v>
      </c>
      <c r="C659" s="15">
        <v>7</v>
      </c>
      <c r="D659" s="15">
        <v>1</v>
      </c>
      <c r="E659" s="15">
        <v>58</v>
      </c>
      <c r="F659" s="15" t="s">
        <v>227</v>
      </c>
      <c r="G659">
        <v>3.1893805260633949E-2</v>
      </c>
    </row>
    <row r="660" spans="1:7" ht="15" customHeight="1" x14ac:dyDescent="0.3">
      <c r="A660" s="15">
        <v>9</v>
      </c>
      <c r="B660" s="15">
        <v>2020</v>
      </c>
      <c r="C660" s="15">
        <v>7</v>
      </c>
      <c r="D660" s="15">
        <v>1</v>
      </c>
      <c r="E660" s="15">
        <v>59</v>
      </c>
      <c r="F660" s="15" t="s">
        <v>227</v>
      </c>
      <c r="G660">
        <v>3.1893864952005066E-2</v>
      </c>
    </row>
    <row r="661" spans="1:7" ht="15" customHeight="1" x14ac:dyDescent="0.3">
      <c r="A661" s="15">
        <v>9</v>
      </c>
      <c r="B661" s="15">
        <v>2020</v>
      </c>
      <c r="C661" s="15">
        <v>7</v>
      </c>
      <c r="D661" s="15">
        <v>1</v>
      </c>
      <c r="E661" s="15">
        <v>60</v>
      </c>
      <c r="F661" s="15" t="s">
        <v>227</v>
      </c>
      <c r="G661">
        <v>6.1017434249016837E-2</v>
      </c>
    </row>
    <row r="662" spans="1:7" ht="15" customHeight="1" x14ac:dyDescent="0.3">
      <c r="A662" s="15">
        <v>9</v>
      </c>
      <c r="B662" s="15">
        <v>2020</v>
      </c>
      <c r="C662" s="15">
        <v>7</v>
      </c>
      <c r="D662" s="15">
        <v>1</v>
      </c>
      <c r="E662" s="15">
        <v>61</v>
      </c>
      <c r="F662" s="15" t="s">
        <v>227</v>
      </c>
    </row>
    <row r="663" spans="1:7" ht="15" customHeight="1" x14ac:dyDescent="0.3">
      <c r="A663" s="15">
        <v>9</v>
      </c>
      <c r="B663" s="15">
        <v>2020</v>
      </c>
      <c r="C663" s="15">
        <v>7</v>
      </c>
      <c r="D663" s="15">
        <v>1</v>
      </c>
      <c r="E663" s="15">
        <v>62</v>
      </c>
      <c r="F663" s="15" t="s">
        <v>227</v>
      </c>
      <c r="G663">
        <v>5.7496335069009551E-2</v>
      </c>
    </row>
    <row r="664" spans="1:7" ht="15" customHeight="1" x14ac:dyDescent="0.3">
      <c r="A664" s="15">
        <v>9</v>
      </c>
      <c r="B664" s="15">
        <v>2020</v>
      </c>
      <c r="C664" s="15">
        <v>7</v>
      </c>
      <c r="D664" s="15">
        <v>1</v>
      </c>
      <c r="E664" s="15">
        <v>63</v>
      </c>
      <c r="F664" s="15" t="s">
        <v>227</v>
      </c>
      <c r="G664">
        <v>2.7751131417080785E-2</v>
      </c>
    </row>
    <row r="665" spans="1:7" ht="15" customHeight="1" x14ac:dyDescent="0.3">
      <c r="A665" s="15">
        <v>9</v>
      </c>
      <c r="B665" s="15">
        <v>2020</v>
      </c>
      <c r="C665" s="15">
        <v>7</v>
      </c>
      <c r="D665" s="15">
        <v>1</v>
      </c>
      <c r="E665" s="15">
        <v>64</v>
      </c>
      <c r="F665" s="15" t="s">
        <v>227</v>
      </c>
      <c r="G665">
        <v>4.8103048637591114E-2</v>
      </c>
    </row>
    <row r="666" spans="1:7" ht="15" customHeight="1" x14ac:dyDescent="0.3">
      <c r="A666" s="15">
        <v>9</v>
      </c>
      <c r="B666" s="15">
        <v>2020</v>
      </c>
      <c r="C666" s="15">
        <v>7</v>
      </c>
      <c r="D666" s="15">
        <v>1</v>
      </c>
      <c r="E666" s="15">
        <v>65</v>
      </c>
      <c r="F666" s="15" t="s">
        <v>227</v>
      </c>
      <c r="G666">
        <v>1.5344946664613675E-2</v>
      </c>
    </row>
    <row r="667" spans="1:7" ht="15" customHeight="1" x14ac:dyDescent="0.3">
      <c r="A667" s="15">
        <v>9</v>
      </c>
      <c r="B667" s="15">
        <v>2020</v>
      </c>
      <c r="C667" s="15">
        <v>7</v>
      </c>
      <c r="D667" s="15">
        <v>1</v>
      </c>
      <c r="E667" s="15">
        <v>66</v>
      </c>
      <c r="F667" s="15" t="s">
        <v>227</v>
      </c>
      <c r="G667">
        <v>5.7496279692331773E-2</v>
      </c>
    </row>
    <row r="668" spans="1:7" ht="15" customHeight="1" x14ac:dyDescent="0.3">
      <c r="A668" s="15">
        <v>9</v>
      </c>
      <c r="B668" s="15">
        <v>2020</v>
      </c>
      <c r="C668" s="15">
        <v>7</v>
      </c>
      <c r="D668" s="15">
        <v>1</v>
      </c>
      <c r="E668" s="15">
        <v>67</v>
      </c>
      <c r="F668" s="15" t="s">
        <v>227</v>
      </c>
    </row>
    <row r="669" spans="1:7" ht="15" customHeight="1" x14ac:dyDescent="0.3">
      <c r="A669" s="15">
        <v>9</v>
      </c>
      <c r="B669" s="15">
        <v>2020</v>
      </c>
      <c r="C669" s="15">
        <v>7</v>
      </c>
      <c r="D669" s="15">
        <v>1</v>
      </c>
      <c r="E669" s="15">
        <v>68</v>
      </c>
      <c r="F669" s="15" t="s">
        <v>227</v>
      </c>
      <c r="G669">
        <v>6.1017430066222192E-2</v>
      </c>
    </row>
    <row r="670" spans="1:7" ht="15" customHeight="1" x14ac:dyDescent="0.3">
      <c r="A670" s="15">
        <v>9</v>
      </c>
      <c r="B670" s="15">
        <v>2020</v>
      </c>
      <c r="C670" s="15">
        <v>7</v>
      </c>
      <c r="D670" s="15">
        <v>1</v>
      </c>
      <c r="E670" s="15">
        <v>69</v>
      </c>
      <c r="F670" s="15" t="s">
        <v>227</v>
      </c>
      <c r="G670">
        <v>2.0252965303755217E-2</v>
      </c>
    </row>
    <row r="671" spans="1:7" ht="15" customHeight="1" x14ac:dyDescent="0.3">
      <c r="A671" s="15">
        <v>9</v>
      </c>
      <c r="B671" s="15">
        <v>2020</v>
      </c>
      <c r="C671" s="15">
        <v>7</v>
      </c>
      <c r="D671" s="15">
        <v>1</v>
      </c>
      <c r="E671" s="15">
        <v>70</v>
      </c>
      <c r="F671" s="15" t="s">
        <v>227</v>
      </c>
      <c r="G671">
        <v>2.0252957868856572E-2</v>
      </c>
    </row>
    <row r="672" spans="1:7" ht="15" customHeight="1" x14ac:dyDescent="0.3">
      <c r="A672" s="15">
        <v>9</v>
      </c>
      <c r="B672" s="15">
        <v>2020</v>
      </c>
      <c r="C672" s="15">
        <v>7</v>
      </c>
      <c r="D672" s="15">
        <v>1</v>
      </c>
      <c r="E672" s="15">
        <v>71</v>
      </c>
      <c r="F672" s="15" t="s">
        <v>227</v>
      </c>
      <c r="G672">
        <v>2.0252945907159859E-2</v>
      </c>
    </row>
    <row r="673" spans="1:7" ht="15" customHeight="1" x14ac:dyDescent="0.3">
      <c r="A673" s="15">
        <v>9</v>
      </c>
      <c r="B673" s="15">
        <v>2020</v>
      </c>
      <c r="C673" s="15">
        <v>7</v>
      </c>
      <c r="D673" s="15">
        <v>1</v>
      </c>
      <c r="E673" s="15">
        <v>72</v>
      </c>
      <c r="F673" s="15" t="s">
        <v>227</v>
      </c>
      <c r="G673">
        <v>2.025292304348409E-2</v>
      </c>
    </row>
    <row r="674" spans="1:7" ht="15" customHeight="1" x14ac:dyDescent="0.3">
      <c r="A674" s="15">
        <v>9</v>
      </c>
      <c r="B674" s="15">
        <v>2020</v>
      </c>
      <c r="C674" s="15">
        <v>7</v>
      </c>
      <c r="D674" s="15">
        <v>1</v>
      </c>
      <c r="E674" s="15">
        <v>73</v>
      </c>
      <c r="F674" s="15" t="s">
        <v>227</v>
      </c>
      <c r="G674">
        <v>6.3459965264006699E-2</v>
      </c>
    </row>
    <row r="675" spans="1:7" ht="15" customHeight="1" x14ac:dyDescent="0.3">
      <c r="A675" s="15">
        <v>9</v>
      </c>
      <c r="B675" s="15">
        <v>2020</v>
      </c>
      <c r="C675" s="15">
        <v>7</v>
      </c>
      <c r="D675" s="15">
        <v>1</v>
      </c>
      <c r="E675" s="15">
        <v>74</v>
      </c>
      <c r="F675" s="15" t="s">
        <v>227</v>
      </c>
      <c r="G675">
        <v>6.3460080056198201E-2</v>
      </c>
    </row>
    <row r="676" spans="1:7" ht="15" customHeight="1" x14ac:dyDescent="0.3">
      <c r="A676" s="15">
        <v>9</v>
      </c>
      <c r="B676" s="15">
        <v>2020</v>
      </c>
      <c r="C676" s="15">
        <v>7</v>
      </c>
      <c r="D676" s="15">
        <v>1</v>
      </c>
      <c r="E676" s="15">
        <v>75</v>
      </c>
      <c r="F676" s="15" t="s">
        <v>227</v>
      </c>
    </row>
    <row r="677" spans="1:7" ht="15" customHeight="1" x14ac:dyDescent="0.3">
      <c r="A677" s="15">
        <v>10</v>
      </c>
      <c r="B677" s="15">
        <v>2020</v>
      </c>
      <c r="C677" s="15">
        <v>7</v>
      </c>
      <c r="D677" s="15">
        <v>7</v>
      </c>
      <c r="E677" s="15">
        <v>1</v>
      </c>
      <c r="F677" s="15" t="s">
        <v>227</v>
      </c>
      <c r="G677">
        <v>3.3165247154805823E-2</v>
      </c>
    </row>
    <row r="678" spans="1:7" ht="15" customHeight="1" x14ac:dyDescent="0.3">
      <c r="A678" s="15">
        <v>10</v>
      </c>
      <c r="B678" s="15">
        <v>2020</v>
      </c>
      <c r="C678" s="15">
        <v>7</v>
      </c>
      <c r="D678" s="15">
        <v>7</v>
      </c>
      <c r="E678" s="15">
        <v>2</v>
      </c>
      <c r="F678" s="15" t="s">
        <v>227</v>
      </c>
      <c r="G678">
        <v>1.8803075907015118E-2</v>
      </c>
    </row>
    <row r="679" spans="1:7" ht="15" customHeight="1" x14ac:dyDescent="0.3">
      <c r="A679" s="15">
        <v>10</v>
      </c>
      <c r="B679" s="15">
        <v>2020</v>
      </c>
      <c r="C679" s="15">
        <v>7</v>
      </c>
      <c r="D679" s="15">
        <v>7</v>
      </c>
      <c r="E679" s="15">
        <v>3</v>
      </c>
      <c r="F679" s="15" t="s">
        <v>227</v>
      </c>
      <c r="G679">
        <v>1.8803061569688587E-2</v>
      </c>
    </row>
    <row r="680" spans="1:7" ht="15" customHeight="1" x14ac:dyDescent="0.3">
      <c r="A680" s="15">
        <v>10</v>
      </c>
      <c r="B680" s="15">
        <v>2020</v>
      </c>
      <c r="C680" s="15">
        <v>7</v>
      </c>
      <c r="D680" s="15">
        <v>7</v>
      </c>
      <c r="E680" s="15">
        <v>4</v>
      </c>
      <c r="F680" s="15" t="s">
        <v>227</v>
      </c>
      <c r="G680">
        <v>1.8803091882639275E-2</v>
      </c>
    </row>
    <row r="681" spans="1:7" ht="15" customHeight="1" x14ac:dyDescent="0.3">
      <c r="A681" s="15">
        <v>10</v>
      </c>
      <c r="B681" s="15">
        <v>2020</v>
      </c>
      <c r="C681" s="15">
        <v>7</v>
      </c>
      <c r="D681" s="15">
        <v>7</v>
      </c>
      <c r="E681" s="15">
        <v>5</v>
      </c>
      <c r="F681" s="15" t="s">
        <v>227</v>
      </c>
      <c r="G681">
        <v>6.5528821441208349E-2</v>
      </c>
    </row>
    <row r="682" spans="1:7" ht="15" customHeight="1" x14ac:dyDescent="0.3">
      <c r="A682" s="15">
        <v>10</v>
      </c>
      <c r="B682" s="15">
        <v>2020</v>
      </c>
      <c r="C682" s="15">
        <v>7</v>
      </c>
      <c r="D682" s="15">
        <v>7</v>
      </c>
      <c r="E682" s="15">
        <v>6</v>
      </c>
      <c r="F682" s="15" t="s">
        <v>227</v>
      </c>
      <c r="G682">
        <v>2.8205584886344996E-2</v>
      </c>
    </row>
    <row r="683" spans="1:7" ht="15" customHeight="1" x14ac:dyDescent="0.3">
      <c r="A683" s="15">
        <v>10</v>
      </c>
      <c r="B683" s="15">
        <v>2020</v>
      </c>
      <c r="C683" s="15">
        <v>7</v>
      </c>
      <c r="D683" s="15">
        <v>7</v>
      </c>
      <c r="E683" s="15">
        <v>7</v>
      </c>
      <c r="F683" s="15" t="s">
        <v>227</v>
      </c>
      <c r="G683">
        <v>1.8803074713788843E-2</v>
      </c>
    </row>
    <row r="684" spans="1:7" ht="15" customHeight="1" x14ac:dyDescent="0.3">
      <c r="A684" s="15">
        <v>10</v>
      </c>
      <c r="B684" s="15">
        <v>2020</v>
      </c>
      <c r="C684" s="15">
        <v>7</v>
      </c>
      <c r="D684" s="15">
        <v>7</v>
      </c>
      <c r="E684" s="15">
        <v>8</v>
      </c>
      <c r="F684" s="15" t="s">
        <v>227</v>
      </c>
      <c r="G684">
        <v>1.880312129890753E-2</v>
      </c>
    </row>
    <row r="685" spans="1:7" ht="15" customHeight="1" x14ac:dyDescent="0.3">
      <c r="A685" s="15">
        <v>10</v>
      </c>
      <c r="B685" s="15">
        <v>2020</v>
      </c>
      <c r="C685" s="15">
        <v>7</v>
      </c>
      <c r="D685" s="15">
        <v>7</v>
      </c>
      <c r="E685" s="15">
        <v>9</v>
      </c>
      <c r="F685" s="15" t="s">
        <v>227</v>
      </c>
      <c r="G685">
        <v>6.3331781623428396E-2</v>
      </c>
    </row>
    <row r="686" spans="1:7" ht="15" customHeight="1" x14ac:dyDescent="0.3">
      <c r="A686" s="15">
        <v>10</v>
      </c>
      <c r="B686" s="15">
        <v>2020</v>
      </c>
      <c r="C686" s="15">
        <v>7</v>
      </c>
      <c r="D686" s="15">
        <v>7</v>
      </c>
      <c r="E686" s="15">
        <v>10</v>
      </c>
      <c r="F686" s="15" t="s">
        <v>227</v>
      </c>
      <c r="G686">
        <v>6.5528846962363968E-2</v>
      </c>
    </row>
    <row r="687" spans="1:7" ht="15" customHeight="1" x14ac:dyDescent="0.3">
      <c r="A687" s="15">
        <v>10</v>
      </c>
      <c r="B687" s="15">
        <v>2020</v>
      </c>
      <c r="C687" s="15">
        <v>7</v>
      </c>
      <c r="D687" s="15">
        <v>7</v>
      </c>
      <c r="E687" s="15">
        <v>11</v>
      </c>
      <c r="F687" s="15" t="s">
        <v>227</v>
      </c>
      <c r="G687">
        <v>6.5528874062760839E-2</v>
      </c>
    </row>
    <row r="688" spans="1:7" ht="15" customHeight="1" x14ac:dyDescent="0.3">
      <c r="A688" s="15">
        <v>10</v>
      </c>
      <c r="B688" s="15">
        <v>2020</v>
      </c>
      <c r="C688" s="15">
        <v>7</v>
      </c>
      <c r="D688" s="15">
        <v>7</v>
      </c>
      <c r="E688" s="15">
        <v>12</v>
      </c>
      <c r="F688" s="15" t="s">
        <v>227</v>
      </c>
      <c r="G688">
        <v>6.5528671729178048E-2</v>
      </c>
    </row>
    <row r="689" spans="1:7" ht="15" customHeight="1" x14ac:dyDescent="0.3">
      <c r="A689" s="15">
        <v>10</v>
      </c>
      <c r="B689" s="15">
        <v>2020</v>
      </c>
      <c r="C689" s="15">
        <v>7</v>
      </c>
      <c r="D689" s="15">
        <v>7</v>
      </c>
      <c r="E689" s="15">
        <v>13</v>
      </c>
      <c r="F689" s="15" t="s">
        <v>227</v>
      </c>
      <c r="G689">
        <v>1.8803134036551896E-2</v>
      </c>
    </row>
    <row r="690" spans="1:7" ht="15" customHeight="1" x14ac:dyDescent="0.3">
      <c r="A690" s="15">
        <v>10</v>
      </c>
      <c r="B690" s="15">
        <v>2020</v>
      </c>
      <c r="C690" s="15">
        <v>7</v>
      </c>
      <c r="D690" s="15">
        <v>7</v>
      </c>
      <c r="E690" s="15">
        <v>14</v>
      </c>
      <c r="F690" s="15" t="s">
        <v>227</v>
      </c>
      <c r="G690">
        <v>1.8803125493767201E-2</v>
      </c>
    </row>
    <row r="691" spans="1:7" ht="15" customHeight="1" x14ac:dyDescent="0.3">
      <c r="A691" s="15">
        <v>10</v>
      </c>
      <c r="B691" s="15">
        <v>2020</v>
      </c>
      <c r="C691" s="15">
        <v>7</v>
      </c>
      <c r="D691" s="15">
        <v>7</v>
      </c>
      <c r="E691" s="15">
        <v>15</v>
      </c>
      <c r="F691" s="15" t="s">
        <v>227</v>
      </c>
      <c r="G691">
        <v>2.5272686088626234E-2</v>
      </c>
    </row>
    <row r="692" spans="1:7" ht="15" customHeight="1" x14ac:dyDescent="0.3">
      <c r="A692" s="15">
        <v>10</v>
      </c>
      <c r="B692" s="15">
        <v>2020</v>
      </c>
      <c r="C692" s="15">
        <v>7</v>
      </c>
      <c r="D692" s="15">
        <v>7</v>
      </c>
      <c r="E692" s="15">
        <v>16</v>
      </c>
      <c r="F692" s="15" t="s">
        <v>227</v>
      </c>
      <c r="G692">
        <v>2.5272614751343871E-2</v>
      </c>
    </row>
    <row r="693" spans="1:7" ht="15" customHeight="1" x14ac:dyDescent="0.3">
      <c r="A693" s="15">
        <v>10</v>
      </c>
      <c r="B693" s="15">
        <v>2020</v>
      </c>
      <c r="C693" s="15">
        <v>7</v>
      </c>
      <c r="D693" s="15">
        <v>7</v>
      </c>
      <c r="E693" s="15">
        <v>17</v>
      </c>
      <c r="F693" s="15" t="s">
        <v>227</v>
      </c>
      <c r="G693">
        <v>2.5272649219806553E-2</v>
      </c>
    </row>
    <row r="694" spans="1:7" ht="15" customHeight="1" x14ac:dyDescent="0.3">
      <c r="A694" s="15">
        <v>10</v>
      </c>
      <c r="B694" s="15">
        <v>2020</v>
      </c>
      <c r="C694" s="15">
        <v>7</v>
      </c>
      <c r="D694" s="15">
        <v>7</v>
      </c>
      <c r="E694" s="15">
        <v>18</v>
      </c>
      <c r="F694" s="15" t="s">
        <v>227</v>
      </c>
      <c r="G694">
        <v>3.8510216522680565E-2</v>
      </c>
    </row>
    <row r="695" spans="1:7" ht="15" customHeight="1" x14ac:dyDescent="0.3">
      <c r="A695" s="15">
        <v>10</v>
      </c>
      <c r="B695" s="15">
        <v>2020</v>
      </c>
      <c r="C695" s="15">
        <v>7</v>
      </c>
      <c r="D695" s="15">
        <v>7</v>
      </c>
      <c r="E695" s="15">
        <v>19</v>
      </c>
      <c r="F695" s="15" t="s">
        <v>227</v>
      </c>
      <c r="G695">
        <v>1.8803095916663442E-2</v>
      </c>
    </row>
    <row r="696" spans="1:7" ht="15" customHeight="1" x14ac:dyDescent="0.3">
      <c r="A696" s="15">
        <v>10</v>
      </c>
      <c r="B696" s="15">
        <v>2020</v>
      </c>
      <c r="C696" s="15">
        <v>7</v>
      </c>
      <c r="D696" s="15">
        <v>7</v>
      </c>
      <c r="E696" s="15">
        <v>20</v>
      </c>
      <c r="F696" s="15" t="s">
        <v>227</v>
      </c>
      <c r="G696">
        <v>3.3165258148148219E-2</v>
      </c>
    </row>
    <row r="697" spans="1:7" ht="15" customHeight="1" x14ac:dyDescent="0.3">
      <c r="A697" s="15">
        <v>10</v>
      </c>
      <c r="B697" s="15">
        <v>2020</v>
      </c>
      <c r="C697" s="15">
        <v>7</v>
      </c>
      <c r="D697" s="15">
        <v>7</v>
      </c>
      <c r="E697" s="15">
        <v>21</v>
      </c>
      <c r="F697" s="15" t="s">
        <v>227</v>
      </c>
      <c r="G697">
        <v>6.5528767615581032E-2</v>
      </c>
    </row>
    <row r="698" spans="1:7" ht="15" customHeight="1" x14ac:dyDescent="0.3">
      <c r="A698" s="15">
        <v>10</v>
      </c>
      <c r="B698" s="15">
        <v>2020</v>
      </c>
      <c r="C698" s="15">
        <v>7</v>
      </c>
      <c r="D698" s="15">
        <v>7</v>
      </c>
      <c r="E698" s="15">
        <v>22</v>
      </c>
      <c r="F698" s="15" t="s">
        <v>227</v>
      </c>
      <c r="G698">
        <v>6.552881811655234E-2</v>
      </c>
    </row>
    <row r="699" spans="1:7" ht="15" customHeight="1" x14ac:dyDescent="0.3">
      <c r="A699" s="15">
        <v>10</v>
      </c>
      <c r="B699" s="15">
        <v>2020</v>
      </c>
      <c r="C699" s="15">
        <v>7</v>
      </c>
      <c r="D699" s="15">
        <v>7</v>
      </c>
      <c r="E699" s="15">
        <v>23</v>
      </c>
      <c r="F699" s="15" t="s">
        <v>227</v>
      </c>
      <c r="G699">
        <v>3.3165261492573879E-2</v>
      </c>
    </row>
    <row r="700" spans="1:7" ht="15" customHeight="1" x14ac:dyDescent="0.3">
      <c r="A700" s="15">
        <v>10</v>
      </c>
      <c r="B700" s="15">
        <v>2020</v>
      </c>
      <c r="C700" s="15">
        <v>7</v>
      </c>
      <c r="D700" s="15">
        <v>7</v>
      </c>
      <c r="E700" s="15">
        <v>24</v>
      </c>
      <c r="F700" s="15" t="s">
        <v>227</v>
      </c>
      <c r="G700">
        <v>6.552872483924152E-2</v>
      </c>
    </row>
    <row r="701" spans="1:7" ht="15" customHeight="1" x14ac:dyDescent="0.3">
      <c r="A701" s="15">
        <v>10</v>
      </c>
      <c r="B701" s="15">
        <v>2020</v>
      </c>
      <c r="C701" s="15">
        <v>7</v>
      </c>
      <c r="D701" s="15">
        <v>7</v>
      </c>
      <c r="E701" s="15">
        <v>25</v>
      </c>
      <c r="F701" s="15" t="s">
        <v>227</v>
      </c>
      <c r="G701">
        <v>6.5528925801442137E-2</v>
      </c>
    </row>
    <row r="702" spans="1:7" ht="15" customHeight="1" x14ac:dyDescent="0.3">
      <c r="A702" s="15">
        <v>10</v>
      </c>
      <c r="B702" s="15">
        <v>2020</v>
      </c>
      <c r="C702" s="15">
        <v>7</v>
      </c>
      <c r="D702" s="15">
        <v>7</v>
      </c>
      <c r="E702" s="15">
        <v>26</v>
      </c>
      <c r="F702" s="15" t="s">
        <v>227</v>
      </c>
      <c r="G702">
        <v>2.5272652365429513E-2</v>
      </c>
    </row>
    <row r="703" spans="1:7" ht="15" customHeight="1" x14ac:dyDescent="0.3">
      <c r="A703" s="15">
        <v>10</v>
      </c>
      <c r="B703" s="15">
        <v>2020</v>
      </c>
      <c r="C703" s="15">
        <v>7</v>
      </c>
      <c r="D703" s="15">
        <v>7</v>
      </c>
      <c r="E703" s="15">
        <v>27</v>
      </c>
      <c r="F703" s="15" t="s">
        <v>227</v>
      </c>
      <c r="G703">
        <v>1.8803128841227253E-2</v>
      </c>
    </row>
    <row r="704" spans="1:7" ht="15" customHeight="1" x14ac:dyDescent="0.3">
      <c r="A704" s="15">
        <v>10</v>
      </c>
      <c r="B704" s="15">
        <v>2020</v>
      </c>
      <c r="C704" s="15">
        <v>7</v>
      </c>
      <c r="D704" s="15">
        <v>7</v>
      </c>
      <c r="E704" s="15">
        <v>28</v>
      </c>
      <c r="F704" s="15" t="s">
        <v>227</v>
      </c>
      <c r="G704">
        <v>2.5272674298281516E-2</v>
      </c>
    </row>
    <row r="705" spans="1:7" ht="15" customHeight="1" x14ac:dyDescent="0.3">
      <c r="A705" s="15">
        <v>10</v>
      </c>
      <c r="B705" s="15">
        <v>2020</v>
      </c>
      <c r="C705" s="15">
        <v>7</v>
      </c>
      <c r="D705" s="15">
        <v>7</v>
      </c>
      <c r="E705" s="15">
        <v>29</v>
      </c>
      <c r="F705" s="15" t="s">
        <v>227</v>
      </c>
      <c r="G705">
        <v>1.8803128627253755E-2</v>
      </c>
    </row>
    <row r="706" spans="1:7" ht="15" customHeight="1" x14ac:dyDescent="0.3">
      <c r="A706" s="15">
        <v>10</v>
      </c>
      <c r="B706" s="15">
        <v>2020</v>
      </c>
      <c r="C706" s="15">
        <v>7</v>
      </c>
      <c r="D706" s="15">
        <v>7</v>
      </c>
      <c r="E706" s="15">
        <v>30</v>
      </c>
      <c r="F706" s="15" t="s">
        <v>227</v>
      </c>
      <c r="G706">
        <v>3.3165274181580759E-2</v>
      </c>
    </row>
    <row r="707" spans="1:7" ht="15" customHeight="1" x14ac:dyDescent="0.3">
      <c r="A707" s="15">
        <v>10</v>
      </c>
      <c r="B707" s="15">
        <v>2020</v>
      </c>
      <c r="C707" s="15">
        <v>7</v>
      </c>
      <c r="D707" s="15">
        <v>7</v>
      </c>
      <c r="E707" s="15">
        <v>31</v>
      </c>
      <c r="F707" s="15" t="s">
        <v>227</v>
      </c>
      <c r="G707">
        <v>6.5528929502834218E-2</v>
      </c>
    </row>
    <row r="708" spans="1:7" ht="15" customHeight="1" x14ac:dyDescent="0.3">
      <c r="A708" s="15">
        <v>10</v>
      </c>
      <c r="B708" s="15">
        <v>2020</v>
      </c>
      <c r="C708" s="15">
        <v>7</v>
      </c>
      <c r="D708" s="15">
        <v>7</v>
      </c>
      <c r="E708" s="15">
        <v>32</v>
      </c>
      <c r="F708" s="15" t="s">
        <v>227</v>
      </c>
      <c r="G708">
        <v>3.3165257941617225E-2</v>
      </c>
    </row>
    <row r="709" spans="1:7" ht="15" customHeight="1" x14ac:dyDescent="0.3">
      <c r="A709" s="15">
        <v>10</v>
      </c>
      <c r="B709" s="15">
        <v>2020</v>
      </c>
      <c r="C709" s="15">
        <v>7</v>
      </c>
      <c r="D709" s="15">
        <v>7</v>
      </c>
      <c r="E709" s="15">
        <v>33</v>
      </c>
      <c r="F709" s="15" t="s">
        <v>227</v>
      </c>
      <c r="G709">
        <v>1.8803109599625115E-2</v>
      </c>
    </row>
    <row r="710" spans="1:7" ht="15" customHeight="1" x14ac:dyDescent="0.3">
      <c r="A710" s="15">
        <v>10</v>
      </c>
      <c r="B710" s="15">
        <v>2020</v>
      </c>
      <c r="C710" s="15">
        <v>7</v>
      </c>
      <c r="D710" s="15">
        <v>7</v>
      </c>
      <c r="E710" s="15">
        <v>34</v>
      </c>
      <c r="F710" s="15" t="s">
        <v>227</v>
      </c>
      <c r="G710">
        <v>0.15794355033209495</v>
      </c>
    </row>
    <row r="711" spans="1:7" ht="15" customHeight="1" x14ac:dyDescent="0.3">
      <c r="A711" s="15">
        <v>10</v>
      </c>
      <c r="B711" s="15">
        <v>2020</v>
      </c>
      <c r="C711" s="15">
        <v>7</v>
      </c>
      <c r="D711" s="15">
        <v>7</v>
      </c>
      <c r="E711" s="15">
        <v>35</v>
      </c>
      <c r="F711" s="15" t="s">
        <v>227</v>
      </c>
      <c r="G711">
        <v>0.15794346032121118</v>
      </c>
    </row>
    <row r="712" spans="1:7" ht="15" customHeight="1" x14ac:dyDescent="0.3">
      <c r="A712" s="15">
        <v>10</v>
      </c>
      <c r="B712" s="15">
        <v>2020</v>
      </c>
      <c r="C712" s="15">
        <v>7</v>
      </c>
      <c r="D712" s="15">
        <v>7</v>
      </c>
      <c r="E712" s="15">
        <v>36</v>
      </c>
      <c r="F712" s="15" t="s">
        <v>227</v>
      </c>
      <c r="G712">
        <v>1.8803118267372236E-2</v>
      </c>
    </row>
    <row r="713" spans="1:7" ht="15" customHeight="1" x14ac:dyDescent="0.3">
      <c r="A713" s="15">
        <v>10</v>
      </c>
      <c r="B713" s="15">
        <v>2020</v>
      </c>
      <c r="C713" s="15">
        <v>7</v>
      </c>
      <c r="D713" s="15">
        <v>7</v>
      </c>
      <c r="E713" s="15">
        <v>37</v>
      </c>
      <c r="F713" s="15" t="s">
        <v>227</v>
      </c>
      <c r="G713">
        <v>1.3141821466433222E-2</v>
      </c>
    </row>
    <row r="714" spans="1:7" ht="15" customHeight="1" x14ac:dyDescent="0.3">
      <c r="A714" s="15">
        <v>10</v>
      </c>
      <c r="B714" s="15">
        <v>2020</v>
      </c>
      <c r="C714" s="15">
        <v>7</v>
      </c>
      <c r="D714" s="15">
        <v>7</v>
      </c>
      <c r="E714" s="15">
        <v>38</v>
      </c>
      <c r="F714" s="15" t="s">
        <v>227</v>
      </c>
      <c r="G714">
        <v>3.0314393669917301E-2</v>
      </c>
    </row>
    <row r="715" spans="1:7" ht="15" customHeight="1" x14ac:dyDescent="0.3">
      <c r="A715" s="15">
        <v>10</v>
      </c>
      <c r="B715" s="15">
        <v>2020</v>
      </c>
      <c r="C715" s="15">
        <v>7</v>
      </c>
      <c r="D715" s="15">
        <v>7</v>
      </c>
      <c r="E715" s="15">
        <v>39</v>
      </c>
      <c r="F715" s="15" t="s">
        <v>227</v>
      </c>
      <c r="G715">
        <v>3.2627832425164288E-2</v>
      </c>
    </row>
    <row r="716" spans="1:7" ht="15" customHeight="1" x14ac:dyDescent="0.3">
      <c r="A716" s="15">
        <v>10</v>
      </c>
      <c r="B716" s="15">
        <v>2020</v>
      </c>
      <c r="C716" s="15">
        <v>7</v>
      </c>
      <c r="D716" s="15">
        <v>7</v>
      </c>
      <c r="E716" s="15">
        <v>40</v>
      </c>
      <c r="F716" s="15" t="s">
        <v>227</v>
      </c>
      <c r="G716">
        <v>3.16246088265131E-2</v>
      </c>
    </row>
    <row r="717" spans="1:7" ht="15" customHeight="1" x14ac:dyDescent="0.3">
      <c r="A717" s="15">
        <v>10</v>
      </c>
      <c r="B717" s="15">
        <v>2020</v>
      </c>
      <c r="C717" s="15">
        <v>7</v>
      </c>
      <c r="D717" s="15">
        <v>7</v>
      </c>
      <c r="E717" s="15">
        <v>41</v>
      </c>
      <c r="F717" s="15" t="s">
        <v>227</v>
      </c>
      <c r="G717">
        <v>4.8530456081573935E-2</v>
      </c>
    </row>
    <row r="718" spans="1:7" ht="15" customHeight="1" x14ac:dyDescent="0.3">
      <c r="A718" s="15">
        <v>10</v>
      </c>
      <c r="B718" s="15">
        <v>2020</v>
      </c>
      <c r="C718" s="15">
        <v>7</v>
      </c>
      <c r="D718" s="15">
        <v>7</v>
      </c>
      <c r="E718" s="15">
        <v>42</v>
      </c>
      <c r="F718" s="15" t="s">
        <v>227</v>
      </c>
      <c r="G718">
        <v>1.8803094979825796E-2</v>
      </c>
    </row>
    <row r="719" spans="1:7" ht="15" customHeight="1" x14ac:dyDescent="0.3">
      <c r="A719" s="15">
        <v>10</v>
      </c>
      <c r="B719" s="15">
        <v>2020</v>
      </c>
      <c r="C719" s="15">
        <v>7</v>
      </c>
      <c r="D719" s="15">
        <v>7</v>
      </c>
      <c r="E719" s="15">
        <v>43</v>
      </c>
      <c r="F719" s="15" t="s">
        <v>227</v>
      </c>
      <c r="G719">
        <v>6.5528863339808632E-2</v>
      </c>
    </row>
    <row r="720" spans="1:7" ht="15" customHeight="1" x14ac:dyDescent="0.3">
      <c r="A720" s="15">
        <v>10</v>
      </c>
      <c r="B720" s="15">
        <v>2020</v>
      </c>
      <c r="C720" s="15">
        <v>7</v>
      </c>
      <c r="D720" s="15">
        <v>7</v>
      </c>
      <c r="E720" s="15">
        <v>44</v>
      </c>
      <c r="F720" s="15" t="s">
        <v>227</v>
      </c>
      <c r="G720">
        <v>6.5528830161875939E-2</v>
      </c>
    </row>
    <row r="721" spans="1:7" ht="15" customHeight="1" x14ac:dyDescent="0.3">
      <c r="A721" s="15">
        <v>10</v>
      </c>
      <c r="B721" s="15">
        <v>2020</v>
      </c>
      <c r="C721" s="15">
        <v>7</v>
      </c>
      <c r="D721" s="15">
        <v>7</v>
      </c>
      <c r="E721" s="15">
        <v>45</v>
      </c>
      <c r="F721" s="15" t="s">
        <v>227</v>
      </c>
      <c r="G721">
        <v>1.8803086980461382E-2</v>
      </c>
    </row>
    <row r="722" spans="1:7" ht="15" customHeight="1" x14ac:dyDescent="0.3">
      <c r="A722" s="15">
        <v>10</v>
      </c>
      <c r="B722" s="15">
        <v>2020</v>
      </c>
      <c r="C722" s="15">
        <v>7</v>
      </c>
      <c r="D722" s="15">
        <v>7</v>
      </c>
      <c r="E722" s="15">
        <v>46</v>
      </c>
      <c r="F722" s="15" t="s">
        <v>227</v>
      </c>
      <c r="G722">
        <v>6.5528889979268035E-2</v>
      </c>
    </row>
    <row r="723" spans="1:7" ht="15" customHeight="1" x14ac:dyDescent="0.3">
      <c r="A723" s="15">
        <v>10</v>
      </c>
      <c r="B723" s="15">
        <v>2020</v>
      </c>
      <c r="C723" s="15">
        <v>7</v>
      </c>
      <c r="D723" s="15">
        <v>7</v>
      </c>
      <c r="E723" s="15">
        <v>47</v>
      </c>
      <c r="F723" s="15" t="s">
        <v>227</v>
      </c>
      <c r="G723">
        <v>6.5528933917067808E-2</v>
      </c>
    </row>
    <row r="724" spans="1:7" ht="15" customHeight="1" x14ac:dyDescent="0.3">
      <c r="A724" s="15">
        <v>10</v>
      </c>
      <c r="B724" s="15">
        <v>2020</v>
      </c>
      <c r="C724" s="15">
        <v>7</v>
      </c>
      <c r="D724" s="15">
        <v>7</v>
      </c>
      <c r="E724" s="15">
        <v>48</v>
      </c>
      <c r="F724" s="15" t="s">
        <v>227</v>
      </c>
      <c r="G724">
        <v>6.5528757354875899E-2</v>
      </c>
    </row>
    <row r="725" spans="1:7" ht="15" customHeight="1" x14ac:dyDescent="0.3">
      <c r="A725" s="15">
        <v>10</v>
      </c>
      <c r="B725" s="15">
        <v>2020</v>
      </c>
      <c r="C725" s="15">
        <v>7</v>
      </c>
      <c r="D725" s="15">
        <v>7</v>
      </c>
      <c r="E725" s="15">
        <v>49</v>
      </c>
      <c r="F725" s="15" t="s">
        <v>227</v>
      </c>
      <c r="G725">
        <v>3.3165302851255053E-2</v>
      </c>
    </row>
    <row r="726" spans="1:7" ht="15" customHeight="1" x14ac:dyDescent="0.3">
      <c r="A726" s="15">
        <v>10</v>
      </c>
      <c r="B726" s="15">
        <v>2020</v>
      </c>
      <c r="C726" s="15">
        <v>7</v>
      </c>
      <c r="D726" s="15">
        <v>7</v>
      </c>
      <c r="E726" s="15">
        <v>50</v>
      </c>
      <c r="F726" s="15" t="s">
        <v>227</v>
      </c>
      <c r="G726">
        <v>6.5528832336903972E-2</v>
      </c>
    </row>
    <row r="727" spans="1:7" ht="15" customHeight="1" x14ac:dyDescent="0.3">
      <c r="A727" s="15">
        <v>10</v>
      </c>
      <c r="B727" s="15">
        <v>2020</v>
      </c>
      <c r="C727" s="15">
        <v>7</v>
      </c>
      <c r="D727" s="15">
        <v>7</v>
      </c>
      <c r="E727" s="15">
        <v>51</v>
      </c>
      <c r="F727" s="15" t="s">
        <v>227</v>
      </c>
      <c r="G727">
        <v>6.5528782772250271E-2</v>
      </c>
    </row>
    <row r="728" spans="1:7" ht="15" customHeight="1" x14ac:dyDescent="0.3">
      <c r="A728" s="15">
        <v>10</v>
      </c>
      <c r="B728" s="15">
        <v>2020</v>
      </c>
      <c r="C728" s="15">
        <v>7</v>
      </c>
      <c r="D728" s="15">
        <v>7</v>
      </c>
      <c r="E728" s="15">
        <v>52</v>
      </c>
      <c r="F728" s="15" t="s">
        <v>227</v>
      </c>
      <c r="G728">
        <v>1.8803097131044982E-2</v>
      </c>
    </row>
    <row r="729" spans="1:7" ht="15" customHeight="1" x14ac:dyDescent="0.3">
      <c r="A729" s="15">
        <v>10</v>
      </c>
      <c r="B729" s="15">
        <v>2020</v>
      </c>
      <c r="C729" s="15">
        <v>7</v>
      </c>
      <c r="D729" s="15">
        <v>7</v>
      </c>
      <c r="E729" s="15">
        <v>53</v>
      </c>
      <c r="F729" s="15" t="s">
        <v>227</v>
      </c>
      <c r="G729">
        <v>4.1544709360915123E-2</v>
      </c>
    </row>
    <row r="730" spans="1:7" ht="15" customHeight="1" x14ac:dyDescent="0.3">
      <c r="A730" s="15">
        <v>10</v>
      </c>
      <c r="B730" s="15">
        <v>2020</v>
      </c>
      <c r="C730" s="15">
        <v>7</v>
      </c>
      <c r="D730" s="15">
        <v>7</v>
      </c>
      <c r="E730" s="15">
        <v>54</v>
      </c>
      <c r="F730" s="15" t="s">
        <v>227</v>
      </c>
      <c r="G730">
        <v>2.8790858902527375E-2</v>
      </c>
    </row>
    <row r="731" spans="1:7" ht="15" customHeight="1" x14ac:dyDescent="0.3">
      <c r="A731" s="15">
        <v>10</v>
      </c>
      <c r="B731" s="15">
        <v>2020</v>
      </c>
      <c r="C731" s="15">
        <v>7</v>
      </c>
      <c r="D731" s="15">
        <v>7</v>
      </c>
      <c r="E731" s="15">
        <v>55</v>
      </c>
      <c r="F731" s="15" t="s">
        <v>227</v>
      </c>
      <c r="G731">
        <v>2.8790897855638022E-2</v>
      </c>
    </row>
    <row r="732" spans="1:7" ht="15" customHeight="1" x14ac:dyDescent="0.3">
      <c r="A732" s="15">
        <v>10</v>
      </c>
      <c r="B732" s="15">
        <v>2020</v>
      </c>
      <c r="C732" s="15">
        <v>7</v>
      </c>
      <c r="D732" s="15">
        <v>7</v>
      </c>
      <c r="E732" s="15">
        <v>56</v>
      </c>
      <c r="F732" s="15" t="s">
        <v>227</v>
      </c>
      <c r="G732">
        <v>6.5528933917067808E-2</v>
      </c>
    </row>
    <row r="733" spans="1:7" ht="15" customHeight="1" x14ac:dyDescent="0.3">
      <c r="A733" s="15">
        <v>10</v>
      </c>
      <c r="B733" s="15">
        <v>2020</v>
      </c>
      <c r="C733" s="15">
        <v>7</v>
      </c>
      <c r="D733" s="15">
        <v>7</v>
      </c>
      <c r="E733" s="15">
        <v>57</v>
      </c>
      <c r="F733" s="15" t="s">
        <v>227</v>
      </c>
      <c r="G733">
        <v>6.5528825493529397E-2</v>
      </c>
    </row>
    <row r="734" spans="1:7" ht="15" customHeight="1" x14ac:dyDescent="0.3">
      <c r="A734" s="15">
        <v>10</v>
      </c>
      <c r="B734" s="15">
        <v>2020</v>
      </c>
      <c r="C734" s="15">
        <v>7</v>
      </c>
      <c r="D734" s="15">
        <v>7</v>
      </c>
      <c r="E734" s="15">
        <v>58</v>
      </c>
      <c r="F734" s="15" t="s">
        <v>227</v>
      </c>
      <c r="G734">
        <v>3.316519461951422E-2</v>
      </c>
    </row>
    <row r="735" spans="1:7" ht="15" customHeight="1" x14ac:dyDescent="0.3">
      <c r="A735" s="15">
        <v>10</v>
      </c>
      <c r="B735" s="15">
        <v>2020</v>
      </c>
      <c r="C735" s="15">
        <v>7</v>
      </c>
      <c r="D735" s="15">
        <v>7</v>
      </c>
      <c r="E735" s="15">
        <v>59</v>
      </c>
      <c r="F735" s="15" t="s">
        <v>227</v>
      </c>
      <c r="G735">
        <v>3.3165190582566513E-2</v>
      </c>
    </row>
    <row r="736" spans="1:7" ht="15" customHeight="1" x14ac:dyDescent="0.3">
      <c r="A736" s="15">
        <v>10</v>
      </c>
      <c r="B736" s="15">
        <v>2020</v>
      </c>
      <c r="C736" s="15">
        <v>7</v>
      </c>
      <c r="D736" s="15">
        <v>7</v>
      </c>
      <c r="E736" s="15">
        <v>60</v>
      </c>
      <c r="F736" s="15" t="s">
        <v>227</v>
      </c>
      <c r="G736">
        <v>6.1017508043288947E-2</v>
      </c>
    </row>
    <row r="737" spans="1:7" ht="15" customHeight="1" x14ac:dyDescent="0.3">
      <c r="A737" s="15">
        <v>10</v>
      </c>
      <c r="B737" s="15">
        <v>2020</v>
      </c>
      <c r="C737" s="15">
        <v>7</v>
      </c>
      <c r="D737" s="15">
        <v>7</v>
      </c>
      <c r="E737" s="15">
        <v>61</v>
      </c>
      <c r="F737" s="15" t="s">
        <v>227</v>
      </c>
    </row>
    <row r="738" spans="1:7" ht="15" customHeight="1" x14ac:dyDescent="0.3">
      <c r="A738" s="15">
        <v>10</v>
      </c>
      <c r="B738" s="15">
        <v>2020</v>
      </c>
      <c r="C738" s="15">
        <v>7</v>
      </c>
      <c r="D738" s="15">
        <v>7</v>
      </c>
      <c r="E738" s="15">
        <v>62</v>
      </c>
      <c r="F738" s="15" t="s">
        <v>227</v>
      </c>
      <c r="G738">
        <v>5.7496215133229944E-2</v>
      </c>
    </row>
    <row r="739" spans="1:7" ht="15" customHeight="1" x14ac:dyDescent="0.3">
      <c r="A739" s="15">
        <v>10</v>
      </c>
      <c r="B739" s="15">
        <v>2020</v>
      </c>
      <c r="C739" s="15">
        <v>7</v>
      </c>
      <c r="D739" s="15">
        <v>7</v>
      </c>
      <c r="E739" s="15">
        <v>63</v>
      </c>
      <c r="F739" s="15" t="s">
        <v>227</v>
      </c>
      <c r="G739">
        <v>2.8790885812733803E-2</v>
      </c>
    </row>
    <row r="740" spans="1:7" ht="15" customHeight="1" x14ac:dyDescent="0.3">
      <c r="A740" s="15">
        <v>10</v>
      </c>
      <c r="B740" s="15">
        <v>2020</v>
      </c>
      <c r="C740" s="15">
        <v>7</v>
      </c>
      <c r="D740" s="15">
        <v>7</v>
      </c>
      <c r="E740" s="15">
        <v>64</v>
      </c>
      <c r="F740" s="15" t="s">
        <v>227</v>
      </c>
      <c r="G740">
        <v>4.8103025745590701E-2</v>
      </c>
    </row>
    <row r="741" spans="1:7" ht="15" customHeight="1" x14ac:dyDescent="0.3">
      <c r="A741" s="15">
        <v>10</v>
      </c>
      <c r="B741" s="15">
        <v>2020</v>
      </c>
      <c r="C741" s="15">
        <v>7</v>
      </c>
      <c r="D741" s="15">
        <v>7</v>
      </c>
      <c r="E741" s="15">
        <v>65</v>
      </c>
      <c r="F741" s="15" t="s">
        <v>227</v>
      </c>
      <c r="G741">
        <v>1.6160823928957561E-2</v>
      </c>
    </row>
    <row r="742" spans="1:7" ht="15" customHeight="1" x14ac:dyDescent="0.3">
      <c r="A742" s="15">
        <v>10</v>
      </c>
      <c r="B742" s="15">
        <v>2020</v>
      </c>
      <c r="C742" s="15">
        <v>7</v>
      </c>
      <c r="D742" s="15">
        <v>7</v>
      </c>
      <c r="E742" s="15">
        <v>66</v>
      </c>
      <c r="F742" s="15" t="s">
        <v>227</v>
      </c>
      <c r="G742">
        <v>5.7496442465967565E-2</v>
      </c>
    </row>
    <row r="743" spans="1:7" ht="15" customHeight="1" x14ac:dyDescent="0.3">
      <c r="A743" s="15">
        <v>10</v>
      </c>
      <c r="B743" s="15">
        <v>2020</v>
      </c>
      <c r="C743" s="15">
        <v>7</v>
      </c>
      <c r="D743" s="15">
        <v>7</v>
      </c>
      <c r="E743" s="15">
        <v>67</v>
      </c>
      <c r="F743" s="15" t="s">
        <v>227</v>
      </c>
    </row>
    <row r="744" spans="1:7" ht="15" customHeight="1" x14ac:dyDescent="0.3">
      <c r="A744" s="15">
        <v>10</v>
      </c>
      <c r="B744" s="15">
        <v>2020</v>
      </c>
      <c r="C744" s="15">
        <v>7</v>
      </c>
      <c r="D744" s="15">
        <v>7</v>
      </c>
      <c r="E744" s="15">
        <v>68</v>
      </c>
      <c r="F744" s="15" t="s">
        <v>227</v>
      </c>
      <c r="G744">
        <v>6.1017411173830104E-2</v>
      </c>
    </row>
    <row r="745" spans="1:7" ht="15" customHeight="1" x14ac:dyDescent="0.3">
      <c r="A745" s="15">
        <v>10</v>
      </c>
      <c r="B745" s="15">
        <v>2020</v>
      </c>
      <c r="C745" s="15">
        <v>7</v>
      </c>
      <c r="D745" s="15">
        <v>7</v>
      </c>
      <c r="E745" s="15">
        <v>69</v>
      </c>
      <c r="F745" s="15" t="s">
        <v>227</v>
      </c>
      <c r="G745">
        <v>2.1137765100024717E-2</v>
      </c>
    </row>
    <row r="746" spans="1:7" ht="15" customHeight="1" x14ac:dyDescent="0.3">
      <c r="A746" s="15">
        <v>10</v>
      </c>
      <c r="B746" s="15">
        <v>2020</v>
      </c>
      <c r="C746" s="15">
        <v>7</v>
      </c>
      <c r="D746" s="15">
        <v>7</v>
      </c>
      <c r="E746" s="15">
        <v>70</v>
      </c>
      <c r="F746" s="15" t="s">
        <v>227</v>
      </c>
      <c r="G746">
        <v>2.1137792797020279E-2</v>
      </c>
    </row>
    <row r="747" spans="1:7" ht="15" customHeight="1" x14ac:dyDescent="0.3">
      <c r="A747" s="15">
        <v>10</v>
      </c>
      <c r="B747" s="15">
        <v>2020</v>
      </c>
      <c r="C747" s="15">
        <v>7</v>
      </c>
      <c r="D747" s="15">
        <v>7</v>
      </c>
      <c r="E747" s="15">
        <v>71</v>
      </c>
      <c r="F747" s="15" t="s">
        <v>227</v>
      </c>
      <c r="G747">
        <v>2.1137713110714641E-2</v>
      </c>
    </row>
    <row r="748" spans="1:7" ht="15" customHeight="1" x14ac:dyDescent="0.3">
      <c r="A748" s="15">
        <v>10</v>
      </c>
      <c r="B748" s="15">
        <v>2020</v>
      </c>
      <c r="C748" s="15">
        <v>7</v>
      </c>
      <c r="D748" s="15">
        <v>7</v>
      </c>
      <c r="E748" s="15">
        <v>72</v>
      </c>
      <c r="F748" s="15" t="s">
        <v>227</v>
      </c>
      <c r="G748">
        <v>2.1137745340578204E-2</v>
      </c>
    </row>
    <row r="749" spans="1:7" ht="15" customHeight="1" x14ac:dyDescent="0.3">
      <c r="A749" s="15">
        <v>10</v>
      </c>
      <c r="B749" s="15">
        <v>2020</v>
      </c>
      <c r="C749" s="15">
        <v>7</v>
      </c>
      <c r="D749" s="15">
        <v>7</v>
      </c>
      <c r="E749" s="15">
        <v>73</v>
      </c>
      <c r="F749" s="15" t="s">
        <v>227</v>
      </c>
      <c r="G749">
        <v>6.5528835810535327E-2</v>
      </c>
    </row>
    <row r="750" spans="1:7" ht="15" customHeight="1" x14ac:dyDescent="0.3">
      <c r="A750" s="15">
        <v>10</v>
      </c>
      <c r="B750" s="15">
        <v>2020</v>
      </c>
      <c r="C750" s="15">
        <v>7</v>
      </c>
      <c r="D750" s="15">
        <v>7</v>
      </c>
      <c r="E750" s="15">
        <v>74</v>
      </c>
      <c r="F750" s="15" t="s">
        <v>227</v>
      </c>
      <c r="G750">
        <v>6.5528834082364526E-2</v>
      </c>
    </row>
    <row r="751" spans="1:7" ht="15" customHeight="1" x14ac:dyDescent="0.3">
      <c r="A751" s="15">
        <v>10</v>
      </c>
      <c r="B751" s="15">
        <v>2020</v>
      </c>
      <c r="C751" s="15">
        <v>7</v>
      </c>
      <c r="D751" s="15">
        <v>7</v>
      </c>
      <c r="E751" s="15">
        <v>75</v>
      </c>
      <c r="F751" s="15" t="s">
        <v>227</v>
      </c>
    </row>
    <row r="752" spans="1:7" ht="15" customHeight="1" x14ac:dyDescent="0.3">
      <c r="A752" s="15">
        <v>11</v>
      </c>
      <c r="B752" s="15">
        <v>2020</v>
      </c>
      <c r="C752" s="15">
        <v>7</v>
      </c>
      <c r="D752" s="15">
        <v>13</v>
      </c>
      <c r="E752" s="15">
        <v>1</v>
      </c>
      <c r="F752" s="15" t="s">
        <v>227</v>
      </c>
      <c r="G752">
        <v>3.0592025157105209E-2</v>
      </c>
    </row>
    <row r="753" spans="1:7" ht="15" customHeight="1" x14ac:dyDescent="0.3">
      <c r="A753" s="15">
        <v>11</v>
      </c>
      <c r="B753" s="15">
        <v>2020</v>
      </c>
      <c r="C753" s="15">
        <v>7</v>
      </c>
      <c r="D753" s="15">
        <v>13</v>
      </c>
      <c r="E753" s="15">
        <v>2</v>
      </c>
      <c r="F753" s="15" t="s">
        <v>227</v>
      </c>
      <c r="G753">
        <v>1.7104123085466404E-2</v>
      </c>
    </row>
    <row r="754" spans="1:7" ht="15" customHeight="1" x14ac:dyDescent="0.3">
      <c r="A754" s="15">
        <v>11</v>
      </c>
      <c r="B754" s="15">
        <v>2020</v>
      </c>
      <c r="C754" s="15">
        <v>7</v>
      </c>
      <c r="D754" s="15">
        <v>13</v>
      </c>
      <c r="E754" s="15">
        <v>3</v>
      </c>
      <c r="F754" s="15" t="s">
        <v>227</v>
      </c>
      <c r="G754">
        <v>1.71041575011972E-2</v>
      </c>
    </row>
    <row r="755" spans="1:7" ht="15" customHeight="1" x14ac:dyDescent="0.3">
      <c r="A755" s="15">
        <v>11</v>
      </c>
      <c r="B755" s="15">
        <v>2020</v>
      </c>
      <c r="C755" s="15">
        <v>7</v>
      </c>
      <c r="D755" s="15">
        <v>13</v>
      </c>
      <c r="E755" s="15">
        <v>4</v>
      </c>
      <c r="F755" s="15" t="s">
        <v>227</v>
      </c>
      <c r="G755">
        <v>1.7104102810961454E-2</v>
      </c>
    </row>
    <row r="756" spans="1:7" ht="15" customHeight="1" x14ac:dyDescent="0.3">
      <c r="A756" s="15">
        <v>11</v>
      </c>
      <c r="B756" s="15">
        <v>2020</v>
      </c>
      <c r="C756" s="15">
        <v>7</v>
      </c>
      <c r="D756" s="15">
        <v>13</v>
      </c>
      <c r="E756" s="15">
        <v>5</v>
      </c>
      <c r="F756" s="15" t="s">
        <v>227</v>
      </c>
      <c r="G756">
        <v>6.1347345055368499E-2</v>
      </c>
    </row>
    <row r="757" spans="1:7" ht="15" customHeight="1" x14ac:dyDescent="0.3">
      <c r="A757" s="15">
        <v>11</v>
      </c>
      <c r="B757" s="15">
        <v>2020</v>
      </c>
      <c r="C757" s="15">
        <v>7</v>
      </c>
      <c r="D757" s="15">
        <v>13</v>
      </c>
      <c r="E757" s="15">
        <v>6</v>
      </c>
      <c r="F757" s="15" t="s">
        <v>227</v>
      </c>
      <c r="G757">
        <v>2.6144886903184211E-2</v>
      </c>
    </row>
    <row r="758" spans="1:7" ht="15" customHeight="1" x14ac:dyDescent="0.3">
      <c r="A758" s="15">
        <v>11</v>
      </c>
      <c r="B758" s="15">
        <v>2020</v>
      </c>
      <c r="C758" s="15">
        <v>7</v>
      </c>
      <c r="D758" s="15">
        <v>13</v>
      </c>
      <c r="E758" s="15">
        <v>7</v>
      </c>
      <c r="F758" s="15" t="s">
        <v>227</v>
      </c>
      <c r="G758">
        <v>1.710415152697832E-2</v>
      </c>
    </row>
    <row r="759" spans="1:7" ht="15" customHeight="1" x14ac:dyDescent="0.3">
      <c r="A759" s="15">
        <v>11</v>
      </c>
      <c r="B759" s="15">
        <v>2020</v>
      </c>
      <c r="C759" s="15">
        <v>7</v>
      </c>
      <c r="D759" s="15">
        <v>13</v>
      </c>
      <c r="E759" s="15">
        <v>8</v>
      </c>
      <c r="F759" s="15" t="s">
        <v>227</v>
      </c>
      <c r="G759">
        <v>1.7104162371298203E-2</v>
      </c>
    </row>
    <row r="760" spans="1:7" ht="15" customHeight="1" x14ac:dyDescent="0.3">
      <c r="A760" s="15">
        <v>11</v>
      </c>
      <c r="B760" s="15">
        <v>2020</v>
      </c>
      <c r="C760" s="15">
        <v>7</v>
      </c>
      <c r="D760" s="15">
        <v>13</v>
      </c>
      <c r="E760" s="15">
        <v>9</v>
      </c>
      <c r="F760" s="15" t="s">
        <v>227</v>
      </c>
      <c r="G760">
        <v>3.8141268207811947E-2</v>
      </c>
    </row>
    <row r="761" spans="1:7" ht="15" customHeight="1" x14ac:dyDescent="0.3">
      <c r="A761" s="15">
        <v>11</v>
      </c>
      <c r="B761" s="15">
        <v>2020</v>
      </c>
      <c r="C761" s="15">
        <v>7</v>
      </c>
      <c r="D761" s="15">
        <v>13</v>
      </c>
      <c r="E761" s="15">
        <v>10</v>
      </c>
      <c r="F761" s="15" t="s">
        <v>227</v>
      </c>
      <c r="G761">
        <v>6.1347258990566735E-2</v>
      </c>
    </row>
    <row r="762" spans="1:7" ht="15" customHeight="1" x14ac:dyDescent="0.3">
      <c r="A762" s="15">
        <v>11</v>
      </c>
      <c r="B762" s="15">
        <v>2020</v>
      </c>
      <c r="C762" s="15">
        <v>7</v>
      </c>
      <c r="D762" s="15">
        <v>13</v>
      </c>
      <c r="E762" s="15">
        <v>11</v>
      </c>
      <c r="F762" s="15" t="s">
        <v>227</v>
      </c>
      <c r="G762">
        <v>6.1347304557064157E-2</v>
      </c>
    </row>
    <row r="763" spans="1:7" ht="15" customHeight="1" x14ac:dyDescent="0.3">
      <c r="A763" s="15">
        <v>11</v>
      </c>
      <c r="B763" s="15">
        <v>2020</v>
      </c>
      <c r="C763" s="15">
        <v>7</v>
      </c>
      <c r="D763" s="15">
        <v>13</v>
      </c>
      <c r="E763" s="15">
        <v>12</v>
      </c>
      <c r="F763" s="15" t="s">
        <v>227</v>
      </c>
      <c r="G763">
        <v>6.1347319978343286E-2</v>
      </c>
    </row>
    <row r="764" spans="1:7" ht="15" customHeight="1" x14ac:dyDescent="0.3">
      <c r="A764" s="15">
        <v>11</v>
      </c>
      <c r="B764" s="15">
        <v>2020</v>
      </c>
      <c r="C764" s="15">
        <v>7</v>
      </c>
      <c r="D764" s="15">
        <v>13</v>
      </c>
      <c r="E764" s="15">
        <v>13</v>
      </c>
      <c r="F764" s="15" t="s">
        <v>227</v>
      </c>
      <c r="G764">
        <v>1.7104148794728262E-2</v>
      </c>
    </row>
    <row r="765" spans="1:7" ht="15" customHeight="1" x14ac:dyDescent="0.3">
      <c r="A765" s="15">
        <v>11</v>
      </c>
      <c r="B765" s="15">
        <v>2020</v>
      </c>
      <c r="C765" s="15">
        <v>7</v>
      </c>
      <c r="D765" s="15">
        <v>13</v>
      </c>
      <c r="E765" s="15">
        <v>14</v>
      </c>
      <c r="F765" s="15" t="s">
        <v>227</v>
      </c>
      <c r="G765">
        <v>1.7104139777340578E-2</v>
      </c>
    </row>
    <row r="766" spans="1:7" ht="15" customHeight="1" x14ac:dyDescent="0.3">
      <c r="A766" s="15">
        <v>11</v>
      </c>
      <c r="B766" s="15">
        <v>2020</v>
      </c>
      <c r="C766" s="15">
        <v>7</v>
      </c>
      <c r="D766" s="15">
        <v>13</v>
      </c>
      <c r="E766" s="15">
        <v>15</v>
      </c>
      <c r="F766" s="15" t="s">
        <v>227</v>
      </c>
      <c r="G766">
        <v>2.3359033755748635E-2</v>
      </c>
    </row>
    <row r="767" spans="1:7" ht="15" customHeight="1" x14ac:dyDescent="0.3">
      <c r="A767" s="15">
        <v>11</v>
      </c>
      <c r="B767" s="15">
        <v>2020</v>
      </c>
      <c r="C767" s="15">
        <v>7</v>
      </c>
      <c r="D767" s="15">
        <v>13</v>
      </c>
      <c r="E767" s="15">
        <v>16</v>
      </c>
      <c r="F767" s="15" t="s">
        <v>227</v>
      </c>
      <c r="G767">
        <v>2.335898128115959E-2</v>
      </c>
    </row>
    <row r="768" spans="1:7" ht="15" customHeight="1" x14ac:dyDescent="0.3">
      <c r="A768" s="15">
        <v>11</v>
      </c>
      <c r="B768" s="15">
        <v>2020</v>
      </c>
      <c r="C768" s="15">
        <v>7</v>
      </c>
      <c r="D768" s="15">
        <v>13</v>
      </c>
      <c r="E768" s="15">
        <v>17</v>
      </c>
      <c r="F768" s="15" t="s">
        <v>227</v>
      </c>
      <c r="G768">
        <v>2.3359025035215038E-2</v>
      </c>
    </row>
    <row r="769" spans="1:7" ht="15" customHeight="1" x14ac:dyDescent="0.3">
      <c r="A769" s="15">
        <v>11</v>
      </c>
      <c r="B769" s="15">
        <v>2020</v>
      </c>
      <c r="C769" s="15">
        <v>7</v>
      </c>
      <c r="D769" s="15">
        <v>13</v>
      </c>
      <c r="E769" s="15">
        <v>18</v>
      </c>
      <c r="F769" s="15" t="s">
        <v>227</v>
      </c>
      <c r="G769">
        <v>3.5599065841319895E-2</v>
      </c>
    </row>
    <row r="770" spans="1:7" ht="15" customHeight="1" x14ac:dyDescent="0.3">
      <c r="A770" s="15">
        <v>11</v>
      </c>
      <c r="B770" s="15">
        <v>2020</v>
      </c>
      <c r="C770" s="15">
        <v>7</v>
      </c>
      <c r="D770" s="15">
        <v>13</v>
      </c>
      <c r="E770" s="15">
        <v>19</v>
      </c>
      <c r="F770" s="15" t="s">
        <v>227</v>
      </c>
      <c r="G770">
        <v>1.7104119642844959E-2</v>
      </c>
    </row>
    <row r="771" spans="1:7" ht="15" customHeight="1" x14ac:dyDescent="0.3">
      <c r="A771" s="15">
        <v>11</v>
      </c>
      <c r="B771" s="15">
        <v>2020</v>
      </c>
      <c r="C771" s="15">
        <v>7</v>
      </c>
      <c r="D771" s="15">
        <v>13</v>
      </c>
      <c r="E771" s="15">
        <v>20</v>
      </c>
      <c r="F771" s="15" t="s">
        <v>227</v>
      </c>
      <c r="G771">
        <v>3.0591975047821244E-2</v>
      </c>
    </row>
    <row r="772" spans="1:7" ht="15" customHeight="1" x14ac:dyDescent="0.3">
      <c r="A772" s="15">
        <v>11</v>
      </c>
      <c r="B772" s="15">
        <v>2020</v>
      </c>
      <c r="C772" s="15">
        <v>7</v>
      </c>
      <c r="D772" s="15">
        <v>13</v>
      </c>
      <c r="E772" s="15">
        <v>21</v>
      </c>
      <c r="F772" s="15" t="s">
        <v>227</v>
      </c>
      <c r="G772">
        <v>6.1347395853535561E-2</v>
      </c>
    </row>
    <row r="773" spans="1:7" ht="15" customHeight="1" x14ac:dyDescent="0.3">
      <c r="A773" s="15">
        <v>11</v>
      </c>
      <c r="B773" s="15">
        <v>2020</v>
      </c>
      <c r="C773" s="15">
        <v>7</v>
      </c>
      <c r="D773" s="15">
        <v>13</v>
      </c>
      <c r="E773" s="15">
        <v>22</v>
      </c>
      <c r="F773" s="15" t="s">
        <v>227</v>
      </c>
      <c r="G773">
        <v>6.134737188051128E-2</v>
      </c>
    </row>
    <row r="774" spans="1:7" ht="15" customHeight="1" x14ac:dyDescent="0.3">
      <c r="A774" s="15">
        <v>11</v>
      </c>
      <c r="B774" s="15">
        <v>2020</v>
      </c>
      <c r="C774" s="15">
        <v>7</v>
      </c>
      <c r="D774" s="15">
        <v>13</v>
      </c>
      <c r="E774" s="15">
        <v>23</v>
      </c>
      <c r="F774" s="15" t="s">
        <v>227</v>
      </c>
      <c r="G774">
        <v>3.0591977732772821E-2</v>
      </c>
    </row>
    <row r="775" spans="1:7" ht="15" customHeight="1" x14ac:dyDescent="0.3">
      <c r="A775" s="15">
        <v>11</v>
      </c>
      <c r="B775" s="15">
        <v>2020</v>
      </c>
      <c r="C775" s="15">
        <v>7</v>
      </c>
      <c r="D775" s="15">
        <v>13</v>
      </c>
      <c r="E775" s="15">
        <v>24</v>
      </c>
      <c r="F775" s="15" t="s">
        <v>227</v>
      </c>
      <c r="G775">
        <v>6.1347282134407939E-2</v>
      </c>
    </row>
    <row r="776" spans="1:7" ht="15" customHeight="1" x14ac:dyDescent="0.3">
      <c r="A776" s="15">
        <v>11</v>
      </c>
      <c r="B776" s="15">
        <v>2020</v>
      </c>
      <c r="C776" s="15">
        <v>7</v>
      </c>
      <c r="D776" s="15">
        <v>13</v>
      </c>
      <c r="E776" s="15">
        <v>25</v>
      </c>
      <c r="F776" s="15" t="s">
        <v>227</v>
      </c>
      <c r="G776">
        <v>6.1347310571543481E-2</v>
      </c>
    </row>
    <row r="777" spans="1:7" ht="15" customHeight="1" x14ac:dyDescent="0.3">
      <c r="A777" s="15">
        <v>11</v>
      </c>
      <c r="B777" s="15">
        <v>2020</v>
      </c>
      <c r="C777" s="15">
        <v>7</v>
      </c>
      <c r="D777" s="15">
        <v>13</v>
      </c>
      <c r="E777" s="15">
        <v>26</v>
      </c>
      <c r="F777" s="15" t="s">
        <v>227</v>
      </c>
      <c r="G777">
        <v>2.3359013937780792E-2</v>
      </c>
    </row>
    <row r="778" spans="1:7" ht="15" customHeight="1" x14ac:dyDescent="0.3">
      <c r="A778" s="15">
        <v>11</v>
      </c>
      <c r="B778" s="15">
        <v>2020</v>
      </c>
      <c r="C778" s="15">
        <v>7</v>
      </c>
      <c r="D778" s="15">
        <v>13</v>
      </c>
      <c r="E778" s="15">
        <v>27</v>
      </c>
      <c r="F778" s="15" t="s">
        <v>227</v>
      </c>
      <c r="G778">
        <v>1.7104140142728888E-2</v>
      </c>
    </row>
    <row r="779" spans="1:7" ht="15" customHeight="1" x14ac:dyDescent="0.3">
      <c r="A779" s="15">
        <v>11</v>
      </c>
      <c r="B779" s="15">
        <v>2020</v>
      </c>
      <c r="C779" s="15">
        <v>7</v>
      </c>
      <c r="D779" s="15">
        <v>13</v>
      </c>
      <c r="E779" s="15">
        <v>28</v>
      </c>
      <c r="F779" s="15" t="s">
        <v>227</v>
      </c>
      <c r="G779">
        <v>2.3359014087234887E-2</v>
      </c>
    </row>
    <row r="780" spans="1:7" ht="15" customHeight="1" x14ac:dyDescent="0.3">
      <c r="A780" s="15">
        <v>11</v>
      </c>
      <c r="B780" s="15">
        <v>2020</v>
      </c>
      <c r="C780" s="15">
        <v>7</v>
      </c>
      <c r="D780" s="15">
        <v>13</v>
      </c>
      <c r="E780" s="15">
        <v>29</v>
      </c>
      <c r="F780" s="15" t="s">
        <v>227</v>
      </c>
      <c r="G780">
        <v>1.7104169718401882E-2</v>
      </c>
    </row>
    <row r="781" spans="1:7" ht="15" customHeight="1" x14ac:dyDescent="0.3">
      <c r="A781" s="15">
        <v>11</v>
      </c>
      <c r="B781" s="15">
        <v>2020</v>
      </c>
      <c r="C781" s="15">
        <v>7</v>
      </c>
      <c r="D781" s="15">
        <v>13</v>
      </c>
      <c r="E781" s="15">
        <v>30</v>
      </c>
      <c r="F781" s="15" t="s">
        <v>227</v>
      </c>
      <c r="G781">
        <v>3.059199203054656E-2</v>
      </c>
    </row>
    <row r="782" spans="1:7" ht="15" customHeight="1" x14ac:dyDescent="0.3">
      <c r="A782" s="15">
        <v>11</v>
      </c>
      <c r="B782" s="15">
        <v>2020</v>
      </c>
      <c r="C782" s="15">
        <v>7</v>
      </c>
      <c r="D782" s="15">
        <v>13</v>
      </c>
      <c r="E782" s="15">
        <v>31</v>
      </c>
      <c r="F782" s="15" t="s">
        <v>227</v>
      </c>
      <c r="G782">
        <v>6.1347304360858258E-2</v>
      </c>
    </row>
    <row r="783" spans="1:7" ht="15" customHeight="1" x14ac:dyDescent="0.3">
      <c r="A783" s="15">
        <v>11</v>
      </c>
      <c r="B783" s="15">
        <v>2020</v>
      </c>
      <c r="C783" s="15">
        <v>7</v>
      </c>
      <c r="D783" s="15">
        <v>13</v>
      </c>
      <c r="E783" s="15">
        <v>32</v>
      </c>
      <c r="F783" s="15" t="s">
        <v>227</v>
      </c>
      <c r="G783">
        <v>3.0591995851241945E-2</v>
      </c>
    </row>
    <row r="784" spans="1:7" ht="15" customHeight="1" x14ac:dyDescent="0.3">
      <c r="A784" s="15">
        <v>11</v>
      </c>
      <c r="B784" s="15">
        <v>2020</v>
      </c>
      <c r="C784" s="15">
        <v>7</v>
      </c>
      <c r="D784" s="15">
        <v>13</v>
      </c>
      <c r="E784" s="15">
        <v>33</v>
      </c>
      <c r="F784" s="15" t="s">
        <v>227</v>
      </c>
      <c r="G784">
        <v>1.710415121058843E-2</v>
      </c>
    </row>
    <row r="785" spans="1:7" ht="15" customHeight="1" x14ac:dyDescent="0.3">
      <c r="A785" s="15">
        <v>11</v>
      </c>
      <c r="B785" s="15">
        <v>2020</v>
      </c>
      <c r="C785" s="15">
        <v>7</v>
      </c>
      <c r="D785" s="15">
        <v>13</v>
      </c>
      <c r="E785" s="15">
        <v>34</v>
      </c>
      <c r="F785" s="15" t="s">
        <v>227</v>
      </c>
      <c r="G785">
        <v>0.15610927547592041</v>
      </c>
    </row>
    <row r="786" spans="1:7" ht="15" customHeight="1" x14ac:dyDescent="0.3">
      <c r="A786" s="15">
        <v>11</v>
      </c>
      <c r="B786" s="15">
        <v>2020</v>
      </c>
      <c r="C786" s="15">
        <v>7</v>
      </c>
      <c r="D786" s="15">
        <v>13</v>
      </c>
      <c r="E786" s="15">
        <v>35</v>
      </c>
      <c r="F786" s="15" t="s">
        <v>227</v>
      </c>
      <c r="G786">
        <v>0.15610934522111897</v>
      </c>
    </row>
    <row r="787" spans="1:7" ht="15" customHeight="1" x14ac:dyDescent="0.3">
      <c r="A787" s="15">
        <v>11</v>
      </c>
      <c r="B787" s="15">
        <v>2020</v>
      </c>
      <c r="C787" s="15">
        <v>7</v>
      </c>
      <c r="D787" s="15">
        <v>13</v>
      </c>
      <c r="E787" s="15">
        <v>36</v>
      </c>
      <c r="F787" s="15" t="s">
        <v>227</v>
      </c>
      <c r="G787">
        <v>1.7104151123419079E-2</v>
      </c>
    </row>
    <row r="788" spans="1:7" ht="15" customHeight="1" x14ac:dyDescent="0.3">
      <c r="A788" s="15">
        <v>11</v>
      </c>
      <c r="B788" s="15">
        <v>2020</v>
      </c>
      <c r="C788" s="15">
        <v>7</v>
      </c>
      <c r="D788" s="15">
        <v>13</v>
      </c>
      <c r="E788" s="15">
        <v>37</v>
      </c>
      <c r="F788" s="15" t="s">
        <v>227</v>
      </c>
      <c r="G788">
        <v>1.1221491067639311E-2</v>
      </c>
    </row>
    <row r="789" spans="1:7" ht="15" customHeight="1" x14ac:dyDescent="0.3">
      <c r="A789" s="15">
        <v>11</v>
      </c>
      <c r="B789" s="15">
        <v>2020</v>
      </c>
      <c r="C789" s="15">
        <v>7</v>
      </c>
      <c r="D789" s="15">
        <v>13</v>
      </c>
      <c r="E789" s="15">
        <v>38</v>
      </c>
      <c r="F789" s="15" t="s">
        <v>227</v>
      </c>
      <c r="G789">
        <v>2.8623519814137976E-2</v>
      </c>
    </row>
    <row r="790" spans="1:7" ht="15" customHeight="1" x14ac:dyDescent="0.3">
      <c r="A790" s="15">
        <v>11</v>
      </c>
      <c r="B790" s="15">
        <v>2020</v>
      </c>
      <c r="C790" s="15">
        <v>7</v>
      </c>
      <c r="D790" s="15">
        <v>13</v>
      </c>
      <c r="E790" s="15">
        <v>39</v>
      </c>
      <c r="F790" s="15" t="s">
        <v>227</v>
      </c>
      <c r="G790">
        <v>2.8600790971032988E-2</v>
      </c>
    </row>
    <row r="791" spans="1:7" ht="15" customHeight="1" x14ac:dyDescent="0.3">
      <c r="A791" s="15">
        <v>11</v>
      </c>
      <c r="B791" s="15">
        <v>2020</v>
      </c>
      <c r="C791" s="15">
        <v>7</v>
      </c>
      <c r="D791" s="15">
        <v>13</v>
      </c>
      <c r="E791" s="15">
        <v>40</v>
      </c>
      <c r="F791" s="15" t="s">
        <v>227</v>
      </c>
      <c r="G791">
        <v>2.8610713245569613E-2</v>
      </c>
    </row>
    <row r="792" spans="1:7" ht="15" customHeight="1" x14ac:dyDescent="0.3">
      <c r="A792" s="15">
        <v>11</v>
      </c>
      <c r="B792" s="15">
        <v>2020</v>
      </c>
      <c r="C792" s="15">
        <v>7</v>
      </c>
      <c r="D792" s="15">
        <v>13</v>
      </c>
      <c r="E792" s="15">
        <v>41</v>
      </c>
      <c r="F792" s="15" t="s">
        <v>227</v>
      </c>
      <c r="G792">
        <v>4.6978598127068283E-2</v>
      </c>
    </row>
    <row r="793" spans="1:7" ht="15" customHeight="1" x14ac:dyDescent="0.3">
      <c r="A793" s="15">
        <v>11</v>
      </c>
      <c r="B793" s="15">
        <v>2020</v>
      </c>
      <c r="C793" s="15">
        <v>7</v>
      </c>
      <c r="D793" s="15">
        <v>13</v>
      </c>
      <c r="E793" s="15">
        <v>42</v>
      </c>
      <c r="F793" s="15" t="s">
        <v>227</v>
      </c>
      <c r="G793">
        <v>1.7104151052323609E-2</v>
      </c>
    </row>
    <row r="794" spans="1:7" ht="15" customHeight="1" x14ac:dyDescent="0.3">
      <c r="A794" s="15">
        <v>11</v>
      </c>
      <c r="B794" s="15">
        <v>2020</v>
      </c>
      <c r="C794" s="15">
        <v>7</v>
      </c>
      <c r="D794" s="15">
        <v>13</v>
      </c>
      <c r="E794" s="15">
        <v>43</v>
      </c>
      <c r="F794" s="15" t="s">
        <v>227</v>
      </c>
      <c r="G794">
        <v>6.1347453536765705E-2</v>
      </c>
    </row>
    <row r="795" spans="1:7" ht="15" customHeight="1" x14ac:dyDescent="0.3">
      <c r="A795" s="15">
        <v>11</v>
      </c>
      <c r="B795" s="15">
        <v>2020</v>
      </c>
      <c r="C795" s="15">
        <v>7</v>
      </c>
      <c r="D795" s="15">
        <v>13</v>
      </c>
      <c r="E795" s="15">
        <v>44</v>
      </c>
      <c r="F795" s="15" t="s">
        <v>227</v>
      </c>
      <c r="G795">
        <v>6.1347316528303192E-2</v>
      </c>
    </row>
    <row r="796" spans="1:7" ht="15" customHeight="1" x14ac:dyDescent="0.3">
      <c r="A796" s="15">
        <v>11</v>
      </c>
      <c r="B796" s="15">
        <v>2020</v>
      </c>
      <c r="C796" s="15">
        <v>7</v>
      </c>
      <c r="D796" s="15">
        <v>13</v>
      </c>
      <c r="E796" s="15">
        <v>45</v>
      </c>
      <c r="F796" s="15" t="s">
        <v>227</v>
      </c>
      <c r="G796">
        <v>1.71041319795311E-2</v>
      </c>
    </row>
    <row r="797" spans="1:7" ht="15" customHeight="1" x14ac:dyDescent="0.3">
      <c r="A797" s="15">
        <v>11</v>
      </c>
      <c r="B797" s="15">
        <v>2020</v>
      </c>
      <c r="C797" s="15">
        <v>7</v>
      </c>
      <c r="D797" s="15">
        <v>13</v>
      </c>
      <c r="E797" s="15">
        <v>46</v>
      </c>
      <c r="F797" s="15" t="s">
        <v>227</v>
      </c>
      <c r="G797">
        <v>6.1347199756255001E-2</v>
      </c>
    </row>
    <row r="798" spans="1:7" ht="15" customHeight="1" x14ac:dyDescent="0.3">
      <c r="A798" s="15">
        <v>11</v>
      </c>
      <c r="B798" s="15">
        <v>2020</v>
      </c>
      <c r="C798" s="15">
        <v>7</v>
      </c>
      <c r="D798" s="15">
        <v>13</v>
      </c>
      <c r="E798" s="15">
        <v>47</v>
      </c>
      <c r="F798" s="15" t="s">
        <v>227</v>
      </c>
      <c r="G798">
        <v>6.1347342877867507E-2</v>
      </c>
    </row>
    <row r="799" spans="1:7" ht="15" customHeight="1" x14ac:dyDescent="0.3">
      <c r="A799" s="15">
        <v>11</v>
      </c>
      <c r="B799" s="15">
        <v>2020</v>
      </c>
      <c r="C799" s="15">
        <v>7</v>
      </c>
      <c r="D799" s="15">
        <v>13</v>
      </c>
      <c r="E799" s="15">
        <v>48</v>
      </c>
      <c r="F799" s="15" t="s">
        <v>227</v>
      </c>
      <c r="G799">
        <v>6.1180276721813524E-2</v>
      </c>
    </row>
    <row r="800" spans="1:7" ht="15" customHeight="1" x14ac:dyDescent="0.3">
      <c r="A800" s="15">
        <v>11</v>
      </c>
      <c r="B800" s="15">
        <v>2020</v>
      </c>
      <c r="C800" s="15">
        <v>7</v>
      </c>
      <c r="D800" s="15">
        <v>13</v>
      </c>
      <c r="E800" s="15">
        <v>49</v>
      </c>
      <c r="F800" s="15" t="s">
        <v>227</v>
      </c>
      <c r="G800">
        <v>3.0591985703437012E-2</v>
      </c>
    </row>
    <row r="801" spans="1:7" ht="15" customHeight="1" x14ac:dyDescent="0.3">
      <c r="A801" s="15">
        <v>11</v>
      </c>
      <c r="B801" s="15">
        <v>2020</v>
      </c>
      <c r="C801" s="15">
        <v>7</v>
      </c>
      <c r="D801" s="15">
        <v>13</v>
      </c>
      <c r="E801" s="15">
        <v>50</v>
      </c>
      <c r="F801" s="15" t="s">
        <v>227</v>
      </c>
      <c r="G801">
        <v>6.1347340995668305E-2</v>
      </c>
    </row>
    <row r="802" spans="1:7" ht="15" customHeight="1" x14ac:dyDescent="0.3">
      <c r="A802" s="15">
        <v>11</v>
      </c>
      <c r="B802" s="15">
        <v>2020</v>
      </c>
      <c r="C802" s="15">
        <v>7</v>
      </c>
      <c r="D802" s="15">
        <v>13</v>
      </c>
      <c r="E802" s="15">
        <v>51</v>
      </c>
      <c r="F802" s="15" t="s">
        <v>227</v>
      </c>
      <c r="G802">
        <v>6.1347234469235144E-2</v>
      </c>
    </row>
    <row r="803" spans="1:7" ht="15" customHeight="1" x14ac:dyDescent="0.3">
      <c r="A803" s="15">
        <v>11</v>
      </c>
      <c r="B803" s="15">
        <v>2020</v>
      </c>
      <c r="C803" s="15">
        <v>7</v>
      </c>
      <c r="D803" s="15">
        <v>13</v>
      </c>
      <c r="E803" s="15">
        <v>52</v>
      </c>
      <c r="F803" s="15" t="s">
        <v>227</v>
      </c>
      <c r="G803">
        <v>1.7104142117017218E-2</v>
      </c>
    </row>
    <row r="804" spans="1:7" ht="15" customHeight="1" x14ac:dyDescent="0.3">
      <c r="A804" s="15">
        <v>11</v>
      </c>
      <c r="B804" s="15">
        <v>2020</v>
      </c>
      <c r="C804" s="15">
        <v>7</v>
      </c>
      <c r="D804" s="15">
        <v>13</v>
      </c>
      <c r="E804" s="15">
        <v>53</v>
      </c>
      <c r="F804" s="15" t="s">
        <v>227</v>
      </c>
      <c r="G804">
        <v>3.846897914995466E-2</v>
      </c>
    </row>
    <row r="805" spans="1:7" ht="15" customHeight="1" x14ac:dyDescent="0.3">
      <c r="A805" s="15">
        <v>11</v>
      </c>
      <c r="B805" s="15">
        <v>2020</v>
      </c>
      <c r="C805" s="15">
        <v>7</v>
      </c>
      <c r="D805" s="15">
        <v>13</v>
      </c>
      <c r="E805" s="15">
        <v>54</v>
      </c>
      <c r="F805" s="15" t="s">
        <v>227</v>
      </c>
      <c r="G805">
        <v>2.668673422222495E-2</v>
      </c>
    </row>
    <row r="806" spans="1:7" ht="15" customHeight="1" x14ac:dyDescent="0.3">
      <c r="A806" s="15">
        <v>11</v>
      </c>
      <c r="B806" s="15">
        <v>2020</v>
      </c>
      <c r="C806" s="15">
        <v>7</v>
      </c>
      <c r="D806" s="15">
        <v>13</v>
      </c>
      <c r="E806" s="15">
        <v>55</v>
      </c>
      <c r="F806" s="15" t="s">
        <v>227</v>
      </c>
      <c r="G806">
        <v>2.6686713437154817E-2</v>
      </c>
    </row>
    <row r="807" spans="1:7" ht="15" customHeight="1" x14ac:dyDescent="0.3">
      <c r="A807" s="15">
        <v>11</v>
      </c>
      <c r="B807" s="15">
        <v>2020</v>
      </c>
      <c r="C807" s="15">
        <v>7</v>
      </c>
      <c r="D807" s="15">
        <v>13</v>
      </c>
      <c r="E807" s="15">
        <v>56</v>
      </c>
      <c r="F807" s="15" t="s">
        <v>227</v>
      </c>
      <c r="G807">
        <v>6.1347342877867507E-2</v>
      </c>
    </row>
    <row r="808" spans="1:7" ht="15" customHeight="1" x14ac:dyDescent="0.3">
      <c r="A808" s="15">
        <v>11</v>
      </c>
      <c r="B808" s="15">
        <v>2020</v>
      </c>
      <c r="C808" s="15">
        <v>7</v>
      </c>
      <c r="D808" s="15">
        <v>13</v>
      </c>
      <c r="E808" s="15">
        <v>57</v>
      </c>
      <c r="F808" s="15" t="s">
        <v>227</v>
      </c>
      <c r="G808">
        <v>6.1347324761664143E-2</v>
      </c>
    </row>
    <row r="809" spans="1:7" ht="15" customHeight="1" x14ac:dyDescent="0.3">
      <c r="A809" s="15">
        <v>11</v>
      </c>
      <c r="B809" s="15">
        <v>2020</v>
      </c>
      <c r="C809" s="15">
        <v>7</v>
      </c>
      <c r="D809" s="15">
        <v>13</v>
      </c>
      <c r="E809" s="15">
        <v>58</v>
      </c>
      <c r="F809" s="15" t="s">
        <v>227</v>
      </c>
      <c r="G809">
        <v>3.0591991694116045E-2</v>
      </c>
    </row>
    <row r="810" spans="1:7" ht="15" customHeight="1" x14ac:dyDescent="0.3">
      <c r="A810" s="15">
        <v>11</v>
      </c>
      <c r="B810" s="15">
        <v>2020</v>
      </c>
      <c r="C810" s="15">
        <v>7</v>
      </c>
      <c r="D810" s="15">
        <v>13</v>
      </c>
      <c r="E810" s="15">
        <v>59</v>
      </c>
      <c r="F810" s="15" t="s">
        <v>227</v>
      </c>
      <c r="G810">
        <v>3.0592065222289619E-2</v>
      </c>
    </row>
    <row r="811" spans="1:7" ht="15" customHeight="1" x14ac:dyDescent="0.3">
      <c r="A811" s="15">
        <v>11</v>
      </c>
      <c r="B811" s="15">
        <v>2020</v>
      </c>
      <c r="C811" s="15">
        <v>7</v>
      </c>
      <c r="D811" s="15">
        <v>13</v>
      </c>
      <c r="E811" s="15">
        <v>60</v>
      </c>
      <c r="F811" s="15" t="s">
        <v>227</v>
      </c>
      <c r="G811">
        <v>6.1069061992150585E-2</v>
      </c>
    </row>
    <row r="812" spans="1:7" ht="15" customHeight="1" x14ac:dyDescent="0.3">
      <c r="A812" s="15">
        <v>11</v>
      </c>
      <c r="B812" s="15">
        <v>2020</v>
      </c>
      <c r="C812" s="15">
        <v>7</v>
      </c>
      <c r="D812" s="15">
        <v>13</v>
      </c>
      <c r="E812" s="15">
        <v>61</v>
      </c>
      <c r="F812" s="15" t="s">
        <v>227</v>
      </c>
    </row>
    <row r="813" spans="1:7" ht="15" customHeight="1" x14ac:dyDescent="0.3">
      <c r="A813" s="15">
        <v>11</v>
      </c>
      <c r="B813" s="15">
        <v>2020</v>
      </c>
      <c r="C813" s="15">
        <v>7</v>
      </c>
      <c r="D813" s="15">
        <v>13</v>
      </c>
      <c r="E813" s="15">
        <v>62</v>
      </c>
      <c r="F813" s="15" t="s">
        <v>227</v>
      </c>
      <c r="G813">
        <v>5.7545014214215991E-2</v>
      </c>
    </row>
    <row r="814" spans="1:7" ht="15" customHeight="1" x14ac:dyDescent="0.3">
      <c r="A814" s="15">
        <v>11</v>
      </c>
      <c r="B814" s="15">
        <v>2020</v>
      </c>
      <c r="C814" s="15">
        <v>7</v>
      </c>
      <c r="D814" s="15">
        <v>13</v>
      </c>
      <c r="E814" s="15">
        <v>63</v>
      </c>
      <c r="F814" s="15" t="s">
        <v>227</v>
      </c>
      <c r="G814">
        <v>2.6686758242426389E-2</v>
      </c>
    </row>
    <row r="815" spans="1:7" ht="15" customHeight="1" x14ac:dyDescent="0.3">
      <c r="A815" s="15">
        <v>11</v>
      </c>
      <c r="B815" s="15">
        <v>2020</v>
      </c>
      <c r="C815" s="15">
        <v>7</v>
      </c>
      <c r="D815" s="15">
        <v>13</v>
      </c>
      <c r="E815" s="15">
        <v>64</v>
      </c>
      <c r="F815" s="15" t="s">
        <v>227</v>
      </c>
      <c r="G815">
        <v>4.8143053368767716E-2</v>
      </c>
    </row>
    <row r="816" spans="1:7" ht="15" customHeight="1" x14ac:dyDescent="0.3">
      <c r="A816" s="15">
        <v>11</v>
      </c>
      <c r="B816" s="15">
        <v>2020</v>
      </c>
      <c r="C816" s="15">
        <v>7</v>
      </c>
      <c r="D816" s="15">
        <v>13</v>
      </c>
      <c r="E816" s="15">
        <v>65</v>
      </c>
      <c r="F816" s="15" t="s">
        <v>227</v>
      </c>
      <c r="G816">
        <v>1.4509178102349586E-2</v>
      </c>
    </row>
    <row r="817" spans="1:7" ht="15" customHeight="1" x14ac:dyDescent="0.3">
      <c r="A817" s="15">
        <v>11</v>
      </c>
      <c r="B817" s="15">
        <v>2020</v>
      </c>
      <c r="C817" s="15">
        <v>7</v>
      </c>
      <c r="D817" s="15">
        <v>13</v>
      </c>
      <c r="E817" s="15">
        <v>66</v>
      </c>
      <c r="F817" s="15" t="s">
        <v>227</v>
      </c>
      <c r="G817">
        <v>5.7544961695274323E-2</v>
      </c>
    </row>
    <row r="818" spans="1:7" ht="15" customHeight="1" x14ac:dyDescent="0.3">
      <c r="A818" s="15">
        <v>11</v>
      </c>
      <c r="B818" s="15">
        <v>2020</v>
      </c>
      <c r="C818" s="15">
        <v>7</v>
      </c>
      <c r="D818" s="15">
        <v>13</v>
      </c>
      <c r="E818" s="15">
        <v>67</v>
      </c>
      <c r="F818" s="15" t="s">
        <v>227</v>
      </c>
    </row>
    <row r="819" spans="1:7" ht="15" customHeight="1" x14ac:dyDescent="0.3">
      <c r="A819" s="15">
        <v>11</v>
      </c>
      <c r="B819" s="15">
        <v>2020</v>
      </c>
      <c r="C819" s="15">
        <v>7</v>
      </c>
      <c r="D819" s="15">
        <v>13</v>
      </c>
      <c r="E819" s="15">
        <v>68</v>
      </c>
      <c r="F819" s="15" t="s">
        <v>227</v>
      </c>
      <c r="G819">
        <v>6.1069053615719605E-2</v>
      </c>
    </row>
    <row r="820" spans="1:7" ht="15" customHeight="1" x14ac:dyDescent="0.3">
      <c r="A820" s="15">
        <v>11</v>
      </c>
      <c r="B820" s="15">
        <v>2020</v>
      </c>
      <c r="C820" s="15">
        <v>7</v>
      </c>
      <c r="D820" s="15">
        <v>13</v>
      </c>
      <c r="E820" s="15">
        <v>69</v>
      </c>
      <c r="F820" s="15" t="s">
        <v>227</v>
      </c>
      <c r="G820">
        <v>1.9346957509788942E-2</v>
      </c>
    </row>
    <row r="821" spans="1:7" ht="15" customHeight="1" x14ac:dyDescent="0.3">
      <c r="A821" s="15">
        <v>11</v>
      </c>
      <c r="B821" s="15">
        <v>2020</v>
      </c>
      <c r="C821" s="15">
        <v>7</v>
      </c>
      <c r="D821" s="15">
        <v>13</v>
      </c>
      <c r="E821" s="15">
        <v>70</v>
      </c>
      <c r="F821" s="15" t="s">
        <v>227</v>
      </c>
      <c r="G821">
        <v>1.9346944970188389E-2</v>
      </c>
    </row>
    <row r="822" spans="1:7" ht="15" customHeight="1" x14ac:dyDescent="0.3">
      <c r="A822" s="15">
        <v>11</v>
      </c>
      <c r="B822" s="15">
        <v>2020</v>
      </c>
      <c r="C822" s="15">
        <v>7</v>
      </c>
      <c r="D822" s="15">
        <v>13</v>
      </c>
      <c r="E822" s="15">
        <v>71</v>
      </c>
      <c r="F822" s="15" t="s">
        <v>227</v>
      </c>
      <c r="G822">
        <v>1.9346932482636685E-2</v>
      </c>
    </row>
    <row r="823" spans="1:7" ht="15" customHeight="1" x14ac:dyDescent="0.3">
      <c r="A823" s="15">
        <v>11</v>
      </c>
      <c r="B823" s="15">
        <v>2020</v>
      </c>
      <c r="C823" s="15">
        <v>7</v>
      </c>
      <c r="D823" s="15">
        <v>13</v>
      </c>
      <c r="E823" s="15">
        <v>72</v>
      </c>
      <c r="F823" s="15" t="s">
        <v>227</v>
      </c>
      <c r="G823">
        <v>1.934690713083962E-2</v>
      </c>
    </row>
    <row r="824" spans="1:7" ht="15" customHeight="1" x14ac:dyDescent="0.3">
      <c r="A824" s="15">
        <v>11</v>
      </c>
      <c r="B824" s="15">
        <v>2020</v>
      </c>
      <c r="C824" s="15">
        <v>7</v>
      </c>
      <c r="D824" s="15">
        <v>13</v>
      </c>
      <c r="E824" s="15">
        <v>73</v>
      </c>
      <c r="F824" s="15" t="s">
        <v>227</v>
      </c>
      <c r="G824">
        <v>6.1347216037413874E-2</v>
      </c>
    </row>
    <row r="825" spans="1:7" ht="15" customHeight="1" x14ac:dyDescent="0.3">
      <c r="A825" s="15">
        <v>11</v>
      </c>
      <c r="B825" s="15">
        <v>2020</v>
      </c>
      <c r="C825" s="15">
        <v>7</v>
      </c>
      <c r="D825" s="15">
        <v>13</v>
      </c>
      <c r="E825" s="15">
        <v>74</v>
      </c>
      <c r="F825" s="15" t="s">
        <v>227</v>
      </c>
      <c r="G825">
        <v>6.1347384069827524E-2</v>
      </c>
    </row>
    <row r="826" spans="1:7" ht="15" customHeight="1" x14ac:dyDescent="0.3">
      <c r="A826" s="15">
        <v>11</v>
      </c>
      <c r="B826" s="15">
        <v>2020</v>
      </c>
      <c r="C826" s="15">
        <v>7</v>
      </c>
      <c r="D826" s="15">
        <v>13</v>
      </c>
      <c r="E826" s="15">
        <v>75</v>
      </c>
      <c r="F826" s="15" t="s">
        <v>227</v>
      </c>
    </row>
    <row r="827" spans="1:7" ht="15" customHeight="1" x14ac:dyDescent="0.3">
      <c r="A827" s="15">
        <v>12</v>
      </c>
      <c r="B827" s="15">
        <v>2020</v>
      </c>
      <c r="C827" s="15">
        <v>7</v>
      </c>
      <c r="D827" s="15">
        <v>19</v>
      </c>
      <c r="E827" s="15">
        <v>1</v>
      </c>
      <c r="F827" s="15" t="s">
        <v>227</v>
      </c>
      <c r="G827">
        <v>3.059219133645235E-2</v>
      </c>
    </row>
    <row r="828" spans="1:7" ht="15" customHeight="1" x14ac:dyDescent="0.3">
      <c r="A828" s="15">
        <v>12</v>
      </c>
      <c r="B828" s="15">
        <v>2020</v>
      </c>
      <c r="C828" s="15">
        <v>7</v>
      </c>
      <c r="D828" s="15">
        <v>19</v>
      </c>
      <c r="E828" s="15">
        <v>2</v>
      </c>
      <c r="F828" s="15" t="s">
        <v>227</v>
      </c>
      <c r="G828">
        <v>1.7104252842478199E-2</v>
      </c>
    </row>
    <row r="829" spans="1:7" ht="15" customHeight="1" x14ac:dyDescent="0.3">
      <c r="A829" s="15">
        <v>12</v>
      </c>
      <c r="B829" s="15">
        <v>2020</v>
      </c>
      <c r="C829" s="15">
        <v>7</v>
      </c>
      <c r="D829" s="15">
        <v>19</v>
      </c>
      <c r="E829" s="15">
        <v>3</v>
      </c>
      <c r="F829" s="15" t="s">
        <v>227</v>
      </c>
      <c r="G829">
        <v>1.7104248516153643E-2</v>
      </c>
    </row>
    <row r="830" spans="1:7" ht="15" customHeight="1" x14ac:dyDescent="0.3">
      <c r="A830" s="15">
        <v>12</v>
      </c>
      <c r="B830" s="15">
        <v>2020</v>
      </c>
      <c r="C830" s="15">
        <v>7</v>
      </c>
      <c r="D830" s="15">
        <v>19</v>
      </c>
      <c r="E830" s="15">
        <v>4</v>
      </c>
      <c r="F830" s="15" t="s">
        <v>227</v>
      </c>
      <c r="G830">
        <v>1.7104287773477424E-2</v>
      </c>
    </row>
    <row r="831" spans="1:7" ht="15" customHeight="1" x14ac:dyDescent="0.3">
      <c r="A831" s="15">
        <v>12</v>
      </c>
      <c r="B831" s="15">
        <v>2020</v>
      </c>
      <c r="C831" s="15">
        <v>7</v>
      </c>
      <c r="D831" s="15">
        <v>19</v>
      </c>
      <c r="E831" s="15">
        <v>5</v>
      </c>
      <c r="F831" s="15" t="s">
        <v>227</v>
      </c>
      <c r="G831">
        <v>6.1347837757237442E-2</v>
      </c>
    </row>
    <row r="832" spans="1:7" ht="15" customHeight="1" x14ac:dyDescent="0.3">
      <c r="A832" s="15">
        <v>12</v>
      </c>
      <c r="B832" s="15">
        <v>2020</v>
      </c>
      <c r="C832" s="15">
        <v>7</v>
      </c>
      <c r="D832" s="15">
        <v>19</v>
      </c>
      <c r="E832" s="15">
        <v>6</v>
      </c>
      <c r="F832" s="15" t="s">
        <v>227</v>
      </c>
      <c r="G832">
        <v>2.6145090539016164E-2</v>
      </c>
    </row>
    <row r="833" spans="1:7" ht="15" customHeight="1" x14ac:dyDescent="0.3">
      <c r="A833" s="15">
        <v>12</v>
      </c>
      <c r="B833" s="15">
        <v>2020</v>
      </c>
      <c r="C833" s="15">
        <v>7</v>
      </c>
      <c r="D833" s="15">
        <v>19</v>
      </c>
      <c r="E833" s="15">
        <v>7</v>
      </c>
      <c r="F833" s="15" t="s">
        <v>227</v>
      </c>
      <c r="G833">
        <v>1.7104257189445835E-2</v>
      </c>
    </row>
    <row r="834" spans="1:7" ht="15" customHeight="1" x14ac:dyDescent="0.3">
      <c r="A834" s="15">
        <v>12</v>
      </c>
      <c r="B834" s="15">
        <v>2020</v>
      </c>
      <c r="C834" s="15">
        <v>7</v>
      </c>
      <c r="D834" s="15">
        <v>19</v>
      </c>
      <c r="E834" s="15">
        <v>8</v>
      </c>
      <c r="F834" s="15" t="s">
        <v>227</v>
      </c>
      <c r="G834">
        <v>1.7104295706865141E-2</v>
      </c>
    </row>
    <row r="835" spans="1:7" ht="15" customHeight="1" x14ac:dyDescent="0.3">
      <c r="A835" s="15">
        <v>12</v>
      </c>
      <c r="B835" s="15">
        <v>2020</v>
      </c>
      <c r="C835" s="15">
        <v>7</v>
      </c>
      <c r="D835" s="15">
        <v>19</v>
      </c>
      <c r="E835" s="15">
        <v>9</v>
      </c>
      <c r="F835" s="15" t="s">
        <v>227</v>
      </c>
      <c r="G835">
        <v>5.9244724734620557E-2</v>
      </c>
    </row>
    <row r="836" spans="1:7" ht="15" customHeight="1" x14ac:dyDescent="0.3">
      <c r="A836" s="15">
        <v>12</v>
      </c>
      <c r="B836" s="15">
        <v>2020</v>
      </c>
      <c r="C836" s="15">
        <v>7</v>
      </c>
      <c r="D836" s="15">
        <v>19</v>
      </c>
      <c r="E836" s="15">
        <v>10</v>
      </c>
      <c r="F836" s="15" t="s">
        <v>227</v>
      </c>
      <c r="G836">
        <v>6.1347874378345435E-2</v>
      </c>
    </row>
    <row r="837" spans="1:7" ht="15" customHeight="1" x14ac:dyDescent="0.3">
      <c r="A837" s="15">
        <v>12</v>
      </c>
      <c r="B837" s="15">
        <v>2020</v>
      </c>
      <c r="C837" s="15">
        <v>7</v>
      </c>
      <c r="D837" s="15">
        <v>19</v>
      </c>
      <c r="E837" s="15">
        <v>11</v>
      </c>
      <c r="F837" s="15" t="s">
        <v>227</v>
      </c>
      <c r="G837">
        <v>6.1347886934816361E-2</v>
      </c>
    </row>
    <row r="838" spans="1:7" ht="15" customHeight="1" x14ac:dyDescent="0.3">
      <c r="A838" s="15">
        <v>12</v>
      </c>
      <c r="B838" s="15">
        <v>2020</v>
      </c>
      <c r="C838" s="15">
        <v>7</v>
      </c>
      <c r="D838" s="15">
        <v>19</v>
      </c>
      <c r="E838" s="15">
        <v>12</v>
      </c>
      <c r="F838" s="15" t="s">
        <v>227</v>
      </c>
      <c r="G838">
        <v>6.1347726186394745E-2</v>
      </c>
    </row>
    <row r="839" spans="1:7" ht="15" customHeight="1" x14ac:dyDescent="0.3">
      <c r="A839" s="15">
        <v>12</v>
      </c>
      <c r="B839" s="15">
        <v>2020</v>
      </c>
      <c r="C839" s="15">
        <v>7</v>
      </c>
      <c r="D839" s="15">
        <v>19</v>
      </c>
      <c r="E839" s="15">
        <v>13</v>
      </c>
      <c r="F839" s="15" t="s">
        <v>227</v>
      </c>
      <c r="G839">
        <v>1.7104307845039284E-2</v>
      </c>
    </row>
    <row r="840" spans="1:7" ht="15" customHeight="1" x14ac:dyDescent="0.3">
      <c r="A840" s="15">
        <v>12</v>
      </c>
      <c r="B840" s="15">
        <v>2020</v>
      </c>
      <c r="C840" s="15">
        <v>7</v>
      </c>
      <c r="D840" s="15">
        <v>19</v>
      </c>
      <c r="E840" s="15">
        <v>14</v>
      </c>
      <c r="F840" s="15" t="s">
        <v>227</v>
      </c>
      <c r="G840">
        <v>1.7104302257271709E-2</v>
      </c>
    </row>
    <row r="841" spans="1:7" ht="15" customHeight="1" x14ac:dyDescent="0.3">
      <c r="A841" s="15">
        <v>12</v>
      </c>
      <c r="B841" s="15">
        <v>2020</v>
      </c>
      <c r="C841" s="15">
        <v>7</v>
      </c>
      <c r="D841" s="15">
        <v>19</v>
      </c>
      <c r="E841" s="15">
        <v>15</v>
      </c>
      <c r="F841" s="15" t="s">
        <v>227</v>
      </c>
      <c r="G841">
        <v>2.335923493955322E-2</v>
      </c>
    </row>
    <row r="842" spans="1:7" ht="15" customHeight="1" x14ac:dyDescent="0.3">
      <c r="A842" s="15">
        <v>12</v>
      </c>
      <c r="B842" s="15">
        <v>2020</v>
      </c>
      <c r="C842" s="15">
        <v>7</v>
      </c>
      <c r="D842" s="15">
        <v>19</v>
      </c>
      <c r="E842" s="15">
        <v>16</v>
      </c>
      <c r="F842" s="15" t="s">
        <v>227</v>
      </c>
      <c r="G842">
        <v>2.3359171888990983E-2</v>
      </c>
    </row>
    <row r="843" spans="1:7" ht="15" customHeight="1" x14ac:dyDescent="0.3">
      <c r="A843" s="15">
        <v>12</v>
      </c>
      <c r="B843" s="15">
        <v>2020</v>
      </c>
      <c r="C843" s="15">
        <v>7</v>
      </c>
      <c r="D843" s="15">
        <v>19</v>
      </c>
      <c r="E843" s="15">
        <v>17</v>
      </c>
      <c r="F843" s="15" t="s">
        <v>227</v>
      </c>
      <c r="G843">
        <v>2.3359186010092549E-2</v>
      </c>
    </row>
    <row r="844" spans="1:7" ht="15" customHeight="1" x14ac:dyDescent="0.3">
      <c r="A844" s="15">
        <v>12</v>
      </c>
      <c r="B844" s="15">
        <v>2020</v>
      </c>
      <c r="C844" s="15">
        <v>7</v>
      </c>
      <c r="D844" s="15">
        <v>19</v>
      </c>
      <c r="E844" s="15">
        <v>18</v>
      </c>
      <c r="F844" s="15" t="s">
        <v>227</v>
      </c>
      <c r="G844">
        <v>3.5599334191489647E-2</v>
      </c>
    </row>
    <row r="845" spans="1:7" ht="15" customHeight="1" x14ac:dyDescent="0.3">
      <c r="A845" s="15">
        <v>12</v>
      </c>
      <c r="B845" s="15">
        <v>2020</v>
      </c>
      <c r="C845" s="15">
        <v>7</v>
      </c>
      <c r="D845" s="15">
        <v>19</v>
      </c>
      <c r="E845" s="15">
        <v>19</v>
      </c>
      <c r="F845" s="15" t="s">
        <v>227</v>
      </c>
      <c r="G845">
        <v>1.7104279463200499E-2</v>
      </c>
    </row>
    <row r="846" spans="1:7" ht="15" customHeight="1" x14ac:dyDescent="0.3">
      <c r="A846" s="15">
        <v>12</v>
      </c>
      <c r="B846" s="15">
        <v>2020</v>
      </c>
      <c r="C846" s="15">
        <v>7</v>
      </c>
      <c r="D846" s="15">
        <v>19</v>
      </c>
      <c r="E846" s="15">
        <v>20</v>
      </c>
      <c r="F846" s="15" t="s">
        <v>227</v>
      </c>
      <c r="G846">
        <v>3.0592210108684584E-2</v>
      </c>
    </row>
    <row r="847" spans="1:7" ht="15" customHeight="1" x14ac:dyDescent="0.3">
      <c r="A847" s="15">
        <v>12</v>
      </c>
      <c r="B847" s="15">
        <v>2020</v>
      </c>
      <c r="C847" s="15">
        <v>7</v>
      </c>
      <c r="D847" s="15">
        <v>19</v>
      </c>
      <c r="E847" s="15">
        <v>21</v>
      </c>
      <c r="F847" s="15" t="s">
        <v>227</v>
      </c>
      <c r="G847">
        <v>6.1347811290955657E-2</v>
      </c>
    </row>
    <row r="848" spans="1:7" ht="15" customHeight="1" x14ac:dyDescent="0.3">
      <c r="A848" s="15">
        <v>12</v>
      </c>
      <c r="B848" s="15">
        <v>2020</v>
      </c>
      <c r="C848" s="15">
        <v>7</v>
      </c>
      <c r="D848" s="15">
        <v>19</v>
      </c>
      <c r="E848" s="15">
        <v>22</v>
      </c>
      <c r="F848" s="15" t="s">
        <v>227</v>
      </c>
      <c r="G848">
        <v>6.1347839650388376E-2</v>
      </c>
    </row>
    <row r="849" spans="1:7" ht="15" customHeight="1" x14ac:dyDescent="0.3">
      <c r="A849" s="15">
        <v>12</v>
      </c>
      <c r="B849" s="15">
        <v>2020</v>
      </c>
      <c r="C849" s="15">
        <v>7</v>
      </c>
      <c r="D849" s="15">
        <v>19</v>
      </c>
      <c r="E849" s="15">
        <v>23</v>
      </c>
      <c r="F849" s="15" t="s">
        <v>227</v>
      </c>
      <c r="G849">
        <v>3.0592202162093629E-2</v>
      </c>
    </row>
    <row r="850" spans="1:7" ht="15" customHeight="1" x14ac:dyDescent="0.3">
      <c r="A850" s="15">
        <v>12</v>
      </c>
      <c r="B850" s="15">
        <v>2020</v>
      </c>
      <c r="C850" s="15">
        <v>7</v>
      </c>
      <c r="D850" s="15">
        <v>19</v>
      </c>
      <c r="E850" s="15">
        <v>24</v>
      </c>
      <c r="F850" s="15" t="s">
        <v>227</v>
      </c>
      <c r="G850">
        <v>6.1347753271408595E-2</v>
      </c>
    </row>
    <row r="851" spans="1:7" ht="15" customHeight="1" x14ac:dyDescent="0.3">
      <c r="A851" s="15">
        <v>12</v>
      </c>
      <c r="B851" s="15">
        <v>2020</v>
      </c>
      <c r="C851" s="15">
        <v>7</v>
      </c>
      <c r="D851" s="15">
        <v>19</v>
      </c>
      <c r="E851" s="15">
        <v>25</v>
      </c>
      <c r="F851" s="15" t="s">
        <v>227</v>
      </c>
      <c r="G851">
        <v>6.1347928465225292E-2</v>
      </c>
    </row>
    <row r="852" spans="1:7" ht="15" customHeight="1" x14ac:dyDescent="0.3">
      <c r="A852" s="15">
        <v>12</v>
      </c>
      <c r="B852" s="15">
        <v>2020</v>
      </c>
      <c r="C852" s="15">
        <v>7</v>
      </c>
      <c r="D852" s="15">
        <v>19</v>
      </c>
      <c r="E852" s="15">
        <v>26</v>
      </c>
      <c r="F852" s="15" t="s">
        <v>227</v>
      </c>
      <c r="G852">
        <v>2.3359190900834506E-2</v>
      </c>
    </row>
    <row r="853" spans="1:7" ht="15" customHeight="1" x14ac:dyDescent="0.3">
      <c r="A853" s="15">
        <v>12</v>
      </c>
      <c r="B853" s="15">
        <v>2020</v>
      </c>
      <c r="C853" s="15">
        <v>7</v>
      </c>
      <c r="D853" s="15">
        <v>19</v>
      </c>
      <c r="E853" s="15">
        <v>27</v>
      </c>
      <c r="F853" s="15" t="s">
        <v>227</v>
      </c>
      <c r="G853">
        <v>1.7104312899011039E-2</v>
      </c>
    </row>
    <row r="854" spans="1:7" ht="15" customHeight="1" x14ac:dyDescent="0.3">
      <c r="A854" s="15">
        <v>12</v>
      </c>
      <c r="B854" s="15">
        <v>2020</v>
      </c>
      <c r="C854" s="15">
        <v>7</v>
      </c>
      <c r="D854" s="15">
        <v>19</v>
      </c>
      <c r="E854" s="15">
        <v>28</v>
      </c>
      <c r="F854" s="15" t="s">
        <v>227</v>
      </c>
      <c r="G854">
        <v>2.3359206588472469E-2</v>
      </c>
    </row>
    <row r="855" spans="1:7" ht="15" customHeight="1" x14ac:dyDescent="0.3">
      <c r="A855" s="15">
        <v>12</v>
      </c>
      <c r="B855" s="15">
        <v>2020</v>
      </c>
      <c r="C855" s="15">
        <v>7</v>
      </c>
      <c r="D855" s="15">
        <v>19</v>
      </c>
      <c r="E855" s="15">
        <v>29</v>
      </c>
      <c r="F855" s="15" t="s">
        <v>227</v>
      </c>
      <c r="G855">
        <v>1.7104304812322633E-2</v>
      </c>
    </row>
    <row r="856" spans="1:7" ht="15" customHeight="1" x14ac:dyDescent="0.3">
      <c r="A856" s="15">
        <v>12</v>
      </c>
      <c r="B856" s="15">
        <v>2020</v>
      </c>
      <c r="C856" s="15">
        <v>7</v>
      </c>
      <c r="D856" s="15">
        <v>19</v>
      </c>
      <c r="E856" s="15">
        <v>30</v>
      </c>
      <c r="F856" s="15" t="s">
        <v>227</v>
      </c>
      <c r="G856">
        <v>3.0592230941738199E-2</v>
      </c>
    </row>
    <row r="857" spans="1:7" ht="15" customHeight="1" x14ac:dyDescent="0.3">
      <c r="A857" s="15">
        <v>12</v>
      </c>
      <c r="B857" s="15">
        <v>2020</v>
      </c>
      <c r="C857" s="15">
        <v>7</v>
      </c>
      <c r="D857" s="15">
        <v>19</v>
      </c>
      <c r="E857" s="15">
        <v>31</v>
      </c>
      <c r="F857" s="15" t="s">
        <v>227</v>
      </c>
      <c r="G857">
        <v>6.1347934229500509E-2</v>
      </c>
    </row>
    <row r="858" spans="1:7" ht="15" customHeight="1" x14ac:dyDescent="0.3">
      <c r="A858" s="15">
        <v>12</v>
      </c>
      <c r="B858" s="15">
        <v>2020</v>
      </c>
      <c r="C858" s="15">
        <v>7</v>
      </c>
      <c r="D858" s="15">
        <v>19</v>
      </c>
      <c r="E858" s="15">
        <v>32</v>
      </c>
      <c r="F858" s="15" t="s">
        <v>227</v>
      </c>
      <c r="G858">
        <v>3.0592206796180237E-2</v>
      </c>
    </row>
    <row r="859" spans="1:7" ht="15" customHeight="1" x14ac:dyDescent="0.3">
      <c r="A859" s="15">
        <v>12</v>
      </c>
      <c r="B859" s="15">
        <v>2020</v>
      </c>
      <c r="C859" s="15">
        <v>7</v>
      </c>
      <c r="D859" s="15">
        <v>19</v>
      </c>
      <c r="E859" s="15">
        <v>33</v>
      </c>
      <c r="F859" s="15" t="s">
        <v>227</v>
      </c>
      <c r="G859">
        <v>1.7104289297878796E-2</v>
      </c>
    </row>
    <row r="860" spans="1:7" ht="15" customHeight="1" x14ac:dyDescent="0.3">
      <c r="A860" s="15">
        <v>12</v>
      </c>
      <c r="B860" s="15">
        <v>2020</v>
      </c>
      <c r="C860" s="15">
        <v>7</v>
      </c>
      <c r="D860" s="15">
        <v>19</v>
      </c>
      <c r="E860" s="15">
        <v>34</v>
      </c>
      <c r="F860" s="15" t="s">
        <v>227</v>
      </c>
      <c r="G860">
        <v>0.15611043844499436</v>
      </c>
    </row>
    <row r="861" spans="1:7" ht="15" customHeight="1" x14ac:dyDescent="0.3">
      <c r="A861" s="15">
        <v>12</v>
      </c>
      <c r="B861" s="15">
        <v>2020</v>
      </c>
      <c r="C861" s="15">
        <v>7</v>
      </c>
      <c r="D861" s="15">
        <v>19</v>
      </c>
      <c r="E861" s="15">
        <v>35</v>
      </c>
      <c r="F861" s="15" t="s">
        <v>227</v>
      </c>
      <c r="G861">
        <v>0.15611034755830375</v>
      </c>
    </row>
    <row r="862" spans="1:7" ht="15" customHeight="1" x14ac:dyDescent="0.3">
      <c r="A862" s="15">
        <v>12</v>
      </c>
      <c r="B862" s="15">
        <v>2020</v>
      </c>
      <c r="C862" s="15">
        <v>7</v>
      </c>
      <c r="D862" s="15">
        <v>19</v>
      </c>
      <c r="E862" s="15">
        <v>36</v>
      </c>
      <c r="F862" s="15" t="s">
        <v>227</v>
      </c>
      <c r="G862">
        <v>1.7104293033557323E-2</v>
      </c>
    </row>
    <row r="863" spans="1:7" ht="15" customHeight="1" x14ac:dyDescent="0.3">
      <c r="A863" s="15">
        <v>12</v>
      </c>
      <c r="B863" s="15">
        <v>2020</v>
      </c>
      <c r="C863" s="15">
        <v>7</v>
      </c>
      <c r="D863" s="15">
        <v>19</v>
      </c>
      <c r="E863" s="15">
        <v>37</v>
      </c>
      <c r="F863" s="15" t="s">
        <v>227</v>
      </c>
      <c r="G863">
        <v>1.1587631901938046E-2</v>
      </c>
    </row>
    <row r="864" spans="1:7" ht="15" customHeight="1" x14ac:dyDescent="0.3">
      <c r="A864" s="15">
        <v>12</v>
      </c>
      <c r="B864" s="15">
        <v>2020</v>
      </c>
      <c r="C864" s="15">
        <v>7</v>
      </c>
      <c r="D864" s="15">
        <v>19</v>
      </c>
      <c r="E864" s="15">
        <v>38</v>
      </c>
      <c r="F864" s="15" t="s">
        <v>227</v>
      </c>
      <c r="G864">
        <v>2.8901395274853085E-2</v>
      </c>
    </row>
    <row r="865" spans="1:7" ht="15" customHeight="1" x14ac:dyDescent="0.3">
      <c r="A865" s="15">
        <v>12</v>
      </c>
      <c r="B865" s="15">
        <v>2020</v>
      </c>
      <c r="C865" s="15">
        <v>7</v>
      </c>
      <c r="D865" s="15">
        <v>19</v>
      </c>
      <c r="E865" s="15">
        <v>39</v>
      </c>
      <c r="F865" s="15" t="s">
        <v>227</v>
      </c>
      <c r="G865">
        <v>3.1192738452239535E-2</v>
      </c>
    </row>
    <row r="866" spans="1:7" ht="15" customHeight="1" x14ac:dyDescent="0.3">
      <c r="A866" s="15">
        <v>12</v>
      </c>
      <c r="B866" s="15">
        <v>2020</v>
      </c>
      <c r="C866" s="15">
        <v>7</v>
      </c>
      <c r="D866" s="15">
        <v>19</v>
      </c>
      <c r="E866" s="15">
        <v>40</v>
      </c>
      <c r="F866" s="15" t="s">
        <v>227</v>
      </c>
      <c r="G866">
        <v>3.0199027669024582E-2</v>
      </c>
    </row>
    <row r="867" spans="1:7" ht="15" customHeight="1" x14ac:dyDescent="0.3">
      <c r="A867" s="15">
        <v>12</v>
      </c>
      <c r="B867" s="15">
        <v>2020</v>
      </c>
      <c r="C867" s="15">
        <v>7</v>
      </c>
      <c r="D867" s="15">
        <v>19</v>
      </c>
      <c r="E867" s="15">
        <v>41</v>
      </c>
      <c r="F867" s="15" t="s">
        <v>227</v>
      </c>
      <c r="G867">
        <v>4.6978901360123573E-2</v>
      </c>
    </row>
    <row r="868" spans="1:7" ht="15" customHeight="1" x14ac:dyDescent="0.3">
      <c r="A868" s="15">
        <v>12</v>
      </c>
      <c r="B868" s="15">
        <v>2020</v>
      </c>
      <c r="C868" s="15">
        <v>7</v>
      </c>
      <c r="D868" s="15">
        <v>19</v>
      </c>
      <c r="E868" s="15">
        <v>42</v>
      </c>
      <c r="F868" s="15" t="s">
        <v>227</v>
      </c>
      <c r="G868">
        <v>1.7104280501432936E-2</v>
      </c>
    </row>
    <row r="869" spans="1:7" ht="15" customHeight="1" x14ac:dyDescent="0.3">
      <c r="A869" s="15">
        <v>12</v>
      </c>
      <c r="B869" s="15">
        <v>2020</v>
      </c>
      <c r="C869" s="15">
        <v>7</v>
      </c>
      <c r="D869" s="15">
        <v>19</v>
      </c>
      <c r="E869" s="15">
        <v>43</v>
      </c>
      <c r="F869" s="15" t="s">
        <v>227</v>
      </c>
      <c r="G869">
        <v>6.1347869980825191E-2</v>
      </c>
    </row>
    <row r="870" spans="1:7" ht="15" customHeight="1" x14ac:dyDescent="0.3">
      <c r="A870" s="15">
        <v>12</v>
      </c>
      <c r="B870" s="15">
        <v>2020</v>
      </c>
      <c r="C870" s="15">
        <v>7</v>
      </c>
      <c r="D870" s="15">
        <v>19</v>
      </c>
      <c r="E870" s="15">
        <v>44</v>
      </c>
      <c r="F870" s="15" t="s">
        <v>227</v>
      </c>
      <c r="G870">
        <v>6.1347846712148969E-2</v>
      </c>
    </row>
    <row r="871" spans="1:7" ht="15" customHeight="1" x14ac:dyDescent="0.3">
      <c r="A871" s="15">
        <v>12</v>
      </c>
      <c r="B871" s="15">
        <v>2020</v>
      </c>
      <c r="C871" s="15">
        <v>7</v>
      </c>
      <c r="D871" s="15">
        <v>19</v>
      </c>
      <c r="E871" s="15">
        <v>45</v>
      </c>
      <c r="F871" s="15" t="s">
        <v>227</v>
      </c>
      <c r="G871">
        <v>1.7104276133429575E-2</v>
      </c>
    </row>
    <row r="872" spans="1:7" ht="15" customHeight="1" x14ac:dyDescent="0.3">
      <c r="A872" s="15">
        <v>12</v>
      </c>
      <c r="B872" s="15">
        <v>2020</v>
      </c>
      <c r="C872" s="15">
        <v>7</v>
      </c>
      <c r="D872" s="15">
        <v>19</v>
      </c>
      <c r="E872" s="15">
        <v>46</v>
      </c>
      <c r="F872" s="15" t="s">
        <v>227</v>
      </c>
      <c r="G872">
        <v>6.1347906190862563E-2</v>
      </c>
    </row>
    <row r="873" spans="1:7" ht="15" customHeight="1" x14ac:dyDescent="0.3">
      <c r="A873" s="15">
        <v>12</v>
      </c>
      <c r="B873" s="15">
        <v>2020</v>
      </c>
      <c r="C873" s="15">
        <v>7</v>
      </c>
      <c r="D873" s="15">
        <v>19</v>
      </c>
      <c r="E873" s="15">
        <v>47</v>
      </c>
      <c r="F873" s="15" t="s">
        <v>227</v>
      </c>
      <c r="G873">
        <v>6.1347940292967397E-2</v>
      </c>
    </row>
    <row r="874" spans="1:7" ht="15" customHeight="1" x14ac:dyDescent="0.3">
      <c r="A874" s="15">
        <v>12</v>
      </c>
      <c r="B874" s="15">
        <v>2020</v>
      </c>
      <c r="C874" s="15">
        <v>7</v>
      </c>
      <c r="D874" s="15">
        <v>19</v>
      </c>
      <c r="E874" s="15">
        <v>48</v>
      </c>
      <c r="F874" s="15" t="s">
        <v>227</v>
      </c>
      <c r="G874">
        <v>6.1347803703303679E-2</v>
      </c>
    </row>
    <row r="875" spans="1:7" ht="15" customHeight="1" x14ac:dyDescent="0.3">
      <c r="A875" s="15">
        <v>12</v>
      </c>
      <c r="B875" s="15">
        <v>2020</v>
      </c>
      <c r="C875" s="15">
        <v>7</v>
      </c>
      <c r="D875" s="15">
        <v>19</v>
      </c>
      <c r="E875" s="15">
        <v>49</v>
      </c>
      <c r="F875" s="15" t="s">
        <v>227</v>
      </c>
      <c r="G875">
        <v>3.0592249452904084E-2</v>
      </c>
    </row>
    <row r="876" spans="1:7" ht="15" customHeight="1" x14ac:dyDescent="0.3">
      <c r="A876" s="15">
        <v>12</v>
      </c>
      <c r="B876" s="15">
        <v>2020</v>
      </c>
      <c r="C876" s="15">
        <v>7</v>
      </c>
      <c r="D876" s="15">
        <v>19</v>
      </c>
      <c r="E876" s="15">
        <v>50</v>
      </c>
      <c r="F876" s="15" t="s">
        <v>227</v>
      </c>
      <c r="G876">
        <v>6.1347840319566825E-2</v>
      </c>
    </row>
    <row r="877" spans="1:7" ht="15" customHeight="1" x14ac:dyDescent="0.3">
      <c r="A877" s="15">
        <v>12</v>
      </c>
      <c r="B877" s="15">
        <v>2020</v>
      </c>
      <c r="C877" s="15">
        <v>7</v>
      </c>
      <c r="D877" s="15">
        <v>19</v>
      </c>
      <c r="E877" s="15">
        <v>51</v>
      </c>
      <c r="F877" s="15" t="s">
        <v>227</v>
      </c>
      <c r="G877">
        <v>6.1347788077933021E-2</v>
      </c>
    </row>
    <row r="878" spans="1:7" ht="15" customHeight="1" x14ac:dyDescent="0.3">
      <c r="A878" s="15">
        <v>12</v>
      </c>
      <c r="B878" s="15">
        <v>2020</v>
      </c>
      <c r="C878" s="15">
        <v>7</v>
      </c>
      <c r="D878" s="15">
        <v>19</v>
      </c>
      <c r="E878" s="15">
        <v>52</v>
      </c>
      <c r="F878" s="15" t="s">
        <v>227</v>
      </c>
      <c r="G878">
        <v>1.7104276408404843E-2</v>
      </c>
    </row>
    <row r="879" spans="1:7" ht="15" customHeight="1" x14ac:dyDescent="0.3">
      <c r="A879" s="15">
        <v>12</v>
      </c>
      <c r="B879" s="15">
        <v>2020</v>
      </c>
      <c r="C879" s="15">
        <v>7</v>
      </c>
      <c r="D879" s="15">
        <v>19</v>
      </c>
      <c r="E879" s="15">
        <v>53</v>
      </c>
      <c r="F879" s="15" t="s">
        <v>227</v>
      </c>
      <c r="G879">
        <v>3.846930188666027E-2</v>
      </c>
    </row>
    <row r="880" spans="1:7" ht="15" customHeight="1" x14ac:dyDescent="0.3">
      <c r="A880" s="15">
        <v>12</v>
      </c>
      <c r="B880" s="15">
        <v>2020</v>
      </c>
      <c r="C880" s="15">
        <v>7</v>
      </c>
      <c r="D880" s="15">
        <v>19</v>
      </c>
      <c r="E880" s="15">
        <v>54</v>
      </c>
      <c r="F880" s="15" t="s">
        <v>227</v>
      </c>
      <c r="G880">
        <v>2.6686886400537083E-2</v>
      </c>
    </row>
    <row r="881" spans="1:7" ht="15" customHeight="1" x14ac:dyDescent="0.3">
      <c r="A881" s="15">
        <v>12</v>
      </c>
      <c r="B881" s="15">
        <v>2020</v>
      </c>
      <c r="C881" s="15">
        <v>7</v>
      </c>
      <c r="D881" s="15">
        <v>19</v>
      </c>
      <c r="E881" s="15">
        <v>55</v>
      </c>
      <c r="F881" s="15" t="s">
        <v>227</v>
      </c>
      <c r="G881">
        <v>2.6686935109837613E-2</v>
      </c>
    </row>
    <row r="882" spans="1:7" ht="15" customHeight="1" x14ac:dyDescent="0.3">
      <c r="A882" s="15">
        <v>12</v>
      </c>
      <c r="B882" s="15">
        <v>2020</v>
      </c>
      <c r="C882" s="15">
        <v>7</v>
      </c>
      <c r="D882" s="15">
        <v>19</v>
      </c>
      <c r="E882" s="15">
        <v>56</v>
      </c>
      <c r="F882" s="15" t="s">
        <v>227</v>
      </c>
      <c r="G882">
        <v>6.1347940292967397E-2</v>
      </c>
    </row>
    <row r="883" spans="1:7" ht="15" customHeight="1" x14ac:dyDescent="0.3">
      <c r="A883" s="15">
        <v>12</v>
      </c>
      <c r="B883" s="15">
        <v>2020</v>
      </c>
      <c r="C883" s="15">
        <v>7</v>
      </c>
      <c r="D883" s="15">
        <v>19</v>
      </c>
      <c r="E883" s="15">
        <v>57</v>
      </c>
      <c r="F883" s="15" t="s">
        <v>227</v>
      </c>
      <c r="G883">
        <v>6.1347834891471636E-2</v>
      </c>
    </row>
    <row r="884" spans="1:7" ht="15" customHeight="1" x14ac:dyDescent="0.3">
      <c r="A884" s="15">
        <v>12</v>
      </c>
      <c r="B884" s="15">
        <v>2020</v>
      </c>
      <c r="C884" s="15">
        <v>7</v>
      </c>
      <c r="D884" s="15">
        <v>19</v>
      </c>
      <c r="E884" s="15">
        <v>58</v>
      </c>
      <c r="F884" s="15" t="s">
        <v>227</v>
      </c>
      <c r="G884">
        <v>3.0592161071799059E-2</v>
      </c>
    </row>
    <row r="885" spans="1:7" ht="15" customHeight="1" x14ac:dyDescent="0.3">
      <c r="A885" s="15">
        <v>12</v>
      </c>
      <c r="B885" s="15">
        <v>2020</v>
      </c>
      <c r="C885" s="15">
        <v>7</v>
      </c>
      <c r="D885" s="15">
        <v>19</v>
      </c>
      <c r="E885" s="15">
        <v>59</v>
      </c>
      <c r="F885" s="15" t="s">
        <v>227</v>
      </c>
      <c r="G885">
        <v>3.0592170059639726E-2</v>
      </c>
    </row>
    <row r="886" spans="1:7" ht="15" customHeight="1" x14ac:dyDescent="0.3">
      <c r="A886" s="15">
        <v>12</v>
      </c>
      <c r="B886" s="15">
        <v>2020</v>
      </c>
      <c r="C886" s="15">
        <v>7</v>
      </c>
      <c r="D886" s="15">
        <v>19</v>
      </c>
      <c r="E886" s="15">
        <v>60</v>
      </c>
      <c r="F886" s="15" t="s">
        <v>227</v>
      </c>
      <c r="G886">
        <v>6.1071078973799063E-2</v>
      </c>
    </row>
    <row r="887" spans="1:7" ht="15" customHeight="1" x14ac:dyDescent="0.3">
      <c r="A887" s="15">
        <v>12</v>
      </c>
      <c r="B887" s="15">
        <v>2020</v>
      </c>
      <c r="C887" s="15">
        <v>7</v>
      </c>
      <c r="D887" s="15">
        <v>19</v>
      </c>
      <c r="E887" s="15">
        <v>61</v>
      </c>
      <c r="F887" s="15" t="s">
        <v>227</v>
      </c>
    </row>
    <row r="888" spans="1:7" ht="15" customHeight="1" x14ac:dyDescent="0.3">
      <c r="A888" s="15">
        <v>12</v>
      </c>
      <c r="B888" s="15">
        <v>2020</v>
      </c>
      <c r="C888" s="15">
        <v>7</v>
      </c>
      <c r="D888" s="15">
        <v>19</v>
      </c>
      <c r="E888" s="15">
        <v>62</v>
      </c>
      <c r="F888" s="15" t="s">
        <v>227</v>
      </c>
      <c r="G888">
        <v>5.7546727993924747E-2</v>
      </c>
    </row>
    <row r="889" spans="1:7" ht="15" customHeight="1" x14ac:dyDescent="0.3">
      <c r="A889" s="15">
        <v>12</v>
      </c>
      <c r="B889" s="15">
        <v>2020</v>
      </c>
      <c r="C889" s="15">
        <v>7</v>
      </c>
      <c r="D889" s="15">
        <v>19</v>
      </c>
      <c r="E889" s="15">
        <v>63</v>
      </c>
      <c r="F889" s="15" t="s">
        <v>227</v>
      </c>
      <c r="G889">
        <v>2.6686924775437843E-2</v>
      </c>
    </row>
    <row r="890" spans="1:7" ht="15" customHeight="1" x14ac:dyDescent="0.3">
      <c r="A890" s="15">
        <v>12</v>
      </c>
      <c r="B890" s="15">
        <v>2020</v>
      </c>
      <c r="C890" s="15">
        <v>7</v>
      </c>
      <c r="D890" s="15">
        <v>19</v>
      </c>
      <c r="E890" s="15">
        <v>64</v>
      </c>
      <c r="F890" s="15" t="s">
        <v>227</v>
      </c>
      <c r="G890">
        <v>4.8144536389808389E-2</v>
      </c>
    </row>
    <row r="891" spans="1:7" ht="15" customHeight="1" x14ac:dyDescent="0.3">
      <c r="A891" s="15">
        <v>12</v>
      </c>
      <c r="B891" s="15">
        <v>2020</v>
      </c>
      <c r="C891" s="15">
        <v>7</v>
      </c>
      <c r="D891" s="15">
        <v>19</v>
      </c>
      <c r="E891" s="15">
        <v>65</v>
      </c>
      <c r="F891" s="15" t="s">
        <v>227</v>
      </c>
      <c r="G891">
        <v>1.4509314704649518E-2</v>
      </c>
    </row>
    <row r="892" spans="1:7" ht="15" customHeight="1" x14ac:dyDescent="0.3">
      <c r="A892" s="15">
        <v>12</v>
      </c>
      <c r="B892" s="15">
        <v>2020</v>
      </c>
      <c r="C892" s="15">
        <v>7</v>
      </c>
      <c r="D892" s="15">
        <v>19</v>
      </c>
      <c r="E892" s="15">
        <v>66</v>
      </c>
      <c r="F892" s="15" t="s">
        <v>227</v>
      </c>
      <c r="G892">
        <v>5.7546954297143474E-2</v>
      </c>
    </row>
    <row r="893" spans="1:7" ht="15" customHeight="1" x14ac:dyDescent="0.3">
      <c r="A893" s="15">
        <v>12</v>
      </c>
      <c r="B893" s="15">
        <v>2020</v>
      </c>
      <c r="C893" s="15">
        <v>7</v>
      </c>
      <c r="D893" s="15">
        <v>19</v>
      </c>
      <c r="E893" s="15">
        <v>67</v>
      </c>
      <c r="F893" s="15" t="s">
        <v>227</v>
      </c>
    </row>
    <row r="894" spans="1:7" ht="15" customHeight="1" x14ac:dyDescent="0.3">
      <c r="A894" s="15">
        <v>12</v>
      </c>
      <c r="B894" s="15">
        <v>2020</v>
      </c>
      <c r="C894" s="15">
        <v>7</v>
      </c>
      <c r="D894" s="15">
        <v>19</v>
      </c>
      <c r="E894" s="15">
        <v>68</v>
      </c>
      <c r="F894" s="15" t="s">
        <v>227</v>
      </c>
      <c r="G894">
        <v>6.1070983571680823E-2</v>
      </c>
    </row>
    <row r="895" spans="1:7" ht="15" customHeight="1" x14ac:dyDescent="0.3">
      <c r="A895" s="15">
        <v>12</v>
      </c>
      <c r="B895" s="15">
        <v>2020</v>
      </c>
      <c r="C895" s="15">
        <v>7</v>
      </c>
      <c r="D895" s="15">
        <v>19</v>
      </c>
      <c r="E895" s="15">
        <v>69</v>
      </c>
      <c r="F895" s="15" t="s">
        <v>227</v>
      </c>
      <c r="G895">
        <v>1.934710578143635E-2</v>
      </c>
    </row>
    <row r="896" spans="1:7" ht="15" customHeight="1" x14ac:dyDescent="0.3">
      <c r="A896" s="15">
        <v>12</v>
      </c>
      <c r="B896" s="15">
        <v>2020</v>
      </c>
      <c r="C896" s="15">
        <v>7</v>
      </c>
      <c r="D896" s="15">
        <v>19</v>
      </c>
      <c r="E896" s="15">
        <v>70</v>
      </c>
      <c r="F896" s="15" t="s">
        <v>227</v>
      </c>
      <c r="G896">
        <v>1.9347126855105E-2</v>
      </c>
    </row>
    <row r="897" spans="1:7" ht="15" customHeight="1" x14ac:dyDescent="0.3">
      <c r="A897" s="15">
        <v>12</v>
      </c>
      <c r="B897" s="15">
        <v>2020</v>
      </c>
      <c r="C897" s="15">
        <v>7</v>
      </c>
      <c r="D897" s="15">
        <v>19</v>
      </c>
      <c r="E897" s="15">
        <v>71</v>
      </c>
      <c r="F897" s="15" t="s">
        <v>227</v>
      </c>
      <c r="G897">
        <v>1.9347054278134324E-2</v>
      </c>
    </row>
    <row r="898" spans="1:7" ht="15" customHeight="1" x14ac:dyDescent="0.3">
      <c r="A898" s="15">
        <v>12</v>
      </c>
      <c r="B898" s="15">
        <v>2020</v>
      </c>
      <c r="C898" s="15">
        <v>7</v>
      </c>
      <c r="D898" s="15">
        <v>19</v>
      </c>
      <c r="E898" s="15">
        <v>72</v>
      </c>
      <c r="F898" s="15" t="s">
        <v>227</v>
      </c>
      <c r="G898">
        <v>1.9347065382962891E-2</v>
      </c>
    </row>
    <row r="899" spans="1:7" ht="15" customHeight="1" x14ac:dyDescent="0.3">
      <c r="A899" s="15">
        <v>12</v>
      </c>
      <c r="B899" s="15">
        <v>2020</v>
      </c>
      <c r="C899" s="15">
        <v>7</v>
      </c>
      <c r="D899" s="15">
        <v>19</v>
      </c>
      <c r="E899" s="15">
        <v>73</v>
      </c>
      <c r="F899" s="15" t="s">
        <v>227</v>
      </c>
      <c r="G899">
        <v>6.1347845476669535E-2</v>
      </c>
    </row>
    <row r="900" spans="1:7" ht="15" customHeight="1" x14ac:dyDescent="0.3">
      <c r="A900" s="15">
        <v>12</v>
      </c>
      <c r="B900" s="15">
        <v>2020</v>
      </c>
      <c r="C900" s="15">
        <v>7</v>
      </c>
      <c r="D900" s="15">
        <v>19</v>
      </c>
      <c r="E900" s="15">
        <v>74</v>
      </c>
      <c r="F900" s="15" t="s">
        <v>227</v>
      </c>
      <c r="G900">
        <v>6.1347847201091377E-2</v>
      </c>
    </row>
    <row r="901" spans="1:7" ht="15" customHeight="1" x14ac:dyDescent="0.3">
      <c r="A901" s="15">
        <v>12</v>
      </c>
      <c r="B901" s="15">
        <v>2020</v>
      </c>
      <c r="C901" s="15">
        <v>7</v>
      </c>
      <c r="D901" s="15">
        <v>19</v>
      </c>
      <c r="E901" s="15">
        <v>75</v>
      </c>
      <c r="F901" s="15" t="s">
        <v>227</v>
      </c>
    </row>
    <row r="902" spans="1:7" ht="15" customHeight="1" x14ac:dyDescent="0.3">
      <c r="A902" s="15">
        <v>13</v>
      </c>
      <c r="B902" s="15">
        <v>2020</v>
      </c>
      <c r="C902" s="15">
        <v>10</v>
      </c>
      <c r="D902" s="15">
        <v>1</v>
      </c>
      <c r="E902" s="15">
        <v>1</v>
      </c>
      <c r="F902" s="15" t="s">
        <v>227</v>
      </c>
      <c r="G902">
        <v>3.9239398475082635E-2</v>
      </c>
    </row>
    <row r="903" spans="1:7" ht="15" customHeight="1" x14ac:dyDescent="0.3">
      <c r="A903" s="15">
        <v>13</v>
      </c>
      <c r="B903" s="15">
        <v>2020</v>
      </c>
      <c r="C903" s="15">
        <v>10</v>
      </c>
      <c r="D903" s="15">
        <v>1</v>
      </c>
      <c r="E903" s="15">
        <v>2</v>
      </c>
      <c r="F903" s="15" t="s">
        <v>227</v>
      </c>
      <c r="G903">
        <v>2.2812862431583956E-2</v>
      </c>
    </row>
    <row r="904" spans="1:7" ht="15" customHeight="1" x14ac:dyDescent="0.3">
      <c r="A904" s="15">
        <v>13</v>
      </c>
      <c r="B904" s="15">
        <v>2020</v>
      </c>
      <c r="C904" s="15">
        <v>10</v>
      </c>
      <c r="D904" s="15">
        <v>1</v>
      </c>
      <c r="E904" s="15">
        <v>3</v>
      </c>
      <c r="F904" s="15" t="s">
        <v>227</v>
      </c>
      <c r="G904">
        <v>2.281292328134597E-2</v>
      </c>
    </row>
    <row r="905" spans="1:7" ht="15" customHeight="1" x14ac:dyDescent="0.3">
      <c r="A905" s="15">
        <v>13</v>
      </c>
      <c r="B905" s="15">
        <v>2020</v>
      </c>
      <c r="C905" s="15">
        <v>10</v>
      </c>
      <c r="D905" s="15">
        <v>1</v>
      </c>
      <c r="E905" s="15">
        <v>4</v>
      </c>
      <c r="F905" s="15" t="s">
        <v>227</v>
      </c>
      <c r="G905">
        <v>2.2812817210451752E-2</v>
      </c>
    </row>
    <row r="906" spans="1:7" ht="15" customHeight="1" x14ac:dyDescent="0.3">
      <c r="A906" s="15">
        <v>13</v>
      </c>
      <c r="B906" s="15">
        <v>2020</v>
      </c>
      <c r="C906" s="15">
        <v>10</v>
      </c>
      <c r="D906" s="15">
        <v>1</v>
      </c>
      <c r="E906" s="15">
        <v>5</v>
      </c>
      <c r="F906" s="15" t="s">
        <v>227</v>
      </c>
      <c r="G906">
        <v>7.5411819723012793E-2</v>
      </c>
    </row>
    <row r="907" spans="1:7" ht="15" customHeight="1" x14ac:dyDescent="0.3">
      <c r="A907" s="15">
        <v>13</v>
      </c>
      <c r="B907" s="15">
        <v>2020</v>
      </c>
      <c r="C907" s="15">
        <v>10</v>
      </c>
      <c r="D907" s="15">
        <v>1</v>
      </c>
      <c r="E907" s="15">
        <v>6</v>
      </c>
      <c r="F907" s="15" t="s">
        <v>227</v>
      </c>
      <c r="G907">
        <v>3.3070131772151692E-2</v>
      </c>
    </row>
    <row r="908" spans="1:7" ht="15" customHeight="1" x14ac:dyDescent="0.3">
      <c r="A908" s="15">
        <v>13</v>
      </c>
      <c r="B908" s="15">
        <v>2020</v>
      </c>
      <c r="C908" s="15">
        <v>10</v>
      </c>
      <c r="D908" s="15">
        <v>1</v>
      </c>
      <c r="E908" s="15">
        <v>7</v>
      </c>
      <c r="F908" s="15" t="s">
        <v>227</v>
      </c>
      <c r="G908">
        <v>2.2812898792103884E-2</v>
      </c>
    </row>
    <row r="909" spans="1:7" ht="15" customHeight="1" x14ac:dyDescent="0.3">
      <c r="A909" s="15">
        <v>13</v>
      </c>
      <c r="B909" s="15">
        <v>2020</v>
      </c>
      <c r="C909" s="15">
        <v>10</v>
      </c>
      <c r="D909" s="15">
        <v>1</v>
      </c>
      <c r="E909" s="15">
        <v>8</v>
      </c>
      <c r="F909" s="15" t="s">
        <v>227</v>
      </c>
      <c r="G909">
        <v>2.281292436121413E-2</v>
      </c>
    </row>
    <row r="910" spans="1:7" ht="15" customHeight="1" x14ac:dyDescent="0.3">
      <c r="A910" s="15">
        <v>13</v>
      </c>
      <c r="B910" s="15">
        <v>2020</v>
      </c>
      <c r="C910" s="15">
        <v>10</v>
      </c>
      <c r="D910" s="15">
        <v>1</v>
      </c>
      <c r="E910" s="15">
        <v>9</v>
      </c>
      <c r="F910" s="15" t="s">
        <v>227</v>
      </c>
      <c r="G910">
        <v>4.842854596517647E-2</v>
      </c>
    </row>
    <row r="911" spans="1:7" ht="15" customHeight="1" x14ac:dyDescent="0.3">
      <c r="A911" s="15">
        <v>13</v>
      </c>
      <c r="B911" s="15">
        <v>2020</v>
      </c>
      <c r="C911" s="15">
        <v>10</v>
      </c>
      <c r="D911" s="15">
        <v>1</v>
      </c>
      <c r="E911" s="15">
        <v>10</v>
      </c>
      <c r="F911" s="15" t="s">
        <v>227</v>
      </c>
      <c r="G911">
        <v>7.5411682496845517E-2</v>
      </c>
    </row>
    <row r="912" spans="1:7" ht="15" customHeight="1" x14ac:dyDescent="0.3">
      <c r="A912" s="15">
        <v>13</v>
      </c>
      <c r="B912" s="15">
        <v>2020</v>
      </c>
      <c r="C912" s="15">
        <v>10</v>
      </c>
      <c r="D912" s="15">
        <v>1</v>
      </c>
      <c r="E912" s="15">
        <v>11</v>
      </c>
      <c r="F912" s="15" t="s">
        <v>227</v>
      </c>
      <c r="G912">
        <v>7.5411749850675655E-2</v>
      </c>
    </row>
    <row r="913" spans="1:7" ht="15" customHeight="1" x14ac:dyDescent="0.3">
      <c r="A913" s="15">
        <v>13</v>
      </c>
      <c r="B913" s="15">
        <v>2020</v>
      </c>
      <c r="C913" s="15">
        <v>10</v>
      </c>
      <c r="D913" s="15">
        <v>1</v>
      </c>
      <c r="E913" s="15">
        <v>12</v>
      </c>
      <c r="F913" s="15" t="s">
        <v>227</v>
      </c>
      <c r="G913">
        <v>7.5411699319671482E-2</v>
      </c>
    </row>
    <row r="914" spans="1:7" ht="15" customHeight="1" x14ac:dyDescent="0.3">
      <c r="A914" s="15">
        <v>13</v>
      </c>
      <c r="B914" s="15">
        <v>2020</v>
      </c>
      <c r="C914" s="15">
        <v>10</v>
      </c>
      <c r="D914" s="15">
        <v>1</v>
      </c>
      <c r="E914" s="15">
        <v>13</v>
      </c>
      <c r="F914" s="15" t="s">
        <v>227</v>
      </c>
      <c r="G914">
        <v>2.2812909697934605E-2</v>
      </c>
    </row>
    <row r="915" spans="1:7" ht="15" customHeight="1" x14ac:dyDescent="0.3">
      <c r="A915" s="15">
        <v>13</v>
      </c>
      <c r="B915" s="15">
        <v>2020</v>
      </c>
      <c r="C915" s="15">
        <v>10</v>
      </c>
      <c r="D915" s="15">
        <v>1</v>
      </c>
      <c r="E915" s="15">
        <v>14</v>
      </c>
      <c r="F915" s="15" t="s">
        <v>227</v>
      </c>
      <c r="G915">
        <v>2.2812895567467163E-2</v>
      </c>
    </row>
    <row r="916" spans="1:7" ht="15" customHeight="1" x14ac:dyDescent="0.3">
      <c r="A916" s="15">
        <v>13</v>
      </c>
      <c r="B916" s="15">
        <v>2020</v>
      </c>
      <c r="C916" s="15">
        <v>10</v>
      </c>
      <c r="D916" s="15">
        <v>1</v>
      </c>
      <c r="E916" s="15">
        <v>15</v>
      </c>
      <c r="F916" s="15" t="s">
        <v>227</v>
      </c>
      <c r="G916">
        <v>2.9789849120754584E-2</v>
      </c>
    </row>
    <row r="917" spans="1:7" ht="15" customHeight="1" x14ac:dyDescent="0.3">
      <c r="A917" s="15">
        <v>13</v>
      </c>
      <c r="B917" s="15">
        <v>2020</v>
      </c>
      <c r="C917" s="15">
        <v>10</v>
      </c>
      <c r="D917" s="15">
        <v>1</v>
      </c>
      <c r="E917" s="15">
        <v>16</v>
      </c>
      <c r="F917" s="15" t="s">
        <v>227</v>
      </c>
      <c r="G917">
        <v>2.9789786881754411E-2</v>
      </c>
    </row>
    <row r="918" spans="1:7" ht="15" customHeight="1" x14ac:dyDescent="0.3">
      <c r="A918" s="15">
        <v>13</v>
      </c>
      <c r="B918" s="15">
        <v>2020</v>
      </c>
      <c r="C918" s="15">
        <v>10</v>
      </c>
      <c r="D918" s="15">
        <v>1</v>
      </c>
      <c r="E918" s="15">
        <v>17</v>
      </c>
      <c r="F918" s="15" t="s">
        <v>227</v>
      </c>
      <c r="G918">
        <v>2.9789835626831344E-2</v>
      </c>
    </row>
    <row r="919" spans="1:7" ht="15" customHeight="1" x14ac:dyDescent="0.3">
      <c r="A919" s="15">
        <v>13</v>
      </c>
      <c r="B919" s="15">
        <v>2020</v>
      </c>
      <c r="C919" s="15">
        <v>10</v>
      </c>
      <c r="D919" s="15">
        <v>1</v>
      </c>
      <c r="E919" s="15">
        <v>18</v>
      </c>
      <c r="F919" s="15" t="s">
        <v>227</v>
      </c>
      <c r="G919">
        <v>4.5383175016415152E-2</v>
      </c>
    </row>
    <row r="920" spans="1:7" ht="15" customHeight="1" x14ac:dyDescent="0.3">
      <c r="A920" s="15">
        <v>13</v>
      </c>
      <c r="B920" s="15">
        <v>2020</v>
      </c>
      <c r="C920" s="15">
        <v>10</v>
      </c>
      <c r="D920" s="15">
        <v>1</v>
      </c>
      <c r="E920" s="15">
        <v>19</v>
      </c>
      <c r="F920" s="15" t="s">
        <v>227</v>
      </c>
      <c r="G920">
        <v>2.2812859661490093E-2</v>
      </c>
    </row>
    <row r="921" spans="1:7" ht="15" customHeight="1" x14ac:dyDescent="0.3">
      <c r="A921" s="15">
        <v>13</v>
      </c>
      <c r="B921" s="15">
        <v>2020</v>
      </c>
      <c r="C921" s="15">
        <v>10</v>
      </c>
      <c r="D921" s="15">
        <v>1</v>
      </c>
      <c r="E921" s="15">
        <v>20</v>
      </c>
      <c r="F921" s="15" t="s">
        <v>227</v>
      </c>
      <c r="G921">
        <v>3.9239320193046379E-2</v>
      </c>
    </row>
    <row r="922" spans="1:7" ht="15" customHeight="1" x14ac:dyDescent="0.3">
      <c r="A922" s="15">
        <v>13</v>
      </c>
      <c r="B922" s="15">
        <v>2020</v>
      </c>
      <c r="C922" s="15">
        <v>10</v>
      </c>
      <c r="D922" s="15">
        <v>1</v>
      </c>
      <c r="E922" s="15">
        <v>21</v>
      </c>
      <c r="F922" s="15" t="s">
        <v>227</v>
      </c>
      <c r="G922">
        <v>7.5411800606760712E-2</v>
      </c>
    </row>
    <row r="923" spans="1:7" ht="15" customHeight="1" x14ac:dyDescent="0.3">
      <c r="A923" s="15">
        <v>13</v>
      </c>
      <c r="B923" s="15">
        <v>2020</v>
      </c>
      <c r="C923" s="15">
        <v>10</v>
      </c>
      <c r="D923" s="15">
        <v>1</v>
      </c>
      <c r="E923" s="15">
        <v>22</v>
      </c>
      <c r="F923" s="15" t="s">
        <v>227</v>
      </c>
      <c r="G923">
        <v>7.5411783933647461E-2</v>
      </c>
    </row>
    <row r="924" spans="1:7" ht="15" customHeight="1" x14ac:dyDescent="0.3">
      <c r="A924" s="15">
        <v>13</v>
      </c>
      <c r="B924" s="15">
        <v>2020</v>
      </c>
      <c r="C924" s="15">
        <v>10</v>
      </c>
      <c r="D924" s="15">
        <v>1</v>
      </c>
      <c r="E924" s="15">
        <v>23</v>
      </c>
      <c r="F924" s="15" t="s">
        <v>227</v>
      </c>
      <c r="G924">
        <v>3.9239321132846151E-2</v>
      </c>
    </row>
    <row r="925" spans="1:7" ht="15" customHeight="1" x14ac:dyDescent="0.3">
      <c r="A925" s="15">
        <v>13</v>
      </c>
      <c r="B925" s="15">
        <v>2020</v>
      </c>
      <c r="C925" s="15">
        <v>10</v>
      </c>
      <c r="D925" s="15">
        <v>1</v>
      </c>
      <c r="E925" s="15">
        <v>24</v>
      </c>
      <c r="F925" s="15" t="s">
        <v>227</v>
      </c>
      <c r="G925">
        <v>7.5411732846118587E-2</v>
      </c>
    </row>
    <row r="926" spans="1:7" ht="15" customHeight="1" x14ac:dyDescent="0.3">
      <c r="A926" s="15">
        <v>13</v>
      </c>
      <c r="B926" s="15">
        <v>2020</v>
      </c>
      <c r="C926" s="15">
        <v>10</v>
      </c>
      <c r="D926" s="15">
        <v>1</v>
      </c>
      <c r="E926" s="15">
        <v>25</v>
      </c>
      <c r="F926" s="15" t="s">
        <v>227</v>
      </c>
      <c r="G926">
        <v>7.5411701822903077E-2</v>
      </c>
    </row>
    <row r="927" spans="1:7" ht="15" customHeight="1" x14ac:dyDescent="0.3">
      <c r="A927" s="15">
        <v>13</v>
      </c>
      <c r="B927" s="15">
        <v>2020</v>
      </c>
      <c r="C927" s="15">
        <v>10</v>
      </c>
      <c r="D927" s="15">
        <v>1</v>
      </c>
      <c r="E927" s="15">
        <v>26</v>
      </c>
      <c r="F927" s="15" t="s">
        <v>227</v>
      </c>
      <c r="G927">
        <v>2.9789806781147787E-2</v>
      </c>
    </row>
    <row r="928" spans="1:7" ht="15" customHeight="1" x14ac:dyDescent="0.3">
      <c r="A928" s="15">
        <v>13</v>
      </c>
      <c r="B928" s="15">
        <v>2020</v>
      </c>
      <c r="C928" s="15">
        <v>10</v>
      </c>
      <c r="D928" s="15">
        <v>1</v>
      </c>
      <c r="E928" s="15">
        <v>27</v>
      </c>
      <c r="F928" s="15" t="s">
        <v>227</v>
      </c>
      <c r="G928">
        <v>2.2812903361205925E-2</v>
      </c>
    </row>
    <row r="929" spans="1:7" ht="15" customHeight="1" x14ac:dyDescent="0.3">
      <c r="A929" s="15">
        <v>13</v>
      </c>
      <c r="B929" s="15">
        <v>2020</v>
      </c>
      <c r="C929" s="15">
        <v>10</v>
      </c>
      <c r="D929" s="15">
        <v>1</v>
      </c>
      <c r="E929" s="15">
        <v>28</v>
      </c>
      <c r="F929" s="15" t="s">
        <v>227</v>
      </c>
      <c r="G929">
        <v>2.9789809042820112E-2</v>
      </c>
    </row>
    <row r="930" spans="1:7" ht="15" customHeight="1" x14ac:dyDescent="0.3">
      <c r="A930" s="15">
        <v>13</v>
      </c>
      <c r="B930" s="15">
        <v>2020</v>
      </c>
      <c r="C930" s="15">
        <v>10</v>
      </c>
      <c r="D930" s="15">
        <v>1</v>
      </c>
      <c r="E930" s="15">
        <v>29</v>
      </c>
      <c r="F930" s="15" t="s">
        <v>227</v>
      </c>
      <c r="G930">
        <v>2.2812920118920606E-2</v>
      </c>
    </row>
    <row r="931" spans="1:7" ht="15" customHeight="1" x14ac:dyDescent="0.3">
      <c r="A931" s="15">
        <v>13</v>
      </c>
      <c r="B931" s="15">
        <v>2020</v>
      </c>
      <c r="C931" s="15">
        <v>10</v>
      </c>
      <c r="D931" s="15">
        <v>1</v>
      </c>
      <c r="E931" s="15">
        <v>30</v>
      </c>
      <c r="F931" s="15" t="s">
        <v>227</v>
      </c>
      <c r="G931">
        <v>3.9239349318816702E-2</v>
      </c>
    </row>
    <row r="932" spans="1:7" ht="15" customHeight="1" x14ac:dyDescent="0.3">
      <c r="A932" s="15">
        <v>13</v>
      </c>
      <c r="B932" s="15">
        <v>2020</v>
      </c>
      <c r="C932" s="15">
        <v>10</v>
      </c>
      <c r="D932" s="15">
        <v>1</v>
      </c>
      <c r="E932" s="15">
        <v>31</v>
      </c>
      <c r="F932" s="15" t="s">
        <v>227</v>
      </c>
      <c r="G932">
        <v>7.5411698173388803E-2</v>
      </c>
    </row>
    <row r="933" spans="1:7" ht="15" customHeight="1" x14ac:dyDescent="0.3">
      <c r="A933" s="15">
        <v>13</v>
      </c>
      <c r="B933" s="15">
        <v>2020</v>
      </c>
      <c r="C933" s="15">
        <v>10</v>
      </c>
      <c r="D933" s="15">
        <v>1</v>
      </c>
      <c r="E933" s="15">
        <v>32</v>
      </c>
      <c r="F933" s="15" t="s">
        <v>227</v>
      </c>
      <c r="G933">
        <v>3.923934141046647E-2</v>
      </c>
    </row>
    <row r="934" spans="1:7" ht="15" customHeight="1" x14ac:dyDescent="0.3">
      <c r="A934" s="15">
        <v>13</v>
      </c>
      <c r="B934" s="15">
        <v>2020</v>
      </c>
      <c r="C934" s="15">
        <v>10</v>
      </c>
      <c r="D934" s="15">
        <v>1</v>
      </c>
      <c r="E934" s="15">
        <v>33</v>
      </c>
      <c r="F934" s="15" t="s">
        <v>227</v>
      </c>
      <c r="G934">
        <v>2.2812899882647925E-2</v>
      </c>
    </row>
    <row r="935" spans="1:7" ht="15" customHeight="1" x14ac:dyDescent="0.3">
      <c r="A935" s="15">
        <v>13</v>
      </c>
      <c r="B935" s="15">
        <v>2020</v>
      </c>
      <c r="C935" s="15">
        <v>10</v>
      </c>
      <c r="D935" s="15">
        <v>1</v>
      </c>
      <c r="E935" s="15">
        <v>34</v>
      </c>
      <c r="F935" s="15" t="s">
        <v>227</v>
      </c>
      <c r="G935">
        <v>0.1623307983649625</v>
      </c>
    </row>
    <row r="936" spans="1:7" ht="15" customHeight="1" x14ac:dyDescent="0.3">
      <c r="A936" s="15">
        <v>13</v>
      </c>
      <c r="B936" s="15">
        <v>2020</v>
      </c>
      <c r="C936" s="15">
        <v>10</v>
      </c>
      <c r="D936" s="15">
        <v>1</v>
      </c>
      <c r="E936" s="15">
        <v>35</v>
      </c>
      <c r="F936" s="15" t="s">
        <v>227</v>
      </c>
      <c r="G936">
        <v>0.16233088418291802</v>
      </c>
    </row>
    <row r="937" spans="1:7" ht="15" customHeight="1" x14ac:dyDescent="0.3">
      <c r="A937" s="15">
        <v>13</v>
      </c>
      <c r="B937" s="15">
        <v>2020</v>
      </c>
      <c r="C937" s="15">
        <v>10</v>
      </c>
      <c r="D937" s="15">
        <v>1</v>
      </c>
      <c r="E937" s="15">
        <v>36</v>
      </c>
      <c r="F937" s="15" t="s">
        <v>227</v>
      </c>
      <c r="G937">
        <v>2.2812892672128583E-2</v>
      </c>
    </row>
    <row r="938" spans="1:7" ht="15" customHeight="1" x14ac:dyDescent="0.3">
      <c r="A938" s="15">
        <v>13</v>
      </c>
      <c r="B938" s="15">
        <v>2020</v>
      </c>
      <c r="C938" s="15">
        <v>10</v>
      </c>
      <c r="D938" s="15">
        <v>1</v>
      </c>
      <c r="E938" s="15">
        <v>37</v>
      </c>
      <c r="F938" s="15" t="s">
        <v>227</v>
      </c>
      <c r="G938">
        <v>1.6506175619739123E-2</v>
      </c>
    </row>
    <row r="939" spans="1:7" ht="15" customHeight="1" x14ac:dyDescent="0.3">
      <c r="A939" s="15">
        <v>13</v>
      </c>
      <c r="B939" s="15">
        <v>2020</v>
      </c>
      <c r="C939" s="15">
        <v>10</v>
      </c>
      <c r="D939" s="15">
        <v>1</v>
      </c>
      <c r="E939" s="15">
        <v>38</v>
      </c>
      <c r="F939" s="15" t="s">
        <v>227</v>
      </c>
      <c r="G939">
        <v>3.3470481436068976E-2</v>
      </c>
    </row>
    <row r="940" spans="1:7" ht="15" customHeight="1" x14ac:dyDescent="0.3">
      <c r="A940" s="15">
        <v>13</v>
      </c>
      <c r="B940" s="15">
        <v>2020</v>
      </c>
      <c r="C940" s="15">
        <v>10</v>
      </c>
      <c r="D940" s="15">
        <v>1</v>
      </c>
      <c r="E940" s="15">
        <v>39</v>
      </c>
      <c r="F940" s="15" t="s">
        <v>227</v>
      </c>
      <c r="G940">
        <v>3.3435647725095281E-2</v>
      </c>
    </row>
    <row r="941" spans="1:7" ht="15" customHeight="1" x14ac:dyDescent="0.3">
      <c r="A941" s="15">
        <v>13</v>
      </c>
      <c r="B941" s="15">
        <v>2020</v>
      </c>
      <c r="C941" s="15">
        <v>10</v>
      </c>
      <c r="D941" s="15">
        <v>1</v>
      </c>
      <c r="E941" s="15">
        <v>40</v>
      </c>
      <c r="F941" s="15" t="s">
        <v>227</v>
      </c>
      <c r="G941">
        <v>3.3450863266172942E-2</v>
      </c>
    </row>
    <row r="942" spans="1:7" ht="15" customHeight="1" x14ac:dyDescent="0.3">
      <c r="A942" s="15">
        <v>13</v>
      </c>
      <c r="B942" s="15">
        <v>2020</v>
      </c>
      <c r="C942" s="15">
        <v>10</v>
      </c>
      <c r="D942" s="15">
        <v>1</v>
      </c>
      <c r="E942" s="15">
        <v>41</v>
      </c>
      <c r="F942" s="15" t="s">
        <v>227</v>
      </c>
      <c r="G942">
        <v>5.2207101338132805E-2</v>
      </c>
    </row>
    <row r="943" spans="1:7" ht="15" customHeight="1" x14ac:dyDescent="0.3">
      <c r="A943" s="15">
        <v>13</v>
      </c>
      <c r="B943" s="15">
        <v>2020</v>
      </c>
      <c r="C943" s="15">
        <v>10</v>
      </c>
      <c r="D943" s="15">
        <v>1</v>
      </c>
      <c r="E943" s="15">
        <v>42</v>
      </c>
      <c r="F943" s="15" t="s">
        <v>227</v>
      </c>
      <c r="G943">
        <v>2.2812890762340238E-2</v>
      </c>
    </row>
    <row r="944" spans="1:7" ht="15" customHeight="1" x14ac:dyDescent="0.3">
      <c r="A944" s="15">
        <v>13</v>
      </c>
      <c r="B944" s="15">
        <v>2020</v>
      </c>
      <c r="C944" s="15">
        <v>10</v>
      </c>
      <c r="D944" s="15">
        <v>1</v>
      </c>
      <c r="E944" s="15">
        <v>43</v>
      </c>
      <c r="F944" s="15" t="s">
        <v>227</v>
      </c>
      <c r="G944">
        <v>7.54119229737336E-2</v>
      </c>
    </row>
    <row r="945" spans="1:7" ht="15" customHeight="1" x14ac:dyDescent="0.3">
      <c r="A945" s="15">
        <v>13</v>
      </c>
      <c r="B945" s="15">
        <v>2020</v>
      </c>
      <c r="C945" s="15">
        <v>10</v>
      </c>
      <c r="D945" s="15">
        <v>1</v>
      </c>
      <c r="E945" s="15">
        <v>44</v>
      </c>
      <c r="F945" s="15" t="s">
        <v>227</v>
      </c>
      <c r="G945">
        <v>7.5411739888838619E-2</v>
      </c>
    </row>
    <row r="946" spans="1:7" ht="15" customHeight="1" x14ac:dyDescent="0.3">
      <c r="A946" s="15">
        <v>13</v>
      </c>
      <c r="B946" s="15">
        <v>2020</v>
      </c>
      <c r="C946" s="15">
        <v>10</v>
      </c>
      <c r="D946" s="15">
        <v>1</v>
      </c>
      <c r="E946" s="15">
        <v>45</v>
      </c>
      <c r="F946" s="15" t="s">
        <v>227</v>
      </c>
      <c r="G946">
        <v>2.2812874901256695E-2</v>
      </c>
    </row>
    <row r="947" spans="1:7" ht="15" customHeight="1" x14ac:dyDescent="0.3">
      <c r="A947" s="15">
        <v>13</v>
      </c>
      <c r="B947" s="15">
        <v>2020</v>
      </c>
      <c r="C947" s="15">
        <v>10</v>
      </c>
      <c r="D947" s="15">
        <v>1</v>
      </c>
      <c r="E947" s="15">
        <v>46</v>
      </c>
      <c r="F947" s="15" t="s">
        <v>227</v>
      </c>
      <c r="G947">
        <v>7.5411611584044733E-2</v>
      </c>
    </row>
    <row r="948" spans="1:7" ht="15" customHeight="1" x14ac:dyDescent="0.3">
      <c r="A948" s="15">
        <v>13</v>
      </c>
      <c r="B948" s="15">
        <v>2020</v>
      </c>
      <c r="C948" s="15">
        <v>10</v>
      </c>
      <c r="D948" s="15">
        <v>1</v>
      </c>
      <c r="E948" s="15">
        <v>47</v>
      </c>
      <c r="F948" s="15" t="s">
        <v>227</v>
      </c>
      <c r="G948">
        <v>7.5411748535673825E-2</v>
      </c>
    </row>
    <row r="949" spans="1:7" ht="15" customHeight="1" x14ac:dyDescent="0.3">
      <c r="A949" s="15">
        <v>13</v>
      </c>
      <c r="B949" s="15">
        <v>2020</v>
      </c>
      <c r="C949" s="15">
        <v>10</v>
      </c>
      <c r="D949" s="15">
        <v>1</v>
      </c>
      <c r="E949" s="15">
        <v>48</v>
      </c>
      <c r="F949" s="15" t="s">
        <v>227</v>
      </c>
      <c r="G949">
        <v>7.5219532126267585E-2</v>
      </c>
    </row>
    <row r="950" spans="1:7" ht="15" customHeight="1" x14ac:dyDescent="0.3">
      <c r="A950" s="15">
        <v>13</v>
      </c>
      <c r="B950" s="15">
        <v>2020</v>
      </c>
      <c r="C950" s="15">
        <v>10</v>
      </c>
      <c r="D950" s="15">
        <v>1</v>
      </c>
      <c r="E950" s="15">
        <v>49</v>
      </c>
      <c r="F950" s="15" t="s">
        <v>227</v>
      </c>
      <c r="G950">
        <v>3.9239317430502033E-2</v>
      </c>
    </row>
    <row r="951" spans="1:7" ht="15" customHeight="1" x14ac:dyDescent="0.3">
      <c r="A951" s="15">
        <v>13</v>
      </c>
      <c r="B951" s="15">
        <v>2020</v>
      </c>
      <c r="C951" s="15">
        <v>10</v>
      </c>
      <c r="D951" s="15">
        <v>1</v>
      </c>
      <c r="E951" s="15">
        <v>50</v>
      </c>
      <c r="F951" s="15" t="s">
        <v>227</v>
      </c>
      <c r="G951">
        <v>7.5411771161695687E-2</v>
      </c>
    </row>
    <row r="952" spans="1:7" ht="15" customHeight="1" x14ac:dyDescent="0.3">
      <c r="A952" s="15">
        <v>13</v>
      </c>
      <c r="B952" s="15">
        <v>2020</v>
      </c>
      <c r="C952" s="15">
        <v>10</v>
      </c>
      <c r="D952" s="15">
        <v>1</v>
      </c>
      <c r="E952" s="15">
        <v>51</v>
      </c>
      <c r="F952" s="15" t="s">
        <v>227</v>
      </c>
      <c r="G952">
        <v>7.5411626324761033E-2</v>
      </c>
    </row>
    <row r="953" spans="1:7" ht="15" customHeight="1" x14ac:dyDescent="0.3">
      <c r="A953" s="15">
        <v>13</v>
      </c>
      <c r="B953" s="15">
        <v>2020</v>
      </c>
      <c r="C953" s="15">
        <v>10</v>
      </c>
      <c r="D953" s="15">
        <v>1</v>
      </c>
      <c r="E953" s="15">
        <v>52</v>
      </c>
      <c r="F953" s="15" t="s">
        <v>227</v>
      </c>
      <c r="G953">
        <v>2.281286819611358E-2</v>
      </c>
    </row>
    <row r="954" spans="1:7" ht="15" customHeight="1" x14ac:dyDescent="0.3">
      <c r="A954" s="15">
        <v>13</v>
      </c>
      <c r="B954" s="15">
        <v>2020</v>
      </c>
      <c r="C954" s="15">
        <v>10</v>
      </c>
      <c r="D954" s="15">
        <v>1</v>
      </c>
      <c r="E954" s="15">
        <v>53</v>
      </c>
      <c r="F954" s="15" t="s">
        <v>227</v>
      </c>
      <c r="G954">
        <v>4.8807097336327987E-2</v>
      </c>
    </row>
    <row r="955" spans="1:7" ht="15" customHeight="1" x14ac:dyDescent="0.3">
      <c r="A955" s="15">
        <v>13</v>
      </c>
      <c r="B955" s="15">
        <v>2020</v>
      </c>
      <c r="C955" s="15">
        <v>10</v>
      </c>
      <c r="D955" s="15">
        <v>1</v>
      </c>
      <c r="E955" s="15">
        <v>54</v>
      </c>
      <c r="F955" s="15" t="s">
        <v>227</v>
      </c>
      <c r="G955">
        <v>3.3758091788899658E-2</v>
      </c>
    </row>
    <row r="956" spans="1:7" ht="15" customHeight="1" x14ac:dyDescent="0.3">
      <c r="A956" s="15">
        <v>13</v>
      </c>
      <c r="B956" s="15">
        <v>2020</v>
      </c>
      <c r="C956" s="15">
        <v>10</v>
      </c>
      <c r="D956" s="15">
        <v>1</v>
      </c>
      <c r="E956" s="15">
        <v>55</v>
      </c>
      <c r="F956" s="15" t="s">
        <v>227</v>
      </c>
      <c r="G956">
        <v>3.3758052055269938E-2</v>
      </c>
    </row>
    <row r="957" spans="1:7" ht="15" customHeight="1" x14ac:dyDescent="0.3">
      <c r="A957" s="15">
        <v>13</v>
      </c>
      <c r="B957" s="15">
        <v>2020</v>
      </c>
      <c r="C957" s="15">
        <v>10</v>
      </c>
      <c r="D957" s="15">
        <v>1</v>
      </c>
      <c r="E957" s="15">
        <v>56</v>
      </c>
      <c r="F957" s="15" t="s">
        <v>227</v>
      </c>
      <c r="G957">
        <v>7.5411748535673825E-2</v>
      </c>
    </row>
    <row r="958" spans="1:7" ht="15" customHeight="1" x14ac:dyDescent="0.3">
      <c r="A958" s="15">
        <v>13</v>
      </c>
      <c r="B958" s="15">
        <v>2020</v>
      </c>
      <c r="C958" s="15">
        <v>10</v>
      </c>
      <c r="D958" s="15">
        <v>1</v>
      </c>
      <c r="E958" s="15">
        <v>57</v>
      </c>
      <c r="F958" s="15" t="s">
        <v>227</v>
      </c>
      <c r="G958">
        <v>7.5411774122420214E-2</v>
      </c>
    </row>
    <row r="959" spans="1:7" ht="15" customHeight="1" x14ac:dyDescent="0.3">
      <c r="A959" s="15">
        <v>13</v>
      </c>
      <c r="B959" s="15">
        <v>2020</v>
      </c>
      <c r="C959" s="15">
        <v>10</v>
      </c>
      <c r="D959" s="15">
        <v>1</v>
      </c>
      <c r="E959" s="15">
        <v>58</v>
      </c>
      <c r="F959" s="15" t="s">
        <v>227</v>
      </c>
      <c r="G959">
        <v>3.9239329946808836E-2</v>
      </c>
    </row>
    <row r="960" spans="1:7" ht="15" customHeight="1" x14ac:dyDescent="0.3">
      <c r="A960" s="15">
        <v>13</v>
      </c>
      <c r="B960" s="15">
        <v>2020</v>
      </c>
      <c r="C960" s="15">
        <v>10</v>
      </c>
      <c r="D960" s="15">
        <v>1</v>
      </c>
      <c r="E960" s="15">
        <v>59</v>
      </c>
      <c r="F960" s="15" t="s">
        <v>227</v>
      </c>
      <c r="G960">
        <v>3.9239411567100396E-2</v>
      </c>
    </row>
    <row r="961" spans="1:7" ht="15" customHeight="1" x14ac:dyDescent="0.3">
      <c r="A961" s="15">
        <v>13</v>
      </c>
      <c r="B961" s="15">
        <v>2020</v>
      </c>
      <c r="C961" s="15">
        <v>10</v>
      </c>
      <c r="D961" s="15">
        <v>1</v>
      </c>
      <c r="E961" s="15">
        <v>60</v>
      </c>
      <c r="F961" s="15" t="s">
        <v>227</v>
      </c>
      <c r="G961">
        <v>6.1017434249016837E-2</v>
      </c>
    </row>
    <row r="962" spans="1:7" ht="15" customHeight="1" x14ac:dyDescent="0.3">
      <c r="A962" s="15">
        <v>13</v>
      </c>
      <c r="B962" s="15">
        <v>2020</v>
      </c>
      <c r="C962" s="15">
        <v>10</v>
      </c>
      <c r="D962" s="15">
        <v>1</v>
      </c>
      <c r="E962" s="15">
        <v>61</v>
      </c>
      <c r="F962" s="15" t="s">
        <v>227</v>
      </c>
    </row>
    <row r="963" spans="1:7" ht="15" customHeight="1" x14ac:dyDescent="0.3">
      <c r="A963" s="15">
        <v>13</v>
      </c>
      <c r="B963" s="15">
        <v>2020</v>
      </c>
      <c r="C963" s="15">
        <v>10</v>
      </c>
      <c r="D963" s="15">
        <v>1</v>
      </c>
      <c r="E963" s="15">
        <v>62</v>
      </c>
      <c r="F963" s="15" t="s">
        <v>227</v>
      </c>
      <c r="G963">
        <v>5.7496335069009551E-2</v>
      </c>
    </row>
    <row r="964" spans="1:7" ht="15" customHeight="1" x14ac:dyDescent="0.3">
      <c r="A964" s="15">
        <v>13</v>
      </c>
      <c r="B964" s="15">
        <v>2020</v>
      </c>
      <c r="C964" s="15">
        <v>10</v>
      </c>
      <c r="D964" s="15">
        <v>1</v>
      </c>
      <c r="E964" s="15">
        <v>63</v>
      </c>
      <c r="F964" s="15" t="s">
        <v>227</v>
      </c>
      <c r="G964">
        <v>3.375809447682248E-2</v>
      </c>
    </row>
    <row r="965" spans="1:7" ht="15" customHeight="1" x14ac:dyDescent="0.3">
      <c r="A965" s="15">
        <v>13</v>
      </c>
      <c r="B965" s="15">
        <v>2020</v>
      </c>
      <c r="C965" s="15">
        <v>10</v>
      </c>
      <c r="D965" s="15">
        <v>1</v>
      </c>
      <c r="E965" s="15">
        <v>64</v>
      </c>
      <c r="F965" s="15" t="s">
        <v>227</v>
      </c>
      <c r="G965">
        <v>4.8103048637591114E-2</v>
      </c>
    </row>
    <row r="966" spans="1:7" ht="15" customHeight="1" x14ac:dyDescent="0.3">
      <c r="A966" s="15">
        <v>13</v>
      </c>
      <c r="B966" s="15">
        <v>2020</v>
      </c>
      <c r="C966" s="15">
        <v>10</v>
      </c>
      <c r="D966" s="15">
        <v>1</v>
      </c>
      <c r="E966" s="15">
        <v>65</v>
      </c>
      <c r="F966" s="15" t="s">
        <v>227</v>
      </c>
      <c r="G966">
        <v>2.0058429688236817E-2</v>
      </c>
    </row>
    <row r="967" spans="1:7" ht="15" customHeight="1" x14ac:dyDescent="0.3">
      <c r="A967" s="15">
        <v>13</v>
      </c>
      <c r="B967" s="15">
        <v>2020</v>
      </c>
      <c r="C967" s="15">
        <v>10</v>
      </c>
      <c r="D967" s="15">
        <v>1</v>
      </c>
      <c r="E967" s="15">
        <v>66</v>
      </c>
      <c r="F967" s="15" t="s">
        <v>227</v>
      </c>
      <c r="G967">
        <v>5.7496279692331773E-2</v>
      </c>
    </row>
    <row r="968" spans="1:7" ht="15" customHeight="1" x14ac:dyDescent="0.3">
      <c r="A968" s="15">
        <v>13</v>
      </c>
      <c r="B968" s="15">
        <v>2020</v>
      </c>
      <c r="C968" s="15">
        <v>10</v>
      </c>
      <c r="D968" s="15">
        <v>1</v>
      </c>
      <c r="E968" s="15">
        <v>67</v>
      </c>
      <c r="F968" s="15" t="s">
        <v>227</v>
      </c>
    </row>
    <row r="969" spans="1:7" ht="15" customHeight="1" x14ac:dyDescent="0.3">
      <c r="A969" s="15">
        <v>13</v>
      </c>
      <c r="B969" s="15">
        <v>2020</v>
      </c>
      <c r="C969" s="15">
        <v>10</v>
      </c>
      <c r="D969" s="15">
        <v>1</v>
      </c>
      <c r="E969" s="15">
        <v>68</v>
      </c>
      <c r="F969" s="15" t="s">
        <v>227</v>
      </c>
      <c r="G969">
        <v>6.1017430066222192E-2</v>
      </c>
    </row>
    <row r="970" spans="1:7" ht="15" customHeight="1" x14ac:dyDescent="0.3">
      <c r="A970" s="15">
        <v>13</v>
      </c>
      <c r="B970" s="15">
        <v>2020</v>
      </c>
      <c r="C970" s="15">
        <v>10</v>
      </c>
      <c r="D970" s="15">
        <v>1</v>
      </c>
      <c r="E970" s="15">
        <v>69</v>
      </c>
      <c r="F970" s="15" t="s">
        <v>227</v>
      </c>
      <c r="G970">
        <v>2.536458004791875E-2</v>
      </c>
    </row>
    <row r="971" spans="1:7" ht="15" customHeight="1" x14ac:dyDescent="0.3">
      <c r="A971" s="15">
        <v>13</v>
      </c>
      <c r="B971" s="15">
        <v>2020</v>
      </c>
      <c r="C971" s="15">
        <v>10</v>
      </c>
      <c r="D971" s="15">
        <v>1</v>
      </c>
      <c r="E971" s="15">
        <v>70</v>
      </c>
      <c r="F971" s="15" t="s">
        <v>227</v>
      </c>
      <c r="G971">
        <v>2.5364559362962631E-2</v>
      </c>
    </row>
    <row r="972" spans="1:7" ht="15" customHeight="1" x14ac:dyDescent="0.3">
      <c r="A972" s="15">
        <v>13</v>
      </c>
      <c r="B972" s="15">
        <v>2020</v>
      </c>
      <c r="C972" s="15">
        <v>10</v>
      </c>
      <c r="D972" s="15">
        <v>1</v>
      </c>
      <c r="E972" s="15">
        <v>71</v>
      </c>
      <c r="F972" s="15" t="s">
        <v>227</v>
      </c>
      <c r="G972">
        <v>2.5364530505093495E-2</v>
      </c>
    </row>
    <row r="973" spans="1:7" ht="15" customHeight="1" x14ac:dyDescent="0.3">
      <c r="A973" s="15">
        <v>13</v>
      </c>
      <c r="B973" s="15">
        <v>2020</v>
      </c>
      <c r="C973" s="15">
        <v>10</v>
      </c>
      <c r="D973" s="15">
        <v>1</v>
      </c>
      <c r="E973" s="15">
        <v>72</v>
      </c>
      <c r="F973" s="15" t="s">
        <v>227</v>
      </c>
      <c r="G973">
        <v>2.5364523553044721E-2</v>
      </c>
    </row>
    <row r="974" spans="1:7" ht="15" customHeight="1" x14ac:dyDescent="0.3">
      <c r="A974" s="15">
        <v>13</v>
      </c>
      <c r="B974" s="15">
        <v>2020</v>
      </c>
      <c r="C974" s="15">
        <v>10</v>
      </c>
      <c r="D974" s="15">
        <v>1</v>
      </c>
      <c r="E974" s="15">
        <v>73</v>
      </c>
      <c r="F974" s="15" t="s">
        <v>227</v>
      </c>
      <c r="G974">
        <v>7.5411599171337371E-2</v>
      </c>
    </row>
    <row r="975" spans="1:7" ht="15" customHeight="1" x14ac:dyDescent="0.3">
      <c r="A975" s="15">
        <v>13</v>
      </c>
      <c r="B975" s="15">
        <v>2020</v>
      </c>
      <c r="C975" s="15">
        <v>10</v>
      </c>
      <c r="D975" s="15">
        <v>1</v>
      </c>
      <c r="E975" s="15">
        <v>74</v>
      </c>
      <c r="F975" s="15" t="s">
        <v>227</v>
      </c>
      <c r="G975">
        <v>7.5411794596204049E-2</v>
      </c>
    </row>
    <row r="976" spans="1:7" ht="15" customHeight="1" x14ac:dyDescent="0.3">
      <c r="A976" s="15">
        <v>13</v>
      </c>
      <c r="B976" s="15">
        <v>2020</v>
      </c>
      <c r="C976" s="15">
        <v>10</v>
      </c>
      <c r="D976" s="15">
        <v>1</v>
      </c>
      <c r="E976" s="15">
        <v>75</v>
      </c>
      <c r="F976" s="15" t="s">
        <v>227</v>
      </c>
    </row>
    <row r="977" spans="1:7" ht="15" customHeight="1" x14ac:dyDescent="0.3">
      <c r="A977" s="15">
        <v>14</v>
      </c>
      <c r="B977" s="15">
        <v>2020</v>
      </c>
      <c r="C977" s="15">
        <v>10</v>
      </c>
      <c r="D977" s="15">
        <v>7</v>
      </c>
      <c r="E977" s="15">
        <v>1</v>
      </c>
      <c r="F977" s="15" t="s">
        <v>227</v>
      </c>
      <c r="G977">
        <v>4.1471473480420309E-2</v>
      </c>
    </row>
    <row r="978" spans="1:7" ht="15" customHeight="1" x14ac:dyDescent="0.3">
      <c r="A978" s="15">
        <v>14</v>
      </c>
      <c r="B978" s="15">
        <v>2020</v>
      </c>
      <c r="C978" s="15">
        <v>10</v>
      </c>
      <c r="D978" s="15">
        <v>7</v>
      </c>
      <c r="E978" s="15">
        <v>2</v>
      </c>
      <c r="F978" s="15" t="s">
        <v>227</v>
      </c>
      <c r="G978">
        <v>2.4286423115879436E-2</v>
      </c>
    </row>
    <row r="979" spans="1:7" ht="15" customHeight="1" x14ac:dyDescent="0.3">
      <c r="A979" s="15">
        <v>14</v>
      </c>
      <c r="B979" s="15">
        <v>2020</v>
      </c>
      <c r="C979" s="15">
        <v>10</v>
      </c>
      <c r="D979" s="15">
        <v>7</v>
      </c>
      <c r="E979" s="15">
        <v>3</v>
      </c>
      <c r="F979" s="15" t="s">
        <v>227</v>
      </c>
      <c r="G979">
        <v>2.4286454743814846E-2</v>
      </c>
    </row>
    <row r="980" spans="1:7" ht="15" customHeight="1" x14ac:dyDescent="0.3">
      <c r="A980" s="15">
        <v>14</v>
      </c>
      <c r="B980" s="15">
        <v>2020</v>
      </c>
      <c r="C980" s="15">
        <v>10</v>
      </c>
      <c r="D980" s="15">
        <v>7</v>
      </c>
      <c r="E980" s="15">
        <v>4</v>
      </c>
      <c r="F980" s="15" t="s">
        <v>227</v>
      </c>
      <c r="G980">
        <v>2.4286474593849521E-2</v>
      </c>
    </row>
    <row r="981" spans="1:7" ht="15" customHeight="1" x14ac:dyDescent="0.3">
      <c r="A981" s="15">
        <v>14</v>
      </c>
      <c r="B981" s="15">
        <v>2020</v>
      </c>
      <c r="C981" s="15">
        <v>10</v>
      </c>
      <c r="D981" s="15">
        <v>7</v>
      </c>
      <c r="E981" s="15">
        <v>5</v>
      </c>
      <c r="F981" s="15" t="s">
        <v>227</v>
      </c>
      <c r="G981">
        <v>7.904366587493715E-2</v>
      </c>
    </row>
    <row r="982" spans="1:7" ht="15" customHeight="1" x14ac:dyDescent="0.3">
      <c r="A982" s="15">
        <v>14</v>
      </c>
      <c r="B982" s="15">
        <v>2020</v>
      </c>
      <c r="C982" s="15">
        <v>10</v>
      </c>
      <c r="D982" s="15">
        <v>7</v>
      </c>
      <c r="E982" s="15">
        <v>6</v>
      </c>
      <c r="F982" s="15" t="s">
        <v>227</v>
      </c>
      <c r="G982">
        <v>3.4857884696456856E-2</v>
      </c>
    </row>
    <row r="983" spans="1:7" ht="15" customHeight="1" x14ac:dyDescent="0.3">
      <c r="A983" s="15">
        <v>14</v>
      </c>
      <c r="B983" s="15">
        <v>2020</v>
      </c>
      <c r="C983" s="15">
        <v>10</v>
      </c>
      <c r="D983" s="15">
        <v>7</v>
      </c>
      <c r="E983" s="15">
        <v>7</v>
      </c>
      <c r="F983" s="15" t="s">
        <v>227</v>
      </c>
      <c r="G983">
        <v>2.4286434911181171E-2</v>
      </c>
    </row>
    <row r="984" spans="1:7" ht="15" customHeight="1" x14ac:dyDescent="0.3">
      <c r="A984" s="15">
        <v>14</v>
      </c>
      <c r="B984" s="15">
        <v>2020</v>
      </c>
      <c r="C984" s="15">
        <v>10</v>
      </c>
      <c r="D984" s="15">
        <v>7</v>
      </c>
      <c r="E984" s="15">
        <v>8</v>
      </c>
      <c r="F984" s="15" t="s">
        <v>227</v>
      </c>
      <c r="G984">
        <v>2.4286479980946331E-2</v>
      </c>
    </row>
    <row r="985" spans="1:7" ht="15" customHeight="1" x14ac:dyDescent="0.3">
      <c r="A985" s="15">
        <v>14</v>
      </c>
      <c r="B985" s="15">
        <v>2020</v>
      </c>
      <c r="C985" s="15">
        <v>10</v>
      </c>
      <c r="D985" s="15">
        <v>7</v>
      </c>
      <c r="E985" s="15">
        <v>9</v>
      </c>
      <c r="F985" s="15" t="s">
        <v>227</v>
      </c>
      <c r="G985">
        <v>7.6542129392717276E-2</v>
      </c>
    </row>
    <row r="986" spans="1:7" ht="15" customHeight="1" x14ac:dyDescent="0.3">
      <c r="A986" s="15">
        <v>14</v>
      </c>
      <c r="B986" s="15">
        <v>2020</v>
      </c>
      <c r="C986" s="15">
        <v>10</v>
      </c>
      <c r="D986" s="15">
        <v>7</v>
      </c>
      <c r="E986" s="15">
        <v>10</v>
      </c>
      <c r="F986" s="15" t="s">
        <v>227</v>
      </c>
      <c r="G986">
        <v>7.904372089186365E-2</v>
      </c>
    </row>
    <row r="987" spans="1:7" ht="15" customHeight="1" x14ac:dyDescent="0.3">
      <c r="A987" s="15">
        <v>14</v>
      </c>
      <c r="B987" s="15">
        <v>2020</v>
      </c>
      <c r="C987" s="15">
        <v>10</v>
      </c>
      <c r="D987" s="15">
        <v>7</v>
      </c>
      <c r="E987" s="15">
        <v>11</v>
      </c>
      <c r="F987" s="15" t="s">
        <v>227</v>
      </c>
      <c r="G987">
        <v>7.9043760661480195E-2</v>
      </c>
    </row>
    <row r="988" spans="1:7" ht="15" customHeight="1" x14ac:dyDescent="0.3">
      <c r="A988" s="15">
        <v>14</v>
      </c>
      <c r="B988" s="15">
        <v>2020</v>
      </c>
      <c r="C988" s="15">
        <v>10</v>
      </c>
      <c r="D988" s="15">
        <v>7</v>
      </c>
      <c r="E988" s="15">
        <v>12</v>
      </c>
      <c r="F988" s="15" t="s">
        <v>227</v>
      </c>
      <c r="G988">
        <v>7.9043500568954692E-2</v>
      </c>
    </row>
    <row r="989" spans="1:7" ht="15" customHeight="1" x14ac:dyDescent="0.3">
      <c r="A989" s="15">
        <v>14</v>
      </c>
      <c r="B989" s="15">
        <v>2020</v>
      </c>
      <c r="C989" s="15">
        <v>10</v>
      </c>
      <c r="D989" s="15">
        <v>7</v>
      </c>
      <c r="E989" s="15">
        <v>13</v>
      </c>
      <c r="F989" s="15" t="s">
        <v>227</v>
      </c>
      <c r="G989">
        <v>2.4286539499992658E-2</v>
      </c>
    </row>
    <row r="990" spans="1:7" ht="15" customHeight="1" x14ac:dyDescent="0.3">
      <c r="A990" s="15">
        <v>14</v>
      </c>
      <c r="B990" s="15">
        <v>2020</v>
      </c>
      <c r="C990" s="15">
        <v>10</v>
      </c>
      <c r="D990" s="15">
        <v>7</v>
      </c>
      <c r="E990" s="15">
        <v>14</v>
      </c>
      <c r="F990" s="15" t="s">
        <v>227</v>
      </c>
      <c r="G990">
        <v>2.428650443505407E-2</v>
      </c>
    </row>
    <row r="991" spans="1:7" ht="15" customHeight="1" x14ac:dyDescent="0.3">
      <c r="A991" s="15">
        <v>14</v>
      </c>
      <c r="B991" s="15">
        <v>2020</v>
      </c>
      <c r="C991" s="15">
        <v>10</v>
      </c>
      <c r="D991" s="15">
        <v>7</v>
      </c>
      <c r="E991" s="15">
        <v>15</v>
      </c>
      <c r="F991" s="15" t="s">
        <v>227</v>
      </c>
      <c r="G991">
        <v>3.1449920419276765E-2</v>
      </c>
    </row>
    <row r="992" spans="1:7" ht="15" customHeight="1" x14ac:dyDescent="0.3">
      <c r="A992" s="15">
        <v>14</v>
      </c>
      <c r="B992" s="15">
        <v>2020</v>
      </c>
      <c r="C992" s="15">
        <v>10</v>
      </c>
      <c r="D992" s="15">
        <v>7</v>
      </c>
      <c r="E992" s="15">
        <v>16</v>
      </c>
      <c r="F992" s="15" t="s">
        <v>227</v>
      </c>
      <c r="G992">
        <v>3.1449850337161862E-2</v>
      </c>
    </row>
    <row r="993" spans="1:7" ht="15" customHeight="1" x14ac:dyDescent="0.3">
      <c r="A993" s="15">
        <v>14</v>
      </c>
      <c r="B993" s="15">
        <v>2020</v>
      </c>
      <c r="C993" s="15">
        <v>10</v>
      </c>
      <c r="D993" s="15">
        <v>7</v>
      </c>
      <c r="E993" s="15">
        <v>17</v>
      </c>
      <c r="F993" s="15" t="s">
        <v>227</v>
      </c>
      <c r="G993">
        <v>3.1449889143148578E-2</v>
      </c>
    </row>
    <row r="994" spans="1:7" ht="15" customHeight="1" x14ac:dyDescent="0.3">
      <c r="A994" s="15">
        <v>14</v>
      </c>
      <c r="B994" s="15">
        <v>2020</v>
      </c>
      <c r="C994" s="15">
        <v>10</v>
      </c>
      <c r="D994" s="15">
        <v>7</v>
      </c>
      <c r="E994" s="15">
        <v>18</v>
      </c>
      <c r="F994" s="15" t="s">
        <v>227</v>
      </c>
      <c r="G994">
        <v>4.7908947401037419E-2</v>
      </c>
    </row>
    <row r="995" spans="1:7" ht="15" customHeight="1" x14ac:dyDescent="0.3">
      <c r="A995" s="15">
        <v>14</v>
      </c>
      <c r="B995" s="15">
        <v>2020</v>
      </c>
      <c r="C995" s="15">
        <v>10</v>
      </c>
      <c r="D995" s="15">
        <v>7</v>
      </c>
      <c r="E995" s="15">
        <v>19</v>
      </c>
      <c r="F995" s="15" t="s">
        <v>227</v>
      </c>
      <c r="G995">
        <v>2.4286467186206084E-2</v>
      </c>
    </row>
    <row r="996" spans="1:7" ht="15" customHeight="1" x14ac:dyDescent="0.3">
      <c r="A996" s="15">
        <v>14</v>
      </c>
      <c r="B996" s="15">
        <v>2020</v>
      </c>
      <c r="C996" s="15">
        <v>10</v>
      </c>
      <c r="D996" s="15">
        <v>7</v>
      </c>
      <c r="E996" s="15">
        <v>20</v>
      </c>
      <c r="F996" s="15" t="s">
        <v>227</v>
      </c>
      <c r="G996">
        <v>4.1471471876651615E-2</v>
      </c>
    </row>
    <row r="997" spans="1:7" ht="15" customHeight="1" x14ac:dyDescent="0.3">
      <c r="A997" s="15">
        <v>14</v>
      </c>
      <c r="B997" s="15">
        <v>2020</v>
      </c>
      <c r="C997" s="15">
        <v>10</v>
      </c>
      <c r="D997" s="15">
        <v>7</v>
      </c>
      <c r="E997" s="15">
        <v>21</v>
      </c>
      <c r="F997" s="15" t="s">
        <v>227</v>
      </c>
      <c r="G997">
        <v>7.904364764032569E-2</v>
      </c>
    </row>
    <row r="998" spans="1:7" ht="15" customHeight="1" x14ac:dyDescent="0.3">
      <c r="A998" s="15">
        <v>14</v>
      </c>
      <c r="B998" s="15">
        <v>2020</v>
      </c>
      <c r="C998" s="15">
        <v>10</v>
      </c>
      <c r="D998" s="15">
        <v>7</v>
      </c>
      <c r="E998" s="15">
        <v>22</v>
      </c>
      <c r="F998" s="15" t="s">
        <v>227</v>
      </c>
      <c r="G998">
        <v>7.9043667866654413E-2</v>
      </c>
    </row>
    <row r="999" spans="1:7" ht="15" customHeight="1" x14ac:dyDescent="0.3">
      <c r="A999" s="15">
        <v>14</v>
      </c>
      <c r="B999" s="15">
        <v>2020</v>
      </c>
      <c r="C999" s="15">
        <v>10</v>
      </c>
      <c r="D999" s="15">
        <v>7</v>
      </c>
      <c r="E999" s="15">
        <v>23</v>
      </c>
      <c r="F999" s="15" t="s">
        <v>227</v>
      </c>
      <c r="G999">
        <v>4.1471448841056358E-2</v>
      </c>
    </row>
    <row r="1000" spans="1:7" ht="15" customHeight="1" x14ac:dyDescent="0.3">
      <c r="A1000" s="15">
        <v>14</v>
      </c>
      <c r="B1000" s="15">
        <v>2020</v>
      </c>
      <c r="C1000" s="15">
        <v>10</v>
      </c>
      <c r="D1000" s="15">
        <v>7</v>
      </c>
      <c r="E1000" s="15">
        <v>24</v>
      </c>
      <c r="F1000" s="15" t="s">
        <v>227</v>
      </c>
      <c r="G1000">
        <v>7.9043604642482071E-2</v>
      </c>
    </row>
    <row r="1001" spans="1:7" ht="15" customHeight="1" x14ac:dyDescent="0.3">
      <c r="A1001" s="15">
        <v>14</v>
      </c>
      <c r="B1001" s="15">
        <v>2020</v>
      </c>
      <c r="C1001" s="15">
        <v>10</v>
      </c>
      <c r="D1001" s="15">
        <v>7</v>
      </c>
      <c r="E1001" s="15">
        <v>25</v>
      </c>
      <c r="F1001" s="15" t="s">
        <v>227</v>
      </c>
      <c r="G1001">
        <v>7.9043720152975783E-2</v>
      </c>
    </row>
    <row r="1002" spans="1:7" ht="15" customHeight="1" x14ac:dyDescent="0.3">
      <c r="A1002" s="15">
        <v>14</v>
      </c>
      <c r="B1002" s="15">
        <v>2020</v>
      </c>
      <c r="C1002" s="15">
        <v>10</v>
      </c>
      <c r="D1002" s="15">
        <v>7</v>
      </c>
      <c r="E1002" s="15">
        <v>26</v>
      </c>
      <c r="F1002" s="15" t="s">
        <v>227</v>
      </c>
      <c r="G1002">
        <v>3.1449877282146606E-2</v>
      </c>
    </row>
    <row r="1003" spans="1:7" ht="15" customHeight="1" x14ac:dyDescent="0.3">
      <c r="A1003" s="15">
        <v>14</v>
      </c>
      <c r="B1003" s="15">
        <v>2020</v>
      </c>
      <c r="C1003" s="15">
        <v>10</v>
      </c>
      <c r="D1003" s="15">
        <v>7</v>
      </c>
      <c r="E1003" s="15">
        <v>27</v>
      </c>
      <c r="F1003" s="15" t="s">
        <v>227</v>
      </c>
      <c r="G1003">
        <v>2.4286514442393149E-2</v>
      </c>
    </row>
    <row r="1004" spans="1:7" ht="15" customHeight="1" x14ac:dyDescent="0.3">
      <c r="A1004" s="15">
        <v>14</v>
      </c>
      <c r="B1004" s="15">
        <v>2020</v>
      </c>
      <c r="C1004" s="15">
        <v>10</v>
      </c>
      <c r="D1004" s="15">
        <v>7</v>
      </c>
      <c r="E1004" s="15">
        <v>28</v>
      </c>
      <c r="F1004" s="15" t="s">
        <v>227</v>
      </c>
      <c r="G1004">
        <v>3.1449912518762148E-2</v>
      </c>
    </row>
    <row r="1005" spans="1:7" ht="15" customHeight="1" x14ac:dyDescent="0.3">
      <c r="A1005" s="15">
        <v>14</v>
      </c>
      <c r="B1005" s="15">
        <v>2020</v>
      </c>
      <c r="C1005" s="15">
        <v>10</v>
      </c>
      <c r="D1005" s="15">
        <v>7</v>
      </c>
      <c r="E1005" s="15">
        <v>29</v>
      </c>
      <c r="F1005" s="15" t="s">
        <v>227</v>
      </c>
      <c r="G1005">
        <v>2.4286495530895059E-2</v>
      </c>
    </row>
    <row r="1006" spans="1:7" ht="15" customHeight="1" x14ac:dyDescent="0.3">
      <c r="A1006" s="15">
        <v>14</v>
      </c>
      <c r="B1006" s="15">
        <v>2020</v>
      </c>
      <c r="C1006" s="15">
        <v>10</v>
      </c>
      <c r="D1006" s="15">
        <v>7</v>
      </c>
      <c r="E1006" s="15">
        <v>30</v>
      </c>
      <c r="F1006" s="15" t="s">
        <v>227</v>
      </c>
      <c r="G1006">
        <v>4.1471521046084654E-2</v>
      </c>
    </row>
    <row r="1007" spans="1:7" ht="15" customHeight="1" x14ac:dyDescent="0.3">
      <c r="A1007" s="15">
        <v>14</v>
      </c>
      <c r="B1007" s="15">
        <v>2020</v>
      </c>
      <c r="C1007" s="15">
        <v>10</v>
      </c>
      <c r="D1007" s="15">
        <v>7</v>
      </c>
      <c r="E1007" s="15">
        <v>31</v>
      </c>
      <c r="F1007" s="15" t="s">
        <v>227</v>
      </c>
      <c r="G1007">
        <v>7.9043756210788838E-2</v>
      </c>
    </row>
    <row r="1008" spans="1:7" ht="15" customHeight="1" x14ac:dyDescent="0.3">
      <c r="A1008" s="15">
        <v>14</v>
      </c>
      <c r="B1008" s="15">
        <v>2020</v>
      </c>
      <c r="C1008" s="15">
        <v>10</v>
      </c>
      <c r="D1008" s="15">
        <v>7</v>
      </c>
      <c r="E1008" s="15">
        <v>32</v>
      </c>
      <c r="F1008" s="15" t="s">
        <v>227</v>
      </c>
      <c r="G1008">
        <v>4.1471511424901526E-2</v>
      </c>
    </row>
    <row r="1009" spans="1:7" ht="15" customHeight="1" x14ac:dyDescent="0.3">
      <c r="A1009" s="15">
        <v>14</v>
      </c>
      <c r="B1009" s="15">
        <v>2020</v>
      </c>
      <c r="C1009" s="15">
        <v>10</v>
      </c>
      <c r="D1009" s="15">
        <v>7</v>
      </c>
      <c r="E1009" s="15">
        <v>33</v>
      </c>
      <c r="F1009" s="15" t="s">
        <v>227</v>
      </c>
      <c r="G1009">
        <v>2.4286492991028082E-2</v>
      </c>
    </row>
    <row r="1010" spans="1:7" ht="15" customHeight="1" x14ac:dyDescent="0.3">
      <c r="A1010" s="15">
        <v>14</v>
      </c>
      <c r="B1010" s="15">
        <v>2020</v>
      </c>
      <c r="C1010" s="15">
        <v>10</v>
      </c>
      <c r="D1010" s="15">
        <v>7</v>
      </c>
      <c r="E1010" s="15">
        <v>34</v>
      </c>
      <c r="F1010" s="15" t="s">
        <v>227</v>
      </c>
      <c r="G1010">
        <v>0.16394319477018937</v>
      </c>
    </row>
    <row r="1011" spans="1:7" ht="15" customHeight="1" x14ac:dyDescent="0.3">
      <c r="A1011" s="15">
        <v>14</v>
      </c>
      <c r="B1011" s="15">
        <v>2020</v>
      </c>
      <c r="C1011" s="15">
        <v>10</v>
      </c>
      <c r="D1011" s="15">
        <v>7</v>
      </c>
      <c r="E1011" s="15">
        <v>35</v>
      </c>
      <c r="F1011" s="15" t="s">
        <v>227</v>
      </c>
      <c r="G1011">
        <v>0.16394312003921419</v>
      </c>
    </row>
    <row r="1012" spans="1:7" ht="15" customHeight="1" x14ac:dyDescent="0.3">
      <c r="A1012" s="15">
        <v>14</v>
      </c>
      <c r="B1012" s="15">
        <v>2020</v>
      </c>
      <c r="C1012" s="15">
        <v>10</v>
      </c>
      <c r="D1012" s="15">
        <v>7</v>
      </c>
      <c r="E1012" s="15">
        <v>36</v>
      </c>
      <c r="F1012" s="15" t="s">
        <v>227</v>
      </c>
      <c r="G1012">
        <v>2.4286498826501551E-2</v>
      </c>
    </row>
    <row r="1013" spans="1:7" ht="15" customHeight="1" x14ac:dyDescent="0.3">
      <c r="A1013" s="15">
        <v>14</v>
      </c>
      <c r="B1013" s="15">
        <v>2020</v>
      </c>
      <c r="C1013" s="15">
        <v>10</v>
      </c>
      <c r="D1013" s="15">
        <v>7</v>
      </c>
      <c r="E1013" s="15">
        <v>37</v>
      </c>
      <c r="F1013" s="15" t="s">
        <v>227</v>
      </c>
      <c r="G1013">
        <v>1.8157096965350034E-2</v>
      </c>
    </row>
    <row r="1014" spans="1:7" ht="15" customHeight="1" x14ac:dyDescent="0.3">
      <c r="A1014" s="15">
        <v>14</v>
      </c>
      <c r="B1014" s="15">
        <v>2020</v>
      </c>
      <c r="C1014" s="15">
        <v>10</v>
      </c>
      <c r="D1014" s="15">
        <v>7</v>
      </c>
      <c r="E1014" s="15">
        <v>38</v>
      </c>
      <c r="F1014" s="15" t="s">
        <v>227</v>
      </c>
      <c r="G1014">
        <v>3.489040702815667E-2</v>
      </c>
    </row>
    <row r="1015" spans="1:7" ht="15" customHeight="1" x14ac:dyDescent="0.3">
      <c r="A1015" s="15">
        <v>14</v>
      </c>
      <c r="B1015" s="15">
        <v>2020</v>
      </c>
      <c r="C1015" s="15">
        <v>10</v>
      </c>
      <c r="D1015" s="15">
        <v>7</v>
      </c>
      <c r="E1015" s="15">
        <v>39</v>
      </c>
      <c r="F1015" s="15" t="s">
        <v>227</v>
      </c>
      <c r="G1015">
        <v>3.7275713564582848E-2</v>
      </c>
    </row>
    <row r="1016" spans="1:7" ht="15" customHeight="1" x14ac:dyDescent="0.3">
      <c r="A1016" s="15">
        <v>14</v>
      </c>
      <c r="B1016" s="15">
        <v>2020</v>
      </c>
      <c r="C1016" s="15">
        <v>10</v>
      </c>
      <c r="D1016" s="15">
        <v>7</v>
      </c>
      <c r="E1016" s="15">
        <v>40</v>
      </c>
      <c r="F1016" s="15" t="s">
        <v>227</v>
      </c>
      <c r="G1016">
        <v>3.6241534156024234E-2</v>
      </c>
    </row>
    <row r="1017" spans="1:7" ht="15" customHeight="1" x14ac:dyDescent="0.3">
      <c r="A1017" s="15">
        <v>14</v>
      </c>
      <c r="B1017" s="15">
        <v>2020</v>
      </c>
      <c r="C1017" s="15">
        <v>10</v>
      </c>
      <c r="D1017" s="15">
        <v>7</v>
      </c>
      <c r="E1017" s="15">
        <v>41</v>
      </c>
      <c r="F1017" s="15" t="s">
        <v>227</v>
      </c>
      <c r="G1017">
        <v>5.3558188872595267E-2</v>
      </c>
    </row>
    <row r="1018" spans="1:7" ht="15" customHeight="1" x14ac:dyDescent="0.3">
      <c r="A1018" s="15">
        <v>14</v>
      </c>
      <c r="B1018" s="15">
        <v>2020</v>
      </c>
      <c r="C1018" s="15">
        <v>10</v>
      </c>
      <c r="D1018" s="15">
        <v>7</v>
      </c>
      <c r="E1018" s="15">
        <v>42</v>
      </c>
      <c r="F1018" s="15" t="s">
        <v>227</v>
      </c>
      <c r="G1018">
        <v>2.42864785731817E-2</v>
      </c>
    </row>
    <row r="1019" spans="1:7" ht="15" customHeight="1" x14ac:dyDescent="0.3">
      <c r="A1019" s="15">
        <v>14</v>
      </c>
      <c r="B1019" s="15">
        <v>2020</v>
      </c>
      <c r="C1019" s="15">
        <v>10</v>
      </c>
      <c r="D1019" s="15">
        <v>7</v>
      </c>
      <c r="E1019" s="15">
        <v>43</v>
      </c>
      <c r="F1019" s="15" t="s">
        <v>227</v>
      </c>
      <c r="G1019">
        <v>7.904365170175473E-2</v>
      </c>
    </row>
    <row r="1020" spans="1:7" ht="15" customHeight="1" x14ac:dyDescent="0.3">
      <c r="A1020" s="15">
        <v>14</v>
      </c>
      <c r="B1020" s="15">
        <v>2020</v>
      </c>
      <c r="C1020" s="15">
        <v>10</v>
      </c>
      <c r="D1020" s="15">
        <v>7</v>
      </c>
      <c r="E1020" s="15">
        <v>44</v>
      </c>
      <c r="F1020" s="15" t="s">
        <v>227</v>
      </c>
      <c r="G1020">
        <v>7.9043638141719011E-2</v>
      </c>
    </row>
    <row r="1021" spans="1:7" ht="15" customHeight="1" x14ac:dyDescent="0.3">
      <c r="A1021" s="15">
        <v>14</v>
      </c>
      <c r="B1021" s="15">
        <v>2020</v>
      </c>
      <c r="C1021" s="15">
        <v>10</v>
      </c>
      <c r="D1021" s="15">
        <v>7</v>
      </c>
      <c r="E1021" s="15">
        <v>45</v>
      </c>
      <c r="F1021" s="15" t="s">
        <v>227</v>
      </c>
      <c r="G1021">
        <v>2.4286478934189476E-2</v>
      </c>
    </row>
    <row r="1022" spans="1:7" ht="15" customHeight="1" x14ac:dyDescent="0.3">
      <c r="A1022" s="15">
        <v>14</v>
      </c>
      <c r="B1022" s="15">
        <v>2020</v>
      </c>
      <c r="C1022" s="15">
        <v>10</v>
      </c>
      <c r="D1022" s="15">
        <v>7</v>
      </c>
      <c r="E1022" s="15">
        <v>46</v>
      </c>
      <c r="F1022" s="15" t="s">
        <v>227</v>
      </c>
      <c r="G1022">
        <v>7.9043785204955433E-2</v>
      </c>
    </row>
    <row r="1023" spans="1:7" ht="15" customHeight="1" x14ac:dyDescent="0.3">
      <c r="A1023" s="15">
        <v>14</v>
      </c>
      <c r="B1023" s="15">
        <v>2020</v>
      </c>
      <c r="C1023" s="15">
        <v>10</v>
      </c>
      <c r="D1023" s="15">
        <v>7</v>
      </c>
      <c r="E1023" s="15">
        <v>47</v>
      </c>
      <c r="F1023" s="15" t="s">
        <v>227</v>
      </c>
      <c r="G1023">
        <v>7.9043811772448472E-2</v>
      </c>
    </row>
    <row r="1024" spans="1:7" ht="15" customHeight="1" x14ac:dyDescent="0.3">
      <c r="A1024" s="15">
        <v>14</v>
      </c>
      <c r="B1024" s="15">
        <v>2020</v>
      </c>
      <c r="C1024" s="15">
        <v>10</v>
      </c>
      <c r="D1024" s="15">
        <v>7</v>
      </c>
      <c r="E1024" s="15">
        <v>48</v>
      </c>
      <c r="F1024" s="15" t="s">
        <v>227</v>
      </c>
      <c r="G1024">
        <v>7.9043638283017026E-2</v>
      </c>
    </row>
    <row r="1025" spans="1:7" ht="15" customHeight="1" x14ac:dyDescent="0.3">
      <c r="A1025" s="15">
        <v>14</v>
      </c>
      <c r="B1025" s="15">
        <v>2020</v>
      </c>
      <c r="C1025" s="15">
        <v>10</v>
      </c>
      <c r="D1025" s="15">
        <v>7</v>
      </c>
      <c r="E1025" s="15">
        <v>49</v>
      </c>
      <c r="F1025" s="15" t="s">
        <v>227</v>
      </c>
      <c r="G1025">
        <v>4.1471538493744235E-2</v>
      </c>
    </row>
    <row r="1026" spans="1:7" ht="15" customHeight="1" x14ac:dyDescent="0.3">
      <c r="A1026" s="15">
        <v>14</v>
      </c>
      <c r="B1026" s="15">
        <v>2020</v>
      </c>
      <c r="C1026" s="15">
        <v>10</v>
      </c>
      <c r="D1026" s="15">
        <v>7</v>
      </c>
      <c r="E1026" s="15">
        <v>50</v>
      </c>
      <c r="F1026" s="15" t="s">
        <v>227</v>
      </c>
      <c r="G1026">
        <v>7.9043673064849149E-2</v>
      </c>
    </row>
    <row r="1027" spans="1:7" ht="15" customHeight="1" x14ac:dyDescent="0.3">
      <c r="A1027" s="15">
        <v>14</v>
      </c>
      <c r="B1027" s="15">
        <v>2020</v>
      </c>
      <c r="C1027" s="15">
        <v>10</v>
      </c>
      <c r="D1027" s="15">
        <v>7</v>
      </c>
      <c r="E1027" s="15">
        <v>51</v>
      </c>
      <c r="F1027" s="15" t="s">
        <v>227</v>
      </c>
      <c r="G1027">
        <v>7.9043616506870903E-2</v>
      </c>
    </row>
    <row r="1028" spans="1:7" ht="15" customHeight="1" x14ac:dyDescent="0.3">
      <c r="A1028" s="15">
        <v>14</v>
      </c>
      <c r="B1028" s="15">
        <v>2020</v>
      </c>
      <c r="C1028" s="15">
        <v>10</v>
      </c>
      <c r="D1028" s="15">
        <v>7</v>
      </c>
      <c r="E1028" s="15">
        <v>52</v>
      </c>
      <c r="F1028" s="15" t="s">
        <v>227</v>
      </c>
      <c r="G1028">
        <v>2.4286473673902683E-2</v>
      </c>
    </row>
    <row r="1029" spans="1:7" ht="15" customHeight="1" x14ac:dyDescent="0.3">
      <c r="A1029" s="15">
        <v>14</v>
      </c>
      <c r="B1029" s="15">
        <v>2020</v>
      </c>
      <c r="C1029" s="15">
        <v>10</v>
      </c>
      <c r="D1029" s="15">
        <v>7</v>
      </c>
      <c r="E1029" s="15">
        <v>53</v>
      </c>
      <c r="F1029" s="15" t="s">
        <v>227</v>
      </c>
      <c r="G1029">
        <v>5.1476022342779572E-2</v>
      </c>
    </row>
    <row r="1030" spans="1:7" ht="15" customHeight="1" x14ac:dyDescent="0.3">
      <c r="A1030" s="15">
        <v>14</v>
      </c>
      <c r="B1030" s="15">
        <v>2020</v>
      </c>
      <c r="C1030" s="15">
        <v>10</v>
      </c>
      <c r="D1030" s="15">
        <v>7</v>
      </c>
      <c r="E1030" s="15">
        <v>54</v>
      </c>
      <c r="F1030" s="15" t="s">
        <v>227</v>
      </c>
      <c r="G1030">
        <v>3.5583447991122827E-2</v>
      </c>
    </row>
    <row r="1031" spans="1:7" ht="15" customHeight="1" x14ac:dyDescent="0.3">
      <c r="A1031" s="15">
        <v>14</v>
      </c>
      <c r="B1031" s="15">
        <v>2020</v>
      </c>
      <c r="C1031" s="15">
        <v>10</v>
      </c>
      <c r="D1031" s="15">
        <v>7</v>
      </c>
      <c r="E1031" s="15">
        <v>55</v>
      </c>
      <c r="F1031" s="15" t="s">
        <v>227</v>
      </c>
      <c r="G1031">
        <v>3.5583521138583596E-2</v>
      </c>
    </row>
    <row r="1032" spans="1:7" ht="15" customHeight="1" x14ac:dyDescent="0.3">
      <c r="A1032" s="15">
        <v>14</v>
      </c>
      <c r="B1032" s="15">
        <v>2020</v>
      </c>
      <c r="C1032" s="15">
        <v>10</v>
      </c>
      <c r="D1032" s="15">
        <v>7</v>
      </c>
      <c r="E1032" s="15">
        <v>56</v>
      </c>
      <c r="F1032" s="15" t="s">
        <v>227</v>
      </c>
      <c r="G1032">
        <v>7.9043811772448472E-2</v>
      </c>
    </row>
    <row r="1033" spans="1:7" ht="15" customHeight="1" x14ac:dyDescent="0.3">
      <c r="A1033" s="15">
        <v>14</v>
      </c>
      <c r="B1033" s="15">
        <v>2020</v>
      </c>
      <c r="C1033" s="15">
        <v>10</v>
      </c>
      <c r="D1033" s="15">
        <v>7</v>
      </c>
      <c r="E1033" s="15">
        <v>57</v>
      </c>
      <c r="F1033" s="15" t="s">
        <v>227</v>
      </c>
      <c r="G1033">
        <v>7.9043655243795363E-2</v>
      </c>
    </row>
    <row r="1034" spans="1:7" ht="15" customHeight="1" x14ac:dyDescent="0.3">
      <c r="A1034" s="15">
        <v>14</v>
      </c>
      <c r="B1034" s="15">
        <v>2020</v>
      </c>
      <c r="C1034" s="15">
        <v>10</v>
      </c>
      <c r="D1034" s="15">
        <v>7</v>
      </c>
      <c r="E1034" s="15">
        <v>58</v>
      </c>
      <c r="F1034" s="15" t="s">
        <v>227</v>
      </c>
      <c r="G1034">
        <v>4.1471428624068163E-2</v>
      </c>
    </row>
    <row r="1035" spans="1:7" ht="15" customHeight="1" x14ac:dyDescent="0.3">
      <c r="A1035" s="15">
        <v>14</v>
      </c>
      <c r="B1035" s="15">
        <v>2020</v>
      </c>
      <c r="C1035" s="15">
        <v>10</v>
      </c>
      <c r="D1035" s="15">
        <v>7</v>
      </c>
      <c r="E1035" s="15">
        <v>59</v>
      </c>
      <c r="F1035" s="15" t="s">
        <v>227</v>
      </c>
      <c r="G1035">
        <v>4.1471406409487238E-2</v>
      </c>
    </row>
    <row r="1036" spans="1:7" ht="15" customHeight="1" x14ac:dyDescent="0.3">
      <c r="A1036" s="15">
        <v>14</v>
      </c>
      <c r="B1036" s="15">
        <v>2020</v>
      </c>
      <c r="C1036" s="15">
        <v>10</v>
      </c>
      <c r="D1036" s="15">
        <v>7</v>
      </c>
      <c r="E1036" s="15">
        <v>60</v>
      </c>
      <c r="F1036" s="15" t="s">
        <v>227</v>
      </c>
      <c r="G1036">
        <v>6.1017508043288947E-2</v>
      </c>
    </row>
    <row r="1037" spans="1:7" ht="15" customHeight="1" x14ac:dyDescent="0.3">
      <c r="A1037" s="15">
        <v>14</v>
      </c>
      <c r="B1037" s="15">
        <v>2020</v>
      </c>
      <c r="C1037" s="15">
        <v>10</v>
      </c>
      <c r="D1037" s="15">
        <v>7</v>
      </c>
      <c r="E1037" s="15">
        <v>61</v>
      </c>
      <c r="F1037" s="15" t="s">
        <v>227</v>
      </c>
    </row>
    <row r="1038" spans="1:7" ht="15" customHeight="1" x14ac:dyDescent="0.3">
      <c r="A1038" s="15">
        <v>14</v>
      </c>
      <c r="B1038" s="15">
        <v>2020</v>
      </c>
      <c r="C1038" s="15">
        <v>10</v>
      </c>
      <c r="D1038" s="15">
        <v>7</v>
      </c>
      <c r="E1038" s="15">
        <v>62</v>
      </c>
      <c r="F1038" s="15" t="s">
        <v>227</v>
      </c>
      <c r="G1038">
        <v>5.7496215133229944E-2</v>
      </c>
    </row>
    <row r="1039" spans="1:7" ht="15" customHeight="1" x14ac:dyDescent="0.3">
      <c r="A1039" s="15">
        <v>14</v>
      </c>
      <c r="B1039" s="15">
        <v>2020</v>
      </c>
      <c r="C1039" s="15">
        <v>10</v>
      </c>
      <c r="D1039" s="15">
        <v>7</v>
      </c>
      <c r="E1039" s="15">
        <v>63</v>
      </c>
      <c r="F1039" s="15" t="s">
        <v>227</v>
      </c>
      <c r="G1039">
        <v>3.5583517689694172E-2</v>
      </c>
    </row>
    <row r="1040" spans="1:7" ht="15" customHeight="1" x14ac:dyDescent="0.3">
      <c r="A1040" s="15">
        <v>14</v>
      </c>
      <c r="B1040" s="15">
        <v>2020</v>
      </c>
      <c r="C1040" s="15">
        <v>10</v>
      </c>
      <c r="D1040" s="15">
        <v>7</v>
      </c>
      <c r="E1040" s="15">
        <v>64</v>
      </c>
      <c r="F1040" s="15" t="s">
        <v>227</v>
      </c>
      <c r="G1040">
        <v>4.8103025745590701E-2</v>
      </c>
    </row>
    <row r="1041" spans="1:7" ht="15" customHeight="1" x14ac:dyDescent="0.3">
      <c r="A1041" s="15">
        <v>14</v>
      </c>
      <c r="B1041" s="15">
        <v>2020</v>
      </c>
      <c r="C1041" s="15">
        <v>10</v>
      </c>
      <c r="D1041" s="15">
        <v>7</v>
      </c>
      <c r="E1041" s="15">
        <v>65</v>
      </c>
      <c r="F1041" s="15" t="s">
        <v>227</v>
      </c>
      <c r="G1041">
        <v>2.1490799897209392E-2</v>
      </c>
    </row>
    <row r="1042" spans="1:7" ht="15" customHeight="1" x14ac:dyDescent="0.3">
      <c r="A1042" s="15">
        <v>14</v>
      </c>
      <c r="B1042" s="15">
        <v>2020</v>
      </c>
      <c r="C1042" s="15">
        <v>10</v>
      </c>
      <c r="D1042" s="15">
        <v>7</v>
      </c>
      <c r="E1042" s="15">
        <v>66</v>
      </c>
      <c r="F1042" s="15" t="s">
        <v>227</v>
      </c>
      <c r="G1042">
        <v>5.7496442465967565E-2</v>
      </c>
    </row>
    <row r="1043" spans="1:7" ht="15" customHeight="1" x14ac:dyDescent="0.3">
      <c r="A1043" s="15">
        <v>14</v>
      </c>
      <c r="B1043" s="15">
        <v>2020</v>
      </c>
      <c r="C1043" s="15">
        <v>10</v>
      </c>
      <c r="D1043" s="15">
        <v>7</v>
      </c>
      <c r="E1043" s="15">
        <v>67</v>
      </c>
      <c r="F1043" s="15" t="s">
        <v>227</v>
      </c>
    </row>
    <row r="1044" spans="1:7" ht="15" customHeight="1" x14ac:dyDescent="0.3">
      <c r="A1044" s="15">
        <v>14</v>
      </c>
      <c r="B1044" s="15">
        <v>2020</v>
      </c>
      <c r="C1044" s="15">
        <v>10</v>
      </c>
      <c r="D1044" s="15">
        <v>7</v>
      </c>
      <c r="E1044" s="15">
        <v>68</v>
      </c>
      <c r="F1044" s="15" t="s">
        <v>227</v>
      </c>
      <c r="G1044">
        <v>6.1017411173830104E-2</v>
      </c>
    </row>
    <row r="1045" spans="1:7" ht="15" customHeight="1" x14ac:dyDescent="0.3">
      <c r="A1045" s="15">
        <v>14</v>
      </c>
      <c r="B1045" s="15">
        <v>2020</v>
      </c>
      <c r="C1045" s="15">
        <v>10</v>
      </c>
      <c r="D1045" s="15">
        <v>7</v>
      </c>
      <c r="E1045" s="15">
        <v>69</v>
      </c>
      <c r="F1045" s="15" t="s">
        <v>227</v>
      </c>
      <c r="G1045">
        <v>2.6917897149054626E-2</v>
      </c>
    </row>
    <row r="1046" spans="1:7" ht="15" customHeight="1" x14ac:dyDescent="0.3">
      <c r="A1046" s="15">
        <v>14</v>
      </c>
      <c r="B1046" s="15">
        <v>2020</v>
      </c>
      <c r="C1046" s="15">
        <v>10</v>
      </c>
      <c r="D1046" s="15">
        <v>7</v>
      </c>
      <c r="E1046" s="15">
        <v>70</v>
      </c>
      <c r="F1046" s="15" t="s">
        <v>227</v>
      </c>
      <c r="G1046">
        <v>2.6917952631337189E-2</v>
      </c>
    </row>
    <row r="1047" spans="1:7" ht="15" customHeight="1" x14ac:dyDescent="0.3">
      <c r="A1047" s="15">
        <v>14</v>
      </c>
      <c r="B1047" s="15">
        <v>2020</v>
      </c>
      <c r="C1047" s="15">
        <v>10</v>
      </c>
      <c r="D1047" s="15">
        <v>7</v>
      </c>
      <c r="E1047" s="15">
        <v>71</v>
      </c>
      <c r="F1047" s="15" t="s">
        <v>227</v>
      </c>
      <c r="G1047">
        <v>2.6917835637933991E-2</v>
      </c>
    </row>
    <row r="1048" spans="1:7" ht="15" customHeight="1" x14ac:dyDescent="0.3">
      <c r="A1048" s="15">
        <v>14</v>
      </c>
      <c r="B1048" s="15">
        <v>2020</v>
      </c>
      <c r="C1048" s="15">
        <v>10</v>
      </c>
      <c r="D1048" s="15">
        <v>7</v>
      </c>
      <c r="E1048" s="15">
        <v>72</v>
      </c>
      <c r="F1048" s="15" t="s">
        <v>227</v>
      </c>
      <c r="G1048">
        <v>2.6917869565962666E-2</v>
      </c>
    </row>
    <row r="1049" spans="1:7" ht="15" customHeight="1" x14ac:dyDescent="0.3">
      <c r="A1049" s="15">
        <v>14</v>
      </c>
      <c r="B1049" s="15">
        <v>2020</v>
      </c>
      <c r="C1049" s="15">
        <v>10</v>
      </c>
      <c r="D1049" s="15">
        <v>7</v>
      </c>
      <c r="E1049" s="15">
        <v>73</v>
      </c>
      <c r="F1049" s="15" t="s">
        <v>227</v>
      </c>
      <c r="G1049">
        <v>7.9043681400924826E-2</v>
      </c>
    </row>
    <row r="1050" spans="1:7" ht="15" customHeight="1" x14ac:dyDescent="0.3">
      <c r="A1050" s="15">
        <v>14</v>
      </c>
      <c r="B1050" s="15">
        <v>2020</v>
      </c>
      <c r="C1050" s="15">
        <v>10</v>
      </c>
      <c r="D1050" s="15">
        <v>7</v>
      </c>
      <c r="E1050" s="15">
        <v>74</v>
      </c>
      <c r="F1050" s="15" t="s">
        <v>227</v>
      </c>
      <c r="G1050">
        <v>7.9043702073876732E-2</v>
      </c>
    </row>
    <row r="1051" spans="1:7" ht="15" customHeight="1" x14ac:dyDescent="0.3">
      <c r="A1051" s="15">
        <v>14</v>
      </c>
      <c r="B1051" s="15">
        <v>2020</v>
      </c>
      <c r="C1051" s="15">
        <v>10</v>
      </c>
      <c r="D1051" s="15">
        <v>7</v>
      </c>
      <c r="E1051" s="15">
        <v>75</v>
      </c>
      <c r="F1051" s="15" t="s">
        <v>227</v>
      </c>
    </row>
    <row r="1052" spans="1:7" ht="15" customHeight="1" x14ac:dyDescent="0.3">
      <c r="A1052" s="15">
        <v>15</v>
      </c>
      <c r="B1052" s="15">
        <v>2020</v>
      </c>
      <c r="C1052" s="15">
        <v>10</v>
      </c>
      <c r="D1052" s="15">
        <v>13</v>
      </c>
      <c r="E1052" s="15">
        <v>1</v>
      </c>
      <c r="F1052" s="15" t="s">
        <v>227</v>
      </c>
      <c r="G1052">
        <v>3.4177860781128618E-2</v>
      </c>
    </row>
    <row r="1053" spans="1:7" ht="15" customHeight="1" x14ac:dyDescent="0.3">
      <c r="A1053" s="15">
        <v>15</v>
      </c>
      <c r="B1053" s="15">
        <v>2020</v>
      </c>
      <c r="C1053" s="15">
        <v>10</v>
      </c>
      <c r="D1053" s="15">
        <v>13</v>
      </c>
      <c r="E1053" s="15">
        <v>2</v>
      </c>
      <c r="F1053" s="15" t="s">
        <v>227</v>
      </c>
      <c r="G1053">
        <v>1.9471472613629068E-2</v>
      </c>
    </row>
    <row r="1054" spans="1:7" ht="15" customHeight="1" x14ac:dyDescent="0.3">
      <c r="A1054" s="15">
        <v>15</v>
      </c>
      <c r="B1054" s="15">
        <v>2020</v>
      </c>
      <c r="C1054" s="15">
        <v>10</v>
      </c>
      <c r="D1054" s="15">
        <v>13</v>
      </c>
      <c r="E1054" s="15">
        <v>3</v>
      </c>
      <c r="F1054" s="15" t="s">
        <v>227</v>
      </c>
      <c r="G1054">
        <v>1.9471519780365543E-2</v>
      </c>
    </row>
    <row r="1055" spans="1:7" ht="15" customHeight="1" x14ac:dyDescent="0.3">
      <c r="A1055" s="15">
        <v>15</v>
      </c>
      <c r="B1055" s="15">
        <v>2020</v>
      </c>
      <c r="C1055" s="15">
        <v>10</v>
      </c>
      <c r="D1055" s="15">
        <v>13</v>
      </c>
      <c r="E1055" s="15">
        <v>4</v>
      </c>
      <c r="F1055" s="15" t="s">
        <v>227</v>
      </c>
      <c r="G1055">
        <v>1.9471457252442894E-2</v>
      </c>
    </row>
    <row r="1056" spans="1:7" ht="15" customHeight="1" x14ac:dyDescent="0.3">
      <c r="A1056" s="15">
        <v>15</v>
      </c>
      <c r="B1056" s="15">
        <v>2020</v>
      </c>
      <c r="C1056" s="15">
        <v>10</v>
      </c>
      <c r="D1056" s="15">
        <v>13</v>
      </c>
      <c r="E1056" s="15">
        <v>5</v>
      </c>
      <c r="F1056" s="15" t="s">
        <v>227</v>
      </c>
      <c r="G1056">
        <v>6.7176127911007771E-2</v>
      </c>
    </row>
    <row r="1057" spans="1:7" ht="15" customHeight="1" x14ac:dyDescent="0.3">
      <c r="A1057" s="15">
        <v>15</v>
      </c>
      <c r="B1057" s="15">
        <v>2020</v>
      </c>
      <c r="C1057" s="15">
        <v>10</v>
      </c>
      <c r="D1057" s="15">
        <v>13</v>
      </c>
      <c r="E1057" s="15">
        <v>6</v>
      </c>
      <c r="F1057" s="15" t="s">
        <v>227</v>
      </c>
      <c r="G1057">
        <v>2.9016451965875829E-2</v>
      </c>
    </row>
    <row r="1058" spans="1:7" ht="15" customHeight="1" x14ac:dyDescent="0.3">
      <c r="A1058" s="15">
        <v>15</v>
      </c>
      <c r="B1058" s="15">
        <v>2020</v>
      </c>
      <c r="C1058" s="15">
        <v>10</v>
      </c>
      <c r="D1058" s="15">
        <v>13</v>
      </c>
      <c r="E1058" s="15">
        <v>7</v>
      </c>
      <c r="F1058" s="15" t="s">
        <v>227</v>
      </c>
      <c r="G1058">
        <v>1.9471492297890712E-2</v>
      </c>
    </row>
    <row r="1059" spans="1:7" ht="15" customHeight="1" x14ac:dyDescent="0.3">
      <c r="A1059" s="15">
        <v>15</v>
      </c>
      <c r="B1059" s="15">
        <v>2020</v>
      </c>
      <c r="C1059" s="15">
        <v>10</v>
      </c>
      <c r="D1059" s="15">
        <v>13</v>
      </c>
      <c r="E1059" s="15">
        <v>8</v>
      </c>
      <c r="F1059" s="15" t="s">
        <v>227</v>
      </c>
      <c r="G1059">
        <v>1.947152257612102E-2</v>
      </c>
    </row>
    <row r="1060" spans="1:7" ht="15" customHeight="1" x14ac:dyDescent="0.3">
      <c r="A1060" s="15">
        <v>15</v>
      </c>
      <c r="B1060" s="15">
        <v>2020</v>
      </c>
      <c r="C1060" s="15">
        <v>10</v>
      </c>
      <c r="D1060" s="15">
        <v>13</v>
      </c>
      <c r="E1060" s="15">
        <v>9</v>
      </c>
      <c r="F1060" s="15" t="s">
        <v>227</v>
      </c>
      <c r="G1060">
        <v>4.2406514290780233E-2</v>
      </c>
    </row>
    <row r="1061" spans="1:7" ht="15" customHeight="1" x14ac:dyDescent="0.3">
      <c r="A1061" s="15">
        <v>15</v>
      </c>
      <c r="B1061" s="15">
        <v>2020</v>
      </c>
      <c r="C1061" s="15">
        <v>10</v>
      </c>
      <c r="D1061" s="15">
        <v>13</v>
      </c>
      <c r="E1061" s="15">
        <v>10</v>
      </c>
      <c r="F1061" s="15" t="s">
        <v>227</v>
      </c>
      <c r="G1061">
        <v>6.7175991279959379E-2</v>
      </c>
    </row>
    <row r="1062" spans="1:7" ht="15" customHeight="1" x14ac:dyDescent="0.3">
      <c r="A1062" s="15">
        <v>15</v>
      </c>
      <c r="B1062" s="15">
        <v>2020</v>
      </c>
      <c r="C1062" s="15">
        <v>10</v>
      </c>
      <c r="D1062" s="15">
        <v>13</v>
      </c>
      <c r="E1062" s="15">
        <v>11</v>
      </c>
      <c r="F1062" s="15" t="s">
        <v>227</v>
      </c>
      <c r="G1062">
        <v>6.7176087144160346E-2</v>
      </c>
    </row>
    <row r="1063" spans="1:7" ht="15" customHeight="1" x14ac:dyDescent="0.3">
      <c r="A1063" s="15">
        <v>15</v>
      </c>
      <c r="B1063" s="15">
        <v>2020</v>
      </c>
      <c r="C1063" s="15">
        <v>10</v>
      </c>
      <c r="D1063" s="15">
        <v>13</v>
      </c>
      <c r="E1063" s="15">
        <v>12</v>
      </c>
      <c r="F1063" s="15" t="s">
        <v>227</v>
      </c>
      <c r="G1063">
        <v>6.7176076721372852E-2</v>
      </c>
    </row>
    <row r="1064" spans="1:7" ht="15" customHeight="1" x14ac:dyDescent="0.3">
      <c r="A1064" s="15">
        <v>15</v>
      </c>
      <c r="B1064" s="15">
        <v>2020</v>
      </c>
      <c r="C1064" s="15">
        <v>10</v>
      </c>
      <c r="D1064" s="15">
        <v>13</v>
      </c>
      <c r="E1064" s="15">
        <v>13</v>
      </c>
      <c r="F1064" s="15" t="s">
        <v>227</v>
      </c>
      <c r="G1064">
        <v>1.9471503075595181E-2</v>
      </c>
    </row>
    <row r="1065" spans="1:7" ht="15" customHeight="1" x14ac:dyDescent="0.3">
      <c r="A1065" s="15">
        <v>15</v>
      </c>
      <c r="B1065" s="15">
        <v>2020</v>
      </c>
      <c r="C1065" s="15">
        <v>10</v>
      </c>
      <c r="D1065" s="15">
        <v>13</v>
      </c>
      <c r="E1065" s="15">
        <v>14</v>
      </c>
      <c r="F1065" s="15" t="s">
        <v>227</v>
      </c>
      <c r="G1065">
        <v>1.9471502171598667E-2</v>
      </c>
    </row>
    <row r="1066" spans="1:7" ht="15" customHeight="1" x14ac:dyDescent="0.3">
      <c r="A1066" s="15">
        <v>15</v>
      </c>
      <c r="B1066" s="15">
        <v>2020</v>
      </c>
      <c r="C1066" s="15">
        <v>10</v>
      </c>
      <c r="D1066" s="15">
        <v>13</v>
      </c>
      <c r="E1066" s="15">
        <v>15</v>
      </c>
      <c r="F1066" s="15" t="s">
        <v>227</v>
      </c>
      <c r="G1066">
        <v>2.6025649050459065E-2</v>
      </c>
    </row>
    <row r="1067" spans="1:7" ht="15" customHeight="1" x14ac:dyDescent="0.3">
      <c r="A1067" s="15">
        <v>15</v>
      </c>
      <c r="B1067" s="15">
        <v>2020</v>
      </c>
      <c r="C1067" s="15">
        <v>10</v>
      </c>
      <c r="D1067" s="15">
        <v>13</v>
      </c>
      <c r="E1067" s="15">
        <v>16</v>
      </c>
      <c r="F1067" s="15" t="s">
        <v>227</v>
      </c>
      <c r="G1067">
        <v>2.6025596257131873E-2</v>
      </c>
    </row>
    <row r="1068" spans="1:7" ht="15" customHeight="1" x14ac:dyDescent="0.3">
      <c r="A1068" s="15">
        <v>15</v>
      </c>
      <c r="B1068" s="15">
        <v>2020</v>
      </c>
      <c r="C1068" s="15">
        <v>10</v>
      </c>
      <c r="D1068" s="15">
        <v>13</v>
      </c>
      <c r="E1068" s="15">
        <v>17</v>
      </c>
      <c r="F1068" s="15" t="s">
        <v>227</v>
      </c>
      <c r="G1068">
        <v>2.6025633796723045E-2</v>
      </c>
    </row>
    <row r="1069" spans="1:7" ht="15" customHeight="1" x14ac:dyDescent="0.3">
      <c r="A1069" s="15">
        <v>15</v>
      </c>
      <c r="B1069" s="15">
        <v>2020</v>
      </c>
      <c r="C1069" s="15">
        <v>10</v>
      </c>
      <c r="D1069" s="15">
        <v>13</v>
      </c>
      <c r="E1069" s="15">
        <v>18</v>
      </c>
      <c r="F1069" s="15" t="s">
        <v>227</v>
      </c>
      <c r="G1069">
        <v>3.965595072371874E-2</v>
      </c>
    </row>
    <row r="1070" spans="1:7" ht="15" customHeight="1" x14ac:dyDescent="0.3">
      <c r="A1070" s="15">
        <v>15</v>
      </c>
      <c r="B1070" s="15">
        <v>2020</v>
      </c>
      <c r="C1070" s="15">
        <v>10</v>
      </c>
      <c r="D1070" s="15">
        <v>13</v>
      </c>
      <c r="E1070" s="15">
        <v>19</v>
      </c>
      <c r="F1070" s="15" t="s">
        <v>227</v>
      </c>
      <c r="G1070">
        <v>1.9471451774469028E-2</v>
      </c>
    </row>
    <row r="1071" spans="1:7" ht="15" customHeight="1" x14ac:dyDescent="0.3">
      <c r="A1071" s="15">
        <v>15</v>
      </c>
      <c r="B1071" s="15">
        <v>2020</v>
      </c>
      <c r="C1071" s="15">
        <v>10</v>
      </c>
      <c r="D1071" s="15">
        <v>13</v>
      </c>
      <c r="E1071" s="15">
        <v>20</v>
      </c>
      <c r="F1071" s="15" t="s">
        <v>227</v>
      </c>
      <c r="G1071">
        <v>3.4177818878427677E-2</v>
      </c>
    </row>
    <row r="1072" spans="1:7" ht="15" customHeight="1" x14ac:dyDescent="0.3">
      <c r="A1072" s="15">
        <v>15</v>
      </c>
      <c r="B1072" s="15">
        <v>2020</v>
      </c>
      <c r="C1072" s="15">
        <v>10</v>
      </c>
      <c r="D1072" s="15">
        <v>13</v>
      </c>
      <c r="E1072" s="15">
        <v>21</v>
      </c>
      <c r="F1072" s="15" t="s">
        <v>227</v>
      </c>
      <c r="G1072">
        <v>6.7176116954872606E-2</v>
      </c>
    </row>
    <row r="1073" spans="1:7" ht="15" customHeight="1" x14ac:dyDescent="0.3">
      <c r="A1073" s="15">
        <v>15</v>
      </c>
      <c r="B1073" s="15">
        <v>2020</v>
      </c>
      <c r="C1073" s="15">
        <v>10</v>
      </c>
      <c r="D1073" s="15">
        <v>13</v>
      </c>
      <c r="E1073" s="15">
        <v>22</v>
      </c>
      <c r="F1073" s="15" t="s">
        <v>227</v>
      </c>
      <c r="G1073">
        <v>6.7176082342127852E-2</v>
      </c>
    </row>
    <row r="1074" spans="1:7" ht="15" customHeight="1" x14ac:dyDescent="0.3">
      <c r="A1074" s="15">
        <v>15</v>
      </c>
      <c r="B1074" s="15">
        <v>2020</v>
      </c>
      <c r="C1074" s="15">
        <v>10</v>
      </c>
      <c r="D1074" s="15">
        <v>13</v>
      </c>
      <c r="E1074" s="15">
        <v>23</v>
      </c>
      <c r="F1074" s="15" t="s">
        <v>227</v>
      </c>
      <c r="G1074">
        <v>3.4177814801729309E-2</v>
      </c>
    </row>
    <row r="1075" spans="1:7" ht="15" customHeight="1" x14ac:dyDescent="0.3">
      <c r="A1075" s="15">
        <v>15</v>
      </c>
      <c r="B1075" s="15">
        <v>2020</v>
      </c>
      <c r="C1075" s="15">
        <v>10</v>
      </c>
      <c r="D1075" s="15">
        <v>13</v>
      </c>
      <c r="E1075" s="15">
        <v>24</v>
      </c>
      <c r="F1075" s="15" t="s">
        <v>227</v>
      </c>
      <c r="G1075">
        <v>6.7176071597171594E-2</v>
      </c>
    </row>
    <row r="1076" spans="1:7" ht="15" customHeight="1" x14ac:dyDescent="0.3">
      <c r="A1076" s="15">
        <v>15</v>
      </c>
      <c r="B1076" s="15">
        <v>2020</v>
      </c>
      <c r="C1076" s="15">
        <v>10</v>
      </c>
      <c r="D1076" s="15">
        <v>13</v>
      </c>
      <c r="E1076" s="15">
        <v>25</v>
      </c>
      <c r="F1076" s="15" t="s">
        <v>227</v>
      </c>
      <c r="G1076">
        <v>6.7176030636326545E-2</v>
      </c>
    </row>
    <row r="1077" spans="1:7" ht="15" customHeight="1" x14ac:dyDescent="0.3">
      <c r="A1077" s="15">
        <v>15</v>
      </c>
      <c r="B1077" s="15">
        <v>2020</v>
      </c>
      <c r="C1077" s="15">
        <v>10</v>
      </c>
      <c r="D1077" s="15">
        <v>13</v>
      </c>
      <c r="E1077" s="15">
        <v>26</v>
      </c>
      <c r="F1077" s="15" t="s">
        <v>227</v>
      </c>
      <c r="G1077">
        <v>2.6025598009155909E-2</v>
      </c>
    </row>
    <row r="1078" spans="1:7" ht="15" customHeight="1" x14ac:dyDescent="0.3">
      <c r="A1078" s="15">
        <v>15</v>
      </c>
      <c r="B1078" s="15">
        <v>2020</v>
      </c>
      <c r="C1078" s="15">
        <v>10</v>
      </c>
      <c r="D1078" s="15">
        <v>13</v>
      </c>
      <c r="E1078" s="15">
        <v>27</v>
      </c>
      <c r="F1078" s="15" t="s">
        <v>227</v>
      </c>
      <c r="G1078">
        <v>1.9471477830448034E-2</v>
      </c>
    </row>
    <row r="1079" spans="1:7" ht="15" customHeight="1" x14ac:dyDescent="0.3">
      <c r="A1079" s="15">
        <v>15</v>
      </c>
      <c r="B1079" s="15">
        <v>2020</v>
      </c>
      <c r="C1079" s="15">
        <v>10</v>
      </c>
      <c r="D1079" s="15">
        <v>13</v>
      </c>
      <c r="E1079" s="15">
        <v>28</v>
      </c>
      <c r="F1079" s="15" t="s">
        <v>227</v>
      </c>
      <c r="G1079">
        <v>2.6025637570381021E-2</v>
      </c>
    </row>
    <row r="1080" spans="1:7" ht="15" customHeight="1" x14ac:dyDescent="0.3">
      <c r="A1080" s="15">
        <v>15</v>
      </c>
      <c r="B1080" s="15">
        <v>2020</v>
      </c>
      <c r="C1080" s="15">
        <v>10</v>
      </c>
      <c r="D1080" s="15">
        <v>13</v>
      </c>
      <c r="E1080" s="15">
        <v>29</v>
      </c>
      <c r="F1080" s="15" t="s">
        <v>227</v>
      </c>
      <c r="G1080">
        <v>1.9471521706758293E-2</v>
      </c>
    </row>
    <row r="1081" spans="1:7" ht="15" customHeight="1" x14ac:dyDescent="0.3">
      <c r="A1081" s="15">
        <v>15</v>
      </c>
      <c r="B1081" s="15">
        <v>2020</v>
      </c>
      <c r="C1081" s="15">
        <v>10</v>
      </c>
      <c r="D1081" s="15">
        <v>13</v>
      </c>
      <c r="E1081" s="15">
        <v>30</v>
      </c>
      <c r="F1081" s="15" t="s">
        <v>227</v>
      </c>
      <c r="G1081">
        <v>3.4177836085989788E-2</v>
      </c>
    </row>
    <row r="1082" spans="1:7" ht="15" customHeight="1" x14ac:dyDescent="0.3">
      <c r="A1082" s="15">
        <v>15</v>
      </c>
      <c r="B1082" s="15">
        <v>2020</v>
      </c>
      <c r="C1082" s="15">
        <v>10</v>
      </c>
      <c r="D1082" s="15">
        <v>13</v>
      </c>
      <c r="E1082" s="15">
        <v>31</v>
      </c>
      <c r="F1082" s="15" t="s">
        <v>227</v>
      </c>
      <c r="G1082">
        <v>6.7176015944215864E-2</v>
      </c>
    </row>
    <row r="1083" spans="1:7" ht="15" customHeight="1" x14ac:dyDescent="0.3">
      <c r="A1083" s="15">
        <v>15</v>
      </c>
      <c r="B1083" s="15">
        <v>2020</v>
      </c>
      <c r="C1083" s="15">
        <v>10</v>
      </c>
      <c r="D1083" s="15">
        <v>13</v>
      </c>
      <c r="E1083" s="15">
        <v>32</v>
      </c>
      <c r="F1083" s="15" t="s">
        <v>227</v>
      </c>
      <c r="G1083">
        <v>3.417782492394604E-2</v>
      </c>
    </row>
    <row r="1084" spans="1:7" ht="15" customHeight="1" x14ac:dyDescent="0.3">
      <c r="A1084" s="15">
        <v>15</v>
      </c>
      <c r="B1084" s="15">
        <v>2020</v>
      </c>
      <c r="C1084" s="15">
        <v>10</v>
      </c>
      <c r="D1084" s="15">
        <v>13</v>
      </c>
      <c r="E1084" s="15">
        <v>33</v>
      </c>
      <c r="F1084" s="15" t="s">
        <v>227</v>
      </c>
      <c r="G1084">
        <v>1.9471510804162265E-2</v>
      </c>
    </row>
    <row r="1085" spans="1:7" ht="15" customHeight="1" x14ac:dyDescent="0.3">
      <c r="A1085" s="15">
        <v>15</v>
      </c>
      <c r="B1085" s="15">
        <v>2020</v>
      </c>
      <c r="C1085" s="15">
        <v>10</v>
      </c>
      <c r="D1085" s="15">
        <v>13</v>
      </c>
      <c r="E1085" s="15">
        <v>34</v>
      </c>
      <c r="F1085" s="15" t="s">
        <v>227</v>
      </c>
      <c r="G1085">
        <v>0.15867482003873212</v>
      </c>
    </row>
    <row r="1086" spans="1:7" ht="15" customHeight="1" x14ac:dyDescent="0.3">
      <c r="A1086" s="15">
        <v>15</v>
      </c>
      <c r="B1086" s="15">
        <v>2020</v>
      </c>
      <c r="C1086" s="15">
        <v>10</v>
      </c>
      <c r="D1086" s="15">
        <v>13</v>
      </c>
      <c r="E1086" s="15">
        <v>35</v>
      </c>
      <c r="F1086" s="15" t="s">
        <v>227</v>
      </c>
      <c r="G1086">
        <v>0.1586749095291296</v>
      </c>
    </row>
    <row r="1087" spans="1:7" ht="15" customHeight="1" x14ac:dyDescent="0.3">
      <c r="A1087" s="15">
        <v>15</v>
      </c>
      <c r="B1087" s="15">
        <v>2020</v>
      </c>
      <c r="C1087" s="15">
        <v>10</v>
      </c>
      <c r="D1087" s="15">
        <v>13</v>
      </c>
      <c r="E1087" s="15">
        <v>36</v>
      </c>
      <c r="F1087" s="15" t="s">
        <v>227</v>
      </c>
      <c r="G1087">
        <v>1.9471498901073591E-2</v>
      </c>
    </row>
    <row r="1088" spans="1:7" ht="15" customHeight="1" x14ac:dyDescent="0.3">
      <c r="A1088" s="15">
        <v>15</v>
      </c>
      <c r="B1088" s="15">
        <v>2020</v>
      </c>
      <c r="C1088" s="15">
        <v>10</v>
      </c>
      <c r="D1088" s="15">
        <v>13</v>
      </c>
      <c r="E1088" s="15">
        <v>37</v>
      </c>
      <c r="F1088" s="15" t="s">
        <v>227</v>
      </c>
      <c r="G1088">
        <v>1.3413260019701041E-2</v>
      </c>
    </row>
    <row r="1089" spans="1:7" ht="15" customHeight="1" x14ac:dyDescent="0.3">
      <c r="A1089" s="15">
        <v>15</v>
      </c>
      <c r="B1089" s="15">
        <v>2020</v>
      </c>
      <c r="C1089" s="15">
        <v>10</v>
      </c>
      <c r="D1089" s="15">
        <v>13</v>
      </c>
      <c r="E1089" s="15">
        <v>38</v>
      </c>
      <c r="F1089" s="15" t="s">
        <v>227</v>
      </c>
      <c r="G1089">
        <v>3.0630885012996243E-2</v>
      </c>
    </row>
    <row r="1090" spans="1:7" ht="15" customHeight="1" x14ac:dyDescent="0.3">
      <c r="A1090" s="15">
        <v>15</v>
      </c>
      <c r="B1090" s="15">
        <v>2020</v>
      </c>
      <c r="C1090" s="15">
        <v>10</v>
      </c>
      <c r="D1090" s="15">
        <v>13</v>
      </c>
      <c r="E1090" s="15">
        <v>39</v>
      </c>
      <c r="F1090" s="15" t="s">
        <v>227</v>
      </c>
      <c r="G1090">
        <v>3.060311903831428E-2</v>
      </c>
    </row>
    <row r="1091" spans="1:7" ht="15" customHeight="1" x14ac:dyDescent="0.3">
      <c r="A1091" s="15">
        <v>15</v>
      </c>
      <c r="B1091" s="15">
        <v>2020</v>
      </c>
      <c r="C1091" s="15">
        <v>10</v>
      </c>
      <c r="D1091" s="15">
        <v>13</v>
      </c>
      <c r="E1091" s="15">
        <v>40</v>
      </c>
      <c r="F1091" s="15" t="s">
        <v>227</v>
      </c>
      <c r="G1091">
        <v>3.0615254193054397E-2</v>
      </c>
    </row>
    <row r="1092" spans="1:7" ht="15" customHeight="1" x14ac:dyDescent="0.3">
      <c r="A1092" s="15">
        <v>15</v>
      </c>
      <c r="B1092" s="15">
        <v>2020</v>
      </c>
      <c r="C1092" s="15">
        <v>10</v>
      </c>
      <c r="D1092" s="15">
        <v>13</v>
      </c>
      <c r="E1092" s="15">
        <v>41</v>
      </c>
      <c r="F1092" s="15" t="s">
        <v>227</v>
      </c>
      <c r="G1092">
        <v>4.9143350796761014E-2</v>
      </c>
    </row>
    <row r="1093" spans="1:7" ht="15" customHeight="1" x14ac:dyDescent="0.3">
      <c r="A1093" s="15">
        <v>15</v>
      </c>
      <c r="B1093" s="15">
        <v>2020</v>
      </c>
      <c r="C1093" s="15">
        <v>10</v>
      </c>
      <c r="D1093" s="15">
        <v>13</v>
      </c>
      <c r="E1093" s="15">
        <v>42</v>
      </c>
      <c r="F1093" s="15" t="s">
        <v>227</v>
      </c>
      <c r="G1093">
        <v>1.9471498580865707E-2</v>
      </c>
    </row>
    <row r="1094" spans="1:7" ht="15" customHeight="1" x14ac:dyDescent="0.3">
      <c r="A1094" s="15">
        <v>15</v>
      </c>
      <c r="B1094" s="15">
        <v>2020</v>
      </c>
      <c r="C1094" s="15">
        <v>10</v>
      </c>
      <c r="D1094" s="15">
        <v>13</v>
      </c>
      <c r="E1094" s="15">
        <v>43</v>
      </c>
      <c r="F1094" s="15" t="s">
        <v>227</v>
      </c>
      <c r="G1094">
        <v>6.7176202578595634E-2</v>
      </c>
    </row>
    <row r="1095" spans="1:7" ht="15" customHeight="1" x14ac:dyDescent="0.3">
      <c r="A1095" s="15">
        <v>15</v>
      </c>
      <c r="B1095" s="15">
        <v>2020</v>
      </c>
      <c r="C1095" s="15">
        <v>10</v>
      </c>
      <c r="D1095" s="15">
        <v>13</v>
      </c>
      <c r="E1095" s="15">
        <v>44</v>
      </c>
      <c r="F1095" s="15" t="s">
        <v>227</v>
      </c>
      <c r="G1095">
        <v>6.7176052270701281E-2</v>
      </c>
    </row>
    <row r="1096" spans="1:7" ht="15" customHeight="1" x14ac:dyDescent="0.3">
      <c r="A1096" s="15">
        <v>15</v>
      </c>
      <c r="B1096" s="15">
        <v>2020</v>
      </c>
      <c r="C1096" s="15">
        <v>10</v>
      </c>
      <c r="D1096" s="15">
        <v>13</v>
      </c>
      <c r="E1096" s="15">
        <v>45</v>
      </c>
      <c r="F1096" s="15" t="s">
        <v>227</v>
      </c>
      <c r="G1096">
        <v>1.9471479535670331E-2</v>
      </c>
    </row>
    <row r="1097" spans="1:7" ht="15" customHeight="1" x14ac:dyDescent="0.3">
      <c r="A1097" s="15">
        <v>15</v>
      </c>
      <c r="B1097" s="15">
        <v>2020</v>
      </c>
      <c r="C1097" s="15">
        <v>10</v>
      </c>
      <c r="D1097" s="15">
        <v>13</v>
      </c>
      <c r="E1097" s="15">
        <v>46</v>
      </c>
      <c r="F1097" s="15" t="s">
        <v>227</v>
      </c>
      <c r="G1097">
        <v>6.7175909830470629E-2</v>
      </c>
    </row>
    <row r="1098" spans="1:7" ht="15" customHeight="1" x14ac:dyDescent="0.3">
      <c r="A1098" s="15">
        <v>15</v>
      </c>
      <c r="B1098" s="15">
        <v>2020</v>
      </c>
      <c r="C1098" s="15">
        <v>10</v>
      </c>
      <c r="D1098" s="15">
        <v>13</v>
      </c>
      <c r="E1098" s="15">
        <v>47</v>
      </c>
      <c r="F1098" s="15" t="s">
        <v>227</v>
      </c>
      <c r="G1098">
        <v>6.7176039042294355E-2</v>
      </c>
    </row>
    <row r="1099" spans="1:7" ht="15" customHeight="1" x14ac:dyDescent="0.3">
      <c r="A1099" s="15">
        <v>15</v>
      </c>
      <c r="B1099" s="15">
        <v>2020</v>
      </c>
      <c r="C1099" s="15">
        <v>10</v>
      </c>
      <c r="D1099" s="15">
        <v>13</v>
      </c>
      <c r="E1099" s="15">
        <v>48</v>
      </c>
      <c r="F1099" s="15" t="s">
        <v>227</v>
      </c>
      <c r="G1099">
        <v>6.6998593513830418E-2</v>
      </c>
    </row>
    <row r="1100" spans="1:7" ht="15" customHeight="1" x14ac:dyDescent="0.3">
      <c r="A1100" s="15">
        <v>15</v>
      </c>
      <c r="B1100" s="15">
        <v>2020</v>
      </c>
      <c r="C1100" s="15">
        <v>10</v>
      </c>
      <c r="D1100" s="15">
        <v>13</v>
      </c>
      <c r="E1100" s="15">
        <v>49</v>
      </c>
      <c r="F1100" s="15" t="s">
        <v>227</v>
      </c>
      <c r="G1100">
        <v>3.4177858912386526E-2</v>
      </c>
    </row>
    <row r="1101" spans="1:7" ht="15" customHeight="1" x14ac:dyDescent="0.3">
      <c r="A1101" s="15">
        <v>15</v>
      </c>
      <c r="B1101" s="15">
        <v>2020</v>
      </c>
      <c r="C1101" s="15">
        <v>10</v>
      </c>
      <c r="D1101" s="15">
        <v>13</v>
      </c>
      <c r="E1101" s="15">
        <v>50</v>
      </c>
      <c r="F1101" s="15" t="s">
        <v>227</v>
      </c>
      <c r="G1101">
        <v>6.7176073790774157E-2</v>
      </c>
    </row>
    <row r="1102" spans="1:7" ht="15" customHeight="1" x14ac:dyDescent="0.3">
      <c r="A1102" s="15">
        <v>15</v>
      </c>
      <c r="B1102" s="15">
        <v>2020</v>
      </c>
      <c r="C1102" s="15">
        <v>10</v>
      </c>
      <c r="D1102" s="15">
        <v>13</v>
      </c>
      <c r="E1102" s="15">
        <v>51</v>
      </c>
      <c r="F1102" s="15" t="s">
        <v>227</v>
      </c>
      <c r="G1102">
        <v>6.7175964327705395E-2</v>
      </c>
    </row>
    <row r="1103" spans="1:7" ht="15" customHeight="1" x14ac:dyDescent="0.3">
      <c r="A1103" s="15">
        <v>15</v>
      </c>
      <c r="B1103" s="15">
        <v>2020</v>
      </c>
      <c r="C1103" s="15">
        <v>10</v>
      </c>
      <c r="D1103" s="15">
        <v>13</v>
      </c>
      <c r="E1103" s="15">
        <v>52</v>
      </c>
      <c r="F1103" s="15" t="s">
        <v>227</v>
      </c>
      <c r="G1103">
        <v>1.9471475989253764E-2</v>
      </c>
    </row>
    <row r="1104" spans="1:7" ht="15" customHeight="1" x14ac:dyDescent="0.3">
      <c r="A1104" s="15">
        <v>15</v>
      </c>
      <c r="B1104" s="15">
        <v>2020</v>
      </c>
      <c r="C1104" s="15">
        <v>10</v>
      </c>
      <c r="D1104" s="15">
        <v>13</v>
      </c>
      <c r="E1104" s="15">
        <v>53</v>
      </c>
      <c r="F1104" s="15" t="s">
        <v>227</v>
      </c>
      <c r="G1104">
        <v>4.275528256532489E-2</v>
      </c>
    </row>
    <row r="1105" spans="1:7" ht="15" customHeight="1" x14ac:dyDescent="0.3">
      <c r="A1105" s="15">
        <v>15</v>
      </c>
      <c r="B1105" s="15">
        <v>2020</v>
      </c>
      <c r="C1105" s="15">
        <v>10</v>
      </c>
      <c r="D1105" s="15">
        <v>13</v>
      </c>
      <c r="E1105" s="15">
        <v>54</v>
      </c>
      <c r="F1105" s="15" t="s">
        <v>227</v>
      </c>
      <c r="G1105">
        <v>2.9618888251415062E-2</v>
      </c>
    </row>
    <row r="1106" spans="1:7" ht="15" customHeight="1" x14ac:dyDescent="0.3">
      <c r="A1106" s="15">
        <v>15</v>
      </c>
      <c r="B1106" s="15">
        <v>2020</v>
      </c>
      <c r="C1106" s="15">
        <v>10</v>
      </c>
      <c r="D1106" s="15">
        <v>13</v>
      </c>
      <c r="E1106" s="15">
        <v>55</v>
      </c>
      <c r="F1106" s="15" t="s">
        <v>227</v>
      </c>
      <c r="G1106">
        <v>2.9618840260462014E-2</v>
      </c>
    </row>
    <row r="1107" spans="1:7" ht="15" customHeight="1" x14ac:dyDescent="0.3">
      <c r="A1107" s="15">
        <v>15</v>
      </c>
      <c r="B1107" s="15">
        <v>2020</v>
      </c>
      <c r="C1107" s="15">
        <v>10</v>
      </c>
      <c r="D1107" s="15">
        <v>13</v>
      </c>
      <c r="E1107" s="15">
        <v>56</v>
      </c>
      <c r="F1107" s="15" t="s">
        <v>227</v>
      </c>
      <c r="G1107">
        <v>6.7176039042294355E-2</v>
      </c>
    </row>
    <row r="1108" spans="1:7" ht="15" customHeight="1" x14ac:dyDescent="0.3">
      <c r="A1108" s="15">
        <v>15</v>
      </c>
      <c r="B1108" s="15">
        <v>2020</v>
      </c>
      <c r="C1108" s="15">
        <v>10</v>
      </c>
      <c r="D1108" s="15">
        <v>13</v>
      </c>
      <c r="E1108" s="15">
        <v>57</v>
      </c>
      <c r="F1108" s="15" t="s">
        <v>227</v>
      </c>
      <c r="G1108">
        <v>6.7176076060946444E-2</v>
      </c>
    </row>
    <row r="1109" spans="1:7" ht="15" customHeight="1" x14ac:dyDescent="0.3">
      <c r="A1109" s="15">
        <v>15</v>
      </c>
      <c r="B1109" s="15">
        <v>2020</v>
      </c>
      <c r="C1109" s="15">
        <v>10</v>
      </c>
      <c r="D1109" s="15">
        <v>13</v>
      </c>
      <c r="E1109" s="15">
        <v>58</v>
      </c>
      <c r="F1109" s="15" t="s">
        <v>227</v>
      </c>
      <c r="G1109">
        <v>3.4177831399965934E-2</v>
      </c>
    </row>
    <row r="1110" spans="1:7" ht="15" customHeight="1" x14ac:dyDescent="0.3">
      <c r="A1110" s="15">
        <v>15</v>
      </c>
      <c r="B1110" s="15">
        <v>2020</v>
      </c>
      <c r="C1110" s="15">
        <v>10</v>
      </c>
      <c r="D1110" s="15">
        <v>13</v>
      </c>
      <c r="E1110" s="15">
        <v>59</v>
      </c>
      <c r="F1110" s="15" t="s">
        <v>227</v>
      </c>
      <c r="G1110">
        <v>3.4177895627802039E-2</v>
      </c>
    </row>
    <row r="1111" spans="1:7" ht="15" customHeight="1" x14ac:dyDescent="0.3">
      <c r="A1111" s="15">
        <v>15</v>
      </c>
      <c r="B1111" s="15">
        <v>2020</v>
      </c>
      <c r="C1111" s="15">
        <v>10</v>
      </c>
      <c r="D1111" s="15">
        <v>13</v>
      </c>
      <c r="E1111" s="15">
        <v>60</v>
      </c>
      <c r="F1111" s="15" t="s">
        <v>227</v>
      </c>
      <c r="G1111">
        <v>6.1017434249016837E-2</v>
      </c>
    </row>
    <row r="1112" spans="1:7" ht="15" customHeight="1" x14ac:dyDescent="0.3">
      <c r="A1112" s="15">
        <v>15</v>
      </c>
      <c r="B1112" s="15">
        <v>2020</v>
      </c>
      <c r="C1112" s="15">
        <v>10</v>
      </c>
      <c r="D1112" s="15">
        <v>13</v>
      </c>
      <c r="E1112" s="15">
        <v>61</v>
      </c>
      <c r="F1112" s="15" t="s">
        <v>227</v>
      </c>
    </row>
    <row r="1113" spans="1:7" ht="15" customHeight="1" x14ac:dyDescent="0.3">
      <c r="A1113" s="15">
        <v>15</v>
      </c>
      <c r="B1113" s="15">
        <v>2020</v>
      </c>
      <c r="C1113" s="15">
        <v>10</v>
      </c>
      <c r="D1113" s="15">
        <v>13</v>
      </c>
      <c r="E1113" s="15">
        <v>62</v>
      </c>
      <c r="F1113" s="15" t="s">
        <v>227</v>
      </c>
      <c r="G1113">
        <v>5.7496335069009551E-2</v>
      </c>
    </row>
    <row r="1114" spans="1:7" ht="15" customHeight="1" x14ac:dyDescent="0.3">
      <c r="A1114" s="15">
        <v>15</v>
      </c>
      <c r="B1114" s="15">
        <v>2020</v>
      </c>
      <c r="C1114" s="15">
        <v>10</v>
      </c>
      <c r="D1114" s="15">
        <v>13</v>
      </c>
      <c r="E1114" s="15">
        <v>63</v>
      </c>
      <c r="F1114" s="15" t="s">
        <v>227</v>
      </c>
      <c r="G1114">
        <v>2.9618910760471646E-2</v>
      </c>
    </row>
    <row r="1115" spans="1:7" ht="15" customHeight="1" x14ac:dyDescent="0.3">
      <c r="A1115" s="15">
        <v>15</v>
      </c>
      <c r="B1115" s="15">
        <v>2020</v>
      </c>
      <c r="C1115" s="15">
        <v>10</v>
      </c>
      <c r="D1115" s="15">
        <v>13</v>
      </c>
      <c r="E1115" s="15">
        <v>64</v>
      </c>
      <c r="F1115" s="15" t="s">
        <v>227</v>
      </c>
      <c r="G1115">
        <v>4.8103048637591114E-2</v>
      </c>
    </row>
    <row r="1116" spans="1:7" ht="15" customHeight="1" x14ac:dyDescent="0.3">
      <c r="A1116" s="15">
        <v>15</v>
      </c>
      <c r="B1116" s="15">
        <v>2020</v>
      </c>
      <c r="C1116" s="15">
        <v>10</v>
      </c>
      <c r="D1116" s="15">
        <v>13</v>
      </c>
      <c r="E1116" s="15">
        <v>65</v>
      </c>
      <c r="F1116" s="15" t="s">
        <v>227</v>
      </c>
      <c r="G1116">
        <v>1.6810531621699709E-2</v>
      </c>
    </row>
    <row r="1117" spans="1:7" ht="15" customHeight="1" x14ac:dyDescent="0.3">
      <c r="A1117" s="15">
        <v>15</v>
      </c>
      <c r="B1117" s="15">
        <v>2020</v>
      </c>
      <c r="C1117" s="15">
        <v>10</v>
      </c>
      <c r="D1117" s="15">
        <v>13</v>
      </c>
      <c r="E1117" s="15">
        <v>66</v>
      </c>
      <c r="F1117" s="15" t="s">
        <v>227</v>
      </c>
      <c r="G1117">
        <v>5.7496279692331773E-2</v>
      </c>
    </row>
    <row r="1118" spans="1:7" ht="15" customHeight="1" x14ac:dyDescent="0.3">
      <c r="A1118" s="15">
        <v>15</v>
      </c>
      <c r="B1118" s="15">
        <v>2020</v>
      </c>
      <c r="C1118" s="15">
        <v>10</v>
      </c>
      <c r="D1118" s="15">
        <v>13</v>
      </c>
      <c r="E1118" s="15">
        <v>67</v>
      </c>
      <c r="F1118" s="15" t="s">
        <v>227</v>
      </c>
    </row>
    <row r="1119" spans="1:7" ht="15" customHeight="1" x14ac:dyDescent="0.3">
      <c r="A1119" s="15">
        <v>15</v>
      </c>
      <c r="B1119" s="15">
        <v>2020</v>
      </c>
      <c r="C1119" s="15">
        <v>10</v>
      </c>
      <c r="D1119" s="15">
        <v>13</v>
      </c>
      <c r="E1119" s="15">
        <v>68</v>
      </c>
      <c r="F1119" s="15" t="s">
        <v>227</v>
      </c>
      <c r="G1119">
        <v>6.1017430066222192E-2</v>
      </c>
    </row>
    <row r="1120" spans="1:7" ht="15" customHeight="1" x14ac:dyDescent="0.3">
      <c r="A1120" s="15">
        <v>15</v>
      </c>
      <c r="B1120" s="15">
        <v>2020</v>
      </c>
      <c r="C1120" s="15">
        <v>10</v>
      </c>
      <c r="D1120" s="15">
        <v>13</v>
      </c>
      <c r="E1120" s="15">
        <v>69</v>
      </c>
      <c r="F1120" s="15" t="s">
        <v>227</v>
      </c>
      <c r="G1120">
        <v>2.1842346023516868E-2</v>
      </c>
    </row>
    <row r="1121" spans="1:7" ht="15" customHeight="1" x14ac:dyDescent="0.3">
      <c r="A1121" s="15">
        <v>15</v>
      </c>
      <c r="B1121" s="15">
        <v>2020</v>
      </c>
      <c r="C1121" s="15">
        <v>10</v>
      </c>
      <c r="D1121" s="15">
        <v>13</v>
      </c>
      <c r="E1121" s="15">
        <v>70</v>
      </c>
      <c r="F1121" s="15" t="s">
        <v>227</v>
      </c>
      <c r="G1121">
        <v>2.1842339316427262E-2</v>
      </c>
    </row>
    <row r="1122" spans="1:7" ht="15" customHeight="1" x14ac:dyDescent="0.3">
      <c r="A1122" s="15">
        <v>15</v>
      </c>
      <c r="B1122" s="15">
        <v>2020</v>
      </c>
      <c r="C1122" s="15">
        <v>10</v>
      </c>
      <c r="D1122" s="15">
        <v>13</v>
      </c>
      <c r="E1122" s="15">
        <v>71</v>
      </c>
      <c r="F1122" s="15" t="s">
        <v>227</v>
      </c>
      <c r="G1122">
        <v>2.1842329933558498E-2</v>
      </c>
    </row>
    <row r="1123" spans="1:7" ht="15" customHeight="1" x14ac:dyDescent="0.3">
      <c r="A1123" s="15">
        <v>15</v>
      </c>
      <c r="B1123" s="15">
        <v>2020</v>
      </c>
      <c r="C1123" s="15">
        <v>10</v>
      </c>
      <c r="D1123" s="15">
        <v>13</v>
      </c>
      <c r="E1123" s="15">
        <v>72</v>
      </c>
      <c r="F1123" s="15" t="s">
        <v>227</v>
      </c>
      <c r="G1123">
        <v>2.1842289232459407E-2</v>
      </c>
    </row>
    <row r="1124" spans="1:7" ht="15" customHeight="1" x14ac:dyDescent="0.3">
      <c r="A1124" s="15">
        <v>15</v>
      </c>
      <c r="B1124" s="15">
        <v>2020</v>
      </c>
      <c r="C1124" s="15">
        <v>10</v>
      </c>
      <c r="D1124" s="15">
        <v>13</v>
      </c>
      <c r="E1124" s="15">
        <v>73</v>
      </c>
      <c r="F1124" s="15" t="s">
        <v>227</v>
      </c>
      <c r="G1124">
        <v>6.7175981370056259E-2</v>
      </c>
    </row>
    <row r="1125" spans="1:7" ht="15" customHeight="1" x14ac:dyDescent="0.3">
      <c r="A1125" s="15">
        <v>15</v>
      </c>
      <c r="B1125" s="15">
        <v>2020</v>
      </c>
      <c r="C1125" s="15">
        <v>10</v>
      </c>
      <c r="D1125" s="15">
        <v>13</v>
      </c>
      <c r="E1125" s="15">
        <v>74</v>
      </c>
      <c r="F1125" s="15" t="s">
        <v>227</v>
      </c>
      <c r="G1125">
        <v>6.7176130014770075E-2</v>
      </c>
    </row>
    <row r="1126" spans="1:7" ht="15" customHeight="1" x14ac:dyDescent="0.3">
      <c r="A1126" s="15">
        <v>15</v>
      </c>
      <c r="B1126" s="15">
        <v>2020</v>
      </c>
      <c r="C1126" s="15">
        <v>10</v>
      </c>
      <c r="D1126" s="15">
        <v>13</v>
      </c>
      <c r="E1126" s="15">
        <v>75</v>
      </c>
      <c r="F1126" s="15" t="s">
        <v>227</v>
      </c>
    </row>
    <row r="1127" spans="1:7" ht="15" customHeight="1" x14ac:dyDescent="0.3">
      <c r="A1127" s="15">
        <v>16</v>
      </c>
      <c r="B1127" s="15">
        <v>2020</v>
      </c>
      <c r="C1127" s="15">
        <v>10</v>
      </c>
      <c r="D1127" s="15">
        <v>19</v>
      </c>
      <c r="E1127" s="15">
        <v>1</v>
      </c>
      <c r="F1127" s="15" t="s">
        <v>227</v>
      </c>
      <c r="G1127">
        <v>3.5125071697331305E-2</v>
      </c>
    </row>
    <row r="1128" spans="1:7" ht="15" customHeight="1" x14ac:dyDescent="0.3">
      <c r="A1128" s="15">
        <v>16</v>
      </c>
      <c r="B1128" s="15">
        <v>2020</v>
      </c>
      <c r="C1128" s="15">
        <v>10</v>
      </c>
      <c r="D1128" s="15">
        <v>19</v>
      </c>
      <c r="E1128" s="15">
        <v>2</v>
      </c>
      <c r="F1128" s="15" t="s">
        <v>227</v>
      </c>
      <c r="G1128">
        <v>2.0096809653841467E-2</v>
      </c>
    </row>
    <row r="1129" spans="1:7" ht="15" customHeight="1" x14ac:dyDescent="0.3">
      <c r="A1129" s="15">
        <v>16</v>
      </c>
      <c r="B1129" s="15">
        <v>2020</v>
      </c>
      <c r="C1129" s="15">
        <v>10</v>
      </c>
      <c r="D1129" s="15">
        <v>19</v>
      </c>
      <c r="E1129" s="15">
        <v>3</v>
      </c>
      <c r="F1129" s="15" t="s">
        <v>227</v>
      </c>
      <c r="G1129">
        <v>2.0096804740951154E-2</v>
      </c>
    </row>
    <row r="1130" spans="1:7" ht="15" customHeight="1" x14ac:dyDescent="0.3">
      <c r="A1130" s="15">
        <v>16</v>
      </c>
      <c r="B1130" s="15">
        <v>2020</v>
      </c>
      <c r="C1130" s="15">
        <v>10</v>
      </c>
      <c r="D1130" s="15">
        <v>19</v>
      </c>
      <c r="E1130" s="15">
        <v>4</v>
      </c>
      <c r="F1130" s="15" t="s">
        <v>227</v>
      </c>
      <c r="G1130">
        <v>2.0096824531149058E-2</v>
      </c>
    </row>
    <row r="1131" spans="1:7" ht="15" customHeight="1" x14ac:dyDescent="0.3">
      <c r="A1131" s="15">
        <v>16</v>
      </c>
      <c r="B1131" s="15">
        <v>2020</v>
      </c>
      <c r="C1131" s="15">
        <v>10</v>
      </c>
      <c r="D1131" s="15">
        <v>19</v>
      </c>
      <c r="E1131" s="15">
        <v>5</v>
      </c>
      <c r="F1131" s="15" t="s">
        <v>227</v>
      </c>
      <c r="G1131">
        <v>6.8717319883052214E-2</v>
      </c>
    </row>
    <row r="1132" spans="1:7" ht="15" customHeight="1" x14ac:dyDescent="0.3">
      <c r="A1132" s="15">
        <v>16</v>
      </c>
      <c r="B1132" s="15">
        <v>2020</v>
      </c>
      <c r="C1132" s="15">
        <v>10</v>
      </c>
      <c r="D1132" s="15">
        <v>19</v>
      </c>
      <c r="E1132" s="15">
        <v>6</v>
      </c>
      <c r="F1132" s="15" t="s">
        <v>227</v>
      </c>
      <c r="G1132">
        <v>2.977510685891617E-2</v>
      </c>
    </row>
    <row r="1133" spans="1:7" ht="15" customHeight="1" x14ac:dyDescent="0.3">
      <c r="A1133" s="15">
        <v>16</v>
      </c>
      <c r="B1133" s="15">
        <v>2020</v>
      </c>
      <c r="C1133" s="15">
        <v>10</v>
      </c>
      <c r="D1133" s="15">
        <v>19</v>
      </c>
      <c r="E1133" s="15">
        <v>7</v>
      </c>
      <c r="F1133" s="15" t="s">
        <v>227</v>
      </c>
      <c r="G1133">
        <v>2.0096818322167524E-2</v>
      </c>
    </row>
    <row r="1134" spans="1:7" ht="15" customHeight="1" x14ac:dyDescent="0.3">
      <c r="A1134" s="15">
        <v>16</v>
      </c>
      <c r="B1134" s="15">
        <v>2020</v>
      </c>
      <c r="C1134" s="15">
        <v>10</v>
      </c>
      <c r="D1134" s="15">
        <v>19</v>
      </c>
      <c r="E1134" s="15">
        <v>8</v>
      </c>
      <c r="F1134" s="15" t="s">
        <v>227</v>
      </c>
      <c r="G1134">
        <v>2.0096857559291626E-2</v>
      </c>
    </row>
    <row r="1135" spans="1:7" ht="15" customHeight="1" x14ac:dyDescent="0.3">
      <c r="A1135" s="15">
        <v>16</v>
      </c>
      <c r="B1135" s="15">
        <v>2020</v>
      </c>
      <c r="C1135" s="15">
        <v>10</v>
      </c>
      <c r="D1135" s="15">
        <v>19</v>
      </c>
      <c r="E1135" s="15">
        <v>9</v>
      </c>
      <c r="F1135" s="15" t="s">
        <v>227</v>
      </c>
      <c r="G1135">
        <v>6.6448449400421342E-2</v>
      </c>
    </row>
    <row r="1136" spans="1:7" ht="15" customHeight="1" x14ac:dyDescent="0.3">
      <c r="A1136" s="15">
        <v>16</v>
      </c>
      <c r="B1136" s="15">
        <v>2020</v>
      </c>
      <c r="C1136" s="15">
        <v>10</v>
      </c>
      <c r="D1136" s="15">
        <v>19</v>
      </c>
      <c r="E1136" s="15">
        <v>10</v>
      </c>
      <c r="F1136" s="15" t="s">
        <v>227</v>
      </c>
      <c r="G1136">
        <v>6.8717364246661167E-2</v>
      </c>
    </row>
    <row r="1137" spans="1:7" ht="15" customHeight="1" x14ac:dyDescent="0.3">
      <c r="A1137" s="15">
        <v>16</v>
      </c>
      <c r="B1137" s="15">
        <v>2020</v>
      </c>
      <c r="C1137" s="15">
        <v>10</v>
      </c>
      <c r="D1137" s="15">
        <v>19</v>
      </c>
      <c r="E1137" s="15">
        <v>11</v>
      </c>
      <c r="F1137" s="15" t="s">
        <v>227</v>
      </c>
      <c r="G1137">
        <v>6.871736474974792E-2</v>
      </c>
    </row>
    <row r="1138" spans="1:7" ht="15" customHeight="1" x14ac:dyDescent="0.3">
      <c r="A1138" s="15">
        <v>16</v>
      </c>
      <c r="B1138" s="15">
        <v>2020</v>
      </c>
      <c r="C1138" s="15">
        <v>10</v>
      </c>
      <c r="D1138" s="15">
        <v>19</v>
      </c>
      <c r="E1138" s="15">
        <v>12</v>
      </c>
      <c r="F1138" s="15" t="s">
        <v>227</v>
      </c>
      <c r="G1138">
        <v>6.8717164692464472E-2</v>
      </c>
    </row>
    <row r="1139" spans="1:7" ht="15" customHeight="1" x14ac:dyDescent="0.3">
      <c r="A1139" s="15">
        <v>16</v>
      </c>
      <c r="B1139" s="15">
        <v>2020</v>
      </c>
      <c r="C1139" s="15">
        <v>10</v>
      </c>
      <c r="D1139" s="15">
        <v>19</v>
      </c>
      <c r="E1139" s="15">
        <v>13</v>
      </c>
      <c r="F1139" s="15" t="s">
        <v>227</v>
      </c>
      <c r="G1139">
        <v>2.0096873819115398E-2</v>
      </c>
    </row>
    <row r="1140" spans="1:7" ht="15" customHeight="1" x14ac:dyDescent="0.3">
      <c r="A1140" s="15">
        <v>16</v>
      </c>
      <c r="B1140" s="15">
        <v>2020</v>
      </c>
      <c r="C1140" s="15">
        <v>10</v>
      </c>
      <c r="D1140" s="15">
        <v>19</v>
      </c>
      <c r="E1140" s="15">
        <v>14</v>
      </c>
      <c r="F1140" s="15" t="s">
        <v>227</v>
      </c>
      <c r="G1140">
        <v>2.0096878320174431E-2</v>
      </c>
    </row>
    <row r="1141" spans="1:7" ht="15" customHeight="1" x14ac:dyDescent="0.3">
      <c r="A1141" s="15">
        <v>16</v>
      </c>
      <c r="B1141" s="15">
        <v>2020</v>
      </c>
      <c r="C1141" s="15">
        <v>10</v>
      </c>
      <c r="D1141" s="15">
        <v>19</v>
      </c>
      <c r="E1141" s="15">
        <v>15</v>
      </c>
      <c r="F1141" s="15" t="s">
        <v>227</v>
      </c>
      <c r="G1141">
        <v>2.6730149633450863E-2</v>
      </c>
    </row>
    <row r="1142" spans="1:7" ht="15" customHeight="1" x14ac:dyDescent="0.3">
      <c r="A1142" s="15">
        <v>16</v>
      </c>
      <c r="B1142" s="15">
        <v>2020</v>
      </c>
      <c r="C1142" s="15">
        <v>10</v>
      </c>
      <c r="D1142" s="15">
        <v>19</v>
      </c>
      <c r="E1142" s="15">
        <v>16</v>
      </c>
      <c r="F1142" s="15" t="s">
        <v>227</v>
      </c>
      <c r="G1142">
        <v>2.673009910194039E-2</v>
      </c>
    </row>
    <row r="1143" spans="1:7" ht="15" customHeight="1" x14ac:dyDescent="0.3">
      <c r="A1143" s="15">
        <v>16</v>
      </c>
      <c r="B1143" s="15">
        <v>2020</v>
      </c>
      <c r="C1143" s="15">
        <v>10</v>
      </c>
      <c r="D1143" s="15">
        <v>19</v>
      </c>
      <c r="E1143" s="15">
        <v>17</v>
      </c>
      <c r="F1143" s="15" t="s">
        <v>227</v>
      </c>
      <c r="G1143">
        <v>2.673009694366623E-2</v>
      </c>
    </row>
    <row r="1144" spans="1:7" ht="15" customHeight="1" x14ac:dyDescent="0.3">
      <c r="A1144" s="15">
        <v>16</v>
      </c>
      <c r="B1144" s="15">
        <v>2020</v>
      </c>
      <c r="C1144" s="15">
        <v>10</v>
      </c>
      <c r="D1144" s="15">
        <v>19</v>
      </c>
      <c r="E1144" s="15">
        <v>18</v>
      </c>
      <c r="F1144" s="15" t="s">
        <v>227</v>
      </c>
      <c r="G1144">
        <v>4.0727792165424069E-2</v>
      </c>
    </row>
    <row r="1145" spans="1:7" ht="15" customHeight="1" x14ac:dyDescent="0.3">
      <c r="A1145" s="15">
        <v>16</v>
      </c>
      <c r="B1145" s="15">
        <v>2020</v>
      </c>
      <c r="C1145" s="15">
        <v>10</v>
      </c>
      <c r="D1145" s="15">
        <v>19</v>
      </c>
      <c r="E1145" s="15">
        <v>19</v>
      </c>
      <c r="F1145" s="15" t="s">
        <v>227</v>
      </c>
      <c r="G1145">
        <v>2.0096813152709496E-2</v>
      </c>
    </row>
    <row r="1146" spans="1:7" ht="15" customHeight="1" x14ac:dyDescent="0.3">
      <c r="A1146" s="15">
        <v>16</v>
      </c>
      <c r="B1146" s="15">
        <v>2020</v>
      </c>
      <c r="C1146" s="15">
        <v>10</v>
      </c>
      <c r="D1146" s="15">
        <v>19</v>
      </c>
      <c r="E1146" s="15">
        <v>20</v>
      </c>
      <c r="F1146" s="15" t="s">
        <v>227</v>
      </c>
      <c r="G1146">
        <v>3.5125107856215233E-2</v>
      </c>
    </row>
    <row r="1147" spans="1:7" ht="15" customHeight="1" x14ac:dyDescent="0.3">
      <c r="A1147" s="15">
        <v>16</v>
      </c>
      <c r="B1147" s="15">
        <v>2020</v>
      </c>
      <c r="C1147" s="15">
        <v>10</v>
      </c>
      <c r="D1147" s="15">
        <v>19</v>
      </c>
      <c r="E1147" s="15">
        <v>21</v>
      </c>
      <c r="F1147" s="15" t="s">
        <v>227</v>
      </c>
      <c r="G1147">
        <v>6.8717277209271732E-2</v>
      </c>
    </row>
    <row r="1148" spans="1:7" ht="15" customHeight="1" x14ac:dyDescent="0.3">
      <c r="A1148" s="15">
        <v>16</v>
      </c>
      <c r="B1148" s="15">
        <v>2020</v>
      </c>
      <c r="C1148" s="15">
        <v>10</v>
      </c>
      <c r="D1148" s="15">
        <v>19</v>
      </c>
      <c r="E1148" s="15">
        <v>22</v>
      </c>
      <c r="F1148" s="15" t="s">
        <v>227</v>
      </c>
      <c r="G1148">
        <v>6.8717314027310392E-2</v>
      </c>
    </row>
    <row r="1149" spans="1:7" ht="15" customHeight="1" x14ac:dyDescent="0.3">
      <c r="A1149" s="15">
        <v>16</v>
      </c>
      <c r="B1149" s="15">
        <v>2020</v>
      </c>
      <c r="C1149" s="15">
        <v>10</v>
      </c>
      <c r="D1149" s="15">
        <v>19</v>
      </c>
      <c r="E1149" s="15">
        <v>23</v>
      </c>
      <c r="F1149" s="15" t="s">
        <v>227</v>
      </c>
      <c r="G1149">
        <v>3.5125088426058673E-2</v>
      </c>
    </row>
    <row r="1150" spans="1:7" ht="15" customHeight="1" x14ac:dyDescent="0.3">
      <c r="A1150" s="15">
        <v>16</v>
      </c>
      <c r="B1150" s="15">
        <v>2020</v>
      </c>
      <c r="C1150" s="15">
        <v>10</v>
      </c>
      <c r="D1150" s="15">
        <v>19</v>
      </c>
      <c r="E1150" s="15">
        <v>24</v>
      </c>
      <c r="F1150" s="15" t="s">
        <v>227</v>
      </c>
      <c r="G1150">
        <v>6.8717225530621082E-2</v>
      </c>
    </row>
    <row r="1151" spans="1:7" ht="15" customHeight="1" x14ac:dyDescent="0.3">
      <c r="A1151" s="15">
        <v>16</v>
      </c>
      <c r="B1151" s="15">
        <v>2020</v>
      </c>
      <c r="C1151" s="15">
        <v>10</v>
      </c>
      <c r="D1151" s="15">
        <v>19</v>
      </c>
      <c r="E1151" s="15">
        <v>25</v>
      </c>
      <c r="F1151" s="15" t="s">
        <v>227</v>
      </c>
      <c r="G1151">
        <v>6.8717424068129029E-2</v>
      </c>
    </row>
    <row r="1152" spans="1:7" ht="15" customHeight="1" x14ac:dyDescent="0.3">
      <c r="A1152" s="15">
        <v>16</v>
      </c>
      <c r="B1152" s="15">
        <v>2020</v>
      </c>
      <c r="C1152" s="15">
        <v>10</v>
      </c>
      <c r="D1152" s="15">
        <v>19</v>
      </c>
      <c r="E1152" s="15">
        <v>26</v>
      </c>
      <c r="F1152" s="15" t="s">
        <v>227</v>
      </c>
      <c r="G1152">
        <v>2.6730108566345598E-2</v>
      </c>
    </row>
    <row r="1153" spans="1:7" ht="15" customHeight="1" x14ac:dyDescent="0.3">
      <c r="A1153" s="15">
        <v>16</v>
      </c>
      <c r="B1153" s="15">
        <v>2020</v>
      </c>
      <c r="C1153" s="15">
        <v>10</v>
      </c>
      <c r="D1153" s="15">
        <v>19</v>
      </c>
      <c r="E1153" s="15">
        <v>27</v>
      </c>
      <c r="F1153" s="15" t="s">
        <v>227</v>
      </c>
      <c r="G1153">
        <v>2.0096873641178639E-2</v>
      </c>
    </row>
    <row r="1154" spans="1:7" ht="15" customHeight="1" x14ac:dyDescent="0.3">
      <c r="A1154" s="15">
        <v>16</v>
      </c>
      <c r="B1154" s="15">
        <v>2020</v>
      </c>
      <c r="C1154" s="15">
        <v>10</v>
      </c>
      <c r="D1154" s="15">
        <v>19</v>
      </c>
      <c r="E1154" s="15">
        <v>28</v>
      </c>
      <c r="F1154" s="15" t="s">
        <v>227</v>
      </c>
      <c r="G1154">
        <v>2.6730137476235143E-2</v>
      </c>
    </row>
    <row r="1155" spans="1:7" ht="15" customHeight="1" x14ac:dyDescent="0.3">
      <c r="A1155" s="15">
        <v>16</v>
      </c>
      <c r="B1155" s="15">
        <v>2020</v>
      </c>
      <c r="C1155" s="15">
        <v>10</v>
      </c>
      <c r="D1155" s="15">
        <v>19</v>
      </c>
      <c r="E1155" s="15">
        <v>29</v>
      </c>
      <c r="F1155" s="15" t="s">
        <v>227</v>
      </c>
      <c r="G1155">
        <v>2.0096870422665673E-2</v>
      </c>
    </row>
    <row r="1156" spans="1:7" ht="15" customHeight="1" x14ac:dyDescent="0.3">
      <c r="A1156" s="15">
        <v>16</v>
      </c>
      <c r="B1156" s="15">
        <v>2020</v>
      </c>
      <c r="C1156" s="15">
        <v>10</v>
      </c>
      <c r="D1156" s="15">
        <v>19</v>
      </c>
      <c r="E1156" s="15">
        <v>30</v>
      </c>
      <c r="F1156" s="15" t="s">
        <v>227</v>
      </c>
      <c r="G1156">
        <v>3.5125125773085041E-2</v>
      </c>
    </row>
    <row r="1157" spans="1:7" ht="15" customHeight="1" x14ac:dyDescent="0.3">
      <c r="A1157" s="15">
        <v>16</v>
      </c>
      <c r="B1157" s="15">
        <v>2020</v>
      </c>
      <c r="C1157" s="15">
        <v>10</v>
      </c>
      <c r="D1157" s="15">
        <v>19</v>
      </c>
      <c r="E1157" s="15">
        <v>31</v>
      </c>
      <c r="F1157" s="15" t="s">
        <v>227</v>
      </c>
      <c r="G1157">
        <v>6.8717424551136372E-2</v>
      </c>
    </row>
    <row r="1158" spans="1:7" ht="15" customHeight="1" x14ac:dyDescent="0.3">
      <c r="A1158" s="15">
        <v>16</v>
      </c>
      <c r="B1158" s="15">
        <v>2020</v>
      </c>
      <c r="C1158" s="15">
        <v>10</v>
      </c>
      <c r="D1158" s="15">
        <v>19</v>
      </c>
      <c r="E1158" s="15">
        <v>32</v>
      </c>
      <c r="F1158" s="15" t="s">
        <v>227</v>
      </c>
      <c r="G1158">
        <v>3.5125087320485124E-2</v>
      </c>
    </row>
    <row r="1159" spans="1:7" ht="15" customHeight="1" x14ac:dyDescent="0.3">
      <c r="A1159" s="15">
        <v>16</v>
      </c>
      <c r="B1159" s="15">
        <v>2020</v>
      </c>
      <c r="C1159" s="15">
        <v>10</v>
      </c>
      <c r="D1159" s="15">
        <v>19</v>
      </c>
      <c r="E1159" s="15">
        <v>33</v>
      </c>
      <c r="F1159" s="15" t="s">
        <v>227</v>
      </c>
      <c r="G1159">
        <v>2.0096850060348514E-2</v>
      </c>
    </row>
    <row r="1160" spans="1:7" ht="15" customHeight="1" x14ac:dyDescent="0.3">
      <c r="A1160" s="15">
        <v>16</v>
      </c>
      <c r="B1160" s="15">
        <v>2020</v>
      </c>
      <c r="C1160" s="15">
        <v>10</v>
      </c>
      <c r="D1160" s="15">
        <v>19</v>
      </c>
      <c r="E1160" s="15">
        <v>34</v>
      </c>
      <c r="F1160" s="15" t="s">
        <v>227</v>
      </c>
      <c r="G1160">
        <v>0.15935912650114811</v>
      </c>
    </row>
    <row r="1161" spans="1:7" ht="15" customHeight="1" x14ac:dyDescent="0.3">
      <c r="A1161" s="15">
        <v>16</v>
      </c>
      <c r="B1161" s="15">
        <v>2020</v>
      </c>
      <c r="C1161" s="15">
        <v>10</v>
      </c>
      <c r="D1161" s="15">
        <v>19</v>
      </c>
      <c r="E1161" s="15">
        <v>35</v>
      </c>
      <c r="F1161" s="15" t="s">
        <v>227</v>
      </c>
      <c r="G1161">
        <v>0.15935901626618798</v>
      </c>
    </row>
    <row r="1162" spans="1:7" ht="15" customHeight="1" x14ac:dyDescent="0.3">
      <c r="A1162" s="15">
        <v>16</v>
      </c>
      <c r="B1162" s="15">
        <v>2020</v>
      </c>
      <c r="C1162" s="15">
        <v>10</v>
      </c>
      <c r="D1162" s="15">
        <v>19</v>
      </c>
      <c r="E1162" s="15">
        <v>36</v>
      </c>
      <c r="F1162" s="15" t="s">
        <v>227</v>
      </c>
      <c r="G1162">
        <v>2.0096865741738988E-2</v>
      </c>
    </row>
    <row r="1163" spans="1:7" ht="15" customHeight="1" x14ac:dyDescent="0.3">
      <c r="A1163" s="15">
        <v>16</v>
      </c>
      <c r="B1163" s="15">
        <v>2020</v>
      </c>
      <c r="C1163" s="15">
        <v>10</v>
      </c>
      <c r="D1163" s="15">
        <v>19</v>
      </c>
      <c r="E1163" s="15">
        <v>37</v>
      </c>
      <c r="F1163" s="15" t="s">
        <v>227</v>
      </c>
      <c r="G1163">
        <v>1.4325105948264871E-2</v>
      </c>
    </row>
    <row r="1164" spans="1:7" ht="15" customHeight="1" x14ac:dyDescent="0.3">
      <c r="A1164" s="15">
        <v>16</v>
      </c>
      <c r="B1164" s="15">
        <v>2020</v>
      </c>
      <c r="C1164" s="15">
        <v>10</v>
      </c>
      <c r="D1164" s="15">
        <v>19</v>
      </c>
      <c r="E1164" s="15">
        <v>38</v>
      </c>
      <c r="F1164" s="15" t="s">
        <v>227</v>
      </c>
      <c r="G1164">
        <v>3.1394044789354397E-2</v>
      </c>
    </row>
    <row r="1165" spans="1:7" ht="15" customHeight="1" x14ac:dyDescent="0.3">
      <c r="A1165" s="15">
        <v>16</v>
      </c>
      <c r="B1165" s="15">
        <v>2020</v>
      </c>
      <c r="C1165" s="15">
        <v>10</v>
      </c>
      <c r="D1165" s="15">
        <v>19</v>
      </c>
      <c r="E1165" s="15">
        <v>39</v>
      </c>
      <c r="F1165" s="15" t="s">
        <v>227</v>
      </c>
      <c r="G1165">
        <v>3.3724434993458632E-2</v>
      </c>
    </row>
    <row r="1166" spans="1:7" ht="15" customHeight="1" x14ac:dyDescent="0.3">
      <c r="A1166" s="15">
        <v>16</v>
      </c>
      <c r="B1166" s="15">
        <v>2020</v>
      </c>
      <c r="C1166" s="15">
        <v>10</v>
      </c>
      <c r="D1166" s="15">
        <v>19</v>
      </c>
      <c r="E1166" s="15">
        <v>40</v>
      </c>
      <c r="F1166" s="15" t="s">
        <v>227</v>
      </c>
      <c r="G1166">
        <v>3.2713916736672323E-2</v>
      </c>
    </row>
    <row r="1167" spans="1:7" ht="15" customHeight="1" x14ac:dyDescent="0.3">
      <c r="A1167" s="15">
        <v>16</v>
      </c>
      <c r="B1167" s="15">
        <v>2020</v>
      </c>
      <c r="C1167" s="15">
        <v>10</v>
      </c>
      <c r="D1167" s="15">
        <v>19</v>
      </c>
      <c r="E1167" s="15">
        <v>41</v>
      </c>
      <c r="F1167" s="15" t="s">
        <v>227</v>
      </c>
      <c r="G1167">
        <v>4.9716697231195948E-2</v>
      </c>
    </row>
    <row r="1168" spans="1:7" ht="15" customHeight="1" x14ac:dyDescent="0.3">
      <c r="A1168" s="15">
        <v>16</v>
      </c>
      <c r="B1168" s="15">
        <v>2020</v>
      </c>
      <c r="C1168" s="15">
        <v>10</v>
      </c>
      <c r="D1168" s="15">
        <v>19</v>
      </c>
      <c r="E1168" s="15">
        <v>42</v>
      </c>
      <c r="F1168" s="15" t="s">
        <v>227</v>
      </c>
      <c r="G1168">
        <v>2.0096837257397672E-2</v>
      </c>
    </row>
    <row r="1169" spans="1:7" ht="15" customHeight="1" x14ac:dyDescent="0.3">
      <c r="A1169" s="15">
        <v>16</v>
      </c>
      <c r="B1169" s="15">
        <v>2020</v>
      </c>
      <c r="C1169" s="15">
        <v>10</v>
      </c>
      <c r="D1169" s="15">
        <v>19</v>
      </c>
      <c r="E1169" s="15">
        <v>43</v>
      </c>
      <c r="F1169" s="15" t="s">
        <v>227</v>
      </c>
      <c r="G1169">
        <v>6.871733866715185E-2</v>
      </c>
    </row>
    <row r="1170" spans="1:7" ht="15" customHeight="1" x14ac:dyDescent="0.3">
      <c r="A1170" s="15">
        <v>16</v>
      </c>
      <c r="B1170" s="15">
        <v>2020</v>
      </c>
      <c r="C1170" s="15">
        <v>10</v>
      </c>
      <c r="D1170" s="15">
        <v>19</v>
      </c>
      <c r="E1170" s="15">
        <v>44</v>
      </c>
      <c r="F1170" s="15" t="s">
        <v>227</v>
      </c>
      <c r="G1170">
        <v>6.8717302672508571E-2</v>
      </c>
    </row>
    <row r="1171" spans="1:7" ht="15" customHeight="1" x14ac:dyDescent="0.3">
      <c r="A1171" s="15">
        <v>16</v>
      </c>
      <c r="B1171" s="15">
        <v>2020</v>
      </c>
      <c r="C1171" s="15">
        <v>10</v>
      </c>
      <c r="D1171" s="15">
        <v>19</v>
      </c>
      <c r="E1171" s="15">
        <v>45</v>
      </c>
      <c r="F1171" s="15" t="s">
        <v>227</v>
      </c>
      <c r="G1171">
        <v>2.0096839018999571E-2</v>
      </c>
    </row>
    <row r="1172" spans="1:7" ht="15" customHeight="1" x14ac:dyDescent="0.3">
      <c r="A1172" s="15">
        <v>16</v>
      </c>
      <c r="B1172" s="15">
        <v>2020</v>
      </c>
      <c r="C1172" s="15">
        <v>10</v>
      </c>
      <c r="D1172" s="15">
        <v>19</v>
      </c>
      <c r="E1172" s="15">
        <v>46</v>
      </c>
      <c r="F1172" s="15" t="s">
        <v>227</v>
      </c>
      <c r="G1172">
        <v>6.8717427773058573E-2</v>
      </c>
    </row>
    <row r="1173" spans="1:7" ht="15" customHeight="1" x14ac:dyDescent="0.3">
      <c r="A1173" s="15">
        <v>16</v>
      </c>
      <c r="B1173" s="15">
        <v>2020</v>
      </c>
      <c r="C1173" s="15">
        <v>10</v>
      </c>
      <c r="D1173" s="15">
        <v>19</v>
      </c>
      <c r="E1173" s="15">
        <v>47</v>
      </c>
      <c r="F1173" s="15" t="s">
        <v>227</v>
      </c>
      <c r="G1173">
        <v>6.8717456001323202E-2</v>
      </c>
    </row>
    <row r="1174" spans="1:7" ht="15" customHeight="1" x14ac:dyDescent="0.3">
      <c r="A1174" s="15">
        <v>16</v>
      </c>
      <c r="B1174" s="15">
        <v>2020</v>
      </c>
      <c r="C1174" s="15">
        <v>10</v>
      </c>
      <c r="D1174" s="15">
        <v>19</v>
      </c>
      <c r="E1174" s="15">
        <v>48</v>
      </c>
      <c r="F1174" s="15" t="s">
        <v>227</v>
      </c>
      <c r="G1174">
        <v>6.8717305490778341E-2</v>
      </c>
    </row>
    <row r="1175" spans="1:7" ht="15" customHeight="1" x14ac:dyDescent="0.3">
      <c r="A1175" s="15">
        <v>16</v>
      </c>
      <c r="B1175" s="15">
        <v>2020</v>
      </c>
      <c r="C1175" s="15">
        <v>10</v>
      </c>
      <c r="D1175" s="15">
        <v>19</v>
      </c>
      <c r="E1175" s="15">
        <v>49</v>
      </c>
      <c r="F1175" s="15" t="s">
        <v>227</v>
      </c>
      <c r="G1175">
        <v>3.5125120000675074E-2</v>
      </c>
    </row>
    <row r="1176" spans="1:7" ht="15" customHeight="1" x14ac:dyDescent="0.3">
      <c r="A1176" s="15">
        <v>16</v>
      </c>
      <c r="B1176" s="15">
        <v>2020</v>
      </c>
      <c r="C1176" s="15">
        <v>10</v>
      </c>
      <c r="D1176" s="15">
        <v>19</v>
      </c>
      <c r="E1176" s="15">
        <v>50</v>
      </c>
      <c r="F1176" s="15" t="s">
        <v>227</v>
      </c>
      <c r="G1176">
        <v>6.8717330231337581E-2</v>
      </c>
    </row>
    <row r="1177" spans="1:7" ht="15" customHeight="1" x14ac:dyDescent="0.3">
      <c r="A1177" s="15">
        <v>16</v>
      </c>
      <c r="B1177" s="15">
        <v>2020</v>
      </c>
      <c r="C1177" s="15">
        <v>10</v>
      </c>
      <c r="D1177" s="15">
        <v>19</v>
      </c>
      <c r="E1177" s="15">
        <v>51</v>
      </c>
      <c r="F1177" s="15" t="s">
        <v>227</v>
      </c>
      <c r="G1177">
        <v>6.871723714620509E-2</v>
      </c>
    </row>
    <row r="1178" spans="1:7" ht="15" customHeight="1" x14ac:dyDescent="0.3">
      <c r="A1178" s="15">
        <v>16</v>
      </c>
      <c r="B1178" s="15">
        <v>2020</v>
      </c>
      <c r="C1178" s="15">
        <v>10</v>
      </c>
      <c r="D1178" s="15">
        <v>19</v>
      </c>
      <c r="E1178" s="15">
        <v>52</v>
      </c>
      <c r="F1178" s="15" t="s">
        <v>227</v>
      </c>
      <c r="G1178">
        <v>2.0096826382469072E-2</v>
      </c>
    </row>
    <row r="1179" spans="1:7" ht="15" customHeight="1" x14ac:dyDescent="0.3">
      <c r="A1179" s="15">
        <v>16</v>
      </c>
      <c r="B1179" s="15">
        <v>2020</v>
      </c>
      <c r="C1179" s="15">
        <v>10</v>
      </c>
      <c r="D1179" s="15">
        <v>19</v>
      </c>
      <c r="E1179" s="15">
        <v>53</v>
      </c>
      <c r="F1179" s="15" t="s">
        <v>227</v>
      </c>
      <c r="G1179">
        <v>4.3887902612562701E-2</v>
      </c>
    </row>
    <row r="1180" spans="1:7" ht="15" customHeight="1" x14ac:dyDescent="0.3">
      <c r="A1180" s="15">
        <v>16</v>
      </c>
      <c r="B1180" s="15">
        <v>2020</v>
      </c>
      <c r="C1180" s="15">
        <v>10</v>
      </c>
      <c r="D1180" s="15">
        <v>19</v>
      </c>
      <c r="E1180" s="15">
        <v>54</v>
      </c>
      <c r="F1180" s="15" t="s">
        <v>227</v>
      </c>
      <c r="G1180">
        <v>3.0393489635280178E-2</v>
      </c>
    </row>
    <row r="1181" spans="1:7" ht="15" customHeight="1" x14ac:dyDescent="0.3">
      <c r="A1181" s="15">
        <v>16</v>
      </c>
      <c r="B1181" s="15">
        <v>2020</v>
      </c>
      <c r="C1181" s="15">
        <v>10</v>
      </c>
      <c r="D1181" s="15">
        <v>19</v>
      </c>
      <c r="E1181" s="15">
        <v>55</v>
      </c>
      <c r="F1181" s="15" t="s">
        <v>227</v>
      </c>
      <c r="G1181">
        <v>3.039355056858381E-2</v>
      </c>
    </row>
    <row r="1182" spans="1:7" ht="15" customHeight="1" x14ac:dyDescent="0.3">
      <c r="A1182" s="15">
        <v>16</v>
      </c>
      <c r="B1182" s="15">
        <v>2020</v>
      </c>
      <c r="C1182" s="15">
        <v>10</v>
      </c>
      <c r="D1182" s="15">
        <v>19</v>
      </c>
      <c r="E1182" s="15">
        <v>56</v>
      </c>
      <c r="F1182" s="15" t="s">
        <v>227</v>
      </c>
      <c r="G1182">
        <v>6.8717456001323202E-2</v>
      </c>
    </row>
    <row r="1183" spans="1:7" ht="15" customHeight="1" x14ac:dyDescent="0.3">
      <c r="A1183" s="15">
        <v>16</v>
      </c>
      <c r="B1183" s="15">
        <v>2020</v>
      </c>
      <c r="C1183" s="15">
        <v>10</v>
      </c>
      <c r="D1183" s="15">
        <v>19</v>
      </c>
      <c r="E1183" s="15">
        <v>57</v>
      </c>
      <c r="F1183" s="15" t="s">
        <v>227</v>
      </c>
      <c r="G1183">
        <v>6.8717323060413962E-2</v>
      </c>
    </row>
    <row r="1184" spans="1:7" ht="15" customHeight="1" x14ac:dyDescent="0.3">
      <c r="A1184" s="15">
        <v>16</v>
      </c>
      <c r="B1184" s="15">
        <v>2020</v>
      </c>
      <c r="C1184" s="15">
        <v>10</v>
      </c>
      <c r="D1184" s="15">
        <v>19</v>
      </c>
      <c r="E1184" s="15">
        <v>58</v>
      </c>
      <c r="F1184" s="15" t="s">
        <v>227</v>
      </c>
      <c r="G1184">
        <v>3.5125018617332221E-2</v>
      </c>
    </row>
    <row r="1185" spans="1:7" ht="15" customHeight="1" x14ac:dyDescent="0.3">
      <c r="A1185" s="15">
        <v>16</v>
      </c>
      <c r="B1185" s="15">
        <v>2020</v>
      </c>
      <c r="C1185" s="15">
        <v>10</v>
      </c>
      <c r="D1185" s="15">
        <v>19</v>
      </c>
      <c r="E1185" s="15">
        <v>59</v>
      </c>
      <c r="F1185" s="15" t="s">
        <v>227</v>
      </c>
      <c r="G1185">
        <v>3.5125020921952452E-2</v>
      </c>
    </row>
    <row r="1186" spans="1:7" ht="15" customHeight="1" x14ac:dyDescent="0.3">
      <c r="A1186" s="15">
        <v>16</v>
      </c>
      <c r="B1186" s="15">
        <v>2020</v>
      </c>
      <c r="C1186" s="15">
        <v>10</v>
      </c>
      <c r="D1186" s="15">
        <v>19</v>
      </c>
      <c r="E1186" s="15">
        <v>60</v>
      </c>
      <c r="F1186" s="15" t="s">
        <v>227</v>
      </c>
      <c r="G1186">
        <v>6.1017508043288947E-2</v>
      </c>
    </row>
    <row r="1187" spans="1:7" ht="15" customHeight="1" x14ac:dyDescent="0.3">
      <c r="A1187" s="15">
        <v>16</v>
      </c>
      <c r="B1187" s="15">
        <v>2020</v>
      </c>
      <c r="C1187" s="15">
        <v>10</v>
      </c>
      <c r="D1187" s="15">
        <v>19</v>
      </c>
      <c r="E1187" s="15">
        <v>61</v>
      </c>
      <c r="F1187" s="15" t="s">
        <v>227</v>
      </c>
    </row>
    <row r="1188" spans="1:7" ht="15" customHeight="1" x14ac:dyDescent="0.3">
      <c r="A1188" s="15">
        <v>16</v>
      </c>
      <c r="B1188" s="15">
        <v>2020</v>
      </c>
      <c r="C1188" s="15">
        <v>10</v>
      </c>
      <c r="D1188" s="15">
        <v>19</v>
      </c>
      <c r="E1188" s="15">
        <v>62</v>
      </c>
      <c r="F1188" s="15" t="s">
        <v>227</v>
      </c>
      <c r="G1188">
        <v>5.7496215133229944E-2</v>
      </c>
    </row>
    <row r="1189" spans="1:7" ht="15" customHeight="1" x14ac:dyDescent="0.3">
      <c r="A1189" s="15">
        <v>16</v>
      </c>
      <c r="B1189" s="15">
        <v>2020</v>
      </c>
      <c r="C1189" s="15">
        <v>10</v>
      </c>
      <c r="D1189" s="15">
        <v>19</v>
      </c>
      <c r="E1189" s="15">
        <v>63</v>
      </c>
      <c r="F1189" s="15" t="s">
        <v>227</v>
      </c>
      <c r="G1189">
        <v>3.0393538695403875E-2</v>
      </c>
    </row>
    <row r="1190" spans="1:7" ht="15" customHeight="1" x14ac:dyDescent="0.3">
      <c r="A1190" s="15">
        <v>16</v>
      </c>
      <c r="B1190" s="15">
        <v>2020</v>
      </c>
      <c r="C1190" s="15">
        <v>10</v>
      </c>
      <c r="D1190" s="15">
        <v>19</v>
      </c>
      <c r="E1190" s="15">
        <v>64</v>
      </c>
      <c r="F1190" s="15" t="s">
        <v>227</v>
      </c>
      <c r="G1190">
        <v>4.8103025745590701E-2</v>
      </c>
    </row>
    <row r="1191" spans="1:7" ht="15" customHeight="1" x14ac:dyDescent="0.3">
      <c r="A1191" s="15">
        <v>16</v>
      </c>
      <c r="B1191" s="15">
        <v>2020</v>
      </c>
      <c r="C1191" s="15">
        <v>10</v>
      </c>
      <c r="D1191" s="15">
        <v>19</v>
      </c>
      <c r="E1191" s="15">
        <v>65</v>
      </c>
      <c r="F1191" s="15" t="s">
        <v>227</v>
      </c>
      <c r="G1191">
        <v>1.741839023089603E-2</v>
      </c>
    </row>
    <row r="1192" spans="1:7" ht="15" customHeight="1" x14ac:dyDescent="0.3">
      <c r="A1192" s="15">
        <v>16</v>
      </c>
      <c r="B1192" s="15">
        <v>2020</v>
      </c>
      <c r="C1192" s="15">
        <v>10</v>
      </c>
      <c r="D1192" s="15">
        <v>19</v>
      </c>
      <c r="E1192" s="15">
        <v>66</v>
      </c>
      <c r="F1192" s="15" t="s">
        <v>227</v>
      </c>
      <c r="G1192">
        <v>5.7496442465967565E-2</v>
      </c>
    </row>
    <row r="1193" spans="1:7" ht="15" customHeight="1" x14ac:dyDescent="0.3">
      <c r="A1193" s="15">
        <v>16</v>
      </c>
      <c r="B1193" s="15">
        <v>2020</v>
      </c>
      <c r="C1193" s="15">
        <v>10</v>
      </c>
      <c r="D1193" s="15">
        <v>19</v>
      </c>
      <c r="E1193" s="15">
        <v>67</v>
      </c>
      <c r="F1193" s="15" t="s">
        <v>227</v>
      </c>
    </row>
    <row r="1194" spans="1:7" ht="15" customHeight="1" x14ac:dyDescent="0.3">
      <c r="A1194" s="15">
        <v>16</v>
      </c>
      <c r="B1194" s="15">
        <v>2020</v>
      </c>
      <c r="C1194" s="15">
        <v>10</v>
      </c>
      <c r="D1194" s="15">
        <v>19</v>
      </c>
      <c r="E1194" s="15">
        <v>68</v>
      </c>
      <c r="F1194" s="15" t="s">
        <v>227</v>
      </c>
      <c r="G1194">
        <v>6.1017411173830104E-2</v>
      </c>
    </row>
    <row r="1195" spans="1:7" ht="15" customHeight="1" x14ac:dyDescent="0.3">
      <c r="A1195" s="15">
        <v>16</v>
      </c>
      <c r="B1195" s="15">
        <v>2020</v>
      </c>
      <c r="C1195" s="15">
        <v>10</v>
      </c>
      <c r="D1195" s="15">
        <v>19</v>
      </c>
      <c r="E1195" s="15">
        <v>69</v>
      </c>
      <c r="F1195" s="15" t="s">
        <v>227</v>
      </c>
      <c r="G1195">
        <v>2.2501526164966579E-2</v>
      </c>
    </row>
    <row r="1196" spans="1:7" ht="15" customHeight="1" x14ac:dyDescent="0.3">
      <c r="A1196" s="15">
        <v>16</v>
      </c>
      <c r="B1196" s="15">
        <v>2020</v>
      </c>
      <c r="C1196" s="15">
        <v>10</v>
      </c>
      <c r="D1196" s="15">
        <v>19</v>
      </c>
      <c r="E1196" s="15">
        <v>70</v>
      </c>
      <c r="F1196" s="15" t="s">
        <v>227</v>
      </c>
      <c r="G1196">
        <v>2.2501560473170493E-2</v>
      </c>
    </row>
    <row r="1197" spans="1:7" ht="15" customHeight="1" x14ac:dyDescent="0.3">
      <c r="A1197" s="15">
        <v>16</v>
      </c>
      <c r="B1197" s="15">
        <v>2020</v>
      </c>
      <c r="C1197" s="15">
        <v>10</v>
      </c>
      <c r="D1197" s="15">
        <v>19</v>
      </c>
      <c r="E1197" s="15">
        <v>71</v>
      </c>
      <c r="F1197" s="15" t="s">
        <v>227</v>
      </c>
      <c r="G1197">
        <v>2.2501477576104625E-2</v>
      </c>
    </row>
    <row r="1198" spans="1:7" ht="15" customHeight="1" x14ac:dyDescent="0.3">
      <c r="A1198" s="15">
        <v>16</v>
      </c>
      <c r="B1198" s="15">
        <v>2020</v>
      </c>
      <c r="C1198" s="15">
        <v>10</v>
      </c>
      <c r="D1198" s="15">
        <v>19</v>
      </c>
      <c r="E1198" s="15">
        <v>72</v>
      </c>
      <c r="F1198" s="15" t="s">
        <v>227</v>
      </c>
      <c r="G1198">
        <v>2.2501499929842954E-2</v>
      </c>
    </row>
    <row r="1199" spans="1:7" ht="15" customHeight="1" x14ac:dyDescent="0.3">
      <c r="A1199" s="15">
        <v>16</v>
      </c>
      <c r="B1199" s="15">
        <v>2020</v>
      </c>
      <c r="C1199" s="15">
        <v>10</v>
      </c>
      <c r="D1199" s="15">
        <v>19</v>
      </c>
      <c r="E1199" s="15">
        <v>73</v>
      </c>
      <c r="F1199" s="15" t="s">
        <v>227</v>
      </c>
      <c r="G1199">
        <v>6.8717319098735186E-2</v>
      </c>
    </row>
    <row r="1200" spans="1:7" ht="15" customHeight="1" x14ac:dyDescent="0.3">
      <c r="A1200" s="15">
        <v>16</v>
      </c>
      <c r="B1200" s="15">
        <v>2020</v>
      </c>
      <c r="C1200" s="15">
        <v>10</v>
      </c>
      <c r="D1200" s="15">
        <v>19</v>
      </c>
      <c r="E1200" s="15">
        <v>74</v>
      </c>
      <c r="F1200" s="15" t="s">
        <v>227</v>
      </c>
      <c r="G1200">
        <v>6.871732906741837E-2</v>
      </c>
    </row>
    <row r="1201" spans="1:6" ht="15" customHeight="1" x14ac:dyDescent="0.3">
      <c r="A1201" s="15">
        <v>16</v>
      </c>
      <c r="B1201" s="15">
        <v>2020</v>
      </c>
      <c r="C1201" s="15">
        <v>10</v>
      </c>
      <c r="D1201" s="15">
        <v>19</v>
      </c>
      <c r="E1201" s="15">
        <v>75</v>
      </c>
      <c r="F1201" s="15" t="s">
        <v>227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5"/>
  <sheetViews>
    <sheetView workbookViewId="0">
      <pane ySplit="4" topLeftCell="A5" activePane="bottomLeft" state="frozen"/>
      <selection pane="bottomLeft"/>
    </sheetView>
  </sheetViews>
  <sheetFormatPr defaultRowHeight="14.4" x14ac:dyDescent="0.3"/>
  <cols>
    <col min="1" max="6" width="8.88671875" style="24"/>
    <col min="7" max="7" width="9.5546875" style="24" bestFit="1" customWidth="1"/>
    <col min="8" max="8" width="10.5546875" style="24" bestFit="1" customWidth="1"/>
    <col min="9" max="11" width="8.88671875" style="24"/>
    <col min="12" max="12" width="9.5546875" style="24" bestFit="1" customWidth="1"/>
    <col min="13" max="16384" width="8.88671875" style="24"/>
  </cols>
  <sheetData>
    <row r="1" spans="1:12" x14ac:dyDescent="0.3">
      <c r="C1" s="38" t="s">
        <v>119</v>
      </c>
      <c r="D1" s="38"/>
      <c r="E1" s="38"/>
      <c r="F1" s="38"/>
      <c r="G1" s="38" t="s">
        <v>120</v>
      </c>
      <c r="H1" s="38"/>
      <c r="I1" s="38"/>
      <c r="J1" s="38"/>
    </row>
    <row r="2" spans="1:12" x14ac:dyDescent="0.3">
      <c r="C2" s="24">
        <v>490</v>
      </c>
      <c r="D2" s="24">
        <v>238</v>
      </c>
      <c r="E2" s="25">
        <f>C2/0.3048</f>
        <v>1607.6115485564303</v>
      </c>
      <c r="F2" s="25">
        <f>D2/0.3048</f>
        <v>780.83989501312328</v>
      </c>
      <c r="G2" s="24">
        <v>495485</v>
      </c>
      <c r="H2" s="26">
        <v>4411918</v>
      </c>
      <c r="I2" s="24">
        <f>G2/0.3048</f>
        <v>1625606.9553805774</v>
      </c>
      <c r="J2" s="24">
        <f>H2/0.3048</f>
        <v>14474796.587926509</v>
      </c>
      <c r="L2" s="26"/>
    </row>
    <row r="3" spans="1:12" x14ac:dyDescent="0.3">
      <c r="C3" s="38" t="s">
        <v>118</v>
      </c>
      <c r="D3" s="38"/>
      <c r="E3" s="38" t="s">
        <v>117</v>
      </c>
      <c r="F3" s="38"/>
      <c r="G3" s="38" t="s">
        <v>118</v>
      </c>
      <c r="H3" s="38"/>
      <c r="I3" s="38" t="s">
        <v>117</v>
      </c>
      <c r="J3" s="38"/>
      <c r="L3" s="25"/>
    </row>
    <row r="4" spans="1:12" x14ac:dyDescent="0.3">
      <c r="C4" s="27" t="s">
        <v>113</v>
      </c>
      <c r="D4" s="27" t="s">
        <v>114</v>
      </c>
      <c r="E4" s="27" t="s">
        <v>113</v>
      </c>
      <c r="F4" s="27" t="s">
        <v>114</v>
      </c>
      <c r="G4" s="27" t="s">
        <v>113</v>
      </c>
      <c r="H4" s="27" t="s">
        <v>114</v>
      </c>
      <c r="I4" s="27" t="s">
        <v>113</v>
      </c>
      <c r="J4" s="27" t="s">
        <v>114</v>
      </c>
    </row>
    <row r="5" spans="1:12" x14ac:dyDescent="0.3">
      <c r="A5" s="24" t="s">
        <v>111</v>
      </c>
      <c r="B5" s="24" t="s">
        <v>112</v>
      </c>
      <c r="C5" s="24">
        <v>9</v>
      </c>
      <c r="D5" s="24">
        <v>212.8</v>
      </c>
      <c r="E5" s="25">
        <f>C5/0.3048</f>
        <v>29.527559055118108</v>
      </c>
      <c r="F5" s="25">
        <f>D5/0.3048</f>
        <v>698.16272965879261</v>
      </c>
      <c r="G5" s="25">
        <f>($G$2-$C$2)+C5</f>
        <v>495004</v>
      </c>
      <c r="H5" s="25">
        <f>($H$2-$D$2)+D5</f>
        <v>4411892.8</v>
      </c>
      <c r="I5" s="24">
        <f>G5/0.3048</f>
        <v>1624028.8713910761</v>
      </c>
      <c r="J5" s="24">
        <f>H5/0.3048</f>
        <v>14474713.910761153</v>
      </c>
    </row>
    <row r="6" spans="1:12" x14ac:dyDescent="0.3">
      <c r="A6" s="24" t="s">
        <v>111</v>
      </c>
      <c r="B6" s="24" t="s">
        <v>112</v>
      </c>
      <c r="C6" s="24">
        <v>59</v>
      </c>
      <c r="D6" s="24">
        <v>212.8</v>
      </c>
      <c r="E6" s="25">
        <f t="shared" ref="E6:E69" si="0">C6/0.3048</f>
        <v>193.56955380577426</v>
      </c>
      <c r="F6" s="25">
        <f t="shared" ref="F6:F69" si="1">D6/0.3048</f>
        <v>698.16272965879261</v>
      </c>
      <c r="G6" s="25">
        <f t="shared" ref="G6:G69" si="2">($G$2-$C$2)+C6</f>
        <v>495054</v>
      </c>
      <c r="H6" s="25">
        <f t="shared" ref="H6:H69" si="3">($H$2-$D$2)+D6</f>
        <v>4411892.8</v>
      </c>
      <c r="I6" s="24">
        <f t="shared" ref="I6:I69" si="4">G6/0.3048</f>
        <v>1624192.9133858266</v>
      </c>
      <c r="J6" s="24">
        <f t="shared" ref="J6:J69" si="5">H6/0.3048</f>
        <v>14474713.910761153</v>
      </c>
    </row>
    <row r="7" spans="1:12" x14ac:dyDescent="0.3">
      <c r="A7" s="24" t="s">
        <v>111</v>
      </c>
      <c r="B7" s="24" t="s">
        <v>112</v>
      </c>
      <c r="C7" s="24">
        <v>109</v>
      </c>
      <c r="D7" s="24">
        <v>212.8</v>
      </c>
      <c r="E7" s="25">
        <f t="shared" si="0"/>
        <v>357.61154855643042</v>
      </c>
      <c r="F7" s="25">
        <f t="shared" si="1"/>
        <v>698.16272965879261</v>
      </c>
      <c r="G7" s="25">
        <f t="shared" si="2"/>
        <v>495104</v>
      </c>
      <c r="H7" s="25">
        <f t="shared" si="3"/>
        <v>4411892.8</v>
      </c>
      <c r="I7" s="24">
        <f t="shared" si="4"/>
        <v>1624356.9553805774</v>
      </c>
      <c r="J7" s="24">
        <f t="shared" si="5"/>
        <v>14474713.910761153</v>
      </c>
    </row>
    <row r="8" spans="1:12" x14ac:dyDescent="0.3">
      <c r="A8" s="24" t="s">
        <v>111</v>
      </c>
      <c r="B8" s="24" t="s">
        <v>112</v>
      </c>
      <c r="C8" s="24">
        <v>159</v>
      </c>
      <c r="D8" s="24">
        <v>212.8</v>
      </c>
      <c r="E8" s="25">
        <f t="shared" si="0"/>
        <v>521.65354330708658</v>
      </c>
      <c r="F8" s="25">
        <f t="shared" si="1"/>
        <v>698.16272965879261</v>
      </c>
      <c r="G8" s="25">
        <f t="shared" si="2"/>
        <v>495154</v>
      </c>
      <c r="H8" s="25">
        <f t="shared" si="3"/>
        <v>4411892.8</v>
      </c>
      <c r="I8" s="24">
        <f t="shared" si="4"/>
        <v>1624520.9973753281</v>
      </c>
      <c r="J8" s="24">
        <f t="shared" si="5"/>
        <v>14474713.910761153</v>
      </c>
    </row>
    <row r="9" spans="1:12" x14ac:dyDescent="0.3">
      <c r="A9" s="24" t="s">
        <v>111</v>
      </c>
      <c r="B9" s="24" t="s">
        <v>112</v>
      </c>
      <c r="C9" s="24">
        <v>209</v>
      </c>
      <c r="D9" s="24">
        <v>212.8</v>
      </c>
      <c r="E9" s="25">
        <f t="shared" si="0"/>
        <v>685.69553805774274</v>
      </c>
      <c r="F9" s="25">
        <f t="shared" si="1"/>
        <v>698.16272965879261</v>
      </c>
      <c r="G9" s="25">
        <f t="shared" si="2"/>
        <v>495204</v>
      </c>
      <c r="H9" s="25">
        <f t="shared" si="3"/>
        <v>4411892.8</v>
      </c>
      <c r="I9" s="24">
        <f t="shared" si="4"/>
        <v>1624685.0393700786</v>
      </c>
      <c r="J9" s="24">
        <f t="shared" si="5"/>
        <v>14474713.910761153</v>
      </c>
    </row>
    <row r="10" spans="1:12" x14ac:dyDescent="0.3">
      <c r="A10" s="24" t="s">
        <v>111</v>
      </c>
      <c r="B10" s="24" t="s">
        <v>112</v>
      </c>
      <c r="C10" s="24">
        <v>259</v>
      </c>
      <c r="D10" s="24">
        <v>212.8</v>
      </c>
      <c r="E10" s="25">
        <f t="shared" si="0"/>
        <v>849.7375328083989</v>
      </c>
      <c r="F10" s="25">
        <f t="shared" si="1"/>
        <v>698.16272965879261</v>
      </c>
      <c r="G10" s="25">
        <f t="shared" si="2"/>
        <v>495254</v>
      </c>
      <c r="H10" s="25">
        <f t="shared" si="3"/>
        <v>4411892.8</v>
      </c>
      <c r="I10" s="24">
        <f t="shared" si="4"/>
        <v>1624849.0813648293</v>
      </c>
      <c r="J10" s="24">
        <f t="shared" si="5"/>
        <v>14474713.910761153</v>
      </c>
    </row>
    <row r="11" spans="1:12" x14ac:dyDescent="0.3">
      <c r="A11" s="24" t="s">
        <v>111</v>
      </c>
      <c r="B11" s="24" t="s">
        <v>112</v>
      </c>
      <c r="C11" s="24">
        <v>9</v>
      </c>
      <c r="D11" s="24">
        <v>262.8</v>
      </c>
      <c r="E11" s="25">
        <f t="shared" si="0"/>
        <v>29.527559055118108</v>
      </c>
      <c r="F11" s="25">
        <f t="shared" si="1"/>
        <v>862.20472440944877</v>
      </c>
      <c r="G11" s="25">
        <f t="shared" si="2"/>
        <v>495004</v>
      </c>
      <c r="H11" s="25">
        <f t="shared" si="3"/>
        <v>4411942.8</v>
      </c>
      <c r="I11" s="24">
        <f t="shared" si="4"/>
        <v>1624028.8713910761</v>
      </c>
      <c r="J11" s="24">
        <f t="shared" si="5"/>
        <v>14474877.952755904</v>
      </c>
    </row>
    <row r="12" spans="1:12" x14ac:dyDescent="0.3">
      <c r="A12" s="24" t="s">
        <v>111</v>
      </c>
      <c r="B12" s="24" t="s">
        <v>112</v>
      </c>
      <c r="C12" s="24">
        <v>59</v>
      </c>
      <c r="D12" s="24">
        <v>262.8</v>
      </c>
      <c r="E12" s="25">
        <f t="shared" si="0"/>
        <v>193.56955380577426</v>
      </c>
      <c r="F12" s="25">
        <f t="shared" si="1"/>
        <v>862.20472440944877</v>
      </c>
      <c r="G12" s="25">
        <f t="shared" si="2"/>
        <v>495054</v>
      </c>
      <c r="H12" s="25">
        <f t="shared" si="3"/>
        <v>4411942.8</v>
      </c>
      <c r="I12" s="24">
        <f t="shared" si="4"/>
        <v>1624192.9133858266</v>
      </c>
      <c r="J12" s="24">
        <f t="shared" si="5"/>
        <v>14474877.952755904</v>
      </c>
    </row>
    <row r="13" spans="1:12" x14ac:dyDescent="0.3">
      <c r="A13" s="24" t="s">
        <v>111</v>
      </c>
      <c r="B13" s="24" t="s">
        <v>112</v>
      </c>
      <c r="C13" s="24">
        <v>109</v>
      </c>
      <c r="D13" s="24">
        <v>262.8</v>
      </c>
      <c r="E13" s="25">
        <f t="shared" si="0"/>
        <v>357.61154855643042</v>
      </c>
      <c r="F13" s="25">
        <f t="shared" si="1"/>
        <v>862.20472440944877</v>
      </c>
      <c r="G13" s="25">
        <f t="shared" si="2"/>
        <v>495104</v>
      </c>
      <c r="H13" s="25">
        <f t="shared" si="3"/>
        <v>4411942.8</v>
      </c>
      <c r="I13" s="24">
        <f t="shared" si="4"/>
        <v>1624356.9553805774</v>
      </c>
      <c r="J13" s="24">
        <f t="shared" si="5"/>
        <v>14474877.952755904</v>
      </c>
    </row>
    <row r="14" spans="1:12" x14ac:dyDescent="0.3">
      <c r="A14" s="24" t="s">
        <v>111</v>
      </c>
      <c r="B14" s="24" t="s">
        <v>112</v>
      </c>
      <c r="C14" s="24">
        <v>159</v>
      </c>
      <c r="D14" s="24">
        <v>262.8</v>
      </c>
      <c r="E14" s="25">
        <f t="shared" si="0"/>
        <v>521.65354330708658</v>
      </c>
      <c r="F14" s="25">
        <f t="shared" si="1"/>
        <v>862.20472440944877</v>
      </c>
      <c r="G14" s="25">
        <f t="shared" si="2"/>
        <v>495154</v>
      </c>
      <c r="H14" s="25">
        <f t="shared" si="3"/>
        <v>4411942.8</v>
      </c>
      <c r="I14" s="24">
        <f t="shared" si="4"/>
        <v>1624520.9973753281</v>
      </c>
      <c r="J14" s="24">
        <f t="shared" si="5"/>
        <v>14474877.952755904</v>
      </c>
    </row>
    <row r="15" spans="1:12" x14ac:dyDescent="0.3">
      <c r="A15" s="24" t="s">
        <v>111</v>
      </c>
      <c r="B15" s="24" t="s">
        <v>112</v>
      </c>
      <c r="C15" s="24">
        <v>9</v>
      </c>
      <c r="D15" s="24">
        <v>312.8</v>
      </c>
      <c r="E15" s="25">
        <f t="shared" si="0"/>
        <v>29.527559055118108</v>
      </c>
      <c r="F15" s="25">
        <f t="shared" si="1"/>
        <v>1026.2467191601049</v>
      </c>
      <c r="G15" s="25">
        <f t="shared" si="2"/>
        <v>495004</v>
      </c>
      <c r="H15" s="25">
        <f t="shared" si="3"/>
        <v>4411992.8</v>
      </c>
      <c r="I15" s="24">
        <f t="shared" si="4"/>
        <v>1624028.8713910761</v>
      </c>
      <c r="J15" s="24">
        <f t="shared" si="5"/>
        <v>14475041.994750654</v>
      </c>
    </row>
    <row r="16" spans="1:12" x14ac:dyDescent="0.3">
      <c r="A16" s="24" t="s">
        <v>111</v>
      </c>
      <c r="B16" s="24" t="s">
        <v>112</v>
      </c>
      <c r="C16" s="24">
        <v>59</v>
      </c>
      <c r="D16" s="24">
        <v>312.8</v>
      </c>
      <c r="E16" s="25">
        <f t="shared" si="0"/>
        <v>193.56955380577426</v>
      </c>
      <c r="F16" s="25">
        <f t="shared" si="1"/>
        <v>1026.2467191601049</v>
      </c>
      <c r="G16" s="25">
        <f t="shared" si="2"/>
        <v>495054</v>
      </c>
      <c r="H16" s="25">
        <f t="shared" si="3"/>
        <v>4411992.8</v>
      </c>
      <c r="I16" s="24">
        <f t="shared" si="4"/>
        <v>1624192.9133858266</v>
      </c>
      <c r="J16" s="24">
        <f t="shared" si="5"/>
        <v>14475041.994750654</v>
      </c>
    </row>
    <row r="17" spans="1:10" x14ac:dyDescent="0.3">
      <c r="A17" s="24" t="s">
        <v>111</v>
      </c>
      <c r="B17" s="24" t="s">
        <v>112</v>
      </c>
      <c r="C17" s="24">
        <v>109</v>
      </c>
      <c r="D17" s="24">
        <v>312.8</v>
      </c>
      <c r="E17" s="25">
        <f t="shared" si="0"/>
        <v>357.61154855643042</v>
      </c>
      <c r="F17" s="25">
        <f t="shared" si="1"/>
        <v>1026.2467191601049</v>
      </c>
      <c r="G17" s="25">
        <f t="shared" si="2"/>
        <v>495104</v>
      </c>
      <c r="H17" s="25">
        <f t="shared" si="3"/>
        <v>4411992.8</v>
      </c>
      <c r="I17" s="24">
        <f t="shared" si="4"/>
        <v>1624356.9553805774</v>
      </c>
      <c r="J17" s="24">
        <f t="shared" si="5"/>
        <v>14475041.994750654</v>
      </c>
    </row>
    <row r="18" spans="1:10" x14ac:dyDescent="0.3">
      <c r="A18" s="24" t="s">
        <v>111</v>
      </c>
      <c r="B18" s="24" t="s">
        <v>112</v>
      </c>
      <c r="C18" s="24">
        <v>159</v>
      </c>
      <c r="D18" s="24">
        <v>312.8</v>
      </c>
      <c r="E18" s="25">
        <f t="shared" si="0"/>
        <v>521.65354330708658</v>
      </c>
      <c r="F18" s="25">
        <f t="shared" si="1"/>
        <v>1026.2467191601049</v>
      </c>
      <c r="G18" s="25">
        <f t="shared" si="2"/>
        <v>495154</v>
      </c>
      <c r="H18" s="25">
        <f t="shared" si="3"/>
        <v>4411992.8</v>
      </c>
      <c r="I18" s="24">
        <f t="shared" si="4"/>
        <v>1624520.9973753281</v>
      </c>
      <c r="J18" s="24">
        <f t="shared" si="5"/>
        <v>14475041.994750654</v>
      </c>
    </row>
    <row r="19" spans="1:10" x14ac:dyDescent="0.3">
      <c r="A19" s="24" t="s">
        <v>111</v>
      </c>
      <c r="B19" s="24" t="s">
        <v>112</v>
      </c>
      <c r="C19" s="24">
        <v>9</v>
      </c>
      <c r="D19" s="24">
        <v>362.8</v>
      </c>
      <c r="E19" s="25">
        <f t="shared" si="0"/>
        <v>29.527559055118108</v>
      </c>
      <c r="F19" s="25">
        <f t="shared" si="1"/>
        <v>1190.2887139107611</v>
      </c>
      <c r="G19" s="25">
        <f t="shared" si="2"/>
        <v>495004</v>
      </c>
      <c r="H19" s="25">
        <f t="shared" si="3"/>
        <v>4412042.8</v>
      </c>
      <c r="I19" s="24">
        <f t="shared" si="4"/>
        <v>1624028.8713910761</v>
      </c>
      <c r="J19" s="24">
        <f t="shared" si="5"/>
        <v>14475206.036745405</v>
      </c>
    </row>
    <row r="20" spans="1:10" x14ac:dyDescent="0.3">
      <c r="A20" s="24" t="s">
        <v>111</v>
      </c>
      <c r="B20" s="24" t="s">
        <v>112</v>
      </c>
      <c r="C20" s="24">
        <v>59</v>
      </c>
      <c r="D20" s="24">
        <v>362.8</v>
      </c>
      <c r="E20" s="25">
        <f t="shared" si="0"/>
        <v>193.56955380577426</v>
      </c>
      <c r="F20" s="25">
        <f t="shared" si="1"/>
        <v>1190.2887139107611</v>
      </c>
      <c r="G20" s="25">
        <f t="shared" si="2"/>
        <v>495054</v>
      </c>
      <c r="H20" s="25">
        <f t="shared" si="3"/>
        <v>4412042.8</v>
      </c>
      <c r="I20" s="24">
        <f t="shared" si="4"/>
        <v>1624192.9133858266</v>
      </c>
      <c r="J20" s="24">
        <f t="shared" si="5"/>
        <v>14475206.036745405</v>
      </c>
    </row>
    <row r="21" spans="1:10" x14ac:dyDescent="0.3">
      <c r="A21" s="24" t="s">
        <v>111</v>
      </c>
      <c r="B21" s="24" t="s">
        <v>112</v>
      </c>
      <c r="C21" s="24">
        <v>109</v>
      </c>
      <c r="D21" s="24">
        <v>362.8</v>
      </c>
      <c r="E21" s="25">
        <f t="shared" si="0"/>
        <v>357.61154855643042</v>
      </c>
      <c r="F21" s="25">
        <f t="shared" si="1"/>
        <v>1190.2887139107611</v>
      </c>
      <c r="G21" s="25">
        <f t="shared" si="2"/>
        <v>495104</v>
      </c>
      <c r="H21" s="25">
        <f t="shared" si="3"/>
        <v>4412042.8</v>
      </c>
      <c r="I21" s="24">
        <f t="shared" si="4"/>
        <v>1624356.9553805774</v>
      </c>
      <c r="J21" s="24">
        <f t="shared" si="5"/>
        <v>14475206.036745405</v>
      </c>
    </row>
    <row r="22" spans="1:10" x14ac:dyDescent="0.3">
      <c r="A22" s="24" t="s">
        <v>111</v>
      </c>
      <c r="B22" s="24" t="s">
        <v>112</v>
      </c>
      <c r="C22" s="24">
        <v>159</v>
      </c>
      <c r="D22" s="24">
        <v>362.8</v>
      </c>
      <c r="E22" s="25">
        <f t="shared" si="0"/>
        <v>521.65354330708658</v>
      </c>
      <c r="F22" s="25">
        <f t="shared" si="1"/>
        <v>1190.2887139107611</v>
      </c>
      <c r="G22" s="25">
        <f t="shared" si="2"/>
        <v>495154</v>
      </c>
      <c r="H22" s="25">
        <f t="shared" si="3"/>
        <v>4412042.8</v>
      </c>
      <c r="I22" s="24">
        <f t="shared" si="4"/>
        <v>1624520.9973753281</v>
      </c>
      <c r="J22" s="24">
        <f t="shared" si="5"/>
        <v>14475206.036745405</v>
      </c>
    </row>
    <row r="23" spans="1:10" x14ac:dyDescent="0.3">
      <c r="A23" s="24" t="s">
        <v>111</v>
      </c>
      <c r="B23" s="24" t="s">
        <v>112</v>
      </c>
      <c r="C23" s="24">
        <v>9</v>
      </c>
      <c r="D23" s="24">
        <v>412.8</v>
      </c>
      <c r="E23" s="25">
        <f t="shared" si="0"/>
        <v>29.527559055118108</v>
      </c>
      <c r="F23" s="25">
        <f t="shared" si="1"/>
        <v>1354.3307086614172</v>
      </c>
      <c r="G23" s="25">
        <f t="shared" si="2"/>
        <v>495004</v>
      </c>
      <c r="H23" s="25">
        <f t="shared" si="3"/>
        <v>4412092.8</v>
      </c>
      <c r="I23" s="24">
        <f t="shared" si="4"/>
        <v>1624028.8713910761</v>
      </c>
      <c r="J23" s="24">
        <f t="shared" si="5"/>
        <v>14475370.078740155</v>
      </c>
    </row>
    <row r="24" spans="1:10" x14ac:dyDescent="0.3">
      <c r="A24" s="24" t="s">
        <v>111</v>
      </c>
      <c r="B24" s="24" t="s">
        <v>112</v>
      </c>
      <c r="C24" s="24">
        <v>59</v>
      </c>
      <c r="D24" s="24">
        <v>412.8</v>
      </c>
      <c r="E24" s="25">
        <f t="shared" si="0"/>
        <v>193.56955380577426</v>
      </c>
      <c r="F24" s="25">
        <f t="shared" si="1"/>
        <v>1354.3307086614172</v>
      </c>
      <c r="G24" s="25">
        <f t="shared" si="2"/>
        <v>495054</v>
      </c>
      <c r="H24" s="25">
        <f t="shared" si="3"/>
        <v>4412092.8</v>
      </c>
      <c r="I24" s="24">
        <f t="shared" si="4"/>
        <v>1624192.9133858266</v>
      </c>
      <c r="J24" s="24">
        <f t="shared" si="5"/>
        <v>14475370.078740155</v>
      </c>
    </row>
    <row r="25" spans="1:10" x14ac:dyDescent="0.3">
      <c r="A25" s="24" t="s">
        <v>111</v>
      </c>
      <c r="B25" s="24" t="s">
        <v>112</v>
      </c>
      <c r="C25" s="24">
        <v>109</v>
      </c>
      <c r="D25" s="24">
        <v>412.8</v>
      </c>
      <c r="E25" s="25">
        <f t="shared" si="0"/>
        <v>357.61154855643042</v>
      </c>
      <c r="F25" s="25">
        <f t="shared" si="1"/>
        <v>1354.3307086614172</v>
      </c>
      <c r="G25" s="25">
        <f t="shared" si="2"/>
        <v>495104</v>
      </c>
      <c r="H25" s="25">
        <f t="shared" si="3"/>
        <v>4412092.8</v>
      </c>
      <c r="I25" s="24">
        <f t="shared" si="4"/>
        <v>1624356.9553805774</v>
      </c>
      <c r="J25" s="24">
        <f t="shared" si="5"/>
        <v>14475370.078740155</v>
      </c>
    </row>
    <row r="26" spans="1:10" x14ac:dyDescent="0.3">
      <c r="A26" s="24" t="s">
        <v>111</v>
      </c>
      <c r="B26" s="24" t="s">
        <v>112</v>
      </c>
      <c r="C26" s="24">
        <v>159</v>
      </c>
      <c r="D26" s="24">
        <v>412.8</v>
      </c>
      <c r="E26" s="25">
        <f t="shared" si="0"/>
        <v>521.65354330708658</v>
      </c>
      <c r="F26" s="25">
        <f t="shared" si="1"/>
        <v>1354.3307086614172</v>
      </c>
      <c r="G26" s="25">
        <f t="shared" si="2"/>
        <v>495154</v>
      </c>
      <c r="H26" s="25">
        <f t="shared" si="3"/>
        <v>4412092.8</v>
      </c>
      <c r="I26" s="24">
        <f t="shared" si="4"/>
        <v>1624520.9973753281</v>
      </c>
      <c r="J26" s="24">
        <f t="shared" si="5"/>
        <v>14475370.078740155</v>
      </c>
    </row>
    <row r="27" spans="1:10" x14ac:dyDescent="0.3">
      <c r="A27" s="24" t="s">
        <v>111</v>
      </c>
      <c r="B27" s="24" t="s">
        <v>112</v>
      </c>
      <c r="C27" s="24">
        <v>9</v>
      </c>
      <c r="D27" s="24">
        <v>462.8</v>
      </c>
      <c r="E27" s="25">
        <f t="shared" si="0"/>
        <v>29.527559055118108</v>
      </c>
      <c r="F27" s="25">
        <f t="shared" si="1"/>
        <v>1518.3727034120734</v>
      </c>
      <c r="G27" s="25">
        <f t="shared" si="2"/>
        <v>495004</v>
      </c>
      <c r="H27" s="25">
        <f t="shared" si="3"/>
        <v>4412142.8</v>
      </c>
      <c r="I27" s="24">
        <f t="shared" si="4"/>
        <v>1624028.8713910761</v>
      </c>
      <c r="J27" s="24">
        <f t="shared" si="5"/>
        <v>14475534.120734908</v>
      </c>
    </row>
    <row r="28" spans="1:10" x14ac:dyDescent="0.3">
      <c r="A28" s="24" t="s">
        <v>111</v>
      </c>
      <c r="B28" s="24" t="s">
        <v>112</v>
      </c>
      <c r="C28" s="24">
        <v>59</v>
      </c>
      <c r="D28" s="24">
        <v>462.8</v>
      </c>
      <c r="E28" s="25">
        <f t="shared" si="0"/>
        <v>193.56955380577426</v>
      </c>
      <c r="F28" s="25">
        <f t="shared" si="1"/>
        <v>1518.3727034120734</v>
      </c>
      <c r="G28" s="25">
        <f t="shared" si="2"/>
        <v>495054</v>
      </c>
      <c r="H28" s="25">
        <f t="shared" si="3"/>
        <v>4412142.8</v>
      </c>
      <c r="I28" s="24">
        <f t="shared" si="4"/>
        <v>1624192.9133858266</v>
      </c>
      <c r="J28" s="24">
        <f t="shared" si="5"/>
        <v>14475534.120734908</v>
      </c>
    </row>
    <row r="29" spans="1:10" x14ac:dyDescent="0.3">
      <c r="A29" s="24" t="s">
        <v>111</v>
      </c>
      <c r="B29" s="24" t="s">
        <v>112</v>
      </c>
      <c r="C29" s="24">
        <v>109</v>
      </c>
      <c r="D29" s="24">
        <v>462.8</v>
      </c>
      <c r="E29" s="25">
        <f t="shared" si="0"/>
        <v>357.61154855643042</v>
      </c>
      <c r="F29" s="25">
        <f t="shared" si="1"/>
        <v>1518.3727034120734</v>
      </c>
      <c r="G29" s="25">
        <f t="shared" si="2"/>
        <v>495104</v>
      </c>
      <c r="H29" s="25">
        <f t="shared" si="3"/>
        <v>4412142.8</v>
      </c>
      <c r="I29" s="24">
        <f t="shared" si="4"/>
        <v>1624356.9553805774</v>
      </c>
      <c r="J29" s="24">
        <f t="shared" si="5"/>
        <v>14475534.120734908</v>
      </c>
    </row>
    <row r="30" spans="1:10" x14ac:dyDescent="0.3">
      <c r="A30" s="24" t="s">
        <v>111</v>
      </c>
      <c r="B30" s="24" t="s">
        <v>112</v>
      </c>
      <c r="C30" s="24">
        <v>159</v>
      </c>
      <c r="D30" s="24">
        <v>462.8</v>
      </c>
      <c r="E30" s="25">
        <f t="shared" si="0"/>
        <v>521.65354330708658</v>
      </c>
      <c r="F30" s="25">
        <f t="shared" si="1"/>
        <v>1518.3727034120734</v>
      </c>
      <c r="G30" s="25">
        <f t="shared" si="2"/>
        <v>495154</v>
      </c>
      <c r="H30" s="25">
        <f t="shared" si="3"/>
        <v>4412142.8</v>
      </c>
      <c r="I30" s="24">
        <f t="shared" si="4"/>
        <v>1624520.9973753281</v>
      </c>
      <c r="J30" s="24">
        <f t="shared" si="5"/>
        <v>14475534.120734908</v>
      </c>
    </row>
    <row r="31" spans="1:10" x14ac:dyDescent="0.3">
      <c r="A31" s="24" t="s">
        <v>111</v>
      </c>
      <c r="B31" s="24" t="s">
        <v>112</v>
      </c>
      <c r="C31" s="24">
        <v>9</v>
      </c>
      <c r="D31" s="24">
        <v>512.79999999999995</v>
      </c>
      <c r="E31" s="25">
        <f t="shared" si="0"/>
        <v>29.527559055118108</v>
      </c>
      <c r="F31" s="25">
        <f t="shared" si="1"/>
        <v>1682.4146981627293</v>
      </c>
      <c r="G31" s="25">
        <f t="shared" si="2"/>
        <v>495004</v>
      </c>
      <c r="H31" s="25">
        <f t="shared" si="3"/>
        <v>4412192.8</v>
      </c>
      <c r="I31" s="24">
        <f t="shared" si="4"/>
        <v>1624028.8713910761</v>
      </c>
      <c r="J31" s="24">
        <f t="shared" si="5"/>
        <v>14475698.162729658</v>
      </c>
    </row>
    <row r="32" spans="1:10" x14ac:dyDescent="0.3">
      <c r="A32" s="24" t="s">
        <v>111</v>
      </c>
      <c r="B32" s="24" t="s">
        <v>112</v>
      </c>
      <c r="C32" s="24">
        <v>59</v>
      </c>
      <c r="D32" s="24">
        <v>512.79999999999995</v>
      </c>
      <c r="E32" s="25">
        <f t="shared" si="0"/>
        <v>193.56955380577426</v>
      </c>
      <c r="F32" s="25">
        <f t="shared" si="1"/>
        <v>1682.4146981627293</v>
      </c>
      <c r="G32" s="25">
        <f t="shared" si="2"/>
        <v>495054</v>
      </c>
      <c r="H32" s="25">
        <f t="shared" si="3"/>
        <v>4412192.8</v>
      </c>
      <c r="I32" s="24">
        <f t="shared" si="4"/>
        <v>1624192.9133858266</v>
      </c>
      <c r="J32" s="24">
        <f t="shared" si="5"/>
        <v>14475698.162729658</v>
      </c>
    </row>
    <row r="33" spans="1:10" x14ac:dyDescent="0.3">
      <c r="A33" s="24" t="s">
        <v>111</v>
      </c>
      <c r="B33" s="24" t="s">
        <v>112</v>
      </c>
      <c r="C33" s="24">
        <v>109</v>
      </c>
      <c r="D33" s="24">
        <v>512.79999999999995</v>
      </c>
      <c r="E33" s="25">
        <f t="shared" si="0"/>
        <v>357.61154855643042</v>
      </c>
      <c r="F33" s="25">
        <f t="shared" si="1"/>
        <v>1682.4146981627293</v>
      </c>
      <c r="G33" s="25">
        <f t="shared" si="2"/>
        <v>495104</v>
      </c>
      <c r="H33" s="25">
        <f t="shared" si="3"/>
        <v>4412192.8</v>
      </c>
      <c r="I33" s="24">
        <f t="shared" si="4"/>
        <v>1624356.9553805774</v>
      </c>
      <c r="J33" s="24">
        <f t="shared" si="5"/>
        <v>14475698.162729658</v>
      </c>
    </row>
    <row r="34" spans="1:10" x14ac:dyDescent="0.3">
      <c r="A34" s="24" t="s">
        <v>111</v>
      </c>
      <c r="B34" s="24" t="s">
        <v>112</v>
      </c>
      <c r="C34" s="24">
        <v>159</v>
      </c>
      <c r="D34" s="24">
        <v>512.79999999999995</v>
      </c>
      <c r="E34" s="25">
        <f t="shared" si="0"/>
        <v>521.65354330708658</v>
      </c>
      <c r="F34" s="25">
        <f t="shared" si="1"/>
        <v>1682.4146981627293</v>
      </c>
      <c r="G34" s="25">
        <f t="shared" si="2"/>
        <v>495154</v>
      </c>
      <c r="H34" s="25">
        <f t="shared" si="3"/>
        <v>4412192.8</v>
      </c>
      <c r="I34" s="24">
        <f t="shared" si="4"/>
        <v>1624520.9973753281</v>
      </c>
      <c r="J34" s="24">
        <f t="shared" si="5"/>
        <v>14475698.162729658</v>
      </c>
    </row>
    <row r="35" spans="1:10" x14ac:dyDescent="0.3">
      <c r="A35" s="24" t="s">
        <v>111</v>
      </c>
      <c r="B35" s="24" t="s">
        <v>112</v>
      </c>
      <c r="C35" s="24">
        <v>9</v>
      </c>
      <c r="D35" s="24">
        <v>562.79999999999995</v>
      </c>
      <c r="E35" s="25">
        <f t="shared" si="0"/>
        <v>29.527559055118108</v>
      </c>
      <c r="F35" s="25">
        <f t="shared" si="1"/>
        <v>1846.4566929133855</v>
      </c>
      <c r="G35" s="25">
        <f t="shared" si="2"/>
        <v>495004</v>
      </c>
      <c r="H35" s="25">
        <f t="shared" si="3"/>
        <v>4412242.8</v>
      </c>
      <c r="I35" s="24">
        <f t="shared" si="4"/>
        <v>1624028.8713910761</v>
      </c>
      <c r="J35" s="24">
        <f t="shared" si="5"/>
        <v>14475862.204724409</v>
      </c>
    </row>
    <row r="36" spans="1:10" x14ac:dyDescent="0.3">
      <c r="A36" s="24" t="s">
        <v>111</v>
      </c>
      <c r="B36" s="24" t="s">
        <v>112</v>
      </c>
      <c r="C36" s="24">
        <v>59</v>
      </c>
      <c r="D36" s="24">
        <v>562.79999999999995</v>
      </c>
      <c r="E36" s="25">
        <f t="shared" si="0"/>
        <v>193.56955380577426</v>
      </c>
      <c r="F36" s="25">
        <f t="shared" si="1"/>
        <v>1846.4566929133855</v>
      </c>
      <c r="G36" s="25">
        <f t="shared" si="2"/>
        <v>495054</v>
      </c>
      <c r="H36" s="25">
        <f t="shared" si="3"/>
        <v>4412242.8</v>
      </c>
      <c r="I36" s="24">
        <f t="shared" si="4"/>
        <v>1624192.9133858266</v>
      </c>
      <c r="J36" s="24">
        <f t="shared" si="5"/>
        <v>14475862.204724409</v>
      </c>
    </row>
    <row r="37" spans="1:10" x14ac:dyDescent="0.3">
      <c r="A37" s="24" t="s">
        <v>111</v>
      </c>
      <c r="B37" s="24" t="s">
        <v>112</v>
      </c>
      <c r="C37" s="24">
        <v>109</v>
      </c>
      <c r="D37" s="24">
        <v>562.79999999999995</v>
      </c>
      <c r="E37" s="25">
        <f t="shared" si="0"/>
        <v>357.61154855643042</v>
      </c>
      <c r="F37" s="25">
        <f t="shared" si="1"/>
        <v>1846.4566929133855</v>
      </c>
      <c r="G37" s="25">
        <f t="shared" si="2"/>
        <v>495104</v>
      </c>
      <c r="H37" s="25">
        <f t="shared" si="3"/>
        <v>4412242.8</v>
      </c>
      <c r="I37" s="24">
        <f t="shared" si="4"/>
        <v>1624356.9553805774</v>
      </c>
      <c r="J37" s="24">
        <f t="shared" si="5"/>
        <v>14475862.204724409</v>
      </c>
    </row>
    <row r="38" spans="1:10" x14ac:dyDescent="0.3">
      <c r="A38" s="24" t="s">
        <v>111</v>
      </c>
      <c r="B38" s="24" t="s">
        <v>112</v>
      </c>
      <c r="C38" s="24">
        <v>9</v>
      </c>
      <c r="D38" s="24">
        <v>612.79999999999995</v>
      </c>
      <c r="E38" s="25">
        <f t="shared" si="0"/>
        <v>29.527559055118108</v>
      </c>
      <c r="F38" s="25">
        <f t="shared" si="1"/>
        <v>2010.4986876640417</v>
      </c>
      <c r="G38" s="25">
        <f t="shared" si="2"/>
        <v>495004</v>
      </c>
      <c r="H38" s="25">
        <f t="shared" si="3"/>
        <v>4412292.8</v>
      </c>
      <c r="I38" s="24">
        <f t="shared" si="4"/>
        <v>1624028.8713910761</v>
      </c>
      <c r="J38" s="24">
        <f t="shared" si="5"/>
        <v>14476026.246719159</v>
      </c>
    </row>
    <row r="39" spans="1:10" x14ac:dyDescent="0.3">
      <c r="A39" s="24" t="s">
        <v>111</v>
      </c>
      <c r="B39" s="24" t="s">
        <v>112</v>
      </c>
      <c r="C39" s="24">
        <v>59</v>
      </c>
      <c r="D39" s="24">
        <v>612.79999999999995</v>
      </c>
      <c r="E39" s="25">
        <f t="shared" si="0"/>
        <v>193.56955380577426</v>
      </c>
      <c r="F39" s="25">
        <f t="shared" si="1"/>
        <v>2010.4986876640417</v>
      </c>
      <c r="G39" s="25">
        <f t="shared" si="2"/>
        <v>495054</v>
      </c>
      <c r="H39" s="25">
        <f t="shared" si="3"/>
        <v>4412292.8</v>
      </c>
      <c r="I39" s="24">
        <f t="shared" si="4"/>
        <v>1624192.9133858266</v>
      </c>
      <c r="J39" s="24">
        <f t="shared" si="5"/>
        <v>14476026.246719159</v>
      </c>
    </row>
    <row r="40" spans="1:10" x14ac:dyDescent="0.3">
      <c r="A40" s="24" t="s">
        <v>111</v>
      </c>
      <c r="B40" s="24" t="s">
        <v>112</v>
      </c>
      <c r="C40" s="24">
        <v>109</v>
      </c>
      <c r="D40" s="24">
        <v>612.79999999999995</v>
      </c>
      <c r="E40" s="25">
        <f t="shared" si="0"/>
        <v>357.61154855643042</v>
      </c>
      <c r="F40" s="25">
        <f t="shared" si="1"/>
        <v>2010.4986876640417</v>
      </c>
      <c r="G40" s="25">
        <f t="shared" si="2"/>
        <v>495104</v>
      </c>
      <c r="H40" s="25">
        <f t="shared" si="3"/>
        <v>4412292.8</v>
      </c>
      <c r="I40" s="24">
        <f t="shared" si="4"/>
        <v>1624356.9553805774</v>
      </c>
      <c r="J40" s="24">
        <f t="shared" si="5"/>
        <v>14476026.246719159</v>
      </c>
    </row>
    <row r="41" spans="1:10" x14ac:dyDescent="0.3">
      <c r="A41" s="24" t="s">
        <v>111</v>
      </c>
      <c r="B41" s="24" t="s">
        <v>112</v>
      </c>
      <c r="C41" s="24">
        <v>9</v>
      </c>
      <c r="D41" s="24">
        <v>662.8</v>
      </c>
      <c r="E41" s="25">
        <f t="shared" si="0"/>
        <v>29.527559055118108</v>
      </c>
      <c r="F41" s="25">
        <f t="shared" si="1"/>
        <v>2174.540682414698</v>
      </c>
      <c r="G41" s="25">
        <f t="shared" si="2"/>
        <v>495004</v>
      </c>
      <c r="H41" s="25">
        <f t="shared" si="3"/>
        <v>4412342.8</v>
      </c>
      <c r="I41" s="24">
        <f t="shared" si="4"/>
        <v>1624028.8713910761</v>
      </c>
      <c r="J41" s="24">
        <f t="shared" si="5"/>
        <v>14476190.28871391</v>
      </c>
    </row>
    <row r="42" spans="1:10" x14ac:dyDescent="0.3">
      <c r="A42" s="24" t="s">
        <v>111</v>
      </c>
      <c r="B42" s="24" t="s">
        <v>112</v>
      </c>
      <c r="C42" s="24">
        <v>59</v>
      </c>
      <c r="D42" s="24">
        <v>662.8</v>
      </c>
      <c r="E42" s="25">
        <f t="shared" si="0"/>
        <v>193.56955380577426</v>
      </c>
      <c r="F42" s="25">
        <f t="shared" si="1"/>
        <v>2174.540682414698</v>
      </c>
      <c r="G42" s="25">
        <f t="shared" si="2"/>
        <v>495054</v>
      </c>
      <c r="H42" s="25">
        <f t="shared" si="3"/>
        <v>4412342.8</v>
      </c>
      <c r="I42" s="24">
        <f t="shared" si="4"/>
        <v>1624192.9133858266</v>
      </c>
      <c r="J42" s="24">
        <f t="shared" si="5"/>
        <v>14476190.28871391</v>
      </c>
    </row>
    <row r="43" spans="1:10" x14ac:dyDescent="0.3">
      <c r="A43" s="24" t="s">
        <v>111</v>
      </c>
      <c r="B43" s="24" t="s">
        <v>112</v>
      </c>
      <c r="C43" s="24">
        <v>109</v>
      </c>
      <c r="D43" s="24">
        <v>662.8</v>
      </c>
      <c r="E43" s="25">
        <f t="shared" si="0"/>
        <v>357.61154855643042</v>
      </c>
      <c r="F43" s="25">
        <f t="shared" si="1"/>
        <v>2174.540682414698</v>
      </c>
      <c r="G43" s="25">
        <f t="shared" si="2"/>
        <v>495104</v>
      </c>
      <c r="H43" s="25">
        <f t="shared" si="3"/>
        <v>4412342.8</v>
      </c>
      <c r="I43" s="24">
        <f t="shared" si="4"/>
        <v>1624356.9553805774</v>
      </c>
      <c r="J43" s="24">
        <f t="shared" si="5"/>
        <v>14476190.28871391</v>
      </c>
    </row>
    <row r="44" spans="1:10" x14ac:dyDescent="0.3">
      <c r="A44" s="24" t="s">
        <v>111</v>
      </c>
      <c r="B44" s="24" t="s">
        <v>112</v>
      </c>
      <c r="C44" s="24">
        <v>9</v>
      </c>
      <c r="D44" s="24">
        <v>712.8</v>
      </c>
      <c r="E44" s="25">
        <f t="shared" si="0"/>
        <v>29.527559055118108</v>
      </c>
      <c r="F44" s="25">
        <f t="shared" si="1"/>
        <v>2338.5826771653542</v>
      </c>
      <c r="G44" s="25">
        <f t="shared" si="2"/>
        <v>495004</v>
      </c>
      <c r="H44" s="25">
        <f t="shared" si="3"/>
        <v>4412392.8</v>
      </c>
      <c r="I44" s="24">
        <f t="shared" si="4"/>
        <v>1624028.8713910761</v>
      </c>
      <c r="J44" s="24">
        <f t="shared" si="5"/>
        <v>14476354.33070866</v>
      </c>
    </row>
    <row r="45" spans="1:10" x14ac:dyDescent="0.3">
      <c r="A45" s="24" t="s">
        <v>111</v>
      </c>
      <c r="B45" s="24" t="s">
        <v>112</v>
      </c>
      <c r="C45" s="24">
        <v>59</v>
      </c>
      <c r="D45" s="24">
        <v>712.8</v>
      </c>
      <c r="E45" s="25">
        <f t="shared" si="0"/>
        <v>193.56955380577426</v>
      </c>
      <c r="F45" s="25">
        <f t="shared" si="1"/>
        <v>2338.5826771653542</v>
      </c>
      <c r="G45" s="25">
        <f t="shared" si="2"/>
        <v>495054</v>
      </c>
      <c r="H45" s="25">
        <f t="shared" si="3"/>
        <v>4412392.8</v>
      </c>
      <c r="I45" s="24">
        <f t="shared" si="4"/>
        <v>1624192.9133858266</v>
      </c>
      <c r="J45" s="24">
        <f t="shared" si="5"/>
        <v>14476354.33070866</v>
      </c>
    </row>
    <row r="46" spans="1:10" x14ac:dyDescent="0.3">
      <c r="A46" s="24" t="s">
        <v>111</v>
      </c>
      <c r="B46" s="24" t="s">
        <v>112</v>
      </c>
      <c r="C46" s="24">
        <v>109</v>
      </c>
      <c r="D46" s="24">
        <v>712.8</v>
      </c>
      <c r="E46" s="25">
        <f t="shared" si="0"/>
        <v>357.61154855643042</v>
      </c>
      <c r="F46" s="25">
        <f t="shared" si="1"/>
        <v>2338.5826771653542</v>
      </c>
      <c r="G46" s="25">
        <f t="shared" si="2"/>
        <v>495104</v>
      </c>
      <c r="H46" s="25">
        <f t="shared" si="3"/>
        <v>4412392.8</v>
      </c>
      <c r="I46" s="24">
        <f t="shared" si="4"/>
        <v>1624356.9553805774</v>
      </c>
      <c r="J46" s="24">
        <f t="shared" si="5"/>
        <v>14476354.33070866</v>
      </c>
    </row>
    <row r="47" spans="1:10" x14ac:dyDescent="0.3">
      <c r="A47" s="24" t="s">
        <v>111</v>
      </c>
      <c r="B47" s="24" t="s">
        <v>112</v>
      </c>
      <c r="C47" s="24">
        <v>8.1999999999999993</v>
      </c>
      <c r="D47" s="24">
        <v>-85.3</v>
      </c>
      <c r="E47" s="25">
        <f t="shared" si="0"/>
        <v>26.902887139107609</v>
      </c>
      <c r="F47" s="25">
        <f t="shared" si="1"/>
        <v>-279.8556430446194</v>
      </c>
      <c r="G47" s="25">
        <f t="shared" si="2"/>
        <v>495003.2</v>
      </c>
      <c r="H47" s="25">
        <f t="shared" si="3"/>
        <v>4411594.7</v>
      </c>
      <c r="I47" s="24">
        <f t="shared" si="4"/>
        <v>1624026.2467191601</v>
      </c>
      <c r="J47" s="24">
        <f t="shared" si="5"/>
        <v>14473735.892388452</v>
      </c>
    </row>
    <row r="48" spans="1:10" x14ac:dyDescent="0.3">
      <c r="A48" s="24" t="s">
        <v>111</v>
      </c>
      <c r="B48" s="24" t="s">
        <v>112</v>
      </c>
      <c r="C48" s="24">
        <v>58.2</v>
      </c>
      <c r="D48" s="24">
        <v>-85.3</v>
      </c>
      <c r="E48" s="25">
        <f t="shared" si="0"/>
        <v>190.94488188976379</v>
      </c>
      <c r="F48" s="25">
        <f t="shared" si="1"/>
        <v>-279.8556430446194</v>
      </c>
      <c r="G48" s="25">
        <f t="shared" si="2"/>
        <v>495053.2</v>
      </c>
      <c r="H48" s="25">
        <f t="shared" si="3"/>
        <v>4411594.7</v>
      </c>
      <c r="I48" s="24">
        <f t="shared" si="4"/>
        <v>1624190.2887139106</v>
      </c>
      <c r="J48" s="24">
        <f t="shared" si="5"/>
        <v>14473735.892388452</v>
      </c>
    </row>
    <row r="49" spans="1:10" x14ac:dyDescent="0.3">
      <c r="A49" s="24" t="s">
        <v>111</v>
      </c>
      <c r="B49" s="24" t="s">
        <v>112</v>
      </c>
      <c r="C49" s="24">
        <v>108.2</v>
      </c>
      <c r="D49" s="24">
        <v>-85.3</v>
      </c>
      <c r="E49" s="25">
        <f t="shared" si="0"/>
        <v>354.98687664041995</v>
      </c>
      <c r="F49" s="25">
        <f t="shared" si="1"/>
        <v>-279.8556430446194</v>
      </c>
      <c r="G49" s="25">
        <f t="shared" si="2"/>
        <v>495103.2</v>
      </c>
      <c r="H49" s="25">
        <f t="shared" si="3"/>
        <v>4411594.7</v>
      </c>
      <c r="I49" s="24">
        <f t="shared" si="4"/>
        <v>1624354.3307086613</v>
      </c>
      <c r="J49" s="24">
        <f t="shared" si="5"/>
        <v>14473735.892388452</v>
      </c>
    </row>
    <row r="50" spans="1:10" x14ac:dyDescent="0.3">
      <c r="A50" s="24" t="s">
        <v>111</v>
      </c>
      <c r="B50" s="24" t="s">
        <v>112</v>
      </c>
      <c r="C50" s="24">
        <v>158.19999999999999</v>
      </c>
      <c r="D50" s="24">
        <v>-85.3</v>
      </c>
      <c r="E50" s="25">
        <f t="shared" si="0"/>
        <v>519.028871391076</v>
      </c>
      <c r="F50" s="25">
        <f t="shared" si="1"/>
        <v>-279.8556430446194</v>
      </c>
      <c r="G50" s="25">
        <f t="shared" si="2"/>
        <v>495153.2</v>
      </c>
      <c r="H50" s="25">
        <f t="shared" si="3"/>
        <v>4411594.7</v>
      </c>
      <c r="I50" s="24">
        <f t="shared" si="4"/>
        <v>1624518.3727034121</v>
      </c>
      <c r="J50" s="24">
        <f t="shared" si="5"/>
        <v>14473735.892388452</v>
      </c>
    </row>
    <row r="51" spans="1:10" x14ac:dyDescent="0.3">
      <c r="A51" s="24" t="s">
        <v>111</v>
      </c>
      <c r="B51" s="24" t="s">
        <v>112</v>
      </c>
      <c r="C51" s="24">
        <v>208.2</v>
      </c>
      <c r="D51" s="24">
        <v>-85.3</v>
      </c>
      <c r="E51" s="25">
        <f t="shared" si="0"/>
        <v>683.07086614173227</v>
      </c>
      <c r="F51" s="25">
        <f t="shared" si="1"/>
        <v>-279.8556430446194</v>
      </c>
      <c r="G51" s="25">
        <f t="shared" si="2"/>
        <v>495203.2</v>
      </c>
      <c r="H51" s="25">
        <f t="shared" si="3"/>
        <v>4411594.7</v>
      </c>
      <c r="I51" s="24">
        <f t="shared" si="4"/>
        <v>1624682.4146981626</v>
      </c>
      <c r="J51" s="24">
        <f t="shared" si="5"/>
        <v>14473735.892388452</v>
      </c>
    </row>
    <row r="52" spans="1:10" x14ac:dyDescent="0.3">
      <c r="A52" s="24" t="s">
        <v>111</v>
      </c>
      <c r="B52" s="24" t="s">
        <v>112</v>
      </c>
      <c r="C52" s="24">
        <v>258.2</v>
      </c>
      <c r="D52" s="24">
        <v>-85.3</v>
      </c>
      <c r="E52" s="25">
        <f t="shared" si="0"/>
        <v>847.11286089238843</v>
      </c>
      <c r="F52" s="25">
        <f t="shared" si="1"/>
        <v>-279.8556430446194</v>
      </c>
      <c r="G52" s="25">
        <f t="shared" si="2"/>
        <v>495253.2</v>
      </c>
      <c r="H52" s="25">
        <f t="shared" si="3"/>
        <v>4411594.7</v>
      </c>
      <c r="I52" s="24">
        <f t="shared" si="4"/>
        <v>1624846.4566929133</v>
      </c>
      <c r="J52" s="24">
        <f t="shared" si="5"/>
        <v>14473735.892388452</v>
      </c>
    </row>
    <row r="53" spans="1:10" x14ac:dyDescent="0.3">
      <c r="A53" s="24" t="s">
        <v>111</v>
      </c>
      <c r="B53" s="24" t="s">
        <v>112</v>
      </c>
      <c r="C53" s="24">
        <v>308.2</v>
      </c>
      <c r="D53" s="24">
        <v>-85.3</v>
      </c>
      <c r="E53" s="25">
        <f t="shared" si="0"/>
        <v>1011.1548556430446</v>
      </c>
      <c r="F53" s="25">
        <f t="shared" si="1"/>
        <v>-279.8556430446194</v>
      </c>
      <c r="G53" s="25">
        <f t="shared" si="2"/>
        <v>495303.2</v>
      </c>
      <c r="H53" s="25">
        <f t="shared" si="3"/>
        <v>4411594.7</v>
      </c>
      <c r="I53" s="24">
        <f t="shared" si="4"/>
        <v>1625010.498687664</v>
      </c>
      <c r="J53" s="24">
        <f t="shared" si="5"/>
        <v>14473735.892388452</v>
      </c>
    </row>
    <row r="54" spans="1:10" x14ac:dyDescent="0.3">
      <c r="A54" s="24" t="s">
        <v>111</v>
      </c>
      <c r="B54" s="24" t="s">
        <v>112</v>
      </c>
      <c r="C54" s="24">
        <v>358.2</v>
      </c>
      <c r="D54" s="24">
        <v>-85.3</v>
      </c>
      <c r="E54" s="25">
        <f t="shared" si="0"/>
        <v>1175.1968503937007</v>
      </c>
      <c r="F54" s="25">
        <f t="shared" si="1"/>
        <v>-279.8556430446194</v>
      </c>
      <c r="G54" s="25">
        <f t="shared" si="2"/>
        <v>495353.2</v>
      </c>
      <c r="H54" s="25">
        <f t="shared" si="3"/>
        <v>4411594.7</v>
      </c>
      <c r="I54" s="24">
        <f t="shared" si="4"/>
        <v>1625174.5406824145</v>
      </c>
      <c r="J54" s="24">
        <f t="shared" si="5"/>
        <v>14473735.892388452</v>
      </c>
    </row>
    <row r="55" spans="1:10" x14ac:dyDescent="0.3">
      <c r="A55" s="24" t="s">
        <v>111</v>
      </c>
      <c r="B55" s="24" t="s">
        <v>112</v>
      </c>
      <c r="C55" s="24">
        <v>408.2</v>
      </c>
      <c r="D55" s="24">
        <v>-85.3</v>
      </c>
      <c r="E55" s="25">
        <f t="shared" si="0"/>
        <v>1339.2388451443569</v>
      </c>
      <c r="F55" s="25">
        <f t="shared" si="1"/>
        <v>-279.8556430446194</v>
      </c>
      <c r="G55" s="25">
        <f t="shared" si="2"/>
        <v>495403.2</v>
      </c>
      <c r="H55" s="25">
        <f t="shared" si="3"/>
        <v>4411594.7</v>
      </c>
      <c r="I55" s="24">
        <f t="shared" si="4"/>
        <v>1625338.5826771653</v>
      </c>
      <c r="J55" s="24">
        <f t="shared" si="5"/>
        <v>14473735.892388452</v>
      </c>
    </row>
    <row r="56" spans="1:10" x14ac:dyDescent="0.3">
      <c r="A56" s="24" t="s">
        <v>111</v>
      </c>
      <c r="B56" s="24" t="s">
        <v>112</v>
      </c>
      <c r="C56" s="24">
        <v>8.1999999999999993</v>
      </c>
      <c r="D56" s="24">
        <v>-35.299999999999997</v>
      </c>
      <c r="E56" s="25">
        <f t="shared" si="0"/>
        <v>26.902887139107609</v>
      </c>
      <c r="F56" s="25">
        <f t="shared" si="1"/>
        <v>-115.81364829396324</v>
      </c>
      <c r="G56" s="25">
        <f t="shared" si="2"/>
        <v>495003.2</v>
      </c>
      <c r="H56" s="25">
        <f t="shared" si="3"/>
        <v>4411644.7</v>
      </c>
      <c r="I56" s="24">
        <f t="shared" si="4"/>
        <v>1624026.2467191601</v>
      </c>
      <c r="J56" s="24">
        <f t="shared" si="5"/>
        <v>14473899.934383202</v>
      </c>
    </row>
    <row r="57" spans="1:10" x14ac:dyDescent="0.3">
      <c r="A57" s="24" t="s">
        <v>111</v>
      </c>
      <c r="B57" s="24" t="s">
        <v>112</v>
      </c>
      <c r="C57" s="24">
        <v>58.2</v>
      </c>
      <c r="D57" s="24">
        <v>-35.299999999999997</v>
      </c>
      <c r="E57" s="25">
        <f t="shared" si="0"/>
        <v>190.94488188976379</v>
      </c>
      <c r="F57" s="25">
        <f t="shared" si="1"/>
        <v>-115.81364829396324</v>
      </c>
      <c r="G57" s="25">
        <f t="shared" si="2"/>
        <v>495053.2</v>
      </c>
      <c r="H57" s="25">
        <f t="shared" si="3"/>
        <v>4411644.7</v>
      </c>
      <c r="I57" s="24">
        <f t="shared" si="4"/>
        <v>1624190.2887139106</v>
      </c>
      <c r="J57" s="24">
        <f t="shared" si="5"/>
        <v>14473899.934383202</v>
      </c>
    </row>
    <row r="58" spans="1:10" x14ac:dyDescent="0.3">
      <c r="A58" s="24" t="s">
        <v>111</v>
      </c>
      <c r="B58" s="24" t="s">
        <v>112</v>
      </c>
      <c r="C58" s="24">
        <v>108.2</v>
      </c>
      <c r="D58" s="24">
        <v>-35.299999999999997</v>
      </c>
      <c r="E58" s="25">
        <f t="shared" si="0"/>
        <v>354.98687664041995</v>
      </c>
      <c r="F58" s="25">
        <f t="shared" si="1"/>
        <v>-115.81364829396324</v>
      </c>
      <c r="G58" s="25">
        <f t="shared" si="2"/>
        <v>495103.2</v>
      </c>
      <c r="H58" s="25">
        <f t="shared" si="3"/>
        <v>4411644.7</v>
      </c>
      <c r="I58" s="24">
        <f t="shared" si="4"/>
        <v>1624354.3307086613</v>
      </c>
      <c r="J58" s="24">
        <f t="shared" si="5"/>
        <v>14473899.934383202</v>
      </c>
    </row>
    <row r="59" spans="1:10" x14ac:dyDescent="0.3">
      <c r="A59" s="24" t="s">
        <v>111</v>
      </c>
      <c r="B59" s="24" t="s">
        <v>112</v>
      </c>
      <c r="C59" s="24">
        <v>158.19999999999999</v>
      </c>
      <c r="D59" s="24">
        <v>-35.299999999999997</v>
      </c>
      <c r="E59" s="25">
        <f t="shared" si="0"/>
        <v>519.028871391076</v>
      </c>
      <c r="F59" s="25">
        <f t="shared" si="1"/>
        <v>-115.81364829396324</v>
      </c>
      <c r="G59" s="25">
        <f t="shared" si="2"/>
        <v>495153.2</v>
      </c>
      <c r="H59" s="25">
        <f t="shared" si="3"/>
        <v>4411644.7</v>
      </c>
      <c r="I59" s="24">
        <f t="shared" si="4"/>
        <v>1624518.3727034121</v>
      </c>
      <c r="J59" s="24">
        <f t="shared" si="5"/>
        <v>14473899.934383202</v>
      </c>
    </row>
    <row r="60" spans="1:10" x14ac:dyDescent="0.3">
      <c r="A60" s="24" t="s">
        <v>111</v>
      </c>
      <c r="B60" s="24" t="s">
        <v>112</v>
      </c>
      <c r="C60" s="24">
        <v>208.2</v>
      </c>
      <c r="D60" s="24">
        <v>-35.299999999999997</v>
      </c>
      <c r="E60" s="25">
        <f t="shared" si="0"/>
        <v>683.07086614173227</v>
      </c>
      <c r="F60" s="25">
        <f t="shared" si="1"/>
        <v>-115.81364829396324</v>
      </c>
      <c r="G60" s="25">
        <f t="shared" si="2"/>
        <v>495203.2</v>
      </c>
      <c r="H60" s="25">
        <f t="shared" si="3"/>
        <v>4411644.7</v>
      </c>
      <c r="I60" s="24">
        <f t="shared" si="4"/>
        <v>1624682.4146981626</v>
      </c>
      <c r="J60" s="24">
        <f t="shared" si="5"/>
        <v>14473899.934383202</v>
      </c>
    </row>
    <row r="61" spans="1:10" x14ac:dyDescent="0.3">
      <c r="A61" s="24" t="s">
        <v>111</v>
      </c>
      <c r="B61" s="24" t="s">
        <v>112</v>
      </c>
      <c r="C61" s="24">
        <v>258.2</v>
      </c>
      <c r="D61" s="24">
        <v>-35.299999999999997</v>
      </c>
      <c r="E61" s="25">
        <f t="shared" si="0"/>
        <v>847.11286089238843</v>
      </c>
      <c r="F61" s="25">
        <f t="shared" si="1"/>
        <v>-115.81364829396324</v>
      </c>
      <c r="G61" s="25">
        <f t="shared" si="2"/>
        <v>495253.2</v>
      </c>
      <c r="H61" s="25">
        <f t="shared" si="3"/>
        <v>4411644.7</v>
      </c>
      <c r="I61" s="24">
        <f t="shared" si="4"/>
        <v>1624846.4566929133</v>
      </c>
      <c r="J61" s="24">
        <f t="shared" si="5"/>
        <v>14473899.934383202</v>
      </c>
    </row>
    <row r="62" spans="1:10" x14ac:dyDescent="0.3">
      <c r="A62" s="24" t="s">
        <v>111</v>
      </c>
      <c r="B62" s="24" t="s">
        <v>112</v>
      </c>
      <c r="C62" s="24">
        <v>308.2</v>
      </c>
      <c r="D62" s="24">
        <v>-35.299999999999997</v>
      </c>
      <c r="E62" s="25">
        <f t="shared" si="0"/>
        <v>1011.1548556430446</v>
      </c>
      <c r="F62" s="25">
        <f t="shared" si="1"/>
        <v>-115.81364829396324</v>
      </c>
      <c r="G62" s="25">
        <f t="shared" si="2"/>
        <v>495303.2</v>
      </c>
      <c r="H62" s="25">
        <f t="shared" si="3"/>
        <v>4411644.7</v>
      </c>
      <c r="I62" s="24">
        <f t="shared" si="4"/>
        <v>1625010.498687664</v>
      </c>
      <c r="J62" s="24">
        <f t="shared" si="5"/>
        <v>14473899.934383202</v>
      </c>
    </row>
    <row r="63" spans="1:10" x14ac:dyDescent="0.3">
      <c r="A63" s="24" t="s">
        <v>111</v>
      </c>
      <c r="B63" s="24" t="s">
        <v>112</v>
      </c>
      <c r="C63" s="24">
        <v>358.2</v>
      </c>
      <c r="D63" s="24">
        <v>-35.299999999999997</v>
      </c>
      <c r="E63" s="25">
        <f t="shared" si="0"/>
        <v>1175.1968503937007</v>
      </c>
      <c r="F63" s="25">
        <f t="shared" si="1"/>
        <v>-115.81364829396324</v>
      </c>
      <c r="G63" s="25">
        <f t="shared" si="2"/>
        <v>495353.2</v>
      </c>
      <c r="H63" s="25">
        <f t="shared" si="3"/>
        <v>4411644.7</v>
      </c>
      <c r="I63" s="24">
        <f t="shared" si="4"/>
        <v>1625174.5406824145</v>
      </c>
      <c r="J63" s="24">
        <f t="shared" si="5"/>
        <v>14473899.934383202</v>
      </c>
    </row>
    <row r="64" spans="1:10" x14ac:dyDescent="0.3">
      <c r="A64" s="24" t="s">
        <v>111</v>
      </c>
      <c r="B64" s="24" t="s">
        <v>112</v>
      </c>
      <c r="C64" s="24">
        <v>8.1999999999999993</v>
      </c>
      <c r="D64" s="24">
        <v>14.7</v>
      </c>
      <c r="E64" s="25">
        <f t="shared" si="0"/>
        <v>26.902887139107609</v>
      </c>
      <c r="F64" s="25">
        <f t="shared" si="1"/>
        <v>48.228346456692911</v>
      </c>
      <c r="G64" s="25">
        <f t="shared" si="2"/>
        <v>495003.2</v>
      </c>
      <c r="H64" s="25">
        <f t="shared" si="3"/>
        <v>4411694.7</v>
      </c>
      <c r="I64" s="24">
        <f t="shared" si="4"/>
        <v>1624026.2467191601</v>
      </c>
      <c r="J64" s="24">
        <f t="shared" si="5"/>
        <v>14474063.976377953</v>
      </c>
    </row>
    <row r="65" spans="1:10" x14ac:dyDescent="0.3">
      <c r="A65" s="24" t="s">
        <v>111</v>
      </c>
      <c r="B65" s="24" t="s">
        <v>112</v>
      </c>
      <c r="C65" s="24">
        <v>58.2</v>
      </c>
      <c r="D65" s="24">
        <v>14.7</v>
      </c>
      <c r="E65" s="25">
        <f t="shared" si="0"/>
        <v>190.94488188976379</v>
      </c>
      <c r="F65" s="25">
        <f t="shared" si="1"/>
        <v>48.228346456692911</v>
      </c>
      <c r="G65" s="25">
        <f t="shared" si="2"/>
        <v>495053.2</v>
      </c>
      <c r="H65" s="25">
        <f t="shared" si="3"/>
        <v>4411694.7</v>
      </c>
      <c r="I65" s="24">
        <f t="shared" si="4"/>
        <v>1624190.2887139106</v>
      </c>
      <c r="J65" s="24">
        <f t="shared" si="5"/>
        <v>14474063.976377953</v>
      </c>
    </row>
    <row r="66" spans="1:10" x14ac:dyDescent="0.3">
      <c r="A66" s="24" t="s">
        <v>111</v>
      </c>
      <c r="B66" s="24" t="s">
        <v>112</v>
      </c>
      <c r="C66" s="24">
        <v>108.2</v>
      </c>
      <c r="D66" s="24">
        <v>14.7</v>
      </c>
      <c r="E66" s="25">
        <f t="shared" si="0"/>
        <v>354.98687664041995</v>
      </c>
      <c r="F66" s="25">
        <f t="shared" si="1"/>
        <v>48.228346456692911</v>
      </c>
      <c r="G66" s="25">
        <f t="shared" si="2"/>
        <v>495103.2</v>
      </c>
      <c r="H66" s="25">
        <f t="shared" si="3"/>
        <v>4411694.7</v>
      </c>
      <c r="I66" s="24">
        <f t="shared" si="4"/>
        <v>1624354.3307086613</v>
      </c>
      <c r="J66" s="24">
        <f t="shared" si="5"/>
        <v>14474063.976377953</v>
      </c>
    </row>
    <row r="67" spans="1:10" x14ac:dyDescent="0.3">
      <c r="A67" s="24" t="s">
        <v>111</v>
      </c>
      <c r="B67" s="24" t="s">
        <v>112</v>
      </c>
      <c r="C67" s="24">
        <v>158.19999999999999</v>
      </c>
      <c r="D67" s="24">
        <v>14.7</v>
      </c>
      <c r="E67" s="25">
        <f t="shared" si="0"/>
        <v>519.028871391076</v>
      </c>
      <c r="F67" s="25">
        <f t="shared" si="1"/>
        <v>48.228346456692911</v>
      </c>
      <c r="G67" s="25">
        <f t="shared" si="2"/>
        <v>495153.2</v>
      </c>
      <c r="H67" s="25">
        <f t="shared" si="3"/>
        <v>4411694.7</v>
      </c>
      <c r="I67" s="24">
        <f t="shared" si="4"/>
        <v>1624518.3727034121</v>
      </c>
      <c r="J67" s="24">
        <f t="shared" si="5"/>
        <v>14474063.976377953</v>
      </c>
    </row>
    <row r="68" spans="1:10" x14ac:dyDescent="0.3">
      <c r="A68" s="24" t="s">
        <v>111</v>
      </c>
      <c r="B68" s="24" t="s">
        <v>112</v>
      </c>
      <c r="C68" s="24">
        <v>208.2</v>
      </c>
      <c r="D68" s="24">
        <v>14.7</v>
      </c>
      <c r="E68" s="25">
        <f t="shared" si="0"/>
        <v>683.07086614173227</v>
      </c>
      <c r="F68" s="25">
        <f t="shared" si="1"/>
        <v>48.228346456692911</v>
      </c>
      <c r="G68" s="25">
        <f t="shared" si="2"/>
        <v>495203.2</v>
      </c>
      <c r="H68" s="25">
        <f t="shared" si="3"/>
        <v>4411694.7</v>
      </c>
      <c r="I68" s="24">
        <f t="shared" si="4"/>
        <v>1624682.4146981626</v>
      </c>
      <c r="J68" s="24">
        <f t="shared" si="5"/>
        <v>14474063.976377953</v>
      </c>
    </row>
    <row r="69" spans="1:10" x14ac:dyDescent="0.3">
      <c r="A69" s="24" t="s">
        <v>111</v>
      </c>
      <c r="B69" s="24" t="s">
        <v>112</v>
      </c>
      <c r="C69" s="24">
        <v>258.2</v>
      </c>
      <c r="D69" s="24">
        <v>14.7</v>
      </c>
      <c r="E69" s="25">
        <f t="shared" si="0"/>
        <v>847.11286089238843</v>
      </c>
      <c r="F69" s="25">
        <f t="shared" si="1"/>
        <v>48.228346456692911</v>
      </c>
      <c r="G69" s="25">
        <f t="shared" si="2"/>
        <v>495253.2</v>
      </c>
      <c r="H69" s="25">
        <f t="shared" si="3"/>
        <v>4411694.7</v>
      </c>
      <c r="I69" s="24">
        <f t="shared" si="4"/>
        <v>1624846.4566929133</v>
      </c>
      <c r="J69" s="24">
        <f t="shared" si="5"/>
        <v>14474063.976377953</v>
      </c>
    </row>
    <row r="70" spans="1:10" x14ac:dyDescent="0.3">
      <c r="A70" s="24" t="s">
        <v>111</v>
      </c>
      <c r="B70" s="24" t="s">
        <v>112</v>
      </c>
      <c r="C70" s="24">
        <v>308.2</v>
      </c>
      <c r="D70" s="24">
        <v>14.7</v>
      </c>
      <c r="E70" s="25">
        <f t="shared" ref="E70:E133" si="6">C70/0.3048</f>
        <v>1011.1548556430446</v>
      </c>
      <c r="F70" s="25">
        <f t="shared" ref="F70:F133" si="7">D70/0.3048</f>
        <v>48.228346456692911</v>
      </c>
      <c r="G70" s="25">
        <f t="shared" ref="G70:G133" si="8">($G$2-$C$2)+C70</f>
        <v>495303.2</v>
      </c>
      <c r="H70" s="25">
        <f t="shared" ref="H70:H133" si="9">($H$2-$D$2)+D70</f>
        <v>4411694.7</v>
      </c>
      <c r="I70" s="24">
        <f t="shared" ref="I70:I133" si="10">G70/0.3048</f>
        <v>1625010.498687664</v>
      </c>
      <c r="J70" s="24">
        <f t="shared" ref="J70:J133" si="11">H70/0.3048</f>
        <v>14474063.976377953</v>
      </c>
    </row>
    <row r="71" spans="1:10" x14ac:dyDescent="0.3">
      <c r="A71" s="24" t="s">
        <v>111</v>
      </c>
      <c r="B71" s="24" t="s">
        <v>112</v>
      </c>
      <c r="C71" s="24">
        <v>358.2</v>
      </c>
      <c r="D71" s="24">
        <v>14.7</v>
      </c>
      <c r="E71" s="25">
        <f t="shared" si="6"/>
        <v>1175.1968503937007</v>
      </c>
      <c r="F71" s="25">
        <f t="shared" si="7"/>
        <v>48.228346456692911</v>
      </c>
      <c r="G71" s="25">
        <f t="shared" si="8"/>
        <v>495353.2</v>
      </c>
      <c r="H71" s="25">
        <f t="shared" si="9"/>
        <v>4411694.7</v>
      </c>
      <c r="I71" s="24">
        <f t="shared" si="10"/>
        <v>1625174.5406824145</v>
      </c>
      <c r="J71" s="24">
        <f t="shared" si="11"/>
        <v>14474063.976377953</v>
      </c>
    </row>
    <row r="72" spans="1:10" x14ac:dyDescent="0.3">
      <c r="A72" s="24" t="s">
        <v>111</v>
      </c>
      <c r="B72" s="24" t="s">
        <v>112</v>
      </c>
      <c r="C72" s="24">
        <v>8.1999999999999993</v>
      </c>
      <c r="D72" s="24">
        <v>64.7</v>
      </c>
      <c r="E72" s="25">
        <f t="shared" si="6"/>
        <v>26.902887139107609</v>
      </c>
      <c r="F72" s="25">
        <f t="shared" si="7"/>
        <v>212.27034120734908</v>
      </c>
      <c r="G72" s="25">
        <f t="shared" si="8"/>
        <v>495003.2</v>
      </c>
      <c r="H72" s="25">
        <f t="shared" si="9"/>
        <v>4411744.7</v>
      </c>
      <c r="I72" s="24">
        <f t="shared" si="10"/>
        <v>1624026.2467191601</v>
      </c>
      <c r="J72" s="24">
        <f t="shared" si="11"/>
        <v>14474228.018372703</v>
      </c>
    </row>
    <row r="73" spans="1:10" x14ac:dyDescent="0.3">
      <c r="A73" s="24" t="s">
        <v>111</v>
      </c>
      <c r="B73" s="24" t="s">
        <v>112</v>
      </c>
      <c r="C73" s="24">
        <v>58.2</v>
      </c>
      <c r="D73" s="24">
        <v>64.7</v>
      </c>
      <c r="E73" s="25">
        <f t="shared" si="6"/>
        <v>190.94488188976379</v>
      </c>
      <c r="F73" s="25">
        <f t="shared" si="7"/>
        <v>212.27034120734908</v>
      </c>
      <c r="G73" s="25">
        <f t="shared" si="8"/>
        <v>495053.2</v>
      </c>
      <c r="H73" s="25">
        <f t="shared" si="9"/>
        <v>4411744.7</v>
      </c>
      <c r="I73" s="24">
        <f t="shared" si="10"/>
        <v>1624190.2887139106</v>
      </c>
      <c r="J73" s="24">
        <f t="shared" si="11"/>
        <v>14474228.018372703</v>
      </c>
    </row>
    <row r="74" spans="1:10" x14ac:dyDescent="0.3">
      <c r="A74" s="24" t="s">
        <v>111</v>
      </c>
      <c r="B74" s="24" t="s">
        <v>112</v>
      </c>
      <c r="C74" s="24">
        <v>108.2</v>
      </c>
      <c r="D74" s="24">
        <v>64.7</v>
      </c>
      <c r="E74" s="25">
        <f t="shared" si="6"/>
        <v>354.98687664041995</v>
      </c>
      <c r="F74" s="25">
        <f t="shared" si="7"/>
        <v>212.27034120734908</v>
      </c>
      <c r="G74" s="25">
        <f t="shared" si="8"/>
        <v>495103.2</v>
      </c>
      <c r="H74" s="25">
        <f t="shared" si="9"/>
        <v>4411744.7</v>
      </c>
      <c r="I74" s="24">
        <f t="shared" si="10"/>
        <v>1624354.3307086613</v>
      </c>
      <c r="J74" s="24">
        <f t="shared" si="11"/>
        <v>14474228.018372703</v>
      </c>
    </row>
    <row r="75" spans="1:10" x14ac:dyDescent="0.3">
      <c r="A75" s="24" t="s">
        <v>111</v>
      </c>
      <c r="B75" s="24" t="s">
        <v>112</v>
      </c>
      <c r="C75" s="24">
        <v>158.19999999999999</v>
      </c>
      <c r="D75" s="24">
        <v>64.7</v>
      </c>
      <c r="E75" s="25">
        <f t="shared" si="6"/>
        <v>519.028871391076</v>
      </c>
      <c r="F75" s="25">
        <f t="shared" si="7"/>
        <v>212.27034120734908</v>
      </c>
      <c r="G75" s="25">
        <f t="shared" si="8"/>
        <v>495153.2</v>
      </c>
      <c r="H75" s="25">
        <f t="shared" si="9"/>
        <v>4411744.7</v>
      </c>
      <c r="I75" s="24">
        <f t="shared" si="10"/>
        <v>1624518.3727034121</v>
      </c>
      <c r="J75" s="24">
        <f t="shared" si="11"/>
        <v>14474228.018372703</v>
      </c>
    </row>
    <row r="76" spans="1:10" x14ac:dyDescent="0.3">
      <c r="A76" s="24" t="s">
        <v>111</v>
      </c>
      <c r="B76" s="24" t="s">
        <v>112</v>
      </c>
      <c r="C76" s="24">
        <v>208.2</v>
      </c>
      <c r="D76" s="24">
        <v>64.7</v>
      </c>
      <c r="E76" s="25">
        <f t="shared" si="6"/>
        <v>683.07086614173227</v>
      </c>
      <c r="F76" s="25">
        <f t="shared" si="7"/>
        <v>212.27034120734908</v>
      </c>
      <c r="G76" s="25">
        <f t="shared" si="8"/>
        <v>495203.2</v>
      </c>
      <c r="H76" s="25">
        <f t="shared" si="9"/>
        <v>4411744.7</v>
      </c>
      <c r="I76" s="24">
        <f t="shared" si="10"/>
        <v>1624682.4146981626</v>
      </c>
      <c r="J76" s="24">
        <f t="shared" si="11"/>
        <v>14474228.018372703</v>
      </c>
    </row>
    <row r="77" spans="1:10" x14ac:dyDescent="0.3">
      <c r="A77" s="24" t="s">
        <v>111</v>
      </c>
      <c r="B77" s="24" t="s">
        <v>112</v>
      </c>
      <c r="C77" s="24">
        <v>258.2</v>
      </c>
      <c r="D77" s="24">
        <v>64.7</v>
      </c>
      <c r="E77" s="25">
        <f t="shared" si="6"/>
        <v>847.11286089238843</v>
      </c>
      <c r="F77" s="25">
        <f t="shared" si="7"/>
        <v>212.27034120734908</v>
      </c>
      <c r="G77" s="25">
        <f t="shared" si="8"/>
        <v>495253.2</v>
      </c>
      <c r="H77" s="25">
        <f t="shared" si="9"/>
        <v>4411744.7</v>
      </c>
      <c r="I77" s="24">
        <f t="shared" si="10"/>
        <v>1624846.4566929133</v>
      </c>
      <c r="J77" s="24">
        <f t="shared" si="11"/>
        <v>14474228.018372703</v>
      </c>
    </row>
    <row r="78" spans="1:10" x14ac:dyDescent="0.3">
      <c r="A78" s="24" t="s">
        <v>111</v>
      </c>
      <c r="B78" s="24" t="s">
        <v>112</v>
      </c>
      <c r="C78" s="24">
        <v>308.2</v>
      </c>
      <c r="D78" s="24">
        <v>64.7</v>
      </c>
      <c r="E78" s="25">
        <f t="shared" si="6"/>
        <v>1011.1548556430446</v>
      </c>
      <c r="F78" s="25">
        <f t="shared" si="7"/>
        <v>212.27034120734908</v>
      </c>
      <c r="G78" s="25">
        <f t="shared" si="8"/>
        <v>495303.2</v>
      </c>
      <c r="H78" s="25">
        <f t="shared" si="9"/>
        <v>4411744.7</v>
      </c>
      <c r="I78" s="24">
        <f t="shared" si="10"/>
        <v>1625010.498687664</v>
      </c>
      <c r="J78" s="24">
        <f t="shared" si="11"/>
        <v>14474228.018372703</v>
      </c>
    </row>
    <row r="79" spans="1:10" x14ac:dyDescent="0.3">
      <c r="A79" s="24" t="s">
        <v>111</v>
      </c>
      <c r="B79" s="24" t="s">
        <v>112</v>
      </c>
      <c r="C79" s="24">
        <v>8.1999999999999993</v>
      </c>
      <c r="D79" s="24">
        <v>114.7</v>
      </c>
      <c r="E79" s="25">
        <f t="shared" si="6"/>
        <v>26.902887139107609</v>
      </c>
      <c r="F79" s="25">
        <f t="shared" si="7"/>
        <v>376.31233595800524</v>
      </c>
      <c r="G79" s="25">
        <f t="shared" si="8"/>
        <v>495003.2</v>
      </c>
      <c r="H79" s="25">
        <f t="shared" si="9"/>
        <v>4411794.7</v>
      </c>
      <c r="I79" s="24">
        <f t="shared" si="10"/>
        <v>1624026.2467191601</v>
      </c>
      <c r="J79" s="24">
        <f t="shared" si="11"/>
        <v>14474392.060367454</v>
      </c>
    </row>
    <row r="80" spans="1:10" x14ac:dyDescent="0.3">
      <c r="A80" s="24" t="s">
        <v>111</v>
      </c>
      <c r="B80" s="24" t="s">
        <v>112</v>
      </c>
      <c r="C80" s="24">
        <v>58.2</v>
      </c>
      <c r="D80" s="24">
        <v>114.7</v>
      </c>
      <c r="E80" s="25">
        <f t="shared" si="6"/>
        <v>190.94488188976379</v>
      </c>
      <c r="F80" s="25">
        <f t="shared" si="7"/>
        <v>376.31233595800524</v>
      </c>
      <c r="G80" s="25">
        <f t="shared" si="8"/>
        <v>495053.2</v>
      </c>
      <c r="H80" s="25">
        <f t="shared" si="9"/>
        <v>4411794.7</v>
      </c>
      <c r="I80" s="24">
        <f t="shared" si="10"/>
        <v>1624190.2887139106</v>
      </c>
      <c r="J80" s="24">
        <f t="shared" si="11"/>
        <v>14474392.060367454</v>
      </c>
    </row>
    <row r="81" spans="1:10" x14ac:dyDescent="0.3">
      <c r="A81" s="24" t="s">
        <v>111</v>
      </c>
      <c r="B81" s="24" t="s">
        <v>112</v>
      </c>
      <c r="C81" s="24">
        <v>108.2</v>
      </c>
      <c r="D81" s="24">
        <v>114.7</v>
      </c>
      <c r="E81" s="25">
        <f t="shared" si="6"/>
        <v>354.98687664041995</v>
      </c>
      <c r="F81" s="25">
        <f t="shared" si="7"/>
        <v>376.31233595800524</v>
      </c>
      <c r="G81" s="25">
        <f t="shared" si="8"/>
        <v>495103.2</v>
      </c>
      <c r="H81" s="25">
        <f t="shared" si="9"/>
        <v>4411794.7</v>
      </c>
      <c r="I81" s="24">
        <f t="shared" si="10"/>
        <v>1624354.3307086613</v>
      </c>
      <c r="J81" s="24">
        <f t="shared" si="11"/>
        <v>14474392.060367454</v>
      </c>
    </row>
    <row r="82" spans="1:10" x14ac:dyDescent="0.3">
      <c r="A82" s="24" t="s">
        <v>111</v>
      </c>
      <c r="B82" s="24" t="s">
        <v>112</v>
      </c>
      <c r="C82" s="24">
        <v>158.19999999999999</v>
      </c>
      <c r="D82" s="24">
        <v>114.7</v>
      </c>
      <c r="E82" s="25">
        <f t="shared" si="6"/>
        <v>519.028871391076</v>
      </c>
      <c r="F82" s="25">
        <f t="shared" si="7"/>
        <v>376.31233595800524</v>
      </c>
      <c r="G82" s="25">
        <f t="shared" si="8"/>
        <v>495153.2</v>
      </c>
      <c r="H82" s="25">
        <f t="shared" si="9"/>
        <v>4411794.7</v>
      </c>
      <c r="I82" s="24">
        <f t="shared" si="10"/>
        <v>1624518.3727034121</v>
      </c>
      <c r="J82" s="24">
        <f t="shared" si="11"/>
        <v>14474392.060367454</v>
      </c>
    </row>
    <row r="83" spans="1:10" x14ac:dyDescent="0.3">
      <c r="A83" s="24" t="s">
        <v>111</v>
      </c>
      <c r="B83" s="24" t="s">
        <v>112</v>
      </c>
      <c r="C83" s="24">
        <v>208.2</v>
      </c>
      <c r="D83" s="24">
        <v>114.7</v>
      </c>
      <c r="E83" s="25">
        <f t="shared" si="6"/>
        <v>683.07086614173227</v>
      </c>
      <c r="F83" s="25">
        <f t="shared" si="7"/>
        <v>376.31233595800524</v>
      </c>
      <c r="G83" s="25">
        <f t="shared" si="8"/>
        <v>495203.2</v>
      </c>
      <c r="H83" s="25">
        <f t="shared" si="9"/>
        <v>4411794.7</v>
      </c>
      <c r="I83" s="24">
        <f t="shared" si="10"/>
        <v>1624682.4146981626</v>
      </c>
      <c r="J83" s="24">
        <f t="shared" si="11"/>
        <v>14474392.060367454</v>
      </c>
    </row>
    <row r="84" spans="1:10" x14ac:dyDescent="0.3">
      <c r="A84" s="24" t="s">
        <v>111</v>
      </c>
      <c r="B84" s="24" t="s">
        <v>112</v>
      </c>
      <c r="C84" s="24">
        <v>258.2</v>
      </c>
      <c r="D84" s="24">
        <v>114.7</v>
      </c>
      <c r="E84" s="25">
        <f t="shared" si="6"/>
        <v>847.11286089238843</v>
      </c>
      <c r="F84" s="25">
        <f t="shared" si="7"/>
        <v>376.31233595800524</v>
      </c>
      <c r="G84" s="25">
        <f t="shared" si="8"/>
        <v>495253.2</v>
      </c>
      <c r="H84" s="25">
        <f t="shared" si="9"/>
        <v>4411794.7</v>
      </c>
      <c r="I84" s="24">
        <f t="shared" si="10"/>
        <v>1624846.4566929133</v>
      </c>
      <c r="J84" s="24">
        <f t="shared" si="11"/>
        <v>14474392.060367454</v>
      </c>
    </row>
    <row r="85" spans="1:10" x14ac:dyDescent="0.3">
      <c r="A85" s="24" t="s">
        <v>111</v>
      </c>
      <c r="B85" s="24" t="s">
        <v>112</v>
      </c>
      <c r="C85" s="24">
        <v>308.2</v>
      </c>
      <c r="D85" s="24">
        <v>114.7</v>
      </c>
      <c r="E85" s="25">
        <f t="shared" si="6"/>
        <v>1011.1548556430446</v>
      </c>
      <c r="F85" s="25">
        <f t="shared" si="7"/>
        <v>376.31233595800524</v>
      </c>
      <c r="G85" s="25">
        <f t="shared" si="8"/>
        <v>495303.2</v>
      </c>
      <c r="H85" s="25">
        <f t="shared" si="9"/>
        <v>4411794.7</v>
      </c>
      <c r="I85" s="24">
        <f t="shared" si="10"/>
        <v>1625010.498687664</v>
      </c>
      <c r="J85" s="24">
        <f t="shared" si="11"/>
        <v>14474392.060367454</v>
      </c>
    </row>
    <row r="86" spans="1:10" x14ac:dyDescent="0.3">
      <c r="A86" s="24" t="s">
        <v>111</v>
      </c>
      <c r="B86" s="24" t="s">
        <v>112</v>
      </c>
      <c r="C86" s="24">
        <v>463.2</v>
      </c>
      <c r="D86" s="24">
        <v>-36.9</v>
      </c>
      <c r="E86" s="25">
        <f t="shared" si="6"/>
        <v>1519.6850393700786</v>
      </c>
      <c r="F86" s="25">
        <f t="shared" si="7"/>
        <v>-121.06299212598424</v>
      </c>
      <c r="G86" s="25">
        <f t="shared" si="8"/>
        <v>495458.2</v>
      </c>
      <c r="H86" s="25">
        <f t="shared" si="9"/>
        <v>4411643.0999999996</v>
      </c>
      <c r="I86" s="24">
        <f t="shared" si="10"/>
        <v>1625519.028871391</v>
      </c>
      <c r="J86" s="24">
        <f t="shared" si="11"/>
        <v>14473894.685039368</v>
      </c>
    </row>
    <row r="87" spans="1:10" x14ac:dyDescent="0.3">
      <c r="A87" s="24" t="s">
        <v>111</v>
      </c>
      <c r="B87" s="24" t="s">
        <v>112</v>
      </c>
      <c r="C87" s="24">
        <v>513.20000000000005</v>
      </c>
      <c r="D87" s="24">
        <v>-36.9</v>
      </c>
      <c r="E87" s="25">
        <f t="shared" si="6"/>
        <v>1683.727034120735</v>
      </c>
      <c r="F87" s="25">
        <f t="shared" si="7"/>
        <v>-121.06299212598424</v>
      </c>
      <c r="G87" s="25">
        <f t="shared" si="8"/>
        <v>495508.2</v>
      </c>
      <c r="H87" s="25">
        <f t="shared" si="9"/>
        <v>4411643.0999999996</v>
      </c>
      <c r="I87" s="24">
        <f t="shared" si="10"/>
        <v>1625683.0708661417</v>
      </c>
      <c r="J87" s="24">
        <f t="shared" si="11"/>
        <v>14473894.685039368</v>
      </c>
    </row>
    <row r="88" spans="1:10" x14ac:dyDescent="0.3">
      <c r="A88" s="24" t="s">
        <v>111</v>
      </c>
      <c r="B88" s="24" t="s">
        <v>112</v>
      </c>
      <c r="C88" s="24">
        <v>463.2</v>
      </c>
      <c r="D88" s="24">
        <v>13.1</v>
      </c>
      <c r="E88" s="25">
        <f t="shared" si="6"/>
        <v>1519.6850393700786</v>
      </c>
      <c r="F88" s="25">
        <f t="shared" si="7"/>
        <v>42.979002624671914</v>
      </c>
      <c r="G88" s="25">
        <f t="shared" si="8"/>
        <v>495458.2</v>
      </c>
      <c r="H88" s="25">
        <f t="shared" si="9"/>
        <v>4411693.0999999996</v>
      </c>
      <c r="I88" s="24">
        <f t="shared" si="10"/>
        <v>1625519.028871391</v>
      </c>
      <c r="J88" s="24">
        <f t="shared" si="11"/>
        <v>14474058.727034118</v>
      </c>
    </row>
    <row r="89" spans="1:10" x14ac:dyDescent="0.3">
      <c r="A89" s="24" t="s">
        <v>111</v>
      </c>
      <c r="B89" s="24" t="s">
        <v>112</v>
      </c>
      <c r="C89" s="24">
        <v>513.20000000000005</v>
      </c>
      <c r="D89" s="24">
        <v>13.1</v>
      </c>
      <c r="E89" s="25">
        <f t="shared" si="6"/>
        <v>1683.727034120735</v>
      </c>
      <c r="F89" s="25">
        <f t="shared" si="7"/>
        <v>42.979002624671914</v>
      </c>
      <c r="G89" s="25">
        <f t="shared" si="8"/>
        <v>495508.2</v>
      </c>
      <c r="H89" s="25">
        <f t="shared" si="9"/>
        <v>4411693.0999999996</v>
      </c>
      <c r="I89" s="24">
        <f t="shared" si="10"/>
        <v>1625683.0708661417</v>
      </c>
      <c r="J89" s="24">
        <f t="shared" si="11"/>
        <v>14474058.727034118</v>
      </c>
    </row>
    <row r="90" spans="1:10" x14ac:dyDescent="0.3">
      <c r="A90" s="24" t="s">
        <v>111</v>
      </c>
      <c r="B90" s="24" t="s">
        <v>112</v>
      </c>
      <c r="C90" s="24">
        <v>413.2</v>
      </c>
      <c r="D90" s="24">
        <v>63.1</v>
      </c>
      <c r="E90" s="25">
        <f t="shared" si="6"/>
        <v>1355.6430446194224</v>
      </c>
      <c r="F90" s="25">
        <f t="shared" si="7"/>
        <v>207.02099737532808</v>
      </c>
      <c r="G90" s="25">
        <f t="shared" si="8"/>
        <v>495408.2</v>
      </c>
      <c r="H90" s="25">
        <f t="shared" si="9"/>
        <v>4411743.0999999996</v>
      </c>
      <c r="I90" s="24">
        <f t="shared" si="10"/>
        <v>1625354.9868766405</v>
      </c>
      <c r="J90" s="24">
        <f t="shared" si="11"/>
        <v>14474222.769028869</v>
      </c>
    </row>
    <row r="91" spans="1:10" x14ac:dyDescent="0.3">
      <c r="A91" s="24" t="s">
        <v>111</v>
      </c>
      <c r="B91" s="24" t="s">
        <v>112</v>
      </c>
      <c r="C91" s="24">
        <v>463.2</v>
      </c>
      <c r="D91" s="24">
        <v>63.1</v>
      </c>
      <c r="E91" s="25">
        <f t="shared" si="6"/>
        <v>1519.6850393700786</v>
      </c>
      <c r="F91" s="25">
        <f t="shared" si="7"/>
        <v>207.02099737532808</v>
      </c>
      <c r="G91" s="25">
        <f t="shared" si="8"/>
        <v>495458.2</v>
      </c>
      <c r="H91" s="25">
        <f t="shared" si="9"/>
        <v>4411743.0999999996</v>
      </c>
      <c r="I91" s="24">
        <f t="shared" si="10"/>
        <v>1625519.028871391</v>
      </c>
      <c r="J91" s="24">
        <f t="shared" si="11"/>
        <v>14474222.769028869</v>
      </c>
    </row>
    <row r="92" spans="1:10" x14ac:dyDescent="0.3">
      <c r="A92" s="24" t="s">
        <v>111</v>
      </c>
      <c r="B92" s="24" t="s">
        <v>112</v>
      </c>
      <c r="C92" s="24">
        <v>413.2</v>
      </c>
      <c r="D92" s="24">
        <v>113.1</v>
      </c>
      <c r="E92" s="25">
        <f t="shared" si="6"/>
        <v>1355.6430446194224</v>
      </c>
      <c r="F92" s="25">
        <f t="shared" si="7"/>
        <v>371.06299212598424</v>
      </c>
      <c r="G92" s="25">
        <f t="shared" si="8"/>
        <v>495408.2</v>
      </c>
      <c r="H92" s="25">
        <f t="shared" si="9"/>
        <v>4411793.0999999996</v>
      </c>
      <c r="I92" s="24">
        <f t="shared" si="10"/>
        <v>1625354.9868766405</v>
      </c>
      <c r="J92" s="24">
        <f t="shared" si="11"/>
        <v>14474386.811023621</v>
      </c>
    </row>
    <row r="93" spans="1:10" x14ac:dyDescent="0.3">
      <c r="A93" s="24" t="s">
        <v>111</v>
      </c>
      <c r="B93" s="24" t="s">
        <v>112</v>
      </c>
      <c r="C93" s="24">
        <v>627.1</v>
      </c>
      <c r="D93" s="24">
        <v>-38.5</v>
      </c>
      <c r="E93" s="25">
        <f t="shared" si="6"/>
        <v>2057.4146981627296</v>
      </c>
      <c r="F93" s="25">
        <f t="shared" si="7"/>
        <v>-126.31233595800525</v>
      </c>
      <c r="G93" s="25">
        <f t="shared" si="8"/>
        <v>495622.1</v>
      </c>
      <c r="H93" s="25">
        <f t="shared" si="9"/>
        <v>4411641.5</v>
      </c>
      <c r="I93" s="24">
        <f t="shared" si="10"/>
        <v>1626056.7585301835</v>
      </c>
      <c r="J93" s="24">
        <f t="shared" si="11"/>
        <v>14473889.435695536</v>
      </c>
    </row>
    <row r="94" spans="1:10" x14ac:dyDescent="0.3">
      <c r="A94" s="24" t="s">
        <v>111</v>
      </c>
      <c r="B94" s="24" t="s">
        <v>112</v>
      </c>
      <c r="C94" s="24">
        <v>677.1</v>
      </c>
      <c r="D94" s="24">
        <v>-38.5</v>
      </c>
      <c r="E94" s="25">
        <f t="shared" si="6"/>
        <v>2221.4566929133857</v>
      </c>
      <c r="F94" s="25">
        <f t="shared" si="7"/>
        <v>-126.31233595800525</v>
      </c>
      <c r="G94" s="25">
        <f t="shared" si="8"/>
        <v>495672.1</v>
      </c>
      <c r="H94" s="25">
        <f t="shared" si="9"/>
        <v>4411641.5</v>
      </c>
      <c r="I94" s="24">
        <f t="shared" si="10"/>
        <v>1626220.8005249342</v>
      </c>
      <c r="J94" s="24">
        <f t="shared" si="11"/>
        <v>14473889.435695536</v>
      </c>
    </row>
    <row r="95" spans="1:10" x14ac:dyDescent="0.3">
      <c r="A95" s="24" t="s">
        <v>111</v>
      </c>
      <c r="B95" s="24" t="s">
        <v>112</v>
      </c>
      <c r="C95" s="24">
        <v>727.1</v>
      </c>
      <c r="D95" s="24">
        <v>-38.5</v>
      </c>
      <c r="E95" s="25">
        <f t="shared" si="6"/>
        <v>2385.4986876640419</v>
      </c>
      <c r="F95" s="25">
        <f t="shared" si="7"/>
        <v>-126.31233595800525</v>
      </c>
      <c r="G95" s="25">
        <f t="shared" si="8"/>
        <v>495722.1</v>
      </c>
      <c r="H95" s="25">
        <f t="shared" si="9"/>
        <v>4411641.5</v>
      </c>
      <c r="I95" s="24">
        <f t="shared" si="10"/>
        <v>1626384.8425196849</v>
      </c>
      <c r="J95" s="24">
        <f t="shared" si="11"/>
        <v>14473889.435695536</v>
      </c>
    </row>
    <row r="96" spans="1:10" x14ac:dyDescent="0.3">
      <c r="A96" s="24" t="s">
        <v>111</v>
      </c>
      <c r="B96" s="24" t="s">
        <v>112</v>
      </c>
      <c r="C96" s="24">
        <v>777.1</v>
      </c>
      <c r="D96" s="24">
        <v>-38.5</v>
      </c>
      <c r="E96" s="25">
        <f t="shared" si="6"/>
        <v>2549.540682414698</v>
      </c>
      <c r="F96" s="25">
        <f t="shared" si="7"/>
        <v>-126.31233595800525</v>
      </c>
      <c r="G96" s="25">
        <f t="shared" si="8"/>
        <v>495772.1</v>
      </c>
      <c r="H96" s="25">
        <f t="shared" si="9"/>
        <v>4411641.5</v>
      </c>
      <c r="I96" s="24">
        <f t="shared" si="10"/>
        <v>1626548.8845144354</v>
      </c>
      <c r="J96" s="24">
        <f t="shared" si="11"/>
        <v>14473889.435695536</v>
      </c>
    </row>
    <row r="97" spans="1:10" x14ac:dyDescent="0.3">
      <c r="A97" s="24" t="s">
        <v>111</v>
      </c>
      <c r="B97" s="24" t="s">
        <v>112</v>
      </c>
      <c r="C97" s="24">
        <v>827.1</v>
      </c>
      <c r="D97" s="24">
        <v>-38.5</v>
      </c>
      <c r="E97" s="25">
        <f t="shared" si="6"/>
        <v>2713.5826771653542</v>
      </c>
      <c r="F97" s="25">
        <f t="shared" si="7"/>
        <v>-126.31233595800525</v>
      </c>
      <c r="G97" s="25">
        <f t="shared" si="8"/>
        <v>495822.1</v>
      </c>
      <c r="H97" s="25">
        <f t="shared" si="9"/>
        <v>4411641.5</v>
      </c>
      <c r="I97" s="24">
        <f t="shared" si="10"/>
        <v>1626712.9265091862</v>
      </c>
      <c r="J97" s="24">
        <f t="shared" si="11"/>
        <v>14473889.435695536</v>
      </c>
    </row>
    <row r="98" spans="1:10" x14ac:dyDescent="0.3">
      <c r="A98" s="24" t="s">
        <v>111</v>
      </c>
      <c r="B98" s="24" t="s">
        <v>112</v>
      </c>
      <c r="C98" s="24">
        <v>877.1</v>
      </c>
      <c r="D98" s="24">
        <v>-38.5</v>
      </c>
      <c r="E98" s="25">
        <f t="shared" si="6"/>
        <v>2877.6246719160104</v>
      </c>
      <c r="F98" s="25">
        <f t="shared" si="7"/>
        <v>-126.31233595800525</v>
      </c>
      <c r="G98" s="25">
        <f t="shared" si="8"/>
        <v>495872.1</v>
      </c>
      <c r="H98" s="25">
        <f t="shared" si="9"/>
        <v>4411641.5</v>
      </c>
      <c r="I98" s="24">
        <f t="shared" si="10"/>
        <v>1626876.9685039369</v>
      </c>
      <c r="J98" s="24">
        <f t="shared" si="11"/>
        <v>14473889.435695536</v>
      </c>
    </row>
    <row r="99" spans="1:10" x14ac:dyDescent="0.3">
      <c r="A99" s="24" t="s">
        <v>111</v>
      </c>
      <c r="B99" s="24" t="s">
        <v>112</v>
      </c>
      <c r="C99" s="24">
        <v>927.1</v>
      </c>
      <c r="D99" s="24">
        <v>-38.5</v>
      </c>
      <c r="E99" s="25">
        <f t="shared" si="6"/>
        <v>3041.6666666666665</v>
      </c>
      <c r="F99" s="25">
        <f t="shared" si="7"/>
        <v>-126.31233595800525</v>
      </c>
      <c r="G99" s="25">
        <f t="shared" si="8"/>
        <v>495922.1</v>
      </c>
      <c r="H99" s="25">
        <f t="shared" si="9"/>
        <v>4411641.5</v>
      </c>
      <c r="I99" s="24">
        <f t="shared" si="10"/>
        <v>1627041.0104986874</v>
      </c>
      <c r="J99" s="24">
        <f t="shared" si="11"/>
        <v>14473889.435695536</v>
      </c>
    </row>
    <row r="100" spans="1:10" x14ac:dyDescent="0.3">
      <c r="A100" s="24" t="s">
        <v>111</v>
      </c>
      <c r="B100" s="24" t="s">
        <v>112</v>
      </c>
      <c r="C100" s="24">
        <v>977.1</v>
      </c>
      <c r="D100" s="24">
        <v>-38.5</v>
      </c>
      <c r="E100" s="25">
        <f t="shared" si="6"/>
        <v>3205.7086614173227</v>
      </c>
      <c r="F100" s="25">
        <f t="shared" si="7"/>
        <v>-126.31233595800525</v>
      </c>
      <c r="G100" s="25">
        <f t="shared" si="8"/>
        <v>495972.1</v>
      </c>
      <c r="H100" s="25">
        <f t="shared" si="9"/>
        <v>4411641.5</v>
      </c>
      <c r="I100" s="24">
        <f t="shared" si="10"/>
        <v>1627205.0524934381</v>
      </c>
      <c r="J100" s="24">
        <f t="shared" si="11"/>
        <v>14473889.435695536</v>
      </c>
    </row>
    <row r="101" spans="1:10" x14ac:dyDescent="0.3">
      <c r="A101" s="24" t="s">
        <v>111</v>
      </c>
      <c r="B101" s="24" t="s">
        <v>112</v>
      </c>
      <c r="C101" s="24">
        <v>1027.0999999999999</v>
      </c>
      <c r="D101" s="24">
        <v>-38.5</v>
      </c>
      <c r="E101" s="25">
        <f t="shared" si="6"/>
        <v>3369.7506561679784</v>
      </c>
      <c r="F101" s="25">
        <f t="shared" si="7"/>
        <v>-126.31233595800525</v>
      </c>
      <c r="G101" s="25">
        <f t="shared" si="8"/>
        <v>496022.1</v>
      </c>
      <c r="H101" s="25">
        <f t="shared" si="9"/>
        <v>4411641.5</v>
      </c>
      <c r="I101" s="24">
        <f t="shared" si="10"/>
        <v>1627369.0944881889</v>
      </c>
      <c r="J101" s="24">
        <f t="shared" si="11"/>
        <v>14473889.435695536</v>
      </c>
    </row>
    <row r="102" spans="1:10" x14ac:dyDescent="0.3">
      <c r="A102" s="24" t="s">
        <v>111</v>
      </c>
      <c r="B102" s="24" t="s">
        <v>112</v>
      </c>
      <c r="C102" s="24">
        <v>627.1</v>
      </c>
      <c r="D102" s="24">
        <v>11.5</v>
      </c>
      <c r="E102" s="25">
        <f t="shared" si="6"/>
        <v>2057.4146981627296</v>
      </c>
      <c r="F102" s="25">
        <f t="shared" si="7"/>
        <v>37.729658792650916</v>
      </c>
      <c r="G102" s="25">
        <f t="shared" si="8"/>
        <v>495622.1</v>
      </c>
      <c r="H102" s="25">
        <f t="shared" si="9"/>
        <v>4411691.5</v>
      </c>
      <c r="I102" s="24">
        <f t="shared" si="10"/>
        <v>1626056.7585301835</v>
      </c>
      <c r="J102" s="24">
        <f t="shared" si="11"/>
        <v>14474053.477690289</v>
      </c>
    </row>
    <row r="103" spans="1:10" x14ac:dyDescent="0.3">
      <c r="A103" s="24" t="s">
        <v>111</v>
      </c>
      <c r="B103" s="24" t="s">
        <v>112</v>
      </c>
      <c r="C103" s="24">
        <v>677.1</v>
      </c>
      <c r="D103" s="24">
        <v>11.5</v>
      </c>
      <c r="E103" s="25">
        <f t="shared" si="6"/>
        <v>2221.4566929133857</v>
      </c>
      <c r="F103" s="25">
        <f t="shared" si="7"/>
        <v>37.729658792650916</v>
      </c>
      <c r="G103" s="25">
        <f t="shared" si="8"/>
        <v>495672.1</v>
      </c>
      <c r="H103" s="25">
        <f t="shared" si="9"/>
        <v>4411691.5</v>
      </c>
      <c r="I103" s="24">
        <f t="shared" si="10"/>
        <v>1626220.8005249342</v>
      </c>
      <c r="J103" s="24">
        <f t="shared" si="11"/>
        <v>14474053.477690289</v>
      </c>
    </row>
    <row r="104" spans="1:10" x14ac:dyDescent="0.3">
      <c r="A104" s="24" t="s">
        <v>111</v>
      </c>
      <c r="B104" s="24" t="s">
        <v>112</v>
      </c>
      <c r="C104" s="24">
        <v>727.1</v>
      </c>
      <c r="D104" s="24">
        <v>11.5</v>
      </c>
      <c r="E104" s="25">
        <f t="shared" si="6"/>
        <v>2385.4986876640419</v>
      </c>
      <c r="F104" s="25">
        <f t="shared" si="7"/>
        <v>37.729658792650916</v>
      </c>
      <c r="G104" s="25">
        <f t="shared" si="8"/>
        <v>495722.1</v>
      </c>
      <c r="H104" s="25">
        <f t="shared" si="9"/>
        <v>4411691.5</v>
      </c>
      <c r="I104" s="24">
        <f t="shared" si="10"/>
        <v>1626384.8425196849</v>
      </c>
      <c r="J104" s="24">
        <f t="shared" si="11"/>
        <v>14474053.477690289</v>
      </c>
    </row>
    <row r="105" spans="1:10" x14ac:dyDescent="0.3">
      <c r="A105" s="24" t="s">
        <v>111</v>
      </c>
      <c r="B105" s="24" t="s">
        <v>112</v>
      </c>
      <c r="C105" s="24">
        <v>777.1</v>
      </c>
      <c r="D105" s="24">
        <v>11.5</v>
      </c>
      <c r="E105" s="25">
        <f t="shared" si="6"/>
        <v>2549.540682414698</v>
      </c>
      <c r="F105" s="25">
        <f t="shared" si="7"/>
        <v>37.729658792650916</v>
      </c>
      <c r="G105" s="25">
        <f t="shared" si="8"/>
        <v>495772.1</v>
      </c>
      <c r="H105" s="25">
        <f t="shared" si="9"/>
        <v>4411691.5</v>
      </c>
      <c r="I105" s="24">
        <f t="shared" si="10"/>
        <v>1626548.8845144354</v>
      </c>
      <c r="J105" s="24">
        <f t="shared" si="11"/>
        <v>14474053.477690289</v>
      </c>
    </row>
    <row r="106" spans="1:10" x14ac:dyDescent="0.3">
      <c r="A106" s="24" t="s">
        <v>111</v>
      </c>
      <c r="B106" s="24" t="s">
        <v>112</v>
      </c>
      <c r="C106" s="24">
        <v>827.1</v>
      </c>
      <c r="D106" s="24">
        <v>11.5</v>
      </c>
      <c r="E106" s="25">
        <f t="shared" si="6"/>
        <v>2713.5826771653542</v>
      </c>
      <c r="F106" s="25">
        <f t="shared" si="7"/>
        <v>37.729658792650916</v>
      </c>
      <c r="G106" s="25">
        <f t="shared" si="8"/>
        <v>495822.1</v>
      </c>
      <c r="H106" s="25">
        <f t="shared" si="9"/>
        <v>4411691.5</v>
      </c>
      <c r="I106" s="24">
        <f t="shared" si="10"/>
        <v>1626712.9265091862</v>
      </c>
      <c r="J106" s="24">
        <f t="shared" si="11"/>
        <v>14474053.477690289</v>
      </c>
    </row>
    <row r="107" spans="1:10" x14ac:dyDescent="0.3">
      <c r="A107" s="24" t="s">
        <v>111</v>
      </c>
      <c r="B107" s="24" t="s">
        <v>112</v>
      </c>
      <c r="C107" s="24">
        <v>877.1</v>
      </c>
      <c r="D107" s="24">
        <v>11.5</v>
      </c>
      <c r="E107" s="25">
        <f t="shared" si="6"/>
        <v>2877.6246719160104</v>
      </c>
      <c r="F107" s="25">
        <f t="shared" si="7"/>
        <v>37.729658792650916</v>
      </c>
      <c r="G107" s="25">
        <f t="shared" si="8"/>
        <v>495872.1</v>
      </c>
      <c r="H107" s="25">
        <f t="shared" si="9"/>
        <v>4411691.5</v>
      </c>
      <c r="I107" s="24">
        <f t="shared" si="10"/>
        <v>1626876.9685039369</v>
      </c>
      <c r="J107" s="24">
        <f t="shared" si="11"/>
        <v>14474053.477690289</v>
      </c>
    </row>
    <row r="108" spans="1:10" x14ac:dyDescent="0.3">
      <c r="A108" s="24" t="s">
        <v>111</v>
      </c>
      <c r="B108" s="24" t="s">
        <v>112</v>
      </c>
      <c r="C108" s="24">
        <v>927.1</v>
      </c>
      <c r="D108" s="24">
        <v>11.5</v>
      </c>
      <c r="E108" s="25">
        <f t="shared" si="6"/>
        <v>3041.6666666666665</v>
      </c>
      <c r="F108" s="25">
        <f t="shared" si="7"/>
        <v>37.729658792650916</v>
      </c>
      <c r="G108" s="25">
        <f t="shared" si="8"/>
        <v>495922.1</v>
      </c>
      <c r="H108" s="25">
        <f t="shared" si="9"/>
        <v>4411691.5</v>
      </c>
      <c r="I108" s="24">
        <f t="shared" si="10"/>
        <v>1627041.0104986874</v>
      </c>
      <c r="J108" s="24">
        <f t="shared" si="11"/>
        <v>14474053.477690289</v>
      </c>
    </row>
    <row r="109" spans="1:10" x14ac:dyDescent="0.3">
      <c r="A109" s="24" t="s">
        <v>111</v>
      </c>
      <c r="B109" s="24" t="s">
        <v>112</v>
      </c>
      <c r="C109" s="24">
        <v>977.1</v>
      </c>
      <c r="D109" s="24">
        <v>11.5</v>
      </c>
      <c r="E109" s="25">
        <f t="shared" si="6"/>
        <v>3205.7086614173227</v>
      </c>
      <c r="F109" s="25">
        <f t="shared" si="7"/>
        <v>37.729658792650916</v>
      </c>
      <c r="G109" s="25">
        <f t="shared" si="8"/>
        <v>495972.1</v>
      </c>
      <c r="H109" s="25">
        <f t="shared" si="9"/>
        <v>4411691.5</v>
      </c>
      <c r="I109" s="24">
        <f t="shared" si="10"/>
        <v>1627205.0524934381</v>
      </c>
      <c r="J109" s="24">
        <f t="shared" si="11"/>
        <v>14474053.477690289</v>
      </c>
    </row>
    <row r="110" spans="1:10" x14ac:dyDescent="0.3">
      <c r="A110" s="24" t="s">
        <v>111</v>
      </c>
      <c r="B110" s="24" t="s">
        <v>112</v>
      </c>
      <c r="C110" s="24">
        <v>1027.0999999999999</v>
      </c>
      <c r="D110" s="24">
        <v>11.5</v>
      </c>
      <c r="E110" s="25">
        <f t="shared" si="6"/>
        <v>3369.7506561679784</v>
      </c>
      <c r="F110" s="25">
        <f t="shared" si="7"/>
        <v>37.729658792650916</v>
      </c>
      <c r="G110" s="25">
        <f t="shared" si="8"/>
        <v>496022.1</v>
      </c>
      <c r="H110" s="25">
        <f t="shared" si="9"/>
        <v>4411691.5</v>
      </c>
      <c r="I110" s="24">
        <f t="shared" si="10"/>
        <v>1627369.0944881889</v>
      </c>
      <c r="J110" s="24">
        <f t="shared" si="11"/>
        <v>14474053.477690289</v>
      </c>
    </row>
    <row r="111" spans="1:10" x14ac:dyDescent="0.3">
      <c r="A111" s="24" t="s">
        <v>111</v>
      </c>
      <c r="B111" s="24" t="s">
        <v>112</v>
      </c>
      <c r="C111" s="24">
        <v>577.1</v>
      </c>
      <c r="D111" s="24">
        <v>61.5</v>
      </c>
      <c r="E111" s="25">
        <f t="shared" si="6"/>
        <v>1893.3727034120734</v>
      </c>
      <c r="F111" s="25">
        <f t="shared" si="7"/>
        <v>201.77165354330708</v>
      </c>
      <c r="G111" s="25">
        <f t="shared" si="8"/>
        <v>495572.1</v>
      </c>
      <c r="H111" s="25">
        <f t="shared" si="9"/>
        <v>4411741.5</v>
      </c>
      <c r="I111" s="24">
        <f t="shared" si="10"/>
        <v>1625892.716535433</v>
      </c>
      <c r="J111" s="24">
        <f t="shared" si="11"/>
        <v>14474217.519685039</v>
      </c>
    </row>
    <row r="112" spans="1:10" x14ac:dyDescent="0.3">
      <c r="A112" s="24" t="s">
        <v>111</v>
      </c>
      <c r="B112" s="24" t="s">
        <v>112</v>
      </c>
      <c r="C112" s="24">
        <v>627.1</v>
      </c>
      <c r="D112" s="24">
        <v>61.5</v>
      </c>
      <c r="E112" s="25">
        <f t="shared" si="6"/>
        <v>2057.4146981627296</v>
      </c>
      <c r="F112" s="25">
        <f t="shared" si="7"/>
        <v>201.77165354330708</v>
      </c>
      <c r="G112" s="25">
        <f t="shared" si="8"/>
        <v>495622.1</v>
      </c>
      <c r="H112" s="25">
        <f t="shared" si="9"/>
        <v>4411741.5</v>
      </c>
      <c r="I112" s="24">
        <f t="shared" si="10"/>
        <v>1626056.7585301835</v>
      </c>
      <c r="J112" s="24">
        <f t="shared" si="11"/>
        <v>14474217.519685039</v>
      </c>
    </row>
    <row r="113" spans="1:10" x14ac:dyDescent="0.3">
      <c r="A113" s="24" t="s">
        <v>111</v>
      </c>
      <c r="B113" s="24" t="s">
        <v>112</v>
      </c>
      <c r="C113" s="24">
        <v>677.1</v>
      </c>
      <c r="D113" s="24">
        <v>61.5</v>
      </c>
      <c r="E113" s="25">
        <f t="shared" si="6"/>
        <v>2221.4566929133857</v>
      </c>
      <c r="F113" s="25">
        <f t="shared" si="7"/>
        <v>201.77165354330708</v>
      </c>
      <c r="G113" s="25">
        <f t="shared" si="8"/>
        <v>495672.1</v>
      </c>
      <c r="H113" s="25">
        <f t="shared" si="9"/>
        <v>4411741.5</v>
      </c>
      <c r="I113" s="24">
        <f t="shared" si="10"/>
        <v>1626220.8005249342</v>
      </c>
      <c r="J113" s="24">
        <f t="shared" si="11"/>
        <v>14474217.519685039</v>
      </c>
    </row>
    <row r="114" spans="1:10" x14ac:dyDescent="0.3">
      <c r="A114" s="24" t="s">
        <v>111</v>
      </c>
      <c r="B114" s="24" t="s">
        <v>112</v>
      </c>
      <c r="C114" s="24">
        <v>727.1</v>
      </c>
      <c r="D114" s="24">
        <v>61.5</v>
      </c>
      <c r="E114" s="25">
        <f t="shared" si="6"/>
        <v>2385.4986876640419</v>
      </c>
      <c r="F114" s="25">
        <f t="shared" si="7"/>
        <v>201.77165354330708</v>
      </c>
      <c r="G114" s="25">
        <f t="shared" si="8"/>
        <v>495722.1</v>
      </c>
      <c r="H114" s="25">
        <f t="shared" si="9"/>
        <v>4411741.5</v>
      </c>
      <c r="I114" s="24">
        <f t="shared" si="10"/>
        <v>1626384.8425196849</v>
      </c>
      <c r="J114" s="24">
        <f t="shared" si="11"/>
        <v>14474217.519685039</v>
      </c>
    </row>
    <row r="115" spans="1:10" x14ac:dyDescent="0.3">
      <c r="A115" s="24" t="s">
        <v>111</v>
      </c>
      <c r="B115" s="24" t="s">
        <v>112</v>
      </c>
      <c r="C115" s="24">
        <v>777.1</v>
      </c>
      <c r="D115" s="24">
        <v>61.5</v>
      </c>
      <c r="E115" s="25">
        <f t="shared" si="6"/>
        <v>2549.540682414698</v>
      </c>
      <c r="F115" s="25">
        <f t="shared" si="7"/>
        <v>201.77165354330708</v>
      </c>
      <c r="G115" s="25">
        <f t="shared" si="8"/>
        <v>495772.1</v>
      </c>
      <c r="H115" s="25">
        <f t="shared" si="9"/>
        <v>4411741.5</v>
      </c>
      <c r="I115" s="24">
        <f t="shared" si="10"/>
        <v>1626548.8845144354</v>
      </c>
      <c r="J115" s="24">
        <f t="shared" si="11"/>
        <v>14474217.519685039</v>
      </c>
    </row>
    <row r="116" spans="1:10" x14ac:dyDescent="0.3">
      <c r="A116" s="24" t="s">
        <v>111</v>
      </c>
      <c r="B116" s="24" t="s">
        <v>112</v>
      </c>
      <c r="C116" s="24">
        <v>827.1</v>
      </c>
      <c r="D116" s="24">
        <v>61.5</v>
      </c>
      <c r="E116" s="25">
        <f t="shared" si="6"/>
        <v>2713.5826771653542</v>
      </c>
      <c r="F116" s="25">
        <f t="shared" si="7"/>
        <v>201.77165354330708</v>
      </c>
      <c r="G116" s="25">
        <f t="shared" si="8"/>
        <v>495822.1</v>
      </c>
      <c r="H116" s="25">
        <f t="shared" si="9"/>
        <v>4411741.5</v>
      </c>
      <c r="I116" s="24">
        <f t="shared" si="10"/>
        <v>1626712.9265091862</v>
      </c>
      <c r="J116" s="24">
        <f t="shared" si="11"/>
        <v>14474217.519685039</v>
      </c>
    </row>
    <row r="117" spans="1:10" x14ac:dyDescent="0.3">
      <c r="A117" s="24" t="s">
        <v>111</v>
      </c>
      <c r="B117" s="24" t="s">
        <v>112</v>
      </c>
      <c r="C117" s="24">
        <v>877.1</v>
      </c>
      <c r="D117" s="24">
        <v>61.5</v>
      </c>
      <c r="E117" s="25">
        <f t="shared" si="6"/>
        <v>2877.6246719160104</v>
      </c>
      <c r="F117" s="25">
        <f t="shared" si="7"/>
        <v>201.77165354330708</v>
      </c>
      <c r="G117" s="25">
        <f t="shared" si="8"/>
        <v>495872.1</v>
      </c>
      <c r="H117" s="25">
        <f t="shared" si="9"/>
        <v>4411741.5</v>
      </c>
      <c r="I117" s="24">
        <f t="shared" si="10"/>
        <v>1626876.9685039369</v>
      </c>
      <c r="J117" s="24">
        <f t="shared" si="11"/>
        <v>14474217.519685039</v>
      </c>
    </row>
    <row r="118" spans="1:10" x14ac:dyDescent="0.3">
      <c r="A118" s="24" t="s">
        <v>111</v>
      </c>
      <c r="B118" s="24" t="s">
        <v>112</v>
      </c>
      <c r="C118" s="24">
        <v>927.1</v>
      </c>
      <c r="D118" s="24">
        <v>61.5</v>
      </c>
      <c r="E118" s="25">
        <f t="shared" si="6"/>
        <v>3041.6666666666665</v>
      </c>
      <c r="F118" s="25">
        <f t="shared" si="7"/>
        <v>201.77165354330708</v>
      </c>
      <c r="G118" s="25">
        <f t="shared" si="8"/>
        <v>495922.1</v>
      </c>
      <c r="H118" s="25">
        <f t="shared" si="9"/>
        <v>4411741.5</v>
      </c>
      <c r="I118" s="24">
        <f t="shared" si="10"/>
        <v>1627041.0104986874</v>
      </c>
      <c r="J118" s="24">
        <f t="shared" si="11"/>
        <v>14474217.519685039</v>
      </c>
    </row>
    <row r="119" spans="1:10" x14ac:dyDescent="0.3">
      <c r="A119" s="24" t="s">
        <v>111</v>
      </c>
      <c r="B119" s="24" t="s">
        <v>112</v>
      </c>
      <c r="C119" s="24">
        <v>977.1</v>
      </c>
      <c r="D119" s="24">
        <v>61.5</v>
      </c>
      <c r="E119" s="25">
        <f t="shared" si="6"/>
        <v>3205.7086614173227</v>
      </c>
      <c r="F119" s="25">
        <f t="shared" si="7"/>
        <v>201.77165354330708</v>
      </c>
      <c r="G119" s="25">
        <f t="shared" si="8"/>
        <v>495972.1</v>
      </c>
      <c r="H119" s="25">
        <f t="shared" si="9"/>
        <v>4411741.5</v>
      </c>
      <c r="I119" s="24">
        <f t="shared" si="10"/>
        <v>1627205.0524934381</v>
      </c>
      <c r="J119" s="24">
        <f t="shared" si="11"/>
        <v>14474217.519685039</v>
      </c>
    </row>
    <row r="120" spans="1:10" x14ac:dyDescent="0.3">
      <c r="A120" s="24" t="s">
        <v>111</v>
      </c>
      <c r="B120" s="24" t="s">
        <v>112</v>
      </c>
      <c r="C120" s="24">
        <v>1027.0999999999999</v>
      </c>
      <c r="D120" s="24">
        <v>61.5</v>
      </c>
      <c r="E120" s="25">
        <f t="shared" si="6"/>
        <v>3369.7506561679784</v>
      </c>
      <c r="F120" s="25">
        <f t="shared" si="7"/>
        <v>201.77165354330708</v>
      </c>
      <c r="G120" s="25">
        <f t="shared" si="8"/>
        <v>496022.1</v>
      </c>
      <c r="H120" s="25">
        <f t="shared" si="9"/>
        <v>4411741.5</v>
      </c>
      <c r="I120" s="24">
        <f t="shared" si="10"/>
        <v>1627369.0944881889</v>
      </c>
      <c r="J120" s="24">
        <f t="shared" si="11"/>
        <v>14474217.519685039</v>
      </c>
    </row>
    <row r="121" spans="1:10" x14ac:dyDescent="0.3">
      <c r="A121" s="24" t="s">
        <v>111</v>
      </c>
      <c r="B121" s="24" t="s">
        <v>112</v>
      </c>
      <c r="C121" s="24">
        <v>527.1</v>
      </c>
      <c r="D121" s="24">
        <v>111.5</v>
      </c>
      <c r="E121" s="25">
        <f t="shared" si="6"/>
        <v>1729.3307086614172</v>
      </c>
      <c r="F121" s="25">
        <f t="shared" si="7"/>
        <v>365.81364829396324</v>
      </c>
      <c r="G121" s="25">
        <f t="shared" si="8"/>
        <v>495522.1</v>
      </c>
      <c r="H121" s="25">
        <f t="shared" si="9"/>
        <v>4411791.5</v>
      </c>
      <c r="I121" s="24">
        <f t="shared" si="10"/>
        <v>1625728.6745406822</v>
      </c>
      <c r="J121" s="24">
        <f t="shared" si="11"/>
        <v>14474381.56167979</v>
      </c>
    </row>
    <row r="122" spans="1:10" x14ac:dyDescent="0.3">
      <c r="A122" s="24" t="s">
        <v>111</v>
      </c>
      <c r="B122" s="24" t="s">
        <v>112</v>
      </c>
      <c r="C122" s="24">
        <v>577.1</v>
      </c>
      <c r="D122" s="24">
        <v>111.5</v>
      </c>
      <c r="E122" s="25">
        <f t="shared" si="6"/>
        <v>1893.3727034120734</v>
      </c>
      <c r="F122" s="25">
        <f t="shared" si="7"/>
        <v>365.81364829396324</v>
      </c>
      <c r="G122" s="25">
        <f t="shared" si="8"/>
        <v>495572.1</v>
      </c>
      <c r="H122" s="25">
        <f t="shared" si="9"/>
        <v>4411791.5</v>
      </c>
      <c r="I122" s="24">
        <f t="shared" si="10"/>
        <v>1625892.716535433</v>
      </c>
      <c r="J122" s="24">
        <f t="shared" si="11"/>
        <v>14474381.56167979</v>
      </c>
    </row>
    <row r="123" spans="1:10" x14ac:dyDescent="0.3">
      <c r="A123" s="24" t="s">
        <v>111</v>
      </c>
      <c r="B123" s="24" t="s">
        <v>112</v>
      </c>
      <c r="C123" s="24">
        <v>627.1</v>
      </c>
      <c r="D123" s="24">
        <v>111.5</v>
      </c>
      <c r="E123" s="25">
        <f t="shared" si="6"/>
        <v>2057.4146981627296</v>
      </c>
      <c r="F123" s="25">
        <f t="shared" si="7"/>
        <v>365.81364829396324</v>
      </c>
      <c r="G123" s="25">
        <f t="shared" si="8"/>
        <v>495622.1</v>
      </c>
      <c r="H123" s="25">
        <f t="shared" si="9"/>
        <v>4411791.5</v>
      </c>
      <c r="I123" s="24">
        <f t="shared" si="10"/>
        <v>1626056.7585301835</v>
      </c>
      <c r="J123" s="24">
        <f t="shared" si="11"/>
        <v>14474381.56167979</v>
      </c>
    </row>
    <row r="124" spans="1:10" x14ac:dyDescent="0.3">
      <c r="A124" s="24" t="s">
        <v>111</v>
      </c>
      <c r="B124" s="24" t="s">
        <v>112</v>
      </c>
      <c r="C124" s="24">
        <v>677.1</v>
      </c>
      <c r="D124" s="24">
        <v>111.5</v>
      </c>
      <c r="E124" s="25">
        <f t="shared" si="6"/>
        <v>2221.4566929133857</v>
      </c>
      <c r="F124" s="25">
        <f t="shared" si="7"/>
        <v>365.81364829396324</v>
      </c>
      <c r="G124" s="25">
        <f t="shared" si="8"/>
        <v>495672.1</v>
      </c>
      <c r="H124" s="25">
        <f t="shared" si="9"/>
        <v>4411791.5</v>
      </c>
      <c r="I124" s="24">
        <f t="shared" si="10"/>
        <v>1626220.8005249342</v>
      </c>
      <c r="J124" s="24">
        <f t="shared" si="11"/>
        <v>14474381.56167979</v>
      </c>
    </row>
    <row r="125" spans="1:10" x14ac:dyDescent="0.3">
      <c r="A125" s="24" t="s">
        <v>111</v>
      </c>
      <c r="B125" s="24" t="s">
        <v>112</v>
      </c>
      <c r="C125" s="24">
        <v>727.1</v>
      </c>
      <c r="D125" s="24">
        <v>111.5</v>
      </c>
      <c r="E125" s="25">
        <f t="shared" si="6"/>
        <v>2385.4986876640419</v>
      </c>
      <c r="F125" s="25">
        <f t="shared" si="7"/>
        <v>365.81364829396324</v>
      </c>
      <c r="G125" s="25">
        <f t="shared" si="8"/>
        <v>495722.1</v>
      </c>
      <c r="H125" s="25">
        <f t="shared" si="9"/>
        <v>4411791.5</v>
      </c>
      <c r="I125" s="24">
        <f t="shared" si="10"/>
        <v>1626384.8425196849</v>
      </c>
      <c r="J125" s="24">
        <f t="shared" si="11"/>
        <v>14474381.56167979</v>
      </c>
    </row>
    <row r="126" spans="1:10" x14ac:dyDescent="0.3">
      <c r="A126" s="24" t="s">
        <v>111</v>
      </c>
      <c r="B126" s="24" t="s">
        <v>112</v>
      </c>
      <c r="C126" s="24">
        <v>777.1</v>
      </c>
      <c r="D126" s="24">
        <v>111.5</v>
      </c>
      <c r="E126" s="25">
        <f t="shared" si="6"/>
        <v>2549.540682414698</v>
      </c>
      <c r="F126" s="25">
        <f t="shared" si="7"/>
        <v>365.81364829396324</v>
      </c>
      <c r="G126" s="25">
        <f t="shared" si="8"/>
        <v>495772.1</v>
      </c>
      <c r="H126" s="25">
        <f t="shared" si="9"/>
        <v>4411791.5</v>
      </c>
      <c r="I126" s="24">
        <f t="shared" si="10"/>
        <v>1626548.8845144354</v>
      </c>
      <c r="J126" s="24">
        <f t="shared" si="11"/>
        <v>14474381.56167979</v>
      </c>
    </row>
    <row r="127" spans="1:10" x14ac:dyDescent="0.3">
      <c r="A127" s="24" t="s">
        <v>111</v>
      </c>
      <c r="B127" s="24" t="s">
        <v>112</v>
      </c>
      <c r="C127" s="24">
        <v>827.1</v>
      </c>
      <c r="D127" s="24">
        <v>111.5</v>
      </c>
      <c r="E127" s="25">
        <f t="shared" si="6"/>
        <v>2713.5826771653542</v>
      </c>
      <c r="F127" s="25">
        <f t="shared" si="7"/>
        <v>365.81364829396324</v>
      </c>
      <c r="G127" s="25">
        <f t="shared" si="8"/>
        <v>495822.1</v>
      </c>
      <c r="H127" s="25">
        <f t="shared" si="9"/>
        <v>4411791.5</v>
      </c>
      <c r="I127" s="24">
        <f t="shared" si="10"/>
        <v>1626712.9265091862</v>
      </c>
      <c r="J127" s="24">
        <f t="shared" si="11"/>
        <v>14474381.56167979</v>
      </c>
    </row>
    <row r="128" spans="1:10" x14ac:dyDescent="0.3">
      <c r="A128" s="24" t="s">
        <v>111</v>
      </c>
      <c r="B128" s="24" t="s">
        <v>112</v>
      </c>
      <c r="C128" s="24">
        <v>877.1</v>
      </c>
      <c r="D128" s="24">
        <v>111.5</v>
      </c>
      <c r="E128" s="25">
        <f t="shared" si="6"/>
        <v>2877.6246719160104</v>
      </c>
      <c r="F128" s="25">
        <f t="shared" si="7"/>
        <v>365.81364829396324</v>
      </c>
      <c r="G128" s="25">
        <f t="shared" si="8"/>
        <v>495872.1</v>
      </c>
      <c r="H128" s="25">
        <f t="shared" si="9"/>
        <v>4411791.5</v>
      </c>
      <c r="I128" s="24">
        <f t="shared" si="10"/>
        <v>1626876.9685039369</v>
      </c>
      <c r="J128" s="24">
        <f t="shared" si="11"/>
        <v>14474381.56167979</v>
      </c>
    </row>
    <row r="129" spans="1:10" x14ac:dyDescent="0.3">
      <c r="A129" s="24" t="s">
        <v>111</v>
      </c>
      <c r="B129" s="24" t="s">
        <v>112</v>
      </c>
      <c r="C129" s="24">
        <v>927.1</v>
      </c>
      <c r="D129" s="24">
        <v>111.5</v>
      </c>
      <c r="E129" s="25">
        <f t="shared" si="6"/>
        <v>3041.6666666666665</v>
      </c>
      <c r="F129" s="25">
        <f t="shared" si="7"/>
        <v>365.81364829396324</v>
      </c>
      <c r="G129" s="25">
        <f t="shared" si="8"/>
        <v>495922.1</v>
      </c>
      <c r="H129" s="25">
        <f t="shared" si="9"/>
        <v>4411791.5</v>
      </c>
      <c r="I129" s="24">
        <f t="shared" si="10"/>
        <v>1627041.0104986874</v>
      </c>
      <c r="J129" s="24">
        <f t="shared" si="11"/>
        <v>14474381.56167979</v>
      </c>
    </row>
    <row r="130" spans="1:10" x14ac:dyDescent="0.3">
      <c r="A130" s="24" t="s">
        <v>111</v>
      </c>
      <c r="B130" s="24" t="s">
        <v>112</v>
      </c>
      <c r="C130" s="24">
        <v>977.1</v>
      </c>
      <c r="D130" s="24">
        <v>111.5</v>
      </c>
      <c r="E130" s="25">
        <f t="shared" si="6"/>
        <v>3205.7086614173227</v>
      </c>
      <c r="F130" s="25">
        <f t="shared" si="7"/>
        <v>365.81364829396324</v>
      </c>
      <c r="G130" s="25">
        <f t="shared" si="8"/>
        <v>495972.1</v>
      </c>
      <c r="H130" s="25">
        <f t="shared" si="9"/>
        <v>4411791.5</v>
      </c>
      <c r="I130" s="24">
        <f t="shared" si="10"/>
        <v>1627205.0524934381</v>
      </c>
      <c r="J130" s="24">
        <f t="shared" si="11"/>
        <v>14474381.56167979</v>
      </c>
    </row>
    <row r="131" spans="1:10" x14ac:dyDescent="0.3">
      <c r="A131" s="24" t="s">
        <v>111</v>
      </c>
      <c r="B131" s="24" t="s">
        <v>112</v>
      </c>
      <c r="C131" s="24">
        <v>1027.0999999999999</v>
      </c>
      <c r="D131" s="24">
        <v>111.5</v>
      </c>
      <c r="E131" s="25">
        <f t="shared" si="6"/>
        <v>3369.7506561679784</v>
      </c>
      <c r="F131" s="25">
        <f t="shared" si="7"/>
        <v>365.81364829396324</v>
      </c>
      <c r="G131" s="25">
        <f t="shared" si="8"/>
        <v>496022.1</v>
      </c>
      <c r="H131" s="25">
        <f t="shared" si="9"/>
        <v>4411791.5</v>
      </c>
      <c r="I131" s="24">
        <f t="shared" si="10"/>
        <v>1627369.0944881889</v>
      </c>
      <c r="J131" s="24">
        <f t="shared" si="11"/>
        <v>14474381.56167979</v>
      </c>
    </row>
    <row r="132" spans="1:10" x14ac:dyDescent="0.3">
      <c r="A132" s="24" t="s">
        <v>111</v>
      </c>
      <c r="B132" s="24" t="s">
        <v>112</v>
      </c>
      <c r="C132" s="24">
        <v>527.1</v>
      </c>
      <c r="D132" s="24">
        <v>161.5</v>
      </c>
      <c r="E132" s="25">
        <f t="shared" si="6"/>
        <v>1729.3307086614172</v>
      </c>
      <c r="F132" s="25">
        <f t="shared" si="7"/>
        <v>529.85564304461934</v>
      </c>
      <c r="G132" s="25">
        <f t="shared" si="8"/>
        <v>495522.1</v>
      </c>
      <c r="H132" s="25">
        <f t="shared" si="9"/>
        <v>4411841.5</v>
      </c>
      <c r="I132" s="24">
        <f t="shared" si="10"/>
        <v>1625728.6745406822</v>
      </c>
      <c r="J132" s="24">
        <f t="shared" si="11"/>
        <v>14474545.60367454</v>
      </c>
    </row>
    <row r="133" spans="1:10" x14ac:dyDescent="0.3">
      <c r="A133" s="24" t="s">
        <v>111</v>
      </c>
      <c r="B133" s="24" t="s">
        <v>112</v>
      </c>
      <c r="C133" s="24">
        <v>577.1</v>
      </c>
      <c r="D133" s="24">
        <v>161.5</v>
      </c>
      <c r="E133" s="25">
        <f t="shared" si="6"/>
        <v>1893.3727034120734</v>
      </c>
      <c r="F133" s="25">
        <f t="shared" si="7"/>
        <v>529.85564304461934</v>
      </c>
      <c r="G133" s="25">
        <f t="shared" si="8"/>
        <v>495572.1</v>
      </c>
      <c r="H133" s="25">
        <f t="shared" si="9"/>
        <v>4411841.5</v>
      </c>
      <c r="I133" s="24">
        <f t="shared" si="10"/>
        <v>1625892.716535433</v>
      </c>
      <c r="J133" s="24">
        <f t="shared" si="11"/>
        <v>14474545.60367454</v>
      </c>
    </row>
    <row r="134" spans="1:10" x14ac:dyDescent="0.3">
      <c r="A134" s="24" t="s">
        <v>111</v>
      </c>
      <c r="B134" s="24" t="s">
        <v>112</v>
      </c>
      <c r="C134" s="24">
        <v>627.1</v>
      </c>
      <c r="D134" s="24">
        <v>161.5</v>
      </c>
      <c r="E134" s="25">
        <f t="shared" ref="E134:E197" si="12">C134/0.3048</f>
        <v>2057.4146981627296</v>
      </c>
      <c r="F134" s="25">
        <f t="shared" ref="F134:F197" si="13">D134/0.3048</f>
        <v>529.85564304461934</v>
      </c>
      <c r="G134" s="25">
        <f t="shared" ref="G134:G197" si="14">($G$2-$C$2)+C134</f>
        <v>495622.1</v>
      </c>
      <c r="H134" s="25">
        <f t="shared" ref="H134:H197" si="15">($H$2-$D$2)+D134</f>
        <v>4411841.5</v>
      </c>
      <c r="I134" s="24">
        <f t="shared" ref="I134:I197" si="16">G134/0.3048</f>
        <v>1626056.7585301835</v>
      </c>
      <c r="J134" s="24">
        <f t="shared" ref="J134:J197" si="17">H134/0.3048</f>
        <v>14474545.60367454</v>
      </c>
    </row>
    <row r="135" spans="1:10" x14ac:dyDescent="0.3">
      <c r="A135" s="24" t="s">
        <v>111</v>
      </c>
      <c r="B135" s="24" t="s">
        <v>112</v>
      </c>
      <c r="C135" s="24">
        <v>677.1</v>
      </c>
      <c r="D135" s="24">
        <v>161.5</v>
      </c>
      <c r="E135" s="25">
        <f t="shared" si="12"/>
        <v>2221.4566929133857</v>
      </c>
      <c r="F135" s="25">
        <f t="shared" si="13"/>
        <v>529.85564304461934</v>
      </c>
      <c r="G135" s="25">
        <f t="shared" si="14"/>
        <v>495672.1</v>
      </c>
      <c r="H135" s="25">
        <f t="shared" si="15"/>
        <v>4411841.5</v>
      </c>
      <c r="I135" s="24">
        <f t="shared" si="16"/>
        <v>1626220.8005249342</v>
      </c>
      <c r="J135" s="24">
        <f t="shared" si="17"/>
        <v>14474545.60367454</v>
      </c>
    </row>
    <row r="136" spans="1:10" x14ac:dyDescent="0.3">
      <c r="A136" s="24" t="s">
        <v>111</v>
      </c>
      <c r="B136" s="24" t="s">
        <v>112</v>
      </c>
      <c r="C136" s="24">
        <v>727.1</v>
      </c>
      <c r="D136" s="24">
        <v>161.5</v>
      </c>
      <c r="E136" s="25">
        <f t="shared" si="12"/>
        <v>2385.4986876640419</v>
      </c>
      <c r="F136" s="25">
        <f t="shared" si="13"/>
        <v>529.85564304461934</v>
      </c>
      <c r="G136" s="25">
        <f t="shared" si="14"/>
        <v>495722.1</v>
      </c>
      <c r="H136" s="25">
        <f t="shared" si="15"/>
        <v>4411841.5</v>
      </c>
      <c r="I136" s="24">
        <f t="shared" si="16"/>
        <v>1626384.8425196849</v>
      </c>
      <c r="J136" s="24">
        <f t="shared" si="17"/>
        <v>14474545.60367454</v>
      </c>
    </row>
    <row r="137" spans="1:10" x14ac:dyDescent="0.3">
      <c r="A137" s="24" t="s">
        <v>111</v>
      </c>
      <c r="B137" s="24" t="s">
        <v>112</v>
      </c>
      <c r="C137" s="24">
        <v>777.1</v>
      </c>
      <c r="D137" s="24">
        <v>161.5</v>
      </c>
      <c r="E137" s="25">
        <f t="shared" si="12"/>
        <v>2549.540682414698</v>
      </c>
      <c r="F137" s="25">
        <f t="shared" si="13"/>
        <v>529.85564304461934</v>
      </c>
      <c r="G137" s="25">
        <f t="shared" si="14"/>
        <v>495772.1</v>
      </c>
      <c r="H137" s="25">
        <f t="shared" si="15"/>
        <v>4411841.5</v>
      </c>
      <c r="I137" s="24">
        <f t="shared" si="16"/>
        <v>1626548.8845144354</v>
      </c>
      <c r="J137" s="24">
        <f t="shared" si="17"/>
        <v>14474545.60367454</v>
      </c>
    </row>
    <row r="138" spans="1:10" x14ac:dyDescent="0.3">
      <c r="A138" s="24" t="s">
        <v>111</v>
      </c>
      <c r="B138" s="24" t="s">
        <v>112</v>
      </c>
      <c r="C138" s="24">
        <v>827.1</v>
      </c>
      <c r="D138" s="24">
        <v>161.5</v>
      </c>
      <c r="E138" s="25">
        <f t="shared" si="12"/>
        <v>2713.5826771653542</v>
      </c>
      <c r="F138" s="25">
        <f t="shared" si="13"/>
        <v>529.85564304461934</v>
      </c>
      <c r="G138" s="25">
        <f t="shared" si="14"/>
        <v>495822.1</v>
      </c>
      <c r="H138" s="25">
        <f t="shared" si="15"/>
        <v>4411841.5</v>
      </c>
      <c r="I138" s="24">
        <f t="shared" si="16"/>
        <v>1626712.9265091862</v>
      </c>
      <c r="J138" s="24">
        <f t="shared" si="17"/>
        <v>14474545.60367454</v>
      </c>
    </row>
    <row r="139" spans="1:10" x14ac:dyDescent="0.3">
      <c r="A139" s="24" t="s">
        <v>111</v>
      </c>
      <c r="B139" s="24" t="s">
        <v>112</v>
      </c>
      <c r="C139" s="24">
        <v>877.1</v>
      </c>
      <c r="D139" s="24">
        <v>161.5</v>
      </c>
      <c r="E139" s="25">
        <f t="shared" si="12"/>
        <v>2877.6246719160104</v>
      </c>
      <c r="F139" s="25">
        <f t="shared" si="13"/>
        <v>529.85564304461934</v>
      </c>
      <c r="G139" s="25">
        <f t="shared" si="14"/>
        <v>495872.1</v>
      </c>
      <c r="H139" s="25">
        <f t="shared" si="15"/>
        <v>4411841.5</v>
      </c>
      <c r="I139" s="24">
        <f t="shared" si="16"/>
        <v>1626876.9685039369</v>
      </c>
      <c r="J139" s="24">
        <f t="shared" si="17"/>
        <v>14474545.60367454</v>
      </c>
    </row>
    <row r="140" spans="1:10" x14ac:dyDescent="0.3">
      <c r="A140" s="24" t="s">
        <v>111</v>
      </c>
      <c r="B140" s="24" t="s">
        <v>112</v>
      </c>
      <c r="C140" s="24">
        <v>927.1</v>
      </c>
      <c r="D140" s="24">
        <v>161.5</v>
      </c>
      <c r="E140" s="25">
        <f t="shared" si="12"/>
        <v>3041.6666666666665</v>
      </c>
      <c r="F140" s="25">
        <f t="shared" si="13"/>
        <v>529.85564304461934</v>
      </c>
      <c r="G140" s="25">
        <f t="shared" si="14"/>
        <v>495922.1</v>
      </c>
      <c r="H140" s="25">
        <f t="shared" si="15"/>
        <v>4411841.5</v>
      </c>
      <c r="I140" s="24">
        <f t="shared" si="16"/>
        <v>1627041.0104986874</v>
      </c>
      <c r="J140" s="24">
        <f t="shared" si="17"/>
        <v>14474545.60367454</v>
      </c>
    </row>
    <row r="141" spans="1:10" x14ac:dyDescent="0.3">
      <c r="A141" s="24" t="s">
        <v>111</v>
      </c>
      <c r="B141" s="24" t="s">
        <v>112</v>
      </c>
      <c r="C141" s="24">
        <v>977.1</v>
      </c>
      <c r="D141" s="24">
        <v>161.5</v>
      </c>
      <c r="E141" s="25">
        <f t="shared" si="12"/>
        <v>3205.7086614173227</v>
      </c>
      <c r="F141" s="25">
        <f t="shared" si="13"/>
        <v>529.85564304461934</v>
      </c>
      <c r="G141" s="25">
        <f t="shared" si="14"/>
        <v>495972.1</v>
      </c>
      <c r="H141" s="25">
        <f t="shared" si="15"/>
        <v>4411841.5</v>
      </c>
      <c r="I141" s="24">
        <f t="shared" si="16"/>
        <v>1627205.0524934381</v>
      </c>
      <c r="J141" s="24">
        <f t="shared" si="17"/>
        <v>14474545.60367454</v>
      </c>
    </row>
    <row r="142" spans="1:10" x14ac:dyDescent="0.3">
      <c r="A142" s="24" t="s">
        <v>111</v>
      </c>
      <c r="B142" s="24" t="s">
        <v>112</v>
      </c>
      <c r="C142" s="24">
        <v>1027.0999999999999</v>
      </c>
      <c r="D142" s="24">
        <v>161.5</v>
      </c>
      <c r="E142" s="25">
        <f t="shared" si="12"/>
        <v>3369.7506561679784</v>
      </c>
      <c r="F142" s="25">
        <f t="shared" si="13"/>
        <v>529.85564304461934</v>
      </c>
      <c r="G142" s="25">
        <f t="shared" si="14"/>
        <v>496022.1</v>
      </c>
      <c r="H142" s="25">
        <f t="shared" si="15"/>
        <v>4411841.5</v>
      </c>
      <c r="I142" s="24">
        <f t="shared" si="16"/>
        <v>1627369.0944881889</v>
      </c>
      <c r="J142" s="24">
        <f t="shared" si="17"/>
        <v>14474545.60367454</v>
      </c>
    </row>
    <row r="143" spans="1:10" x14ac:dyDescent="0.3">
      <c r="A143" s="24" t="s">
        <v>111</v>
      </c>
      <c r="B143" s="24" t="s">
        <v>112</v>
      </c>
      <c r="C143" s="24">
        <v>527.1</v>
      </c>
      <c r="D143" s="24">
        <v>211.5</v>
      </c>
      <c r="E143" s="25">
        <f t="shared" si="12"/>
        <v>1729.3307086614172</v>
      </c>
      <c r="F143" s="25">
        <f t="shared" si="13"/>
        <v>693.8976377952755</v>
      </c>
      <c r="G143" s="25">
        <f t="shared" si="14"/>
        <v>495522.1</v>
      </c>
      <c r="H143" s="25">
        <f t="shared" si="15"/>
        <v>4411891.5</v>
      </c>
      <c r="I143" s="24">
        <f t="shared" si="16"/>
        <v>1625728.6745406822</v>
      </c>
      <c r="J143" s="24">
        <f t="shared" si="17"/>
        <v>14474709.645669291</v>
      </c>
    </row>
    <row r="144" spans="1:10" x14ac:dyDescent="0.3">
      <c r="A144" s="24" t="s">
        <v>111</v>
      </c>
      <c r="B144" s="24" t="s">
        <v>112</v>
      </c>
      <c r="C144" s="24">
        <v>577.1</v>
      </c>
      <c r="D144" s="24">
        <v>211.5</v>
      </c>
      <c r="E144" s="25">
        <f t="shared" si="12"/>
        <v>1893.3727034120734</v>
      </c>
      <c r="F144" s="25">
        <f t="shared" si="13"/>
        <v>693.8976377952755</v>
      </c>
      <c r="G144" s="25">
        <f t="shared" si="14"/>
        <v>495572.1</v>
      </c>
      <c r="H144" s="25">
        <f t="shared" si="15"/>
        <v>4411891.5</v>
      </c>
      <c r="I144" s="24">
        <f t="shared" si="16"/>
        <v>1625892.716535433</v>
      </c>
      <c r="J144" s="24">
        <f t="shared" si="17"/>
        <v>14474709.645669291</v>
      </c>
    </row>
    <row r="145" spans="1:10" x14ac:dyDescent="0.3">
      <c r="A145" s="24" t="s">
        <v>111</v>
      </c>
      <c r="B145" s="24" t="s">
        <v>112</v>
      </c>
      <c r="C145" s="24">
        <v>627.1</v>
      </c>
      <c r="D145" s="24">
        <v>211.5</v>
      </c>
      <c r="E145" s="25">
        <f t="shared" si="12"/>
        <v>2057.4146981627296</v>
      </c>
      <c r="F145" s="25">
        <f t="shared" si="13"/>
        <v>693.8976377952755</v>
      </c>
      <c r="G145" s="25">
        <f t="shared" si="14"/>
        <v>495622.1</v>
      </c>
      <c r="H145" s="25">
        <f t="shared" si="15"/>
        <v>4411891.5</v>
      </c>
      <c r="I145" s="24">
        <f t="shared" si="16"/>
        <v>1626056.7585301835</v>
      </c>
      <c r="J145" s="24">
        <f t="shared" si="17"/>
        <v>14474709.645669291</v>
      </c>
    </row>
    <row r="146" spans="1:10" x14ac:dyDescent="0.3">
      <c r="A146" s="24" t="s">
        <v>111</v>
      </c>
      <c r="B146" s="24" t="s">
        <v>112</v>
      </c>
      <c r="C146" s="24">
        <v>677.1</v>
      </c>
      <c r="D146" s="24">
        <v>211.5</v>
      </c>
      <c r="E146" s="25">
        <f t="shared" si="12"/>
        <v>2221.4566929133857</v>
      </c>
      <c r="F146" s="25">
        <f t="shared" si="13"/>
        <v>693.8976377952755</v>
      </c>
      <c r="G146" s="25">
        <f t="shared" si="14"/>
        <v>495672.1</v>
      </c>
      <c r="H146" s="25">
        <f t="shared" si="15"/>
        <v>4411891.5</v>
      </c>
      <c r="I146" s="24">
        <f t="shared" si="16"/>
        <v>1626220.8005249342</v>
      </c>
      <c r="J146" s="24">
        <f t="shared" si="17"/>
        <v>14474709.645669291</v>
      </c>
    </row>
    <row r="147" spans="1:10" x14ac:dyDescent="0.3">
      <c r="A147" s="24" t="s">
        <v>111</v>
      </c>
      <c r="B147" s="24" t="s">
        <v>112</v>
      </c>
      <c r="C147" s="24">
        <v>727.1</v>
      </c>
      <c r="D147" s="24">
        <v>211.5</v>
      </c>
      <c r="E147" s="25">
        <f t="shared" si="12"/>
        <v>2385.4986876640419</v>
      </c>
      <c r="F147" s="25">
        <f t="shared" si="13"/>
        <v>693.8976377952755</v>
      </c>
      <c r="G147" s="25">
        <f t="shared" si="14"/>
        <v>495722.1</v>
      </c>
      <c r="H147" s="25">
        <f t="shared" si="15"/>
        <v>4411891.5</v>
      </c>
      <c r="I147" s="24">
        <f t="shared" si="16"/>
        <v>1626384.8425196849</v>
      </c>
      <c r="J147" s="24">
        <f t="shared" si="17"/>
        <v>14474709.645669291</v>
      </c>
    </row>
    <row r="148" spans="1:10" x14ac:dyDescent="0.3">
      <c r="A148" s="24" t="s">
        <v>111</v>
      </c>
      <c r="B148" s="24" t="s">
        <v>112</v>
      </c>
      <c r="C148" s="24">
        <v>777.1</v>
      </c>
      <c r="D148" s="24">
        <v>211.5</v>
      </c>
      <c r="E148" s="25">
        <f t="shared" si="12"/>
        <v>2549.540682414698</v>
      </c>
      <c r="F148" s="25">
        <f t="shared" si="13"/>
        <v>693.8976377952755</v>
      </c>
      <c r="G148" s="25">
        <f t="shared" si="14"/>
        <v>495772.1</v>
      </c>
      <c r="H148" s="25">
        <f t="shared" si="15"/>
        <v>4411891.5</v>
      </c>
      <c r="I148" s="24">
        <f t="shared" si="16"/>
        <v>1626548.8845144354</v>
      </c>
      <c r="J148" s="24">
        <f t="shared" si="17"/>
        <v>14474709.645669291</v>
      </c>
    </row>
    <row r="149" spans="1:10" x14ac:dyDescent="0.3">
      <c r="A149" s="24" t="s">
        <v>111</v>
      </c>
      <c r="B149" s="24" t="s">
        <v>112</v>
      </c>
      <c r="C149" s="24">
        <v>827.1</v>
      </c>
      <c r="D149" s="24">
        <v>211.5</v>
      </c>
      <c r="E149" s="25">
        <f t="shared" si="12"/>
        <v>2713.5826771653542</v>
      </c>
      <c r="F149" s="25">
        <f t="shared" si="13"/>
        <v>693.8976377952755</v>
      </c>
      <c r="G149" s="25">
        <f t="shared" si="14"/>
        <v>495822.1</v>
      </c>
      <c r="H149" s="25">
        <f t="shared" si="15"/>
        <v>4411891.5</v>
      </c>
      <c r="I149" s="24">
        <f t="shared" si="16"/>
        <v>1626712.9265091862</v>
      </c>
      <c r="J149" s="24">
        <f t="shared" si="17"/>
        <v>14474709.645669291</v>
      </c>
    </row>
    <row r="150" spans="1:10" x14ac:dyDescent="0.3">
      <c r="A150" s="24" t="s">
        <v>111</v>
      </c>
      <c r="B150" s="24" t="s">
        <v>112</v>
      </c>
      <c r="C150" s="24">
        <v>877.1</v>
      </c>
      <c r="D150" s="24">
        <v>211.5</v>
      </c>
      <c r="E150" s="25">
        <f t="shared" si="12"/>
        <v>2877.6246719160104</v>
      </c>
      <c r="F150" s="25">
        <f t="shared" si="13"/>
        <v>693.8976377952755</v>
      </c>
      <c r="G150" s="25">
        <f t="shared" si="14"/>
        <v>495872.1</v>
      </c>
      <c r="H150" s="25">
        <f t="shared" si="15"/>
        <v>4411891.5</v>
      </c>
      <c r="I150" s="24">
        <f t="shared" si="16"/>
        <v>1626876.9685039369</v>
      </c>
      <c r="J150" s="24">
        <f t="shared" si="17"/>
        <v>14474709.645669291</v>
      </c>
    </row>
    <row r="151" spans="1:10" x14ac:dyDescent="0.3">
      <c r="A151" s="24" t="s">
        <v>111</v>
      </c>
      <c r="B151" s="24" t="s">
        <v>112</v>
      </c>
      <c r="C151" s="24">
        <v>927.1</v>
      </c>
      <c r="D151" s="24">
        <v>211.5</v>
      </c>
      <c r="E151" s="25">
        <f t="shared" si="12"/>
        <v>3041.6666666666665</v>
      </c>
      <c r="F151" s="25">
        <f t="shared" si="13"/>
        <v>693.8976377952755</v>
      </c>
      <c r="G151" s="25">
        <f t="shared" si="14"/>
        <v>495922.1</v>
      </c>
      <c r="H151" s="25">
        <f t="shared" si="15"/>
        <v>4411891.5</v>
      </c>
      <c r="I151" s="24">
        <f t="shared" si="16"/>
        <v>1627041.0104986874</v>
      </c>
      <c r="J151" s="24">
        <f t="shared" si="17"/>
        <v>14474709.645669291</v>
      </c>
    </row>
    <row r="152" spans="1:10" x14ac:dyDescent="0.3">
      <c r="A152" s="24" t="s">
        <v>111</v>
      </c>
      <c r="B152" s="24" t="s">
        <v>112</v>
      </c>
      <c r="C152" s="24">
        <v>977.1</v>
      </c>
      <c r="D152" s="24">
        <v>211.5</v>
      </c>
      <c r="E152" s="25">
        <f t="shared" si="12"/>
        <v>3205.7086614173227</v>
      </c>
      <c r="F152" s="25">
        <f t="shared" si="13"/>
        <v>693.8976377952755</v>
      </c>
      <c r="G152" s="25">
        <f t="shared" si="14"/>
        <v>495972.1</v>
      </c>
      <c r="H152" s="25">
        <f t="shared" si="15"/>
        <v>4411891.5</v>
      </c>
      <c r="I152" s="24">
        <f t="shared" si="16"/>
        <v>1627205.0524934381</v>
      </c>
      <c r="J152" s="24">
        <f t="shared" si="17"/>
        <v>14474709.645669291</v>
      </c>
    </row>
    <row r="153" spans="1:10" x14ac:dyDescent="0.3">
      <c r="A153" s="24" t="s">
        <v>111</v>
      </c>
      <c r="B153" s="24" t="s">
        <v>112</v>
      </c>
      <c r="C153" s="24">
        <v>1027.0999999999999</v>
      </c>
      <c r="D153" s="24">
        <v>211.5</v>
      </c>
      <c r="E153" s="25">
        <f t="shared" si="12"/>
        <v>3369.7506561679784</v>
      </c>
      <c r="F153" s="25">
        <f t="shared" si="13"/>
        <v>693.8976377952755</v>
      </c>
      <c r="G153" s="25">
        <f t="shared" si="14"/>
        <v>496022.1</v>
      </c>
      <c r="H153" s="25">
        <f t="shared" si="15"/>
        <v>4411891.5</v>
      </c>
      <c r="I153" s="24">
        <f t="shared" si="16"/>
        <v>1627369.0944881889</v>
      </c>
      <c r="J153" s="24">
        <f t="shared" si="17"/>
        <v>14474709.645669291</v>
      </c>
    </row>
    <row r="154" spans="1:10" x14ac:dyDescent="0.3">
      <c r="A154" s="24" t="s">
        <v>111</v>
      </c>
      <c r="B154" s="24" t="s">
        <v>112</v>
      </c>
      <c r="C154" s="24">
        <v>627.1</v>
      </c>
      <c r="D154" s="24">
        <v>261.5</v>
      </c>
      <c r="E154" s="25">
        <f t="shared" si="12"/>
        <v>2057.4146981627296</v>
      </c>
      <c r="F154" s="25">
        <f t="shared" si="13"/>
        <v>857.93963254593166</v>
      </c>
      <c r="G154" s="25">
        <f t="shared" si="14"/>
        <v>495622.1</v>
      </c>
      <c r="H154" s="25">
        <f t="shared" si="15"/>
        <v>4411941.5</v>
      </c>
      <c r="I154" s="24">
        <f t="shared" si="16"/>
        <v>1626056.7585301835</v>
      </c>
      <c r="J154" s="24">
        <f t="shared" si="17"/>
        <v>14474873.687664041</v>
      </c>
    </row>
    <row r="155" spans="1:10" x14ac:dyDescent="0.3">
      <c r="A155" s="24" t="s">
        <v>111</v>
      </c>
      <c r="B155" s="24" t="s">
        <v>112</v>
      </c>
      <c r="C155" s="24">
        <v>677.1</v>
      </c>
      <c r="D155" s="24">
        <v>261.5</v>
      </c>
      <c r="E155" s="25">
        <f t="shared" si="12"/>
        <v>2221.4566929133857</v>
      </c>
      <c r="F155" s="25">
        <f t="shared" si="13"/>
        <v>857.93963254593166</v>
      </c>
      <c r="G155" s="25">
        <f t="shared" si="14"/>
        <v>495672.1</v>
      </c>
      <c r="H155" s="25">
        <f t="shared" si="15"/>
        <v>4411941.5</v>
      </c>
      <c r="I155" s="24">
        <f t="shared" si="16"/>
        <v>1626220.8005249342</v>
      </c>
      <c r="J155" s="24">
        <f t="shared" si="17"/>
        <v>14474873.687664041</v>
      </c>
    </row>
    <row r="156" spans="1:10" x14ac:dyDescent="0.3">
      <c r="A156" s="24" t="s">
        <v>111</v>
      </c>
      <c r="B156" s="24" t="s">
        <v>112</v>
      </c>
      <c r="C156" s="24">
        <v>727.1</v>
      </c>
      <c r="D156" s="24">
        <v>261.5</v>
      </c>
      <c r="E156" s="25">
        <f t="shared" si="12"/>
        <v>2385.4986876640419</v>
      </c>
      <c r="F156" s="25">
        <f t="shared" si="13"/>
        <v>857.93963254593166</v>
      </c>
      <c r="G156" s="25">
        <f t="shared" si="14"/>
        <v>495722.1</v>
      </c>
      <c r="H156" s="25">
        <f t="shared" si="15"/>
        <v>4411941.5</v>
      </c>
      <c r="I156" s="24">
        <f t="shared" si="16"/>
        <v>1626384.8425196849</v>
      </c>
      <c r="J156" s="24">
        <f t="shared" si="17"/>
        <v>14474873.687664041</v>
      </c>
    </row>
    <row r="157" spans="1:10" x14ac:dyDescent="0.3">
      <c r="A157" s="24" t="s">
        <v>111</v>
      </c>
      <c r="B157" s="24" t="s">
        <v>112</v>
      </c>
      <c r="C157" s="24">
        <v>777.1</v>
      </c>
      <c r="D157" s="24">
        <v>261.5</v>
      </c>
      <c r="E157" s="25">
        <f t="shared" si="12"/>
        <v>2549.540682414698</v>
      </c>
      <c r="F157" s="25">
        <f t="shared" si="13"/>
        <v>857.93963254593166</v>
      </c>
      <c r="G157" s="25">
        <f t="shared" si="14"/>
        <v>495772.1</v>
      </c>
      <c r="H157" s="25">
        <f t="shared" si="15"/>
        <v>4411941.5</v>
      </c>
      <c r="I157" s="24">
        <f t="shared" si="16"/>
        <v>1626548.8845144354</v>
      </c>
      <c r="J157" s="24">
        <f t="shared" si="17"/>
        <v>14474873.687664041</v>
      </c>
    </row>
    <row r="158" spans="1:10" x14ac:dyDescent="0.3">
      <c r="A158" s="24" t="s">
        <v>111</v>
      </c>
      <c r="B158" s="24" t="s">
        <v>112</v>
      </c>
      <c r="C158" s="24">
        <v>827.1</v>
      </c>
      <c r="D158" s="24">
        <v>261.5</v>
      </c>
      <c r="E158" s="25">
        <f t="shared" si="12"/>
        <v>2713.5826771653542</v>
      </c>
      <c r="F158" s="25">
        <f t="shared" si="13"/>
        <v>857.93963254593166</v>
      </c>
      <c r="G158" s="25">
        <f t="shared" si="14"/>
        <v>495822.1</v>
      </c>
      <c r="H158" s="25">
        <f t="shared" si="15"/>
        <v>4411941.5</v>
      </c>
      <c r="I158" s="24">
        <f t="shared" si="16"/>
        <v>1626712.9265091862</v>
      </c>
      <c r="J158" s="24">
        <f t="shared" si="17"/>
        <v>14474873.687664041</v>
      </c>
    </row>
    <row r="159" spans="1:10" x14ac:dyDescent="0.3">
      <c r="A159" s="24" t="s">
        <v>111</v>
      </c>
      <c r="B159" s="24" t="s">
        <v>112</v>
      </c>
      <c r="C159" s="24">
        <v>877.1</v>
      </c>
      <c r="D159" s="24">
        <v>261.5</v>
      </c>
      <c r="E159" s="25">
        <f t="shared" si="12"/>
        <v>2877.6246719160104</v>
      </c>
      <c r="F159" s="25">
        <f t="shared" si="13"/>
        <v>857.93963254593166</v>
      </c>
      <c r="G159" s="25">
        <f t="shared" si="14"/>
        <v>495872.1</v>
      </c>
      <c r="H159" s="25">
        <f t="shared" si="15"/>
        <v>4411941.5</v>
      </c>
      <c r="I159" s="24">
        <f t="shared" si="16"/>
        <v>1626876.9685039369</v>
      </c>
      <c r="J159" s="24">
        <f t="shared" si="17"/>
        <v>14474873.687664041</v>
      </c>
    </row>
    <row r="160" spans="1:10" x14ac:dyDescent="0.3">
      <c r="A160" s="24" t="s">
        <v>111</v>
      </c>
      <c r="B160" s="24" t="s">
        <v>112</v>
      </c>
      <c r="C160" s="24">
        <v>927.1</v>
      </c>
      <c r="D160" s="24">
        <v>261.5</v>
      </c>
      <c r="E160" s="25">
        <f t="shared" si="12"/>
        <v>3041.6666666666665</v>
      </c>
      <c r="F160" s="25">
        <f t="shared" si="13"/>
        <v>857.93963254593166</v>
      </c>
      <c r="G160" s="25">
        <f t="shared" si="14"/>
        <v>495922.1</v>
      </c>
      <c r="H160" s="25">
        <f t="shared" si="15"/>
        <v>4411941.5</v>
      </c>
      <c r="I160" s="24">
        <f t="shared" si="16"/>
        <v>1627041.0104986874</v>
      </c>
      <c r="J160" s="24">
        <f t="shared" si="17"/>
        <v>14474873.687664041</v>
      </c>
    </row>
    <row r="161" spans="1:10" x14ac:dyDescent="0.3">
      <c r="A161" s="24" t="s">
        <v>111</v>
      </c>
      <c r="B161" s="24" t="s">
        <v>112</v>
      </c>
      <c r="C161" s="24">
        <v>977.1</v>
      </c>
      <c r="D161" s="24">
        <v>261.5</v>
      </c>
      <c r="E161" s="25">
        <f t="shared" si="12"/>
        <v>3205.7086614173227</v>
      </c>
      <c r="F161" s="25">
        <f t="shared" si="13"/>
        <v>857.93963254593166</v>
      </c>
      <c r="G161" s="25">
        <f t="shared" si="14"/>
        <v>495972.1</v>
      </c>
      <c r="H161" s="25">
        <f t="shared" si="15"/>
        <v>4411941.5</v>
      </c>
      <c r="I161" s="24">
        <f t="shared" si="16"/>
        <v>1627205.0524934381</v>
      </c>
      <c r="J161" s="24">
        <f t="shared" si="17"/>
        <v>14474873.687664041</v>
      </c>
    </row>
    <row r="162" spans="1:10" x14ac:dyDescent="0.3">
      <c r="A162" s="24" t="s">
        <v>111</v>
      </c>
      <c r="B162" s="24" t="s">
        <v>112</v>
      </c>
      <c r="C162" s="24">
        <v>1027.0999999999999</v>
      </c>
      <c r="D162" s="24">
        <v>261.5</v>
      </c>
      <c r="E162" s="25">
        <f t="shared" si="12"/>
        <v>3369.7506561679784</v>
      </c>
      <c r="F162" s="25">
        <f t="shared" si="13"/>
        <v>857.93963254593166</v>
      </c>
      <c r="G162" s="25">
        <f t="shared" si="14"/>
        <v>496022.1</v>
      </c>
      <c r="H162" s="25">
        <f t="shared" si="15"/>
        <v>4411941.5</v>
      </c>
      <c r="I162" s="24">
        <f t="shared" si="16"/>
        <v>1627369.0944881889</v>
      </c>
      <c r="J162" s="24">
        <f t="shared" si="17"/>
        <v>14474873.687664041</v>
      </c>
    </row>
    <row r="163" spans="1:10" x14ac:dyDescent="0.3">
      <c r="A163" s="24" t="s">
        <v>111</v>
      </c>
      <c r="B163" s="24" t="s">
        <v>112</v>
      </c>
      <c r="C163" s="24">
        <v>677.1</v>
      </c>
      <c r="D163" s="24">
        <v>311.5</v>
      </c>
      <c r="E163" s="25">
        <f t="shared" si="12"/>
        <v>2221.4566929133857</v>
      </c>
      <c r="F163" s="25">
        <f t="shared" si="13"/>
        <v>1021.9816272965879</v>
      </c>
      <c r="G163" s="25">
        <f t="shared" si="14"/>
        <v>495672.1</v>
      </c>
      <c r="H163" s="25">
        <f t="shared" si="15"/>
        <v>4411991.5</v>
      </c>
      <c r="I163" s="24">
        <f t="shared" si="16"/>
        <v>1626220.8005249342</v>
      </c>
      <c r="J163" s="24">
        <f t="shared" si="17"/>
        <v>14475037.729658792</v>
      </c>
    </row>
    <row r="164" spans="1:10" x14ac:dyDescent="0.3">
      <c r="A164" s="24" t="s">
        <v>111</v>
      </c>
      <c r="B164" s="24" t="s">
        <v>112</v>
      </c>
      <c r="C164" s="24">
        <v>727.1</v>
      </c>
      <c r="D164" s="24">
        <v>311.5</v>
      </c>
      <c r="E164" s="25">
        <f t="shared" si="12"/>
        <v>2385.4986876640419</v>
      </c>
      <c r="F164" s="25">
        <f t="shared" si="13"/>
        <v>1021.9816272965879</v>
      </c>
      <c r="G164" s="25">
        <f t="shared" si="14"/>
        <v>495722.1</v>
      </c>
      <c r="H164" s="25">
        <f t="shared" si="15"/>
        <v>4411991.5</v>
      </c>
      <c r="I164" s="24">
        <f t="shared" si="16"/>
        <v>1626384.8425196849</v>
      </c>
      <c r="J164" s="24">
        <f t="shared" si="17"/>
        <v>14475037.729658792</v>
      </c>
    </row>
    <row r="165" spans="1:10" x14ac:dyDescent="0.3">
      <c r="A165" s="24" t="s">
        <v>111</v>
      </c>
      <c r="B165" s="24" t="s">
        <v>112</v>
      </c>
      <c r="C165" s="24">
        <v>777.1</v>
      </c>
      <c r="D165" s="24">
        <v>311.5</v>
      </c>
      <c r="E165" s="25">
        <f t="shared" si="12"/>
        <v>2549.540682414698</v>
      </c>
      <c r="F165" s="25">
        <f t="shared" si="13"/>
        <v>1021.9816272965879</v>
      </c>
      <c r="G165" s="25">
        <f t="shared" si="14"/>
        <v>495772.1</v>
      </c>
      <c r="H165" s="25">
        <f t="shared" si="15"/>
        <v>4411991.5</v>
      </c>
      <c r="I165" s="24">
        <f t="shared" si="16"/>
        <v>1626548.8845144354</v>
      </c>
      <c r="J165" s="24">
        <f t="shared" si="17"/>
        <v>14475037.729658792</v>
      </c>
    </row>
    <row r="166" spans="1:10" x14ac:dyDescent="0.3">
      <c r="A166" s="24" t="s">
        <v>111</v>
      </c>
      <c r="B166" s="24" t="s">
        <v>112</v>
      </c>
      <c r="C166" s="24">
        <v>827.1</v>
      </c>
      <c r="D166" s="24">
        <v>311.5</v>
      </c>
      <c r="E166" s="25">
        <f t="shared" si="12"/>
        <v>2713.5826771653542</v>
      </c>
      <c r="F166" s="25">
        <f t="shared" si="13"/>
        <v>1021.9816272965879</v>
      </c>
      <c r="G166" s="25">
        <f t="shared" si="14"/>
        <v>495822.1</v>
      </c>
      <c r="H166" s="25">
        <f t="shared" si="15"/>
        <v>4411991.5</v>
      </c>
      <c r="I166" s="24">
        <f t="shared" si="16"/>
        <v>1626712.9265091862</v>
      </c>
      <c r="J166" s="24">
        <f t="shared" si="17"/>
        <v>14475037.729658792</v>
      </c>
    </row>
    <row r="167" spans="1:10" x14ac:dyDescent="0.3">
      <c r="A167" s="24" t="s">
        <v>111</v>
      </c>
      <c r="B167" s="24" t="s">
        <v>112</v>
      </c>
      <c r="C167" s="24">
        <v>877.1</v>
      </c>
      <c r="D167" s="24">
        <v>311.5</v>
      </c>
      <c r="E167" s="25">
        <f t="shared" si="12"/>
        <v>2877.6246719160104</v>
      </c>
      <c r="F167" s="25">
        <f t="shared" si="13"/>
        <v>1021.9816272965879</v>
      </c>
      <c r="G167" s="25">
        <f t="shared" si="14"/>
        <v>495872.1</v>
      </c>
      <c r="H167" s="25">
        <f t="shared" si="15"/>
        <v>4411991.5</v>
      </c>
      <c r="I167" s="24">
        <f t="shared" si="16"/>
        <v>1626876.9685039369</v>
      </c>
      <c r="J167" s="24">
        <f t="shared" si="17"/>
        <v>14475037.729658792</v>
      </c>
    </row>
    <row r="168" spans="1:10" x14ac:dyDescent="0.3">
      <c r="A168" s="24" t="s">
        <v>111</v>
      </c>
      <c r="B168" s="24" t="s">
        <v>112</v>
      </c>
      <c r="C168" s="24">
        <v>927.1</v>
      </c>
      <c r="D168" s="24">
        <v>311.5</v>
      </c>
      <c r="E168" s="25">
        <f t="shared" si="12"/>
        <v>3041.6666666666665</v>
      </c>
      <c r="F168" s="25">
        <f t="shared" si="13"/>
        <v>1021.9816272965879</v>
      </c>
      <c r="G168" s="25">
        <f t="shared" si="14"/>
        <v>495922.1</v>
      </c>
      <c r="H168" s="25">
        <f t="shared" si="15"/>
        <v>4411991.5</v>
      </c>
      <c r="I168" s="24">
        <f t="shared" si="16"/>
        <v>1627041.0104986874</v>
      </c>
      <c r="J168" s="24">
        <f t="shared" si="17"/>
        <v>14475037.729658792</v>
      </c>
    </row>
    <row r="169" spans="1:10" x14ac:dyDescent="0.3">
      <c r="A169" s="24" t="s">
        <v>111</v>
      </c>
      <c r="B169" s="24" t="s">
        <v>112</v>
      </c>
      <c r="C169" s="24">
        <v>977.1</v>
      </c>
      <c r="D169" s="24">
        <v>311.5</v>
      </c>
      <c r="E169" s="25">
        <f t="shared" si="12"/>
        <v>3205.7086614173227</v>
      </c>
      <c r="F169" s="25">
        <f t="shared" si="13"/>
        <v>1021.9816272965879</v>
      </c>
      <c r="G169" s="25">
        <f t="shared" si="14"/>
        <v>495972.1</v>
      </c>
      <c r="H169" s="25">
        <f t="shared" si="15"/>
        <v>4411991.5</v>
      </c>
      <c r="I169" s="24">
        <f t="shared" si="16"/>
        <v>1627205.0524934381</v>
      </c>
      <c r="J169" s="24">
        <f t="shared" si="17"/>
        <v>14475037.729658792</v>
      </c>
    </row>
    <row r="170" spans="1:10" x14ac:dyDescent="0.3">
      <c r="A170" s="24" t="s">
        <v>111</v>
      </c>
      <c r="B170" s="24" t="s">
        <v>112</v>
      </c>
      <c r="C170" s="24">
        <v>1027.0999999999999</v>
      </c>
      <c r="D170" s="24">
        <v>311.5</v>
      </c>
      <c r="E170" s="25">
        <f t="shared" si="12"/>
        <v>3369.7506561679784</v>
      </c>
      <c r="F170" s="25">
        <f t="shared" si="13"/>
        <v>1021.9816272965879</v>
      </c>
      <c r="G170" s="25">
        <f t="shared" si="14"/>
        <v>496022.1</v>
      </c>
      <c r="H170" s="25">
        <f t="shared" si="15"/>
        <v>4411991.5</v>
      </c>
      <c r="I170" s="24">
        <f t="shared" si="16"/>
        <v>1627369.0944881889</v>
      </c>
      <c r="J170" s="24">
        <f t="shared" si="17"/>
        <v>14475037.729658792</v>
      </c>
    </row>
    <row r="171" spans="1:10" x14ac:dyDescent="0.3">
      <c r="A171" s="24" t="s">
        <v>111</v>
      </c>
      <c r="B171" s="24" t="s">
        <v>112</v>
      </c>
      <c r="C171" s="24">
        <v>677.1</v>
      </c>
      <c r="D171" s="24">
        <v>361.5</v>
      </c>
      <c r="E171" s="25">
        <f t="shared" si="12"/>
        <v>2221.4566929133857</v>
      </c>
      <c r="F171" s="25">
        <f t="shared" si="13"/>
        <v>1186.0236220472441</v>
      </c>
      <c r="G171" s="25">
        <f t="shared" si="14"/>
        <v>495672.1</v>
      </c>
      <c r="H171" s="25">
        <f t="shared" si="15"/>
        <v>4412041.5</v>
      </c>
      <c r="I171" s="24">
        <f t="shared" si="16"/>
        <v>1626220.8005249342</v>
      </c>
      <c r="J171" s="24">
        <f t="shared" si="17"/>
        <v>14475201.771653542</v>
      </c>
    </row>
    <row r="172" spans="1:10" x14ac:dyDescent="0.3">
      <c r="A172" s="24" t="s">
        <v>111</v>
      </c>
      <c r="B172" s="24" t="s">
        <v>112</v>
      </c>
      <c r="C172" s="24">
        <v>727.1</v>
      </c>
      <c r="D172" s="24">
        <v>361.5</v>
      </c>
      <c r="E172" s="25">
        <f t="shared" si="12"/>
        <v>2385.4986876640419</v>
      </c>
      <c r="F172" s="25">
        <f t="shared" si="13"/>
        <v>1186.0236220472441</v>
      </c>
      <c r="G172" s="25">
        <f t="shared" si="14"/>
        <v>495722.1</v>
      </c>
      <c r="H172" s="25">
        <f t="shared" si="15"/>
        <v>4412041.5</v>
      </c>
      <c r="I172" s="24">
        <f t="shared" si="16"/>
        <v>1626384.8425196849</v>
      </c>
      <c r="J172" s="24">
        <f t="shared" si="17"/>
        <v>14475201.771653542</v>
      </c>
    </row>
    <row r="173" spans="1:10" x14ac:dyDescent="0.3">
      <c r="A173" s="24" t="s">
        <v>111</v>
      </c>
      <c r="B173" s="24" t="s">
        <v>112</v>
      </c>
      <c r="C173" s="24">
        <v>777.1</v>
      </c>
      <c r="D173" s="24">
        <v>361.5</v>
      </c>
      <c r="E173" s="25">
        <f t="shared" si="12"/>
        <v>2549.540682414698</v>
      </c>
      <c r="F173" s="25">
        <f t="shared" si="13"/>
        <v>1186.0236220472441</v>
      </c>
      <c r="G173" s="25">
        <f t="shared" si="14"/>
        <v>495772.1</v>
      </c>
      <c r="H173" s="25">
        <f t="shared" si="15"/>
        <v>4412041.5</v>
      </c>
      <c r="I173" s="24">
        <f t="shared" si="16"/>
        <v>1626548.8845144354</v>
      </c>
      <c r="J173" s="24">
        <f t="shared" si="17"/>
        <v>14475201.771653542</v>
      </c>
    </row>
    <row r="174" spans="1:10" x14ac:dyDescent="0.3">
      <c r="A174" s="24" t="s">
        <v>111</v>
      </c>
      <c r="B174" s="24" t="s">
        <v>112</v>
      </c>
      <c r="C174" s="24">
        <v>827.1</v>
      </c>
      <c r="D174" s="24">
        <v>361.5</v>
      </c>
      <c r="E174" s="25">
        <f t="shared" si="12"/>
        <v>2713.5826771653542</v>
      </c>
      <c r="F174" s="25">
        <f t="shared" si="13"/>
        <v>1186.0236220472441</v>
      </c>
      <c r="G174" s="25">
        <f t="shared" si="14"/>
        <v>495822.1</v>
      </c>
      <c r="H174" s="25">
        <f t="shared" si="15"/>
        <v>4412041.5</v>
      </c>
      <c r="I174" s="24">
        <f t="shared" si="16"/>
        <v>1626712.9265091862</v>
      </c>
      <c r="J174" s="24">
        <f t="shared" si="17"/>
        <v>14475201.771653542</v>
      </c>
    </row>
    <row r="175" spans="1:10" x14ac:dyDescent="0.3">
      <c r="A175" s="24" t="s">
        <v>111</v>
      </c>
      <c r="B175" s="24" t="s">
        <v>112</v>
      </c>
      <c r="C175" s="24">
        <v>877.1</v>
      </c>
      <c r="D175" s="24">
        <v>361.5</v>
      </c>
      <c r="E175" s="25">
        <f t="shared" si="12"/>
        <v>2877.6246719160104</v>
      </c>
      <c r="F175" s="25">
        <f t="shared" si="13"/>
        <v>1186.0236220472441</v>
      </c>
      <c r="G175" s="25">
        <f t="shared" si="14"/>
        <v>495872.1</v>
      </c>
      <c r="H175" s="25">
        <f t="shared" si="15"/>
        <v>4412041.5</v>
      </c>
      <c r="I175" s="24">
        <f t="shared" si="16"/>
        <v>1626876.9685039369</v>
      </c>
      <c r="J175" s="24">
        <f t="shared" si="17"/>
        <v>14475201.771653542</v>
      </c>
    </row>
    <row r="176" spans="1:10" x14ac:dyDescent="0.3">
      <c r="A176" s="24" t="s">
        <v>111</v>
      </c>
      <c r="B176" s="24" t="s">
        <v>112</v>
      </c>
      <c r="C176" s="24">
        <v>927.1</v>
      </c>
      <c r="D176" s="24">
        <v>361.5</v>
      </c>
      <c r="E176" s="25">
        <f t="shared" si="12"/>
        <v>3041.6666666666665</v>
      </c>
      <c r="F176" s="25">
        <f t="shared" si="13"/>
        <v>1186.0236220472441</v>
      </c>
      <c r="G176" s="25">
        <f t="shared" si="14"/>
        <v>495922.1</v>
      </c>
      <c r="H176" s="25">
        <f t="shared" si="15"/>
        <v>4412041.5</v>
      </c>
      <c r="I176" s="24">
        <f t="shared" si="16"/>
        <v>1627041.0104986874</v>
      </c>
      <c r="J176" s="24">
        <f t="shared" si="17"/>
        <v>14475201.771653542</v>
      </c>
    </row>
    <row r="177" spans="1:10" x14ac:dyDescent="0.3">
      <c r="A177" s="24" t="s">
        <v>111</v>
      </c>
      <c r="B177" s="24" t="s">
        <v>112</v>
      </c>
      <c r="C177" s="24">
        <v>977.1</v>
      </c>
      <c r="D177" s="24">
        <v>361.5</v>
      </c>
      <c r="E177" s="25">
        <f t="shared" si="12"/>
        <v>3205.7086614173227</v>
      </c>
      <c r="F177" s="25">
        <f t="shared" si="13"/>
        <v>1186.0236220472441</v>
      </c>
      <c r="G177" s="25">
        <f t="shared" si="14"/>
        <v>495972.1</v>
      </c>
      <c r="H177" s="25">
        <f t="shared" si="15"/>
        <v>4412041.5</v>
      </c>
      <c r="I177" s="24">
        <f t="shared" si="16"/>
        <v>1627205.0524934381</v>
      </c>
      <c r="J177" s="24">
        <f t="shared" si="17"/>
        <v>14475201.771653542</v>
      </c>
    </row>
    <row r="178" spans="1:10" x14ac:dyDescent="0.3">
      <c r="A178" s="24" t="s">
        <v>111</v>
      </c>
      <c r="B178" s="24" t="s">
        <v>112</v>
      </c>
      <c r="C178" s="24">
        <v>1027.0999999999999</v>
      </c>
      <c r="D178" s="24">
        <v>361.5</v>
      </c>
      <c r="E178" s="25">
        <f t="shared" si="12"/>
        <v>3369.7506561679784</v>
      </c>
      <c r="F178" s="25">
        <f t="shared" si="13"/>
        <v>1186.0236220472441</v>
      </c>
      <c r="G178" s="25">
        <f t="shared" si="14"/>
        <v>496022.1</v>
      </c>
      <c r="H178" s="25">
        <f t="shared" si="15"/>
        <v>4412041.5</v>
      </c>
      <c r="I178" s="24">
        <f t="shared" si="16"/>
        <v>1627369.0944881889</v>
      </c>
      <c r="J178" s="24">
        <f t="shared" si="17"/>
        <v>14475201.771653542</v>
      </c>
    </row>
    <row r="179" spans="1:10" x14ac:dyDescent="0.3">
      <c r="A179" s="24" t="s">
        <v>111</v>
      </c>
      <c r="B179" s="24" t="s">
        <v>112</v>
      </c>
      <c r="C179" s="24">
        <v>677.1</v>
      </c>
      <c r="D179" s="24">
        <v>411.5</v>
      </c>
      <c r="E179" s="25">
        <f t="shared" si="12"/>
        <v>2221.4566929133857</v>
      </c>
      <c r="F179" s="25">
        <f t="shared" si="13"/>
        <v>1350.0656167979002</v>
      </c>
      <c r="G179" s="25">
        <f t="shared" si="14"/>
        <v>495672.1</v>
      </c>
      <c r="H179" s="25">
        <f t="shared" si="15"/>
        <v>4412091.5</v>
      </c>
      <c r="I179" s="24">
        <f t="shared" si="16"/>
        <v>1626220.8005249342</v>
      </c>
      <c r="J179" s="24">
        <f t="shared" si="17"/>
        <v>14475365.813648293</v>
      </c>
    </row>
    <row r="180" spans="1:10" x14ac:dyDescent="0.3">
      <c r="A180" s="24" t="s">
        <v>111</v>
      </c>
      <c r="B180" s="24" t="s">
        <v>112</v>
      </c>
      <c r="C180" s="24">
        <v>727.1</v>
      </c>
      <c r="D180" s="24">
        <v>411.5</v>
      </c>
      <c r="E180" s="25">
        <f t="shared" si="12"/>
        <v>2385.4986876640419</v>
      </c>
      <c r="F180" s="25">
        <f t="shared" si="13"/>
        <v>1350.0656167979002</v>
      </c>
      <c r="G180" s="25">
        <f t="shared" si="14"/>
        <v>495722.1</v>
      </c>
      <c r="H180" s="25">
        <f t="shared" si="15"/>
        <v>4412091.5</v>
      </c>
      <c r="I180" s="24">
        <f t="shared" si="16"/>
        <v>1626384.8425196849</v>
      </c>
      <c r="J180" s="24">
        <f t="shared" si="17"/>
        <v>14475365.813648293</v>
      </c>
    </row>
    <row r="181" spans="1:10" x14ac:dyDescent="0.3">
      <c r="A181" s="24" t="s">
        <v>111</v>
      </c>
      <c r="B181" s="24" t="s">
        <v>112</v>
      </c>
      <c r="C181" s="24">
        <v>777.1</v>
      </c>
      <c r="D181" s="24">
        <v>411.5</v>
      </c>
      <c r="E181" s="25">
        <f t="shared" si="12"/>
        <v>2549.540682414698</v>
      </c>
      <c r="F181" s="25">
        <f t="shared" si="13"/>
        <v>1350.0656167979002</v>
      </c>
      <c r="G181" s="25">
        <f t="shared" si="14"/>
        <v>495772.1</v>
      </c>
      <c r="H181" s="25">
        <f t="shared" si="15"/>
        <v>4412091.5</v>
      </c>
      <c r="I181" s="24">
        <f t="shared" si="16"/>
        <v>1626548.8845144354</v>
      </c>
      <c r="J181" s="24">
        <f t="shared" si="17"/>
        <v>14475365.813648293</v>
      </c>
    </row>
    <row r="182" spans="1:10" x14ac:dyDescent="0.3">
      <c r="A182" s="24" t="s">
        <v>111</v>
      </c>
      <c r="B182" s="24" t="s">
        <v>112</v>
      </c>
      <c r="C182" s="24">
        <v>827.1</v>
      </c>
      <c r="D182" s="24">
        <v>411.5</v>
      </c>
      <c r="E182" s="25">
        <f t="shared" si="12"/>
        <v>2713.5826771653542</v>
      </c>
      <c r="F182" s="25">
        <f t="shared" si="13"/>
        <v>1350.0656167979002</v>
      </c>
      <c r="G182" s="25">
        <f t="shared" si="14"/>
        <v>495822.1</v>
      </c>
      <c r="H182" s="25">
        <f t="shared" si="15"/>
        <v>4412091.5</v>
      </c>
      <c r="I182" s="24">
        <f t="shared" si="16"/>
        <v>1626712.9265091862</v>
      </c>
      <c r="J182" s="24">
        <f t="shared" si="17"/>
        <v>14475365.813648293</v>
      </c>
    </row>
    <row r="183" spans="1:10" x14ac:dyDescent="0.3">
      <c r="A183" s="24" t="s">
        <v>111</v>
      </c>
      <c r="B183" s="24" t="s">
        <v>112</v>
      </c>
      <c r="C183" s="24">
        <v>877.1</v>
      </c>
      <c r="D183" s="24">
        <v>411.5</v>
      </c>
      <c r="E183" s="25">
        <f t="shared" si="12"/>
        <v>2877.6246719160104</v>
      </c>
      <c r="F183" s="25">
        <f t="shared" si="13"/>
        <v>1350.0656167979002</v>
      </c>
      <c r="G183" s="25">
        <f t="shared" si="14"/>
        <v>495872.1</v>
      </c>
      <c r="H183" s="25">
        <f t="shared" si="15"/>
        <v>4412091.5</v>
      </c>
      <c r="I183" s="24">
        <f t="shared" si="16"/>
        <v>1626876.9685039369</v>
      </c>
      <c r="J183" s="24">
        <f t="shared" si="17"/>
        <v>14475365.813648293</v>
      </c>
    </row>
    <row r="184" spans="1:10" x14ac:dyDescent="0.3">
      <c r="A184" s="24" t="s">
        <v>111</v>
      </c>
      <c r="B184" s="24" t="s">
        <v>112</v>
      </c>
      <c r="C184" s="24">
        <v>927.1</v>
      </c>
      <c r="D184" s="24">
        <v>411.5</v>
      </c>
      <c r="E184" s="25">
        <f t="shared" si="12"/>
        <v>3041.6666666666665</v>
      </c>
      <c r="F184" s="25">
        <f t="shared" si="13"/>
        <v>1350.0656167979002</v>
      </c>
      <c r="G184" s="25">
        <f t="shared" si="14"/>
        <v>495922.1</v>
      </c>
      <c r="H184" s="25">
        <f t="shared" si="15"/>
        <v>4412091.5</v>
      </c>
      <c r="I184" s="24">
        <f t="shared" si="16"/>
        <v>1627041.0104986874</v>
      </c>
      <c r="J184" s="24">
        <f t="shared" si="17"/>
        <v>14475365.813648293</v>
      </c>
    </row>
    <row r="185" spans="1:10" x14ac:dyDescent="0.3">
      <c r="A185" s="24" t="s">
        <v>111</v>
      </c>
      <c r="B185" s="24" t="s">
        <v>112</v>
      </c>
      <c r="C185" s="24">
        <v>977.1</v>
      </c>
      <c r="D185" s="24">
        <v>411.5</v>
      </c>
      <c r="E185" s="25">
        <f t="shared" si="12"/>
        <v>3205.7086614173227</v>
      </c>
      <c r="F185" s="25">
        <f t="shared" si="13"/>
        <v>1350.0656167979002</v>
      </c>
      <c r="G185" s="25">
        <f t="shared" si="14"/>
        <v>495972.1</v>
      </c>
      <c r="H185" s="25">
        <f t="shared" si="15"/>
        <v>4412091.5</v>
      </c>
      <c r="I185" s="24">
        <f t="shared" si="16"/>
        <v>1627205.0524934381</v>
      </c>
      <c r="J185" s="24">
        <f t="shared" si="17"/>
        <v>14475365.813648293</v>
      </c>
    </row>
    <row r="186" spans="1:10" x14ac:dyDescent="0.3">
      <c r="A186" s="24" t="s">
        <v>111</v>
      </c>
      <c r="B186" s="24" t="s">
        <v>112</v>
      </c>
      <c r="C186" s="24">
        <v>1027.0999999999999</v>
      </c>
      <c r="D186" s="24">
        <v>411.5</v>
      </c>
      <c r="E186" s="25">
        <f t="shared" si="12"/>
        <v>3369.7506561679784</v>
      </c>
      <c r="F186" s="25">
        <f t="shared" si="13"/>
        <v>1350.0656167979002</v>
      </c>
      <c r="G186" s="25">
        <f t="shared" si="14"/>
        <v>496022.1</v>
      </c>
      <c r="H186" s="25">
        <f t="shared" si="15"/>
        <v>4412091.5</v>
      </c>
      <c r="I186" s="24">
        <f t="shared" si="16"/>
        <v>1627369.0944881889</v>
      </c>
      <c r="J186" s="24">
        <f t="shared" si="17"/>
        <v>14475365.813648293</v>
      </c>
    </row>
    <row r="187" spans="1:10" x14ac:dyDescent="0.3">
      <c r="A187" s="24" t="s">
        <v>111</v>
      </c>
      <c r="B187" s="24" t="s">
        <v>112</v>
      </c>
      <c r="C187" s="24">
        <v>677.1</v>
      </c>
      <c r="D187" s="24">
        <v>461.5</v>
      </c>
      <c r="E187" s="25">
        <f t="shared" si="12"/>
        <v>2221.4566929133857</v>
      </c>
      <c r="F187" s="25">
        <f t="shared" si="13"/>
        <v>1514.1076115485564</v>
      </c>
      <c r="G187" s="25">
        <f t="shared" si="14"/>
        <v>495672.1</v>
      </c>
      <c r="H187" s="25">
        <f t="shared" si="15"/>
        <v>4412141.5</v>
      </c>
      <c r="I187" s="24">
        <f t="shared" si="16"/>
        <v>1626220.8005249342</v>
      </c>
      <c r="J187" s="24">
        <f t="shared" si="17"/>
        <v>14475529.855643043</v>
      </c>
    </row>
    <row r="188" spans="1:10" x14ac:dyDescent="0.3">
      <c r="A188" s="24" t="s">
        <v>111</v>
      </c>
      <c r="B188" s="24" t="s">
        <v>112</v>
      </c>
      <c r="C188" s="24">
        <v>727.1</v>
      </c>
      <c r="D188" s="24">
        <v>461.5</v>
      </c>
      <c r="E188" s="25">
        <f t="shared" si="12"/>
        <v>2385.4986876640419</v>
      </c>
      <c r="F188" s="25">
        <f t="shared" si="13"/>
        <v>1514.1076115485564</v>
      </c>
      <c r="G188" s="25">
        <f t="shared" si="14"/>
        <v>495722.1</v>
      </c>
      <c r="H188" s="25">
        <f t="shared" si="15"/>
        <v>4412141.5</v>
      </c>
      <c r="I188" s="24">
        <f t="shared" si="16"/>
        <v>1626384.8425196849</v>
      </c>
      <c r="J188" s="24">
        <f t="shared" si="17"/>
        <v>14475529.855643043</v>
      </c>
    </row>
    <row r="189" spans="1:10" x14ac:dyDescent="0.3">
      <c r="A189" s="24" t="s">
        <v>111</v>
      </c>
      <c r="B189" s="24" t="s">
        <v>112</v>
      </c>
      <c r="C189" s="24">
        <v>777.1</v>
      </c>
      <c r="D189" s="24">
        <v>461.5</v>
      </c>
      <c r="E189" s="25">
        <f t="shared" si="12"/>
        <v>2549.540682414698</v>
      </c>
      <c r="F189" s="25">
        <f t="shared" si="13"/>
        <v>1514.1076115485564</v>
      </c>
      <c r="G189" s="25">
        <f t="shared" si="14"/>
        <v>495772.1</v>
      </c>
      <c r="H189" s="25">
        <f t="shared" si="15"/>
        <v>4412141.5</v>
      </c>
      <c r="I189" s="24">
        <f t="shared" si="16"/>
        <v>1626548.8845144354</v>
      </c>
      <c r="J189" s="24">
        <f t="shared" si="17"/>
        <v>14475529.855643043</v>
      </c>
    </row>
    <row r="190" spans="1:10" x14ac:dyDescent="0.3">
      <c r="A190" s="24" t="s">
        <v>111</v>
      </c>
      <c r="B190" s="24" t="s">
        <v>112</v>
      </c>
      <c r="C190" s="24">
        <v>827.1</v>
      </c>
      <c r="D190" s="24">
        <v>461.5</v>
      </c>
      <c r="E190" s="25">
        <f t="shared" si="12"/>
        <v>2713.5826771653542</v>
      </c>
      <c r="F190" s="25">
        <f t="shared" si="13"/>
        <v>1514.1076115485564</v>
      </c>
      <c r="G190" s="25">
        <f t="shared" si="14"/>
        <v>495822.1</v>
      </c>
      <c r="H190" s="25">
        <f t="shared" si="15"/>
        <v>4412141.5</v>
      </c>
      <c r="I190" s="24">
        <f t="shared" si="16"/>
        <v>1626712.9265091862</v>
      </c>
      <c r="J190" s="24">
        <f t="shared" si="17"/>
        <v>14475529.855643043</v>
      </c>
    </row>
    <row r="191" spans="1:10" x14ac:dyDescent="0.3">
      <c r="A191" s="24" t="s">
        <v>111</v>
      </c>
      <c r="B191" s="24" t="s">
        <v>112</v>
      </c>
      <c r="C191" s="24">
        <v>877.1</v>
      </c>
      <c r="D191" s="24">
        <v>461.5</v>
      </c>
      <c r="E191" s="25">
        <f t="shared" si="12"/>
        <v>2877.6246719160104</v>
      </c>
      <c r="F191" s="25">
        <f t="shared" si="13"/>
        <v>1514.1076115485564</v>
      </c>
      <c r="G191" s="25">
        <f t="shared" si="14"/>
        <v>495872.1</v>
      </c>
      <c r="H191" s="25">
        <f t="shared" si="15"/>
        <v>4412141.5</v>
      </c>
      <c r="I191" s="24">
        <f t="shared" si="16"/>
        <v>1626876.9685039369</v>
      </c>
      <c r="J191" s="24">
        <f t="shared" si="17"/>
        <v>14475529.855643043</v>
      </c>
    </row>
    <row r="192" spans="1:10" x14ac:dyDescent="0.3">
      <c r="A192" s="24" t="s">
        <v>111</v>
      </c>
      <c r="B192" s="24" t="s">
        <v>112</v>
      </c>
      <c r="C192" s="24">
        <v>927.1</v>
      </c>
      <c r="D192" s="24">
        <v>461.5</v>
      </c>
      <c r="E192" s="25">
        <f t="shared" si="12"/>
        <v>3041.6666666666665</v>
      </c>
      <c r="F192" s="25">
        <f t="shared" si="13"/>
        <v>1514.1076115485564</v>
      </c>
      <c r="G192" s="25">
        <f t="shared" si="14"/>
        <v>495922.1</v>
      </c>
      <c r="H192" s="25">
        <f t="shared" si="15"/>
        <v>4412141.5</v>
      </c>
      <c r="I192" s="24">
        <f t="shared" si="16"/>
        <v>1627041.0104986874</v>
      </c>
      <c r="J192" s="24">
        <f t="shared" si="17"/>
        <v>14475529.855643043</v>
      </c>
    </row>
    <row r="193" spans="1:10" x14ac:dyDescent="0.3">
      <c r="A193" s="24" t="s">
        <v>111</v>
      </c>
      <c r="B193" s="24" t="s">
        <v>112</v>
      </c>
      <c r="C193" s="24">
        <v>977.1</v>
      </c>
      <c r="D193" s="24">
        <v>461.5</v>
      </c>
      <c r="E193" s="25">
        <f t="shared" si="12"/>
        <v>3205.7086614173227</v>
      </c>
      <c r="F193" s="25">
        <f t="shared" si="13"/>
        <v>1514.1076115485564</v>
      </c>
      <c r="G193" s="25">
        <f t="shared" si="14"/>
        <v>495972.1</v>
      </c>
      <c r="H193" s="25">
        <f t="shared" si="15"/>
        <v>4412141.5</v>
      </c>
      <c r="I193" s="24">
        <f t="shared" si="16"/>
        <v>1627205.0524934381</v>
      </c>
      <c r="J193" s="24">
        <f t="shared" si="17"/>
        <v>14475529.855643043</v>
      </c>
    </row>
    <row r="194" spans="1:10" x14ac:dyDescent="0.3">
      <c r="A194" s="24" t="s">
        <v>111</v>
      </c>
      <c r="B194" s="24" t="s">
        <v>112</v>
      </c>
      <c r="C194" s="24">
        <v>1027.0999999999999</v>
      </c>
      <c r="D194" s="24">
        <v>461.5</v>
      </c>
      <c r="E194" s="25">
        <f t="shared" si="12"/>
        <v>3369.7506561679784</v>
      </c>
      <c r="F194" s="25">
        <f t="shared" si="13"/>
        <v>1514.1076115485564</v>
      </c>
      <c r="G194" s="25">
        <f t="shared" si="14"/>
        <v>496022.1</v>
      </c>
      <c r="H194" s="25">
        <f t="shared" si="15"/>
        <v>4412141.5</v>
      </c>
      <c r="I194" s="24">
        <f t="shared" si="16"/>
        <v>1627369.0944881889</v>
      </c>
      <c r="J194" s="24">
        <f t="shared" si="17"/>
        <v>14475529.855643043</v>
      </c>
    </row>
    <row r="195" spans="1:10" x14ac:dyDescent="0.3">
      <c r="A195" s="24" t="s">
        <v>111</v>
      </c>
      <c r="B195" s="24" t="s">
        <v>112</v>
      </c>
      <c r="C195" s="24">
        <v>677.1</v>
      </c>
      <c r="D195" s="24">
        <v>511.5</v>
      </c>
      <c r="E195" s="25">
        <f t="shared" si="12"/>
        <v>2221.4566929133857</v>
      </c>
      <c r="F195" s="25">
        <f t="shared" si="13"/>
        <v>1678.1496062992126</v>
      </c>
      <c r="G195" s="25">
        <f t="shared" si="14"/>
        <v>495672.1</v>
      </c>
      <c r="H195" s="25">
        <f t="shared" si="15"/>
        <v>4412191.5</v>
      </c>
      <c r="I195" s="24">
        <f t="shared" si="16"/>
        <v>1626220.8005249342</v>
      </c>
      <c r="J195" s="24">
        <f t="shared" si="17"/>
        <v>14475693.897637794</v>
      </c>
    </row>
    <row r="196" spans="1:10" x14ac:dyDescent="0.3">
      <c r="A196" s="24" t="s">
        <v>111</v>
      </c>
      <c r="B196" s="24" t="s">
        <v>112</v>
      </c>
      <c r="C196" s="24">
        <v>727.1</v>
      </c>
      <c r="D196" s="24">
        <v>511.5</v>
      </c>
      <c r="E196" s="25">
        <f t="shared" si="12"/>
        <v>2385.4986876640419</v>
      </c>
      <c r="F196" s="25">
        <f t="shared" si="13"/>
        <v>1678.1496062992126</v>
      </c>
      <c r="G196" s="25">
        <f t="shared" si="14"/>
        <v>495722.1</v>
      </c>
      <c r="H196" s="25">
        <f t="shared" si="15"/>
        <v>4412191.5</v>
      </c>
      <c r="I196" s="24">
        <f t="shared" si="16"/>
        <v>1626384.8425196849</v>
      </c>
      <c r="J196" s="24">
        <f t="shared" si="17"/>
        <v>14475693.897637794</v>
      </c>
    </row>
    <row r="197" spans="1:10" x14ac:dyDescent="0.3">
      <c r="A197" s="24" t="s">
        <v>111</v>
      </c>
      <c r="B197" s="24" t="s">
        <v>112</v>
      </c>
      <c r="C197" s="24">
        <v>777.1</v>
      </c>
      <c r="D197" s="24">
        <v>511.5</v>
      </c>
      <c r="E197" s="25">
        <f t="shared" si="12"/>
        <v>2549.540682414698</v>
      </c>
      <c r="F197" s="25">
        <f t="shared" si="13"/>
        <v>1678.1496062992126</v>
      </c>
      <c r="G197" s="25">
        <f t="shared" si="14"/>
        <v>495772.1</v>
      </c>
      <c r="H197" s="25">
        <f t="shared" si="15"/>
        <v>4412191.5</v>
      </c>
      <c r="I197" s="24">
        <f t="shared" si="16"/>
        <v>1626548.8845144354</v>
      </c>
      <c r="J197" s="24">
        <f t="shared" si="17"/>
        <v>14475693.897637794</v>
      </c>
    </row>
    <row r="198" spans="1:10" x14ac:dyDescent="0.3">
      <c r="A198" s="24" t="s">
        <v>111</v>
      </c>
      <c r="B198" s="24" t="s">
        <v>112</v>
      </c>
      <c r="C198" s="24">
        <v>827.1</v>
      </c>
      <c r="D198" s="24">
        <v>511.5</v>
      </c>
      <c r="E198" s="25">
        <f t="shared" ref="E198:E261" si="18">C198/0.3048</f>
        <v>2713.5826771653542</v>
      </c>
      <c r="F198" s="25">
        <f t="shared" ref="F198:F261" si="19">D198/0.3048</f>
        <v>1678.1496062992126</v>
      </c>
      <c r="G198" s="25">
        <f t="shared" ref="G198:G261" si="20">($G$2-$C$2)+C198</f>
        <v>495822.1</v>
      </c>
      <c r="H198" s="25">
        <f t="shared" ref="H198:H261" si="21">($H$2-$D$2)+D198</f>
        <v>4412191.5</v>
      </c>
      <c r="I198" s="24">
        <f t="shared" ref="I198:I261" si="22">G198/0.3048</f>
        <v>1626712.9265091862</v>
      </c>
      <c r="J198" s="24">
        <f t="shared" ref="J198:J261" si="23">H198/0.3048</f>
        <v>14475693.897637794</v>
      </c>
    </row>
    <row r="199" spans="1:10" x14ac:dyDescent="0.3">
      <c r="A199" s="24" t="s">
        <v>111</v>
      </c>
      <c r="B199" s="24" t="s">
        <v>112</v>
      </c>
      <c r="C199" s="24">
        <v>877.1</v>
      </c>
      <c r="D199" s="24">
        <v>511.5</v>
      </c>
      <c r="E199" s="25">
        <f t="shared" si="18"/>
        <v>2877.6246719160104</v>
      </c>
      <c r="F199" s="25">
        <f t="shared" si="19"/>
        <v>1678.1496062992126</v>
      </c>
      <c r="G199" s="25">
        <f t="shared" si="20"/>
        <v>495872.1</v>
      </c>
      <c r="H199" s="25">
        <f t="shared" si="21"/>
        <v>4412191.5</v>
      </c>
      <c r="I199" s="24">
        <f t="shared" si="22"/>
        <v>1626876.9685039369</v>
      </c>
      <c r="J199" s="24">
        <f t="shared" si="23"/>
        <v>14475693.897637794</v>
      </c>
    </row>
    <row r="200" spans="1:10" x14ac:dyDescent="0.3">
      <c r="A200" s="24" t="s">
        <v>111</v>
      </c>
      <c r="B200" s="24" t="s">
        <v>112</v>
      </c>
      <c r="C200" s="24">
        <v>927.1</v>
      </c>
      <c r="D200" s="24">
        <v>511.5</v>
      </c>
      <c r="E200" s="25">
        <f t="shared" si="18"/>
        <v>3041.6666666666665</v>
      </c>
      <c r="F200" s="25">
        <f t="shared" si="19"/>
        <v>1678.1496062992126</v>
      </c>
      <c r="G200" s="25">
        <f t="shared" si="20"/>
        <v>495922.1</v>
      </c>
      <c r="H200" s="25">
        <f t="shared" si="21"/>
        <v>4412191.5</v>
      </c>
      <c r="I200" s="24">
        <f t="shared" si="22"/>
        <v>1627041.0104986874</v>
      </c>
      <c r="J200" s="24">
        <f t="shared" si="23"/>
        <v>14475693.897637794</v>
      </c>
    </row>
    <row r="201" spans="1:10" x14ac:dyDescent="0.3">
      <c r="A201" s="24" t="s">
        <v>111</v>
      </c>
      <c r="B201" s="24" t="s">
        <v>112</v>
      </c>
      <c r="C201" s="24">
        <v>977.1</v>
      </c>
      <c r="D201" s="24">
        <v>511.5</v>
      </c>
      <c r="E201" s="25">
        <f t="shared" si="18"/>
        <v>3205.7086614173227</v>
      </c>
      <c r="F201" s="25">
        <f t="shared" si="19"/>
        <v>1678.1496062992126</v>
      </c>
      <c r="G201" s="25">
        <f t="shared" si="20"/>
        <v>495972.1</v>
      </c>
      <c r="H201" s="25">
        <f t="shared" si="21"/>
        <v>4412191.5</v>
      </c>
      <c r="I201" s="24">
        <f t="shared" si="22"/>
        <v>1627205.0524934381</v>
      </c>
      <c r="J201" s="24">
        <f t="shared" si="23"/>
        <v>14475693.897637794</v>
      </c>
    </row>
    <row r="202" spans="1:10" x14ac:dyDescent="0.3">
      <c r="A202" s="24" t="s">
        <v>111</v>
      </c>
      <c r="B202" s="24" t="s">
        <v>112</v>
      </c>
      <c r="C202" s="24">
        <v>1027.0999999999999</v>
      </c>
      <c r="D202" s="24">
        <v>511.5</v>
      </c>
      <c r="E202" s="25">
        <f t="shared" si="18"/>
        <v>3369.7506561679784</v>
      </c>
      <c r="F202" s="25">
        <f t="shared" si="19"/>
        <v>1678.1496062992126</v>
      </c>
      <c r="G202" s="25">
        <f t="shared" si="20"/>
        <v>496022.1</v>
      </c>
      <c r="H202" s="25">
        <f t="shared" si="21"/>
        <v>4412191.5</v>
      </c>
      <c r="I202" s="24">
        <f t="shared" si="22"/>
        <v>1627369.0944881889</v>
      </c>
      <c r="J202" s="24">
        <f t="shared" si="23"/>
        <v>14475693.897637794</v>
      </c>
    </row>
    <row r="203" spans="1:10" x14ac:dyDescent="0.3">
      <c r="A203" s="24" t="s">
        <v>111</v>
      </c>
      <c r="B203" s="24" t="s">
        <v>112</v>
      </c>
      <c r="C203" s="24">
        <v>677.1</v>
      </c>
      <c r="D203" s="24">
        <v>561.5</v>
      </c>
      <c r="E203" s="25">
        <f t="shared" si="18"/>
        <v>2221.4566929133857</v>
      </c>
      <c r="F203" s="25">
        <f t="shared" si="19"/>
        <v>1842.1916010498687</v>
      </c>
      <c r="G203" s="25">
        <f t="shared" si="20"/>
        <v>495672.1</v>
      </c>
      <c r="H203" s="25">
        <f t="shared" si="21"/>
        <v>4412241.5</v>
      </c>
      <c r="I203" s="24">
        <f t="shared" si="22"/>
        <v>1626220.8005249342</v>
      </c>
      <c r="J203" s="24">
        <f t="shared" si="23"/>
        <v>14475857.939632544</v>
      </c>
    </row>
    <row r="204" spans="1:10" x14ac:dyDescent="0.3">
      <c r="A204" s="24" t="s">
        <v>111</v>
      </c>
      <c r="B204" s="24" t="s">
        <v>112</v>
      </c>
      <c r="C204" s="24">
        <v>727.1</v>
      </c>
      <c r="D204" s="24">
        <v>561.5</v>
      </c>
      <c r="E204" s="25">
        <f t="shared" si="18"/>
        <v>2385.4986876640419</v>
      </c>
      <c r="F204" s="25">
        <f t="shared" si="19"/>
        <v>1842.1916010498687</v>
      </c>
      <c r="G204" s="25">
        <f t="shared" si="20"/>
        <v>495722.1</v>
      </c>
      <c r="H204" s="25">
        <f t="shared" si="21"/>
        <v>4412241.5</v>
      </c>
      <c r="I204" s="24">
        <f t="shared" si="22"/>
        <v>1626384.8425196849</v>
      </c>
      <c r="J204" s="24">
        <f t="shared" si="23"/>
        <v>14475857.939632544</v>
      </c>
    </row>
    <row r="205" spans="1:10" x14ac:dyDescent="0.3">
      <c r="A205" s="24" t="s">
        <v>111</v>
      </c>
      <c r="B205" s="24" t="s">
        <v>112</v>
      </c>
      <c r="C205" s="24">
        <v>777.1</v>
      </c>
      <c r="D205" s="24">
        <v>561.5</v>
      </c>
      <c r="E205" s="25">
        <f t="shared" si="18"/>
        <v>2549.540682414698</v>
      </c>
      <c r="F205" s="25">
        <f t="shared" si="19"/>
        <v>1842.1916010498687</v>
      </c>
      <c r="G205" s="25">
        <f t="shared" si="20"/>
        <v>495772.1</v>
      </c>
      <c r="H205" s="25">
        <f t="shared" si="21"/>
        <v>4412241.5</v>
      </c>
      <c r="I205" s="24">
        <f t="shared" si="22"/>
        <v>1626548.8845144354</v>
      </c>
      <c r="J205" s="24">
        <f t="shared" si="23"/>
        <v>14475857.939632544</v>
      </c>
    </row>
    <row r="206" spans="1:10" x14ac:dyDescent="0.3">
      <c r="A206" s="24" t="s">
        <v>111</v>
      </c>
      <c r="B206" s="24" t="s">
        <v>112</v>
      </c>
      <c r="C206" s="24">
        <v>827.1</v>
      </c>
      <c r="D206" s="24">
        <v>561.5</v>
      </c>
      <c r="E206" s="25">
        <f t="shared" si="18"/>
        <v>2713.5826771653542</v>
      </c>
      <c r="F206" s="25">
        <f t="shared" si="19"/>
        <v>1842.1916010498687</v>
      </c>
      <c r="G206" s="25">
        <f t="shared" si="20"/>
        <v>495822.1</v>
      </c>
      <c r="H206" s="25">
        <f t="shared" si="21"/>
        <v>4412241.5</v>
      </c>
      <c r="I206" s="24">
        <f t="shared" si="22"/>
        <v>1626712.9265091862</v>
      </c>
      <c r="J206" s="24">
        <f t="shared" si="23"/>
        <v>14475857.939632544</v>
      </c>
    </row>
    <row r="207" spans="1:10" x14ac:dyDescent="0.3">
      <c r="A207" s="24" t="s">
        <v>111</v>
      </c>
      <c r="B207" s="24" t="s">
        <v>112</v>
      </c>
      <c r="C207" s="24">
        <v>877.1</v>
      </c>
      <c r="D207" s="24">
        <v>561.5</v>
      </c>
      <c r="E207" s="25">
        <f t="shared" si="18"/>
        <v>2877.6246719160104</v>
      </c>
      <c r="F207" s="25">
        <f t="shared" si="19"/>
        <v>1842.1916010498687</v>
      </c>
      <c r="G207" s="25">
        <f t="shared" si="20"/>
        <v>495872.1</v>
      </c>
      <c r="H207" s="25">
        <f t="shared" si="21"/>
        <v>4412241.5</v>
      </c>
      <c r="I207" s="24">
        <f t="shared" si="22"/>
        <v>1626876.9685039369</v>
      </c>
      <c r="J207" s="24">
        <f t="shared" si="23"/>
        <v>14475857.939632544</v>
      </c>
    </row>
    <row r="208" spans="1:10" x14ac:dyDescent="0.3">
      <c r="A208" s="24" t="s">
        <v>111</v>
      </c>
      <c r="B208" s="24" t="s">
        <v>112</v>
      </c>
      <c r="C208" s="24">
        <v>927.1</v>
      </c>
      <c r="D208" s="24">
        <v>561.5</v>
      </c>
      <c r="E208" s="25">
        <f t="shared" si="18"/>
        <v>3041.6666666666665</v>
      </c>
      <c r="F208" s="25">
        <f t="shared" si="19"/>
        <v>1842.1916010498687</v>
      </c>
      <c r="G208" s="25">
        <f t="shared" si="20"/>
        <v>495922.1</v>
      </c>
      <c r="H208" s="25">
        <f t="shared" si="21"/>
        <v>4412241.5</v>
      </c>
      <c r="I208" s="24">
        <f t="shared" si="22"/>
        <v>1627041.0104986874</v>
      </c>
      <c r="J208" s="24">
        <f t="shared" si="23"/>
        <v>14475857.939632544</v>
      </c>
    </row>
    <row r="209" spans="1:10" x14ac:dyDescent="0.3">
      <c r="A209" s="24" t="s">
        <v>111</v>
      </c>
      <c r="B209" s="24" t="s">
        <v>112</v>
      </c>
      <c r="C209" s="24">
        <v>977.1</v>
      </c>
      <c r="D209" s="24">
        <v>561.5</v>
      </c>
      <c r="E209" s="25">
        <f t="shared" si="18"/>
        <v>3205.7086614173227</v>
      </c>
      <c r="F209" s="25">
        <f t="shared" si="19"/>
        <v>1842.1916010498687</v>
      </c>
      <c r="G209" s="25">
        <f t="shared" si="20"/>
        <v>495972.1</v>
      </c>
      <c r="H209" s="25">
        <f t="shared" si="21"/>
        <v>4412241.5</v>
      </c>
      <c r="I209" s="24">
        <f t="shared" si="22"/>
        <v>1627205.0524934381</v>
      </c>
      <c r="J209" s="24">
        <f t="shared" si="23"/>
        <v>14475857.939632544</v>
      </c>
    </row>
    <row r="210" spans="1:10" x14ac:dyDescent="0.3">
      <c r="A210" s="24" t="s">
        <v>111</v>
      </c>
      <c r="B210" s="24" t="s">
        <v>112</v>
      </c>
      <c r="C210" s="24">
        <v>1027.0999999999999</v>
      </c>
      <c r="D210" s="24">
        <v>561.5</v>
      </c>
      <c r="E210" s="25">
        <f t="shared" si="18"/>
        <v>3369.7506561679784</v>
      </c>
      <c r="F210" s="25">
        <f t="shared" si="19"/>
        <v>1842.1916010498687</v>
      </c>
      <c r="G210" s="25">
        <f t="shared" si="20"/>
        <v>496022.1</v>
      </c>
      <c r="H210" s="25">
        <f t="shared" si="21"/>
        <v>4412241.5</v>
      </c>
      <c r="I210" s="24">
        <f t="shared" si="22"/>
        <v>1627369.0944881889</v>
      </c>
      <c r="J210" s="24">
        <f t="shared" si="23"/>
        <v>14475857.939632544</v>
      </c>
    </row>
    <row r="211" spans="1:10" x14ac:dyDescent="0.3">
      <c r="A211" s="24" t="s">
        <v>111</v>
      </c>
      <c r="B211" s="24" t="s">
        <v>112</v>
      </c>
      <c r="C211" s="24">
        <v>677.1</v>
      </c>
      <c r="D211" s="24">
        <v>611.5</v>
      </c>
      <c r="E211" s="25">
        <f t="shared" si="18"/>
        <v>2221.4566929133857</v>
      </c>
      <c r="F211" s="25">
        <f t="shared" si="19"/>
        <v>2006.2335958005249</v>
      </c>
      <c r="G211" s="25">
        <f t="shared" si="20"/>
        <v>495672.1</v>
      </c>
      <c r="H211" s="25">
        <f t="shared" si="21"/>
        <v>4412291.5</v>
      </c>
      <c r="I211" s="24">
        <f t="shared" si="22"/>
        <v>1626220.8005249342</v>
      </c>
      <c r="J211" s="24">
        <f t="shared" si="23"/>
        <v>14476021.981627297</v>
      </c>
    </row>
    <row r="212" spans="1:10" x14ac:dyDescent="0.3">
      <c r="A212" s="24" t="s">
        <v>111</v>
      </c>
      <c r="B212" s="24" t="s">
        <v>112</v>
      </c>
      <c r="C212" s="24">
        <v>727.1</v>
      </c>
      <c r="D212" s="24">
        <v>611.5</v>
      </c>
      <c r="E212" s="25">
        <f t="shared" si="18"/>
        <v>2385.4986876640419</v>
      </c>
      <c r="F212" s="25">
        <f t="shared" si="19"/>
        <v>2006.2335958005249</v>
      </c>
      <c r="G212" s="25">
        <f t="shared" si="20"/>
        <v>495722.1</v>
      </c>
      <c r="H212" s="25">
        <f t="shared" si="21"/>
        <v>4412291.5</v>
      </c>
      <c r="I212" s="24">
        <f t="shared" si="22"/>
        <v>1626384.8425196849</v>
      </c>
      <c r="J212" s="24">
        <f t="shared" si="23"/>
        <v>14476021.981627297</v>
      </c>
    </row>
    <row r="213" spans="1:10" x14ac:dyDescent="0.3">
      <c r="A213" s="24" t="s">
        <v>111</v>
      </c>
      <c r="B213" s="24" t="s">
        <v>112</v>
      </c>
      <c r="C213" s="24">
        <v>777.1</v>
      </c>
      <c r="D213" s="24">
        <v>611.5</v>
      </c>
      <c r="E213" s="25">
        <f t="shared" si="18"/>
        <v>2549.540682414698</v>
      </c>
      <c r="F213" s="25">
        <f t="shared" si="19"/>
        <v>2006.2335958005249</v>
      </c>
      <c r="G213" s="25">
        <f t="shared" si="20"/>
        <v>495772.1</v>
      </c>
      <c r="H213" s="25">
        <f t="shared" si="21"/>
        <v>4412291.5</v>
      </c>
      <c r="I213" s="24">
        <f t="shared" si="22"/>
        <v>1626548.8845144354</v>
      </c>
      <c r="J213" s="24">
        <f t="shared" si="23"/>
        <v>14476021.981627297</v>
      </c>
    </row>
    <row r="214" spans="1:10" x14ac:dyDescent="0.3">
      <c r="A214" s="24" t="s">
        <v>111</v>
      </c>
      <c r="B214" s="24" t="s">
        <v>112</v>
      </c>
      <c r="C214" s="24">
        <v>827.1</v>
      </c>
      <c r="D214" s="24">
        <v>611.5</v>
      </c>
      <c r="E214" s="25">
        <f t="shared" si="18"/>
        <v>2713.5826771653542</v>
      </c>
      <c r="F214" s="25">
        <f t="shared" si="19"/>
        <v>2006.2335958005249</v>
      </c>
      <c r="G214" s="25">
        <f t="shared" si="20"/>
        <v>495822.1</v>
      </c>
      <c r="H214" s="25">
        <f t="shared" si="21"/>
        <v>4412291.5</v>
      </c>
      <c r="I214" s="24">
        <f t="shared" si="22"/>
        <v>1626712.9265091862</v>
      </c>
      <c r="J214" s="24">
        <f t="shared" si="23"/>
        <v>14476021.981627297</v>
      </c>
    </row>
    <row r="215" spans="1:10" x14ac:dyDescent="0.3">
      <c r="A215" s="24" t="s">
        <v>111</v>
      </c>
      <c r="B215" s="24" t="s">
        <v>112</v>
      </c>
      <c r="C215" s="24">
        <v>877.1</v>
      </c>
      <c r="D215" s="24">
        <v>611.5</v>
      </c>
      <c r="E215" s="25">
        <f t="shared" si="18"/>
        <v>2877.6246719160104</v>
      </c>
      <c r="F215" s="25">
        <f t="shared" si="19"/>
        <v>2006.2335958005249</v>
      </c>
      <c r="G215" s="25">
        <f t="shared" si="20"/>
        <v>495872.1</v>
      </c>
      <c r="H215" s="25">
        <f t="shared" si="21"/>
        <v>4412291.5</v>
      </c>
      <c r="I215" s="24">
        <f t="shared" si="22"/>
        <v>1626876.9685039369</v>
      </c>
      <c r="J215" s="24">
        <f t="shared" si="23"/>
        <v>14476021.981627297</v>
      </c>
    </row>
    <row r="216" spans="1:10" x14ac:dyDescent="0.3">
      <c r="A216" s="24" t="s">
        <v>111</v>
      </c>
      <c r="B216" s="24" t="s">
        <v>112</v>
      </c>
      <c r="C216" s="24">
        <v>927.1</v>
      </c>
      <c r="D216" s="24">
        <v>611.5</v>
      </c>
      <c r="E216" s="25">
        <f t="shared" si="18"/>
        <v>3041.6666666666665</v>
      </c>
      <c r="F216" s="25">
        <f t="shared" si="19"/>
        <v>2006.2335958005249</v>
      </c>
      <c r="G216" s="25">
        <f t="shared" si="20"/>
        <v>495922.1</v>
      </c>
      <c r="H216" s="25">
        <f t="shared" si="21"/>
        <v>4412291.5</v>
      </c>
      <c r="I216" s="24">
        <f t="shared" si="22"/>
        <v>1627041.0104986874</v>
      </c>
      <c r="J216" s="24">
        <f t="shared" si="23"/>
        <v>14476021.981627297</v>
      </c>
    </row>
    <row r="217" spans="1:10" x14ac:dyDescent="0.3">
      <c r="A217" s="24" t="s">
        <v>111</v>
      </c>
      <c r="B217" s="24" t="s">
        <v>112</v>
      </c>
      <c r="C217" s="24">
        <v>977.1</v>
      </c>
      <c r="D217" s="24">
        <v>611.5</v>
      </c>
      <c r="E217" s="25">
        <f t="shared" si="18"/>
        <v>3205.7086614173227</v>
      </c>
      <c r="F217" s="25">
        <f t="shared" si="19"/>
        <v>2006.2335958005249</v>
      </c>
      <c r="G217" s="25">
        <f t="shared" si="20"/>
        <v>495972.1</v>
      </c>
      <c r="H217" s="25">
        <f t="shared" si="21"/>
        <v>4412291.5</v>
      </c>
      <c r="I217" s="24">
        <f t="shared" si="22"/>
        <v>1627205.0524934381</v>
      </c>
      <c r="J217" s="24">
        <f t="shared" si="23"/>
        <v>14476021.981627297</v>
      </c>
    </row>
    <row r="218" spans="1:10" x14ac:dyDescent="0.3">
      <c r="A218" s="24" t="s">
        <v>111</v>
      </c>
      <c r="B218" s="24" t="s">
        <v>112</v>
      </c>
      <c r="C218" s="24">
        <v>1027.0999999999999</v>
      </c>
      <c r="D218" s="24">
        <v>611.5</v>
      </c>
      <c r="E218" s="25">
        <f t="shared" si="18"/>
        <v>3369.7506561679784</v>
      </c>
      <c r="F218" s="25">
        <f t="shared" si="19"/>
        <v>2006.2335958005249</v>
      </c>
      <c r="G218" s="25">
        <f t="shared" si="20"/>
        <v>496022.1</v>
      </c>
      <c r="H218" s="25">
        <f t="shared" si="21"/>
        <v>4412291.5</v>
      </c>
      <c r="I218" s="24">
        <f t="shared" si="22"/>
        <v>1627369.0944881889</v>
      </c>
      <c r="J218" s="24">
        <f t="shared" si="23"/>
        <v>14476021.981627297</v>
      </c>
    </row>
    <row r="219" spans="1:10" x14ac:dyDescent="0.3">
      <c r="A219" s="24" t="s">
        <v>111</v>
      </c>
      <c r="B219" s="24" t="s">
        <v>112</v>
      </c>
      <c r="C219" s="24">
        <v>727.1</v>
      </c>
      <c r="D219" s="24">
        <v>661.5</v>
      </c>
      <c r="E219" s="25">
        <f t="shared" si="18"/>
        <v>2385.4986876640419</v>
      </c>
      <c r="F219" s="25">
        <f t="shared" si="19"/>
        <v>2170.2755905511808</v>
      </c>
      <c r="G219" s="25">
        <f t="shared" si="20"/>
        <v>495722.1</v>
      </c>
      <c r="H219" s="25">
        <f t="shared" si="21"/>
        <v>4412341.5</v>
      </c>
      <c r="I219" s="24">
        <f t="shared" si="22"/>
        <v>1626384.8425196849</v>
      </c>
      <c r="J219" s="24">
        <f t="shared" si="23"/>
        <v>14476186.023622047</v>
      </c>
    </row>
    <row r="220" spans="1:10" x14ac:dyDescent="0.3">
      <c r="A220" s="24" t="s">
        <v>111</v>
      </c>
      <c r="B220" s="24" t="s">
        <v>112</v>
      </c>
      <c r="C220" s="24">
        <v>777.1</v>
      </c>
      <c r="D220" s="24">
        <v>661.5</v>
      </c>
      <c r="E220" s="25">
        <f t="shared" si="18"/>
        <v>2549.540682414698</v>
      </c>
      <c r="F220" s="25">
        <f t="shared" si="19"/>
        <v>2170.2755905511808</v>
      </c>
      <c r="G220" s="25">
        <f t="shared" si="20"/>
        <v>495772.1</v>
      </c>
      <c r="H220" s="25">
        <f t="shared" si="21"/>
        <v>4412341.5</v>
      </c>
      <c r="I220" s="24">
        <f t="shared" si="22"/>
        <v>1626548.8845144354</v>
      </c>
      <c r="J220" s="24">
        <f t="shared" si="23"/>
        <v>14476186.023622047</v>
      </c>
    </row>
    <row r="221" spans="1:10" x14ac:dyDescent="0.3">
      <c r="A221" s="24" t="s">
        <v>111</v>
      </c>
      <c r="B221" s="24" t="s">
        <v>112</v>
      </c>
      <c r="C221" s="24">
        <v>827.1</v>
      </c>
      <c r="D221" s="24">
        <v>661.5</v>
      </c>
      <c r="E221" s="25">
        <f t="shared" si="18"/>
        <v>2713.5826771653542</v>
      </c>
      <c r="F221" s="25">
        <f t="shared" si="19"/>
        <v>2170.2755905511808</v>
      </c>
      <c r="G221" s="25">
        <f t="shared" si="20"/>
        <v>495822.1</v>
      </c>
      <c r="H221" s="25">
        <f t="shared" si="21"/>
        <v>4412341.5</v>
      </c>
      <c r="I221" s="24">
        <f t="shared" si="22"/>
        <v>1626712.9265091862</v>
      </c>
      <c r="J221" s="24">
        <f t="shared" si="23"/>
        <v>14476186.023622047</v>
      </c>
    </row>
    <row r="222" spans="1:10" x14ac:dyDescent="0.3">
      <c r="A222" s="24" t="s">
        <v>111</v>
      </c>
      <c r="B222" s="24" t="s">
        <v>112</v>
      </c>
      <c r="C222" s="24">
        <v>877.1</v>
      </c>
      <c r="D222" s="24">
        <v>661.5</v>
      </c>
      <c r="E222" s="25">
        <f t="shared" si="18"/>
        <v>2877.6246719160104</v>
      </c>
      <c r="F222" s="25">
        <f t="shared" si="19"/>
        <v>2170.2755905511808</v>
      </c>
      <c r="G222" s="25">
        <f t="shared" si="20"/>
        <v>495872.1</v>
      </c>
      <c r="H222" s="25">
        <f t="shared" si="21"/>
        <v>4412341.5</v>
      </c>
      <c r="I222" s="24">
        <f t="shared" si="22"/>
        <v>1626876.9685039369</v>
      </c>
      <c r="J222" s="24">
        <f t="shared" si="23"/>
        <v>14476186.023622047</v>
      </c>
    </row>
    <row r="223" spans="1:10" x14ac:dyDescent="0.3">
      <c r="A223" s="24" t="s">
        <v>111</v>
      </c>
      <c r="B223" s="24" t="s">
        <v>112</v>
      </c>
      <c r="C223" s="24">
        <v>927.1</v>
      </c>
      <c r="D223" s="24">
        <v>661.5</v>
      </c>
      <c r="E223" s="25">
        <f t="shared" si="18"/>
        <v>3041.6666666666665</v>
      </c>
      <c r="F223" s="25">
        <f t="shared" si="19"/>
        <v>2170.2755905511808</v>
      </c>
      <c r="G223" s="25">
        <f t="shared" si="20"/>
        <v>495922.1</v>
      </c>
      <c r="H223" s="25">
        <f t="shared" si="21"/>
        <v>4412341.5</v>
      </c>
      <c r="I223" s="24">
        <f t="shared" si="22"/>
        <v>1627041.0104986874</v>
      </c>
      <c r="J223" s="24">
        <f t="shared" si="23"/>
        <v>14476186.023622047</v>
      </c>
    </row>
    <row r="224" spans="1:10" x14ac:dyDescent="0.3">
      <c r="A224" s="24" t="s">
        <v>111</v>
      </c>
      <c r="B224" s="24" t="s">
        <v>112</v>
      </c>
      <c r="C224" s="24">
        <v>977.1</v>
      </c>
      <c r="D224" s="24">
        <v>661.5</v>
      </c>
      <c r="E224" s="25">
        <f t="shared" si="18"/>
        <v>3205.7086614173227</v>
      </c>
      <c r="F224" s="25">
        <f t="shared" si="19"/>
        <v>2170.2755905511808</v>
      </c>
      <c r="G224" s="25">
        <f t="shared" si="20"/>
        <v>495972.1</v>
      </c>
      <c r="H224" s="25">
        <f t="shared" si="21"/>
        <v>4412341.5</v>
      </c>
      <c r="I224" s="24">
        <f t="shared" si="22"/>
        <v>1627205.0524934381</v>
      </c>
      <c r="J224" s="24">
        <f t="shared" si="23"/>
        <v>14476186.023622047</v>
      </c>
    </row>
    <row r="225" spans="1:10" x14ac:dyDescent="0.3">
      <c r="A225" s="24" t="s">
        <v>111</v>
      </c>
      <c r="B225" s="24" t="s">
        <v>112</v>
      </c>
      <c r="C225" s="24">
        <v>1027.0999999999999</v>
      </c>
      <c r="D225" s="24">
        <v>661.5</v>
      </c>
      <c r="E225" s="25">
        <f t="shared" si="18"/>
        <v>3369.7506561679784</v>
      </c>
      <c r="F225" s="25">
        <f t="shared" si="19"/>
        <v>2170.2755905511808</v>
      </c>
      <c r="G225" s="25">
        <f t="shared" si="20"/>
        <v>496022.1</v>
      </c>
      <c r="H225" s="25">
        <f t="shared" si="21"/>
        <v>4412341.5</v>
      </c>
      <c r="I225" s="24">
        <f t="shared" si="22"/>
        <v>1627369.0944881889</v>
      </c>
      <c r="J225" s="24">
        <f t="shared" si="23"/>
        <v>14476186.023622047</v>
      </c>
    </row>
    <row r="226" spans="1:10" x14ac:dyDescent="0.3">
      <c r="A226" s="24" t="s">
        <v>111</v>
      </c>
      <c r="B226" s="24" t="s">
        <v>112</v>
      </c>
      <c r="C226" s="24">
        <v>727.1</v>
      </c>
      <c r="D226" s="24">
        <v>711.5</v>
      </c>
      <c r="E226" s="25">
        <f t="shared" si="18"/>
        <v>2385.4986876640419</v>
      </c>
      <c r="F226" s="25">
        <f t="shared" si="19"/>
        <v>2334.317585301837</v>
      </c>
      <c r="G226" s="25">
        <f t="shared" si="20"/>
        <v>495722.1</v>
      </c>
      <c r="H226" s="25">
        <f t="shared" si="21"/>
        <v>4412391.5</v>
      </c>
      <c r="I226" s="24">
        <f t="shared" si="22"/>
        <v>1626384.8425196849</v>
      </c>
      <c r="J226" s="24">
        <f t="shared" si="23"/>
        <v>14476350.065616798</v>
      </c>
    </row>
    <row r="227" spans="1:10" x14ac:dyDescent="0.3">
      <c r="A227" s="24" t="s">
        <v>111</v>
      </c>
      <c r="B227" s="24" t="s">
        <v>112</v>
      </c>
      <c r="C227" s="24">
        <v>777.1</v>
      </c>
      <c r="D227" s="24">
        <v>711.5</v>
      </c>
      <c r="E227" s="25">
        <f t="shared" si="18"/>
        <v>2549.540682414698</v>
      </c>
      <c r="F227" s="25">
        <f t="shared" si="19"/>
        <v>2334.317585301837</v>
      </c>
      <c r="G227" s="25">
        <f t="shared" si="20"/>
        <v>495772.1</v>
      </c>
      <c r="H227" s="25">
        <f t="shared" si="21"/>
        <v>4412391.5</v>
      </c>
      <c r="I227" s="24">
        <f t="shared" si="22"/>
        <v>1626548.8845144354</v>
      </c>
      <c r="J227" s="24">
        <f t="shared" si="23"/>
        <v>14476350.065616798</v>
      </c>
    </row>
    <row r="228" spans="1:10" x14ac:dyDescent="0.3">
      <c r="A228" s="24" t="s">
        <v>111</v>
      </c>
      <c r="B228" s="24" t="s">
        <v>112</v>
      </c>
      <c r="C228" s="24">
        <v>827.1</v>
      </c>
      <c r="D228" s="24">
        <v>711.5</v>
      </c>
      <c r="E228" s="25">
        <f t="shared" si="18"/>
        <v>2713.5826771653542</v>
      </c>
      <c r="F228" s="25">
        <f t="shared" si="19"/>
        <v>2334.317585301837</v>
      </c>
      <c r="G228" s="25">
        <f t="shared" si="20"/>
        <v>495822.1</v>
      </c>
      <c r="H228" s="25">
        <f t="shared" si="21"/>
        <v>4412391.5</v>
      </c>
      <c r="I228" s="24">
        <f t="shared" si="22"/>
        <v>1626712.9265091862</v>
      </c>
      <c r="J228" s="24">
        <f t="shared" si="23"/>
        <v>14476350.065616798</v>
      </c>
    </row>
    <row r="229" spans="1:10" x14ac:dyDescent="0.3">
      <c r="A229" s="24" t="s">
        <v>111</v>
      </c>
      <c r="B229" s="24" t="s">
        <v>112</v>
      </c>
      <c r="C229" s="24">
        <v>877.1</v>
      </c>
      <c r="D229" s="24">
        <v>711.5</v>
      </c>
      <c r="E229" s="25">
        <f t="shared" si="18"/>
        <v>2877.6246719160104</v>
      </c>
      <c r="F229" s="25">
        <f t="shared" si="19"/>
        <v>2334.317585301837</v>
      </c>
      <c r="G229" s="25">
        <f t="shared" si="20"/>
        <v>495872.1</v>
      </c>
      <c r="H229" s="25">
        <f t="shared" si="21"/>
        <v>4412391.5</v>
      </c>
      <c r="I229" s="24">
        <f t="shared" si="22"/>
        <v>1626876.9685039369</v>
      </c>
      <c r="J229" s="24">
        <f t="shared" si="23"/>
        <v>14476350.065616798</v>
      </c>
    </row>
    <row r="230" spans="1:10" x14ac:dyDescent="0.3">
      <c r="A230" s="24" t="s">
        <v>111</v>
      </c>
      <c r="B230" s="24" t="s">
        <v>112</v>
      </c>
      <c r="C230" s="24">
        <v>927.1</v>
      </c>
      <c r="D230" s="24">
        <v>711.5</v>
      </c>
      <c r="E230" s="25">
        <f t="shared" si="18"/>
        <v>3041.6666666666665</v>
      </c>
      <c r="F230" s="25">
        <f t="shared" si="19"/>
        <v>2334.317585301837</v>
      </c>
      <c r="G230" s="25">
        <f t="shared" si="20"/>
        <v>495922.1</v>
      </c>
      <c r="H230" s="25">
        <f t="shared" si="21"/>
        <v>4412391.5</v>
      </c>
      <c r="I230" s="24">
        <f t="shared" si="22"/>
        <v>1627041.0104986874</v>
      </c>
      <c r="J230" s="24">
        <f t="shared" si="23"/>
        <v>14476350.065616798</v>
      </c>
    </row>
    <row r="231" spans="1:10" x14ac:dyDescent="0.3">
      <c r="A231" s="24" t="s">
        <v>111</v>
      </c>
      <c r="B231" s="24" t="s">
        <v>112</v>
      </c>
      <c r="C231" s="24">
        <v>977.1</v>
      </c>
      <c r="D231" s="24">
        <v>711.5</v>
      </c>
      <c r="E231" s="25">
        <f t="shared" si="18"/>
        <v>3205.7086614173227</v>
      </c>
      <c r="F231" s="25">
        <f t="shared" si="19"/>
        <v>2334.317585301837</v>
      </c>
      <c r="G231" s="25">
        <f t="shared" si="20"/>
        <v>495972.1</v>
      </c>
      <c r="H231" s="25">
        <f t="shared" si="21"/>
        <v>4412391.5</v>
      </c>
      <c r="I231" s="24">
        <f t="shared" si="22"/>
        <v>1627205.0524934381</v>
      </c>
      <c r="J231" s="24">
        <f t="shared" si="23"/>
        <v>14476350.065616798</v>
      </c>
    </row>
    <row r="232" spans="1:10" x14ac:dyDescent="0.3">
      <c r="A232" s="24" t="s">
        <v>111</v>
      </c>
      <c r="B232" s="24" t="s">
        <v>112</v>
      </c>
      <c r="C232" s="24">
        <v>1027.0999999999999</v>
      </c>
      <c r="D232" s="24">
        <v>711.5</v>
      </c>
      <c r="E232" s="25">
        <f t="shared" si="18"/>
        <v>3369.7506561679784</v>
      </c>
      <c r="F232" s="25">
        <f t="shared" si="19"/>
        <v>2334.317585301837</v>
      </c>
      <c r="G232" s="25">
        <f t="shared" si="20"/>
        <v>496022.1</v>
      </c>
      <c r="H232" s="25">
        <f t="shared" si="21"/>
        <v>4412391.5</v>
      </c>
      <c r="I232" s="24">
        <f t="shared" si="22"/>
        <v>1627369.0944881889</v>
      </c>
      <c r="J232" s="24">
        <f t="shared" si="23"/>
        <v>14476350.065616798</v>
      </c>
    </row>
    <row r="233" spans="1:10" x14ac:dyDescent="0.3">
      <c r="A233" s="24" t="s">
        <v>111</v>
      </c>
      <c r="B233" s="24" t="s">
        <v>112</v>
      </c>
      <c r="C233" s="24">
        <v>727.1</v>
      </c>
      <c r="D233" s="24">
        <v>761.5</v>
      </c>
      <c r="E233" s="25">
        <f t="shared" si="18"/>
        <v>2385.4986876640419</v>
      </c>
      <c r="F233" s="25">
        <f t="shared" si="19"/>
        <v>2498.3595800524931</v>
      </c>
      <c r="G233" s="25">
        <f t="shared" si="20"/>
        <v>495722.1</v>
      </c>
      <c r="H233" s="25">
        <f t="shared" si="21"/>
        <v>4412441.5</v>
      </c>
      <c r="I233" s="24">
        <f t="shared" si="22"/>
        <v>1626384.8425196849</v>
      </c>
      <c r="J233" s="24">
        <f t="shared" si="23"/>
        <v>14476514.107611548</v>
      </c>
    </row>
    <row r="234" spans="1:10" x14ac:dyDescent="0.3">
      <c r="A234" s="24" t="s">
        <v>111</v>
      </c>
      <c r="B234" s="24" t="s">
        <v>112</v>
      </c>
      <c r="C234" s="24">
        <v>777.1</v>
      </c>
      <c r="D234" s="24">
        <v>761.5</v>
      </c>
      <c r="E234" s="25">
        <f t="shared" si="18"/>
        <v>2549.540682414698</v>
      </c>
      <c r="F234" s="25">
        <f t="shared" si="19"/>
        <v>2498.3595800524931</v>
      </c>
      <c r="G234" s="25">
        <f t="shared" si="20"/>
        <v>495772.1</v>
      </c>
      <c r="H234" s="25">
        <f t="shared" si="21"/>
        <v>4412441.5</v>
      </c>
      <c r="I234" s="24">
        <f t="shared" si="22"/>
        <v>1626548.8845144354</v>
      </c>
      <c r="J234" s="24">
        <f t="shared" si="23"/>
        <v>14476514.107611548</v>
      </c>
    </row>
    <row r="235" spans="1:10" x14ac:dyDescent="0.3">
      <c r="A235" s="24" t="s">
        <v>111</v>
      </c>
      <c r="B235" s="24" t="s">
        <v>112</v>
      </c>
      <c r="C235" s="24">
        <v>827.1</v>
      </c>
      <c r="D235" s="24">
        <v>761.5</v>
      </c>
      <c r="E235" s="25">
        <f t="shared" si="18"/>
        <v>2713.5826771653542</v>
      </c>
      <c r="F235" s="25">
        <f t="shared" si="19"/>
        <v>2498.3595800524931</v>
      </c>
      <c r="G235" s="25">
        <f t="shared" si="20"/>
        <v>495822.1</v>
      </c>
      <c r="H235" s="25">
        <f t="shared" si="21"/>
        <v>4412441.5</v>
      </c>
      <c r="I235" s="24">
        <f t="shared" si="22"/>
        <v>1626712.9265091862</v>
      </c>
      <c r="J235" s="24">
        <f t="shared" si="23"/>
        <v>14476514.107611548</v>
      </c>
    </row>
    <row r="236" spans="1:10" x14ac:dyDescent="0.3">
      <c r="A236" s="24" t="s">
        <v>111</v>
      </c>
      <c r="B236" s="24" t="s">
        <v>112</v>
      </c>
      <c r="C236" s="24">
        <v>877.1</v>
      </c>
      <c r="D236" s="24">
        <v>761.5</v>
      </c>
      <c r="E236" s="25">
        <f t="shared" si="18"/>
        <v>2877.6246719160104</v>
      </c>
      <c r="F236" s="25">
        <f t="shared" si="19"/>
        <v>2498.3595800524931</v>
      </c>
      <c r="G236" s="25">
        <f t="shared" si="20"/>
        <v>495872.1</v>
      </c>
      <c r="H236" s="25">
        <f t="shared" si="21"/>
        <v>4412441.5</v>
      </c>
      <c r="I236" s="24">
        <f t="shared" si="22"/>
        <v>1626876.9685039369</v>
      </c>
      <c r="J236" s="24">
        <f t="shared" si="23"/>
        <v>14476514.107611548</v>
      </c>
    </row>
    <row r="237" spans="1:10" x14ac:dyDescent="0.3">
      <c r="A237" s="24" t="s">
        <v>111</v>
      </c>
      <c r="B237" s="24" t="s">
        <v>112</v>
      </c>
      <c r="C237" s="24">
        <v>927.1</v>
      </c>
      <c r="D237" s="24">
        <v>761.5</v>
      </c>
      <c r="E237" s="25">
        <f t="shared" si="18"/>
        <v>3041.6666666666665</v>
      </c>
      <c r="F237" s="25">
        <f t="shared" si="19"/>
        <v>2498.3595800524931</v>
      </c>
      <c r="G237" s="25">
        <f t="shared" si="20"/>
        <v>495922.1</v>
      </c>
      <c r="H237" s="25">
        <f t="shared" si="21"/>
        <v>4412441.5</v>
      </c>
      <c r="I237" s="24">
        <f t="shared" si="22"/>
        <v>1627041.0104986874</v>
      </c>
      <c r="J237" s="24">
        <f t="shared" si="23"/>
        <v>14476514.107611548</v>
      </c>
    </row>
    <row r="238" spans="1:10" x14ac:dyDescent="0.3">
      <c r="A238" s="24" t="s">
        <v>111</v>
      </c>
      <c r="B238" s="24" t="s">
        <v>112</v>
      </c>
      <c r="C238" s="24">
        <v>977.1</v>
      </c>
      <c r="D238" s="24">
        <v>761.5</v>
      </c>
      <c r="E238" s="25">
        <f t="shared" si="18"/>
        <v>3205.7086614173227</v>
      </c>
      <c r="F238" s="25">
        <f t="shared" si="19"/>
        <v>2498.3595800524931</v>
      </c>
      <c r="G238" s="25">
        <f t="shared" si="20"/>
        <v>495972.1</v>
      </c>
      <c r="H238" s="25">
        <f t="shared" si="21"/>
        <v>4412441.5</v>
      </c>
      <c r="I238" s="24">
        <f t="shared" si="22"/>
        <v>1627205.0524934381</v>
      </c>
      <c r="J238" s="24">
        <f t="shared" si="23"/>
        <v>14476514.107611548</v>
      </c>
    </row>
    <row r="239" spans="1:10" x14ac:dyDescent="0.3">
      <c r="A239" s="24" t="s">
        <v>111</v>
      </c>
      <c r="B239" s="24" t="s">
        <v>112</v>
      </c>
      <c r="C239" s="24">
        <v>1027.0999999999999</v>
      </c>
      <c r="D239" s="24">
        <v>761.5</v>
      </c>
      <c r="E239" s="25">
        <f t="shared" si="18"/>
        <v>3369.7506561679784</v>
      </c>
      <c r="F239" s="25">
        <f t="shared" si="19"/>
        <v>2498.3595800524931</v>
      </c>
      <c r="G239" s="25">
        <f t="shared" si="20"/>
        <v>496022.1</v>
      </c>
      <c r="H239" s="25">
        <f t="shared" si="21"/>
        <v>4412441.5</v>
      </c>
      <c r="I239" s="24">
        <f t="shared" si="22"/>
        <v>1627369.0944881889</v>
      </c>
      <c r="J239" s="24">
        <f t="shared" si="23"/>
        <v>14476514.107611548</v>
      </c>
    </row>
    <row r="240" spans="1:10" x14ac:dyDescent="0.3">
      <c r="A240" s="24" t="s">
        <v>111</v>
      </c>
      <c r="B240" s="24" t="s">
        <v>112</v>
      </c>
      <c r="C240" s="24">
        <v>727.1</v>
      </c>
      <c r="D240" s="24">
        <v>811.5</v>
      </c>
      <c r="E240" s="25">
        <f t="shared" si="18"/>
        <v>2385.4986876640419</v>
      </c>
      <c r="F240" s="25">
        <f t="shared" si="19"/>
        <v>2662.4015748031493</v>
      </c>
      <c r="G240" s="25">
        <f t="shared" si="20"/>
        <v>495722.1</v>
      </c>
      <c r="H240" s="25">
        <f t="shared" si="21"/>
        <v>4412491.5</v>
      </c>
      <c r="I240" s="24">
        <f t="shared" si="22"/>
        <v>1626384.8425196849</v>
      </c>
      <c r="J240" s="24">
        <f t="shared" si="23"/>
        <v>14476678.149606299</v>
      </c>
    </row>
    <row r="241" spans="1:10" x14ac:dyDescent="0.3">
      <c r="A241" s="24" t="s">
        <v>111</v>
      </c>
      <c r="B241" s="24" t="s">
        <v>112</v>
      </c>
      <c r="C241" s="24">
        <v>777.1</v>
      </c>
      <c r="D241" s="24">
        <v>811.5</v>
      </c>
      <c r="E241" s="25">
        <f t="shared" si="18"/>
        <v>2549.540682414698</v>
      </c>
      <c r="F241" s="25">
        <f t="shared" si="19"/>
        <v>2662.4015748031493</v>
      </c>
      <c r="G241" s="25">
        <f t="shared" si="20"/>
        <v>495772.1</v>
      </c>
      <c r="H241" s="25">
        <f t="shared" si="21"/>
        <v>4412491.5</v>
      </c>
      <c r="I241" s="24">
        <f t="shared" si="22"/>
        <v>1626548.8845144354</v>
      </c>
      <c r="J241" s="24">
        <f t="shared" si="23"/>
        <v>14476678.149606299</v>
      </c>
    </row>
    <row r="242" spans="1:10" x14ac:dyDescent="0.3">
      <c r="A242" s="24" t="s">
        <v>111</v>
      </c>
      <c r="B242" s="24" t="s">
        <v>112</v>
      </c>
      <c r="C242" s="24">
        <v>827.1</v>
      </c>
      <c r="D242" s="24">
        <v>811.5</v>
      </c>
      <c r="E242" s="25">
        <f t="shared" si="18"/>
        <v>2713.5826771653542</v>
      </c>
      <c r="F242" s="25">
        <f t="shared" si="19"/>
        <v>2662.4015748031493</v>
      </c>
      <c r="G242" s="25">
        <f t="shared" si="20"/>
        <v>495822.1</v>
      </c>
      <c r="H242" s="25">
        <f t="shared" si="21"/>
        <v>4412491.5</v>
      </c>
      <c r="I242" s="24">
        <f t="shared" si="22"/>
        <v>1626712.9265091862</v>
      </c>
      <c r="J242" s="24">
        <f t="shared" si="23"/>
        <v>14476678.149606299</v>
      </c>
    </row>
    <row r="243" spans="1:10" x14ac:dyDescent="0.3">
      <c r="A243" s="24" t="s">
        <v>111</v>
      </c>
      <c r="B243" s="24" t="s">
        <v>112</v>
      </c>
      <c r="C243" s="24">
        <v>877.1</v>
      </c>
      <c r="D243" s="24">
        <v>811.5</v>
      </c>
      <c r="E243" s="25">
        <f t="shared" si="18"/>
        <v>2877.6246719160104</v>
      </c>
      <c r="F243" s="25">
        <f t="shared" si="19"/>
        <v>2662.4015748031493</v>
      </c>
      <c r="G243" s="25">
        <f t="shared" si="20"/>
        <v>495872.1</v>
      </c>
      <c r="H243" s="25">
        <f t="shared" si="21"/>
        <v>4412491.5</v>
      </c>
      <c r="I243" s="24">
        <f t="shared" si="22"/>
        <v>1626876.9685039369</v>
      </c>
      <c r="J243" s="24">
        <f t="shared" si="23"/>
        <v>14476678.149606299</v>
      </c>
    </row>
    <row r="244" spans="1:10" x14ac:dyDescent="0.3">
      <c r="A244" s="24" t="s">
        <v>111</v>
      </c>
      <c r="B244" s="24" t="s">
        <v>112</v>
      </c>
      <c r="C244" s="24">
        <v>927.1</v>
      </c>
      <c r="D244" s="24">
        <v>811.5</v>
      </c>
      <c r="E244" s="25">
        <f t="shared" si="18"/>
        <v>3041.6666666666665</v>
      </c>
      <c r="F244" s="25">
        <f t="shared" si="19"/>
        <v>2662.4015748031493</v>
      </c>
      <c r="G244" s="25">
        <f t="shared" si="20"/>
        <v>495922.1</v>
      </c>
      <c r="H244" s="25">
        <f t="shared" si="21"/>
        <v>4412491.5</v>
      </c>
      <c r="I244" s="24">
        <f t="shared" si="22"/>
        <v>1627041.0104986874</v>
      </c>
      <c r="J244" s="24">
        <f t="shared" si="23"/>
        <v>14476678.149606299</v>
      </c>
    </row>
    <row r="245" spans="1:10" x14ac:dyDescent="0.3">
      <c r="A245" s="24" t="s">
        <v>111</v>
      </c>
      <c r="B245" s="24" t="s">
        <v>112</v>
      </c>
      <c r="C245" s="24">
        <v>977.1</v>
      </c>
      <c r="D245" s="24">
        <v>811.5</v>
      </c>
      <c r="E245" s="25">
        <f t="shared" si="18"/>
        <v>3205.7086614173227</v>
      </c>
      <c r="F245" s="25">
        <f t="shared" si="19"/>
        <v>2662.4015748031493</v>
      </c>
      <c r="G245" s="25">
        <f t="shared" si="20"/>
        <v>495972.1</v>
      </c>
      <c r="H245" s="25">
        <f t="shared" si="21"/>
        <v>4412491.5</v>
      </c>
      <c r="I245" s="24">
        <f t="shared" si="22"/>
        <v>1627205.0524934381</v>
      </c>
      <c r="J245" s="24">
        <f t="shared" si="23"/>
        <v>14476678.149606299</v>
      </c>
    </row>
    <row r="246" spans="1:10" x14ac:dyDescent="0.3">
      <c r="A246" s="24" t="s">
        <v>111</v>
      </c>
      <c r="B246" s="24" t="s">
        <v>112</v>
      </c>
      <c r="C246" s="24">
        <v>1027.0999999999999</v>
      </c>
      <c r="D246" s="24">
        <v>811.5</v>
      </c>
      <c r="E246" s="25">
        <f t="shared" si="18"/>
        <v>3369.7506561679784</v>
      </c>
      <c r="F246" s="25">
        <f t="shared" si="19"/>
        <v>2662.4015748031493</v>
      </c>
      <c r="G246" s="25">
        <f t="shared" si="20"/>
        <v>496022.1</v>
      </c>
      <c r="H246" s="25">
        <f t="shared" si="21"/>
        <v>4412491.5</v>
      </c>
      <c r="I246" s="24">
        <f t="shared" si="22"/>
        <v>1627369.0944881889</v>
      </c>
      <c r="J246" s="24">
        <f t="shared" si="23"/>
        <v>14476678.149606299</v>
      </c>
    </row>
    <row r="247" spans="1:10" x14ac:dyDescent="0.3">
      <c r="A247" s="24" t="s">
        <v>111</v>
      </c>
      <c r="B247" s="24" t="s">
        <v>112</v>
      </c>
      <c r="C247" s="24">
        <v>335.3</v>
      </c>
      <c r="D247" s="24">
        <v>670.6</v>
      </c>
      <c r="E247" s="25">
        <f t="shared" si="18"/>
        <v>1100.0656167979002</v>
      </c>
      <c r="F247" s="25">
        <f t="shared" si="19"/>
        <v>2200.1312335958005</v>
      </c>
      <c r="G247" s="25">
        <f t="shared" si="20"/>
        <v>495330.3</v>
      </c>
      <c r="H247" s="25">
        <f t="shared" si="21"/>
        <v>4412350.5999999996</v>
      </c>
      <c r="I247" s="24">
        <f t="shared" si="22"/>
        <v>1625099.4094488188</v>
      </c>
      <c r="J247" s="24">
        <f t="shared" si="23"/>
        <v>14476215.87926509</v>
      </c>
    </row>
    <row r="248" spans="1:10" x14ac:dyDescent="0.3">
      <c r="A248" s="24" t="s">
        <v>111</v>
      </c>
      <c r="B248" s="24" t="s">
        <v>112</v>
      </c>
      <c r="C248" s="24">
        <v>385.3</v>
      </c>
      <c r="D248" s="24">
        <v>670.6</v>
      </c>
      <c r="E248" s="25">
        <f t="shared" si="18"/>
        <v>1264.1076115485564</v>
      </c>
      <c r="F248" s="25">
        <f t="shared" si="19"/>
        <v>2200.1312335958005</v>
      </c>
      <c r="G248" s="25">
        <f t="shared" si="20"/>
        <v>495380.3</v>
      </c>
      <c r="H248" s="25">
        <f t="shared" si="21"/>
        <v>4412350.5999999996</v>
      </c>
      <c r="I248" s="24">
        <f t="shared" si="22"/>
        <v>1625263.4514435695</v>
      </c>
      <c r="J248" s="24">
        <f t="shared" si="23"/>
        <v>14476215.87926509</v>
      </c>
    </row>
    <row r="249" spans="1:10" x14ac:dyDescent="0.3">
      <c r="A249" s="24" t="s">
        <v>111</v>
      </c>
      <c r="B249" s="24" t="s">
        <v>112</v>
      </c>
      <c r="C249" s="24">
        <v>335.3</v>
      </c>
      <c r="D249" s="24">
        <v>720.6</v>
      </c>
      <c r="E249" s="25">
        <f t="shared" si="18"/>
        <v>1100.0656167979002</v>
      </c>
      <c r="F249" s="25">
        <f t="shared" si="19"/>
        <v>2364.1732283464567</v>
      </c>
      <c r="G249" s="25">
        <f t="shared" si="20"/>
        <v>495330.3</v>
      </c>
      <c r="H249" s="25">
        <f t="shared" si="21"/>
        <v>4412400.5999999996</v>
      </c>
      <c r="I249" s="24">
        <f t="shared" si="22"/>
        <v>1625099.4094488188</v>
      </c>
      <c r="J249" s="24">
        <f t="shared" si="23"/>
        <v>14476379.921259841</v>
      </c>
    </row>
    <row r="250" spans="1:10" x14ac:dyDescent="0.3">
      <c r="A250" s="24" t="s">
        <v>111</v>
      </c>
      <c r="B250" s="24" t="s">
        <v>112</v>
      </c>
      <c r="C250" s="24">
        <v>385.3</v>
      </c>
      <c r="D250" s="24">
        <v>720.6</v>
      </c>
      <c r="E250" s="25">
        <f t="shared" si="18"/>
        <v>1264.1076115485564</v>
      </c>
      <c r="F250" s="25">
        <f t="shared" si="19"/>
        <v>2364.1732283464567</v>
      </c>
      <c r="G250" s="25">
        <f t="shared" si="20"/>
        <v>495380.3</v>
      </c>
      <c r="H250" s="25">
        <f t="shared" si="21"/>
        <v>4412400.5999999996</v>
      </c>
      <c r="I250" s="24">
        <f t="shared" si="22"/>
        <v>1625263.4514435695</v>
      </c>
      <c r="J250" s="24">
        <f t="shared" si="23"/>
        <v>14476379.921259841</v>
      </c>
    </row>
    <row r="251" spans="1:10" x14ac:dyDescent="0.3">
      <c r="A251" s="24" t="s">
        <v>111</v>
      </c>
      <c r="B251" s="24" t="s">
        <v>112</v>
      </c>
      <c r="C251" s="24">
        <v>285.3</v>
      </c>
      <c r="D251" s="24">
        <v>770.6</v>
      </c>
      <c r="E251" s="25">
        <f t="shared" si="18"/>
        <v>936.02362204724409</v>
      </c>
      <c r="F251" s="25">
        <f t="shared" si="19"/>
        <v>2528.2152230971128</v>
      </c>
      <c r="G251" s="25">
        <f t="shared" si="20"/>
        <v>495280.3</v>
      </c>
      <c r="H251" s="25">
        <f t="shared" si="21"/>
        <v>4412450.5999999996</v>
      </c>
      <c r="I251" s="24">
        <f t="shared" si="22"/>
        <v>1624935.367454068</v>
      </c>
      <c r="J251" s="24">
        <f t="shared" si="23"/>
        <v>14476543.963254591</v>
      </c>
    </row>
    <row r="252" spans="1:10" x14ac:dyDescent="0.3">
      <c r="A252" s="24" t="s">
        <v>111</v>
      </c>
      <c r="B252" s="24" t="s">
        <v>112</v>
      </c>
      <c r="C252" s="24">
        <v>335.3</v>
      </c>
      <c r="D252" s="24">
        <v>770.6</v>
      </c>
      <c r="E252" s="25">
        <f t="shared" si="18"/>
        <v>1100.0656167979002</v>
      </c>
      <c r="F252" s="25">
        <f t="shared" si="19"/>
        <v>2528.2152230971128</v>
      </c>
      <c r="G252" s="25">
        <f t="shared" si="20"/>
        <v>495330.3</v>
      </c>
      <c r="H252" s="25">
        <f t="shared" si="21"/>
        <v>4412450.5999999996</v>
      </c>
      <c r="I252" s="24">
        <f t="shared" si="22"/>
        <v>1625099.4094488188</v>
      </c>
      <c r="J252" s="24">
        <f t="shared" si="23"/>
        <v>14476543.963254591</v>
      </c>
    </row>
    <row r="253" spans="1:10" x14ac:dyDescent="0.3">
      <c r="A253" s="24" t="s">
        <v>111</v>
      </c>
      <c r="B253" s="24" t="s">
        <v>112</v>
      </c>
      <c r="C253" s="24">
        <v>385.3</v>
      </c>
      <c r="D253" s="24">
        <v>770.6</v>
      </c>
      <c r="E253" s="25">
        <f t="shared" si="18"/>
        <v>1264.1076115485564</v>
      </c>
      <c r="F253" s="25">
        <f t="shared" si="19"/>
        <v>2528.2152230971128</v>
      </c>
      <c r="G253" s="25">
        <f t="shared" si="20"/>
        <v>495380.3</v>
      </c>
      <c r="H253" s="25">
        <f t="shared" si="21"/>
        <v>4412450.5999999996</v>
      </c>
      <c r="I253" s="24">
        <f t="shared" si="22"/>
        <v>1625263.4514435695</v>
      </c>
      <c r="J253" s="24">
        <f t="shared" si="23"/>
        <v>14476543.963254591</v>
      </c>
    </row>
    <row r="254" spans="1:10" x14ac:dyDescent="0.3">
      <c r="A254" s="24" t="s">
        <v>111</v>
      </c>
      <c r="B254" s="24" t="s">
        <v>112</v>
      </c>
      <c r="C254" s="24">
        <v>285.3</v>
      </c>
      <c r="D254" s="24">
        <v>820.6</v>
      </c>
      <c r="E254" s="25">
        <f t="shared" si="18"/>
        <v>936.02362204724409</v>
      </c>
      <c r="F254" s="25">
        <f t="shared" si="19"/>
        <v>2692.257217847769</v>
      </c>
      <c r="G254" s="25">
        <f t="shared" si="20"/>
        <v>495280.3</v>
      </c>
      <c r="H254" s="25">
        <f t="shared" si="21"/>
        <v>4412500.5999999996</v>
      </c>
      <c r="I254" s="24">
        <f t="shared" si="22"/>
        <v>1624935.367454068</v>
      </c>
      <c r="J254" s="24">
        <f t="shared" si="23"/>
        <v>14476708.005249342</v>
      </c>
    </row>
    <row r="255" spans="1:10" x14ac:dyDescent="0.3">
      <c r="A255" s="24" t="s">
        <v>111</v>
      </c>
      <c r="B255" s="24" t="s">
        <v>112</v>
      </c>
      <c r="C255" s="24">
        <v>335.3</v>
      </c>
      <c r="D255" s="24">
        <v>820.6</v>
      </c>
      <c r="E255" s="25">
        <f t="shared" si="18"/>
        <v>1100.0656167979002</v>
      </c>
      <c r="F255" s="25">
        <f t="shared" si="19"/>
        <v>2692.257217847769</v>
      </c>
      <c r="G255" s="25">
        <f t="shared" si="20"/>
        <v>495330.3</v>
      </c>
      <c r="H255" s="25">
        <f t="shared" si="21"/>
        <v>4412500.5999999996</v>
      </c>
      <c r="I255" s="24">
        <f t="shared" si="22"/>
        <v>1625099.4094488188</v>
      </c>
      <c r="J255" s="24">
        <f t="shared" si="23"/>
        <v>14476708.005249342</v>
      </c>
    </row>
    <row r="256" spans="1:10" x14ac:dyDescent="0.3">
      <c r="A256" s="24" t="s">
        <v>111</v>
      </c>
      <c r="B256" s="24" t="s">
        <v>112</v>
      </c>
      <c r="C256" s="24">
        <v>385.3</v>
      </c>
      <c r="D256" s="24">
        <v>820.6</v>
      </c>
      <c r="E256" s="25">
        <f t="shared" si="18"/>
        <v>1264.1076115485564</v>
      </c>
      <c r="F256" s="25">
        <f t="shared" si="19"/>
        <v>2692.257217847769</v>
      </c>
      <c r="G256" s="25">
        <f t="shared" si="20"/>
        <v>495380.3</v>
      </c>
      <c r="H256" s="25">
        <f t="shared" si="21"/>
        <v>4412500.5999999996</v>
      </c>
      <c r="I256" s="24">
        <f t="shared" si="22"/>
        <v>1625263.4514435695</v>
      </c>
      <c r="J256" s="24">
        <f t="shared" si="23"/>
        <v>14476708.005249342</v>
      </c>
    </row>
    <row r="257" spans="1:10" x14ac:dyDescent="0.3">
      <c r="A257" s="24" t="s">
        <v>111</v>
      </c>
      <c r="B257" s="24" t="s">
        <v>112</v>
      </c>
      <c r="C257" s="24">
        <v>493.6</v>
      </c>
      <c r="D257" s="24">
        <v>384.4</v>
      </c>
      <c r="E257" s="25">
        <f t="shared" si="18"/>
        <v>1619.4225721784776</v>
      </c>
      <c r="F257" s="25">
        <f t="shared" si="19"/>
        <v>1261.1548556430446</v>
      </c>
      <c r="G257" s="25">
        <f t="shared" si="20"/>
        <v>495488.6</v>
      </c>
      <c r="H257" s="25">
        <f t="shared" si="21"/>
        <v>4412064.4000000004</v>
      </c>
      <c r="I257" s="24">
        <f t="shared" si="22"/>
        <v>1625618.7664041994</v>
      </c>
      <c r="J257" s="24">
        <f t="shared" si="23"/>
        <v>14475276.902887139</v>
      </c>
    </row>
    <row r="258" spans="1:10" x14ac:dyDescent="0.3">
      <c r="A258" s="24" t="s">
        <v>111</v>
      </c>
      <c r="B258" s="24" t="s">
        <v>112</v>
      </c>
      <c r="C258" s="24">
        <v>543.6</v>
      </c>
      <c r="D258" s="24">
        <v>384.4</v>
      </c>
      <c r="E258" s="25">
        <f t="shared" si="18"/>
        <v>1783.4645669291338</v>
      </c>
      <c r="F258" s="25">
        <f t="shared" si="19"/>
        <v>1261.1548556430446</v>
      </c>
      <c r="G258" s="25">
        <f t="shared" si="20"/>
        <v>495538.6</v>
      </c>
      <c r="H258" s="25">
        <f t="shared" si="21"/>
        <v>4412064.4000000004</v>
      </c>
      <c r="I258" s="24">
        <f t="shared" si="22"/>
        <v>1625782.8083989499</v>
      </c>
      <c r="J258" s="24">
        <f t="shared" si="23"/>
        <v>14475276.902887139</v>
      </c>
    </row>
    <row r="259" spans="1:10" x14ac:dyDescent="0.3">
      <c r="A259" s="24" t="s">
        <v>111</v>
      </c>
      <c r="B259" s="24" t="s">
        <v>112</v>
      </c>
      <c r="C259" s="24">
        <v>493.6</v>
      </c>
      <c r="D259" s="24">
        <v>434.4</v>
      </c>
      <c r="E259" s="25">
        <f t="shared" si="18"/>
        <v>1619.4225721784776</v>
      </c>
      <c r="F259" s="25">
        <f t="shared" si="19"/>
        <v>1425.1968503937007</v>
      </c>
      <c r="G259" s="25">
        <f t="shared" si="20"/>
        <v>495488.6</v>
      </c>
      <c r="H259" s="25">
        <f t="shared" si="21"/>
        <v>4412114.4000000004</v>
      </c>
      <c r="I259" s="24">
        <f t="shared" si="22"/>
        <v>1625618.7664041994</v>
      </c>
      <c r="J259" s="24">
        <f t="shared" si="23"/>
        <v>14475440.94488189</v>
      </c>
    </row>
    <row r="260" spans="1:10" x14ac:dyDescent="0.3">
      <c r="A260" s="24" t="s">
        <v>111</v>
      </c>
      <c r="B260" s="24" t="s">
        <v>112</v>
      </c>
      <c r="C260" s="24">
        <v>543.6</v>
      </c>
      <c r="D260" s="24">
        <v>434.4</v>
      </c>
      <c r="E260" s="25">
        <f t="shared" si="18"/>
        <v>1783.4645669291338</v>
      </c>
      <c r="F260" s="25">
        <f t="shared" si="19"/>
        <v>1425.1968503937007</v>
      </c>
      <c r="G260" s="25">
        <f t="shared" si="20"/>
        <v>495538.6</v>
      </c>
      <c r="H260" s="25">
        <f t="shared" si="21"/>
        <v>4412114.4000000004</v>
      </c>
      <c r="I260" s="24">
        <f t="shared" si="22"/>
        <v>1625782.8083989499</v>
      </c>
      <c r="J260" s="24">
        <f t="shared" si="23"/>
        <v>14475440.94488189</v>
      </c>
    </row>
    <row r="261" spans="1:10" x14ac:dyDescent="0.3">
      <c r="A261" s="24" t="s">
        <v>111</v>
      </c>
      <c r="B261" s="24" t="s">
        <v>112</v>
      </c>
      <c r="C261" s="24">
        <v>593.6</v>
      </c>
      <c r="D261" s="24">
        <v>434.4</v>
      </c>
      <c r="E261" s="25">
        <f t="shared" si="18"/>
        <v>1947.5065616797899</v>
      </c>
      <c r="F261" s="25">
        <f t="shared" si="19"/>
        <v>1425.1968503937007</v>
      </c>
      <c r="G261" s="25">
        <f t="shared" si="20"/>
        <v>495588.6</v>
      </c>
      <c r="H261" s="25">
        <f t="shared" si="21"/>
        <v>4412114.4000000004</v>
      </c>
      <c r="I261" s="24">
        <f t="shared" si="22"/>
        <v>1625946.8503937006</v>
      </c>
      <c r="J261" s="24">
        <f t="shared" si="23"/>
        <v>14475440.94488189</v>
      </c>
    </row>
    <row r="262" spans="1:10" x14ac:dyDescent="0.3">
      <c r="A262" s="24" t="s">
        <v>111</v>
      </c>
      <c r="B262" s="24" t="s">
        <v>112</v>
      </c>
      <c r="C262" s="24">
        <v>493.6</v>
      </c>
      <c r="D262" s="24">
        <v>484.4</v>
      </c>
      <c r="E262" s="25">
        <f t="shared" ref="E262:E315" si="24">C262/0.3048</f>
        <v>1619.4225721784776</v>
      </c>
      <c r="F262" s="25">
        <f t="shared" ref="F262:F315" si="25">D262/0.3048</f>
        <v>1589.2388451443569</v>
      </c>
      <c r="G262" s="25">
        <f t="shared" ref="G262:G315" si="26">($G$2-$C$2)+C262</f>
        <v>495488.6</v>
      </c>
      <c r="H262" s="25">
        <f t="shared" ref="H262:H315" si="27">($H$2-$D$2)+D262</f>
        <v>4412164.4000000004</v>
      </c>
      <c r="I262" s="24">
        <f t="shared" ref="I262:I315" si="28">G262/0.3048</f>
        <v>1625618.7664041994</v>
      </c>
      <c r="J262" s="24">
        <f t="shared" ref="J262:J315" si="29">H262/0.3048</f>
        <v>14475604.98687664</v>
      </c>
    </row>
    <row r="263" spans="1:10" x14ac:dyDescent="0.3">
      <c r="A263" s="24" t="s">
        <v>111</v>
      </c>
      <c r="B263" s="24" t="s">
        <v>112</v>
      </c>
      <c r="C263" s="24">
        <v>543.6</v>
      </c>
      <c r="D263" s="24">
        <v>484.4</v>
      </c>
      <c r="E263" s="25">
        <f t="shared" si="24"/>
        <v>1783.4645669291338</v>
      </c>
      <c r="F263" s="25">
        <f t="shared" si="25"/>
        <v>1589.2388451443569</v>
      </c>
      <c r="G263" s="25">
        <f t="shared" si="26"/>
        <v>495538.6</v>
      </c>
      <c r="H263" s="25">
        <f t="shared" si="27"/>
        <v>4412164.4000000004</v>
      </c>
      <c r="I263" s="24">
        <f t="shared" si="28"/>
        <v>1625782.8083989499</v>
      </c>
      <c r="J263" s="24">
        <f t="shared" si="29"/>
        <v>14475604.98687664</v>
      </c>
    </row>
    <row r="264" spans="1:10" x14ac:dyDescent="0.3">
      <c r="A264" s="24" t="s">
        <v>111</v>
      </c>
      <c r="B264" s="24" t="s">
        <v>112</v>
      </c>
      <c r="C264" s="24">
        <v>593.6</v>
      </c>
      <c r="D264" s="24">
        <v>484.4</v>
      </c>
      <c r="E264" s="25">
        <f t="shared" si="24"/>
        <v>1947.5065616797899</v>
      </c>
      <c r="F264" s="25">
        <f t="shared" si="25"/>
        <v>1589.2388451443569</v>
      </c>
      <c r="G264" s="25">
        <f t="shared" si="26"/>
        <v>495588.6</v>
      </c>
      <c r="H264" s="25">
        <f t="shared" si="27"/>
        <v>4412164.4000000004</v>
      </c>
      <c r="I264" s="24">
        <f t="shared" si="28"/>
        <v>1625946.8503937006</v>
      </c>
      <c r="J264" s="24">
        <f t="shared" si="29"/>
        <v>14475604.98687664</v>
      </c>
    </row>
    <row r="265" spans="1:10" x14ac:dyDescent="0.3">
      <c r="A265" s="24" t="s">
        <v>111</v>
      </c>
      <c r="B265" s="24" t="s">
        <v>112</v>
      </c>
      <c r="C265" s="24">
        <v>493.6</v>
      </c>
      <c r="D265" s="24">
        <v>534.4</v>
      </c>
      <c r="E265" s="25">
        <f t="shared" si="24"/>
        <v>1619.4225721784776</v>
      </c>
      <c r="F265" s="25">
        <f t="shared" si="25"/>
        <v>1753.2808398950131</v>
      </c>
      <c r="G265" s="25">
        <f t="shared" si="26"/>
        <v>495488.6</v>
      </c>
      <c r="H265" s="25">
        <f t="shared" si="27"/>
        <v>4412214.4000000004</v>
      </c>
      <c r="I265" s="24">
        <f t="shared" si="28"/>
        <v>1625618.7664041994</v>
      </c>
      <c r="J265" s="24">
        <f t="shared" si="29"/>
        <v>14475769.028871391</v>
      </c>
    </row>
    <row r="266" spans="1:10" x14ac:dyDescent="0.3">
      <c r="A266" s="24" t="s">
        <v>111</v>
      </c>
      <c r="B266" s="24" t="s">
        <v>112</v>
      </c>
      <c r="C266" s="24">
        <v>543.6</v>
      </c>
      <c r="D266" s="24">
        <v>534.4</v>
      </c>
      <c r="E266" s="25">
        <f t="shared" si="24"/>
        <v>1783.4645669291338</v>
      </c>
      <c r="F266" s="25">
        <f t="shared" si="25"/>
        <v>1753.2808398950131</v>
      </c>
      <c r="G266" s="25">
        <f t="shared" si="26"/>
        <v>495538.6</v>
      </c>
      <c r="H266" s="25">
        <f t="shared" si="27"/>
        <v>4412214.4000000004</v>
      </c>
      <c r="I266" s="24">
        <f t="shared" si="28"/>
        <v>1625782.8083989499</v>
      </c>
      <c r="J266" s="24">
        <f t="shared" si="29"/>
        <v>14475769.028871391</v>
      </c>
    </row>
    <row r="267" spans="1:10" x14ac:dyDescent="0.3">
      <c r="A267" s="24" t="s">
        <v>111</v>
      </c>
      <c r="B267" s="24" t="s">
        <v>112</v>
      </c>
      <c r="C267" s="24">
        <v>593.6</v>
      </c>
      <c r="D267" s="24">
        <v>534.4</v>
      </c>
      <c r="E267" s="25">
        <f t="shared" si="24"/>
        <v>1947.5065616797899</v>
      </c>
      <c r="F267" s="25">
        <f t="shared" si="25"/>
        <v>1753.2808398950131</v>
      </c>
      <c r="G267" s="25">
        <f t="shared" si="26"/>
        <v>495588.6</v>
      </c>
      <c r="H267" s="25">
        <f t="shared" si="27"/>
        <v>4412214.4000000004</v>
      </c>
      <c r="I267" s="24">
        <f t="shared" si="28"/>
        <v>1625946.8503937006</v>
      </c>
      <c r="J267" s="24">
        <f t="shared" si="29"/>
        <v>14475769.028871391</v>
      </c>
    </row>
    <row r="268" spans="1:10" x14ac:dyDescent="0.3">
      <c r="A268" s="24" t="s">
        <v>111</v>
      </c>
      <c r="B268" s="24" t="s">
        <v>112</v>
      </c>
      <c r="C268" s="24">
        <v>493.6</v>
      </c>
      <c r="D268" s="24">
        <v>584.4</v>
      </c>
      <c r="E268" s="25">
        <f t="shared" si="24"/>
        <v>1619.4225721784776</v>
      </c>
      <c r="F268" s="25">
        <f t="shared" si="25"/>
        <v>1917.3228346456692</v>
      </c>
      <c r="G268" s="25">
        <f t="shared" si="26"/>
        <v>495488.6</v>
      </c>
      <c r="H268" s="25">
        <f t="shared" si="27"/>
        <v>4412264.4000000004</v>
      </c>
      <c r="I268" s="24">
        <f t="shared" si="28"/>
        <v>1625618.7664041994</v>
      </c>
      <c r="J268" s="24">
        <f t="shared" si="29"/>
        <v>14475933.070866141</v>
      </c>
    </row>
    <row r="269" spans="1:10" x14ac:dyDescent="0.3">
      <c r="A269" s="24" t="s">
        <v>111</v>
      </c>
      <c r="B269" s="24" t="s">
        <v>112</v>
      </c>
      <c r="C269" s="24">
        <v>543.6</v>
      </c>
      <c r="D269" s="24">
        <v>584.4</v>
      </c>
      <c r="E269" s="25">
        <f t="shared" si="24"/>
        <v>1783.4645669291338</v>
      </c>
      <c r="F269" s="25">
        <f t="shared" si="25"/>
        <v>1917.3228346456692</v>
      </c>
      <c r="G269" s="25">
        <f t="shared" si="26"/>
        <v>495538.6</v>
      </c>
      <c r="H269" s="25">
        <f t="shared" si="27"/>
        <v>4412264.4000000004</v>
      </c>
      <c r="I269" s="24">
        <f t="shared" si="28"/>
        <v>1625782.8083989499</v>
      </c>
      <c r="J269" s="24">
        <f t="shared" si="29"/>
        <v>14475933.070866141</v>
      </c>
    </row>
    <row r="270" spans="1:10" x14ac:dyDescent="0.3">
      <c r="A270" s="24" t="s">
        <v>111</v>
      </c>
      <c r="B270" s="24" t="s">
        <v>112</v>
      </c>
      <c r="C270" s="24">
        <v>593.6</v>
      </c>
      <c r="D270" s="24">
        <v>584.4</v>
      </c>
      <c r="E270" s="25">
        <f t="shared" si="24"/>
        <v>1947.5065616797899</v>
      </c>
      <c r="F270" s="25">
        <f t="shared" si="25"/>
        <v>1917.3228346456692</v>
      </c>
      <c r="G270" s="25">
        <f t="shared" si="26"/>
        <v>495588.6</v>
      </c>
      <c r="H270" s="25">
        <f t="shared" si="27"/>
        <v>4412264.4000000004</v>
      </c>
      <c r="I270" s="24">
        <f t="shared" si="28"/>
        <v>1625946.8503937006</v>
      </c>
      <c r="J270" s="24">
        <f t="shared" si="29"/>
        <v>14475933.070866141</v>
      </c>
    </row>
    <row r="271" spans="1:10" x14ac:dyDescent="0.3">
      <c r="A271" s="24" t="s">
        <v>111</v>
      </c>
      <c r="B271" s="24" t="s">
        <v>112</v>
      </c>
      <c r="C271" s="24">
        <v>493.6</v>
      </c>
      <c r="D271" s="24">
        <v>634.4</v>
      </c>
      <c r="E271" s="25">
        <f t="shared" si="24"/>
        <v>1619.4225721784776</v>
      </c>
      <c r="F271" s="25">
        <f t="shared" si="25"/>
        <v>2081.3648293963251</v>
      </c>
      <c r="G271" s="25">
        <f t="shared" si="26"/>
        <v>495488.6</v>
      </c>
      <c r="H271" s="25">
        <f t="shared" si="27"/>
        <v>4412314.4000000004</v>
      </c>
      <c r="I271" s="24">
        <f t="shared" si="28"/>
        <v>1625618.7664041994</v>
      </c>
      <c r="J271" s="24">
        <f t="shared" si="29"/>
        <v>14476097.112860892</v>
      </c>
    </row>
    <row r="272" spans="1:10" x14ac:dyDescent="0.3">
      <c r="A272" s="24" t="s">
        <v>111</v>
      </c>
      <c r="B272" s="24" t="s">
        <v>112</v>
      </c>
      <c r="C272" s="24">
        <v>543.6</v>
      </c>
      <c r="D272" s="24">
        <v>634.4</v>
      </c>
      <c r="E272" s="25">
        <f t="shared" si="24"/>
        <v>1783.4645669291338</v>
      </c>
      <c r="F272" s="25">
        <f t="shared" si="25"/>
        <v>2081.3648293963251</v>
      </c>
      <c r="G272" s="25">
        <f t="shared" si="26"/>
        <v>495538.6</v>
      </c>
      <c r="H272" s="25">
        <f t="shared" si="27"/>
        <v>4412314.4000000004</v>
      </c>
      <c r="I272" s="24">
        <f t="shared" si="28"/>
        <v>1625782.8083989499</v>
      </c>
      <c r="J272" s="24">
        <f t="shared" si="29"/>
        <v>14476097.112860892</v>
      </c>
    </row>
    <row r="273" spans="1:10" x14ac:dyDescent="0.3">
      <c r="A273" s="24" t="s">
        <v>111</v>
      </c>
      <c r="B273" s="24" t="s">
        <v>112</v>
      </c>
      <c r="C273" s="24">
        <v>593.6</v>
      </c>
      <c r="D273" s="24">
        <v>634.4</v>
      </c>
      <c r="E273" s="25">
        <f t="shared" si="24"/>
        <v>1947.5065616797899</v>
      </c>
      <c r="F273" s="25">
        <f t="shared" si="25"/>
        <v>2081.3648293963251</v>
      </c>
      <c r="G273" s="25">
        <f t="shared" si="26"/>
        <v>495588.6</v>
      </c>
      <c r="H273" s="25">
        <f t="shared" si="27"/>
        <v>4412314.4000000004</v>
      </c>
      <c r="I273" s="24">
        <f t="shared" si="28"/>
        <v>1625946.8503937006</v>
      </c>
      <c r="J273" s="24">
        <f t="shared" si="29"/>
        <v>14476097.112860892</v>
      </c>
    </row>
    <row r="274" spans="1:10" x14ac:dyDescent="0.3">
      <c r="A274" s="24" t="s">
        <v>111</v>
      </c>
      <c r="B274" s="24" t="s">
        <v>112</v>
      </c>
      <c r="C274" s="24">
        <v>493.6</v>
      </c>
      <c r="D274" s="24">
        <v>684.4</v>
      </c>
      <c r="E274" s="25">
        <f t="shared" si="24"/>
        <v>1619.4225721784776</v>
      </c>
      <c r="F274" s="25">
        <f t="shared" si="25"/>
        <v>2245.4068241469813</v>
      </c>
      <c r="G274" s="25">
        <f t="shared" si="26"/>
        <v>495488.6</v>
      </c>
      <c r="H274" s="25">
        <f t="shared" si="27"/>
        <v>4412364.4000000004</v>
      </c>
      <c r="I274" s="24">
        <f t="shared" si="28"/>
        <v>1625618.7664041994</v>
      </c>
      <c r="J274" s="24">
        <f t="shared" si="29"/>
        <v>14476261.154855644</v>
      </c>
    </row>
    <row r="275" spans="1:10" x14ac:dyDescent="0.3">
      <c r="A275" s="24" t="s">
        <v>111</v>
      </c>
      <c r="B275" s="24" t="s">
        <v>112</v>
      </c>
      <c r="C275" s="24">
        <v>543.6</v>
      </c>
      <c r="D275" s="24">
        <v>684.4</v>
      </c>
      <c r="E275" s="25">
        <f t="shared" si="24"/>
        <v>1783.4645669291338</v>
      </c>
      <c r="F275" s="25">
        <f t="shared" si="25"/>
        <v>2245.4068241469813</v>
      </c>
      <c r="G275" s="25">
        <f t="shared" si="26"/>
        <v>495538.6</v>
      </c>
      <c r="H275" s="25">
        <f t="shared" si="27"/>
        <v>4412364.4000000004</v>
      </c>
      <c r="I275" s="24">
        <f t="shared" si="28"/>
        <v>1625782.8083989499</v>
      </c>
      <c r="J275" s="24">
        <f t="shared" si="29"/>
        <v>14476261.154855644</v>
      </c>
    </row>
    <row r="276" spans="1:10" x14ac:dyDescent="0.3">
      <c r="A276" s="24" t="s">
        <v>111</v>
      </c>
      <c r="B276" s="24" t="s">
        <v>112</v>
      </c>
      <c r="C276" s="24">
        <v>593.6</v>
      </c>
      <c r="D276" s="24">
        <v>684.4</v>
      </c>
      <c r="E276" s="25">
        <f t="shared" si="24"/>
        <v>1947.5065616797899</v>
      </c>
      <c r="F276" s="25">
        <f t="shared" si="25"/>
        <v>2245.4068241469813</v>
      </c>
      <c r="G276" s="25">
        <f t="shared" si="26"/>
        <v>495588.6</v>
      </c>
      <c r="H276" s="25">
        <f t="shared" si="27"/>
        <v>4412364.4000000004</v>
      </c>
      <c r="I276" s="24">
        <f t="shared" si="28"/>
        <v>1625946.8503937006</v>
      </c>
      <c r="J276" s="24">
        <f t="shared" si="29"/>
        <v>14476261.154855644</v>
      </c>
    </row>
    <row r="277" spans="1:10" x14ac:dyDescent="0.3">
      <c r="A277" s="24" t="s">
        <v>111</v>
      </c>
      <c r="B277" s="24" t="s">
        <v>112</v>
      </c>
      <c r="C277" s="24">
        <v>643.6</v>
      </c>
      <c r="D277" s="24">
        <v>684.4</v>
      </c>
      <c r="E277" s="25">
        <f t="shared" si="24"/>
        <v>2111.5485564304463</v>
      </c>
      <c r="F277" s="25">
        <f t="shared" si="25"/>
        <v>2245.4068241469813</v>
      </c>
      <c r="G277" s="25">
        <f t="shared" si="26"/>
        <v>495638.6</v>
      </c>
      <c r="H277" s="25">
        <f t="shared" si="27"/>
        <v>4412364.4000000004</v>
      </c>
      <c r="I277" s="24">
        <f t="shared" si="28"/>
        <v>1626110.8923884514</v>
      </c>
      <c r="J277" s="24">
        <f t="shared" si="29"/>
        <v>14476261.154855644</v>
      </c>
    </row>
    <row r="278" spans="1:10" x14ac:dyDescent="0.3">
      <c r="A278" s="24" t="s">
        <v>111</v>
      </c>
      <c r="B278" s="24" t="s">
        <v>112</v>
      </c>
      <c r="C278" s="24">
        <v>493.6</v>
      </c>
      <c r="D278" s="24">
        <v>734.4</v>
      </c>
      <c r="E278" s="25">
        <f t="shared" si="24"/>
        <v>1619.4225721784776</v>
      </c>
      <c r="F278" s="25">
        <f t="shared" si="25"/>
        <v>2409.4488188976375</v>
      </c>
      <c r="G278" s="25">
        <f t="shared" si="26"/>
        <v>495488.6</v>
      </c>
      <c r="H278" s="25">
        <f t="shared" si="27"/>
        <v>4412414.4000000004</v>
      </c>
      <c r="I278" s="24">
        <f t="shared" si="28"/>
        <v>1625618.7664041994</v>
      </c>
      <c r="J278" s="24">
        <f t="shared" si="29"/>
        <v>14476425.196850395</v>
      </c>
    </row>
    <row r="279" spans="1:10" x14ac:dyDescent="0.3">
      <c r="A279" s="24" t="s">
        <v>111</v>
      </c>
      <c r="B279" s="24" t="s">
        <v>112</v>
      </c>
      <c r="C279" s="24">
        <v>543.6</v>
      </c>
      <c r="D279" s="24">
        <v>734.4</v>
      </c>
      <c r="E279" s="25">
        <f t="shared" si="24"/>
        <v>1783.4645669291338</v>
      </c>
      <c r="F279" s="25">
        <f t="shared" si="25"/>
        <v>2409.4488188976375</v>
      </c>
      <c r="G279" s="25">
        <f t="shared" si="26"/>
        <v>495538.6</v>
      </c>
      <c r="H279" s="25">
        <f t="shared" si="27"/>
        <v>4412414.4000000004</v>
      </c>
      <c r="I279" s="24">
        <f t="shared" si="28"/>
        <v>1625782.8083989499</v>
      </c>
      <c r="J279" s="24">
        <f t="shared" si="29"/>
        <v>14476425.196850395</v>
      </c>
    </row>
    <row r="280" spans="1:10" x14ac:dyDescent="0.3">
      <c r="A280" s="24" t="s">
        <v>111</v>
      </c>
      <c r="B280" s="24" t="s">
        <v>112</v>
      </c>
      <c r="C280" s="24">
        <v>593.6</v>
      </c>
      <c r="D280" s="24">
        <v>734.4</v>
      </c>
      <c r="E280" s="25">
        <f t="shared" si="24"/>
        <v>1947.5065616797899</v>
      </c>
      <c r="F280" s="25">
        <f t="shared" si="25"/>
        <v>2409.4488188976375</v>
      </c>
      <c r="G280" s="25">
        <f t="shared" si="26"/>
        <v>495588.6</v>
      </c>
      <c r="H280" s="25">
        <f t="shared" si="27"/>
        <v>4412414.4000000004</v>
      </c>
      <c r="I280" s="24">
        <f t="shared" si="28"/>
        <v>1625946.8503937006</v>
      </c>
      <c r="J280" s="24">
        <f t="shared" si="29"/>
        <v>14476425.196850395</v>
      </c>
    </row>
    <row r="281" spans="1:10" x14ac:dyDescent="0.3">
      <c r="A281" s="24" t="s">
        <v>111</v>
      </c>
      <c r="B281" s="24" t="s">
        <v>112</v>
      </c>
      <c r="C281" s="24">
        <v>643.6</v>
      </c>
      <c r="D281" s="24">
        <v>734.4</v>
      </c>
      <c r="E281" s="25">
        <f t="shared" si="24"/>
        <v>2111.5485564304463</v>
      </c>
      <c r="F281" s="25">
        <f t="shared" si="25"/>
        <v>2409.4488188976375</v>
      </c>
      <c r="G281" s="25">
        <f t="shared" si="26"/>
        <v>495638.6</v>
      </c>
      <c r="H281" s="25">
        <f t="shared" si="27"/>
        <v>4412414.4000000004</v>
      </c>
      <c r="I281" s="24">
        <f t="shared" si="28"/>
        <v>1626110.8923884514</v>
      </c>
      <c r="J281" s="24">
        <f t="shared" si="29"/>
        <v>14476425.196850395</v>
      </c>
    </row>
    <row r="282" spans="1:10" x14ac:dyDescent="0.3">
      <c r="A282" s="24" t="s">
        <v>111</v>
      </c>
      <c r="B282" s="24" t="s">
        <v>112</v>
      </c>
      <c r="C282" s="24">
        <v>493.6</v>
      </c>
      <c r="D282" s="24">
        <v>784.4</v>
      </c>
      <c r="E282" s="25">
        <f t="shared" si="24"/>
        <v>1619.4225721784776</v>
      </c>
      <c r="F282" s="25">
        <f t="shared" si="25"/>
        <v>2573.4908136482936</v>
      </c>
      <c r="G282" s="25">
        <f t="shared" si="26"/>
        <v>495488.6</v>
      </c>
      <c r="H282" s="25">
        <f t="shared" si="27"/>
        <v>4412464.4000000004</v>
      </c>
      <c r="I282" s="24">
        <f t="shared" si="28"/>
        <v>1625618.7664041994</v>
      </c>
      <c r="J282" s="24">
        <f t="shared" si="29"/>
        <v>14476589.238845145</v>
      </c>
    </row>
    <row r="283" spans="1:10" x14ac:dyDescent="0.3">
      <c r="A283" s="24" t="s">
        <v>111</v>
      </c>
      <c r="B283" s="24" t="s">
        <v>112</v>
      </c>
      <c r="C283" s="24">
        <v>543.6</v>
      </c>
      <c r="D283" s="24">
        <v>784.4</v>
      </c>
      <c r="E283" s="25">
        <f t="shared" si="24"/>
        <v>1783.4645669291338</v>
      </c>
      <c r="F283" s="25">
        <f t="shared" si="25"/>
        <v>2573.4908136482936</v>
      </c>
      <c r="G283" s="25">
        <f t="shared" si="26"/>
        <v>495538.6</v>
      </c>
      <c r="H283" s="25">
        <f t="shared" si="27"/>
        <v>4412464.4000000004</v>
      </c>
      <c r="I283" s="24">
        <f t="shared" si="28"/>
        <v>1625782.8083989499</v>
      </c>
      <c r="J283" s="24">
        <f t="shared" si="29"/>
        <v>14476589.238845145</v>
      </c>
    </row>
    <row r="284" spans="1:10" x14ac:dyDescent="0.3">
      <c r="A284" s="24" t="s">
        <v>111</v>
      </c>
      <c r="B284" s="24" t="s">
        <v>112</v>
      </c>
      <c r="C284" s="24">
        <v>593.6</v>
      </c>
      <c r="D284" s="24">
        <v>784.4</v>
      </c>
      <c r="E284" s="25">
        <f t="shared" si="24"/>
        <v>1947.5065616797899</v>
      </c>
      <c r="F284" s="25">
        <f t="shared" si="25"/>
        <v>2573.4908136482936</v>
      </c>
      <c r="G284" s="25">
        <f t="shared" si="26"/>
        <v>495588.6</v>
      </c>
      <c r="H284" s="25">
        <f t="shared" si="27"/>
        <v>4412464.4000000004</v>
      </c>
      <c r="I284" s="24">
        <f t="shared" si="28"/>
        <v>1625946.8503937006</v>
      </c>
      <c r="J284" s="24">
        <f t="shared" si="29"/>
        <v>14476589.238845145</v>
      </c>
    </row>
    <row r="285" spans="1:10" x14ac:dyDescent="0.3">
      <c r="A285" s="24" t="s">
        <v>111</v>
      </c>
      <c r="B285" s="24" t="s">
        <v>112</v>
      </c>
      <c r="C285" s="24">
        <v>643.6</v>
      </c>
      <c r="D285" s="24">
        <v>784.4</v>
      </c>
      <c r="E285" s="25">
        <f t="shared" si="24"/>
        <v>2111.5485564304463</v>
      </c>
      <c r="F285" s="25">
        <f t="shared" si="25"/>
        <v>2573.4908136482936</v>
      </c>
      <c r="G285" s="25">
        <f t="shared" si="26"/>
        <v>495638.6</v>
      </c>
      <c r="H285" s="25">
        <f t="shared" si="27"/>
        <v>4412464.4000000004</v>
      </c>
      <c r="I285" s="24">
        <f t="shared" si="28"/>
        <v>1626110.8923884514</v>
      </c>
      <c r="J285" s="24">
        <f t="shared" si="29"/>
        <v>14476589.238845145</v>
      </c>
    </row>
    <row r="286" spans="1:10" x14ac:dyDescent="0.3">
      <c r="A286" s="24" t="s">
        <v>111</v>
      </c>
      <c r="B286" s="24" t="s">
        <v>112</v>
      </c>
      <c r="C286" s="24">
        <v>470</v>
      </c>
      <c r="D286" s="24">
        <v>341.8</v>
      </c>
      <c r="E286" s="25">
        <f t="shared" si="24"/>
        <v>1541.994750656168</v>
      </c>
      <c r="F286" s="25">
        <f t="shared" si="25"/>
        <v>1121.3910761154855</v>
      </c>
      <c r="G286" s="25">
        <f t="shared" si="26"/>
        <v>495465</v>
      </c>
      <c r="H286" s="25">
        <f t="shared" si="27"/>
        <v>4412021.8</v>
      </c>
      <c r="I286" s="24">
        <f t="shared" si="28"/>
        <v>1625541.3385826771</v>
      </c>
      <c r="J286" s="24">
        <f t="shared" si="29"/>
        <v>14475137.139107611</v>
      </c>
    </row>
    <row r="287" spans="1:10" x14ac:dyDescent="0.3">
      <c r="A287" s="24" t="s">
        <v>111</v>
      </c>
      <c r="B287" s="24" t="s">
        <v>112</v>
      </c>
      <c r="C287" s="24">
        <v>519.6</v>
      </c>
      <c r="D287" s="24">
        <v>312.39999999999998</v>
      </c>
      <c r="E287" s="25">
        <f t="shared" si="24"/>
        <v>1704.724409448819</v>
      </c>
      <c r="F287" s="25">
        <f t="shared" si="25"/>
        <v>1024.9343832020995</v>
      </c>
      <c r="G287" s="25">
        <f t="shared" si="26"/>
        <v>495514.6</v>
      </c>
      <c r="H287" s="25">
        <f t="shared" si="27"/>
        <v>4411992.4000000004</v>
      </c>
      <c r="I287" s="24">
        <f t="shared" si="28"/>
        <v>1625704.0682414696</v>
      </c>
      <c r="J287" s="24">
        <f t="shared" si="29"/>
        <v>14475040.682414699</v>
      </c>
    </row>
    <row r="288" spans="1:10" x14ac:dyDescent="0.3">
      <c r="A288" s="24" t="s">
        <v>111</v>
      </c>
      <c r="B288" s="24" t="s">
        <v>112</v>
      </c>
      <c r="C288" s="24">
        <v>564.20000000000005</v>
      </c>
      <c r="D288" s="24">
        <v>309.3</v>
      </c>
      <c r="E288" s="25">
        <f t="shared" si="24"/>
        <v>1851.0498687664042</v>
      </c>
      <c r="F288" s="25">
        <f t="shared" si="25"/>
        <v>1014.763779527559</v>
      </c>
      <c r="G288" s="25">
        <f t="shared" si="26"/>
        <v>495559.2</v>
      </c>
      <c r="H288" s="25">
        <f t="shared" si="27"/>
        <v>4411989.3</v>
      </c>
      <c r="I288" s="24">
        <f t="shared" si="28"/>
        <v>1625850.3937007873</v>
      </c>
      <c r="J288" s="24">
        <f t="shared" si="29"/>
        <v>14475030.511811022</v>
      </c>
    </row>
    <row r="289" spans="1:10" x14ac:dyDescent="0.3">
      <c r="A289" s="24" t="s">
        <v>111</v>
      </c>
      <c r="B289" s="24" t="s">
        <v>112</v>
      </c>
      <c r="C289" s="24">
        <v>448.7</v>
      </c>
      <c r="D289" s="24">
        <v>373.2</v>
      </c>
      <c r="E289" s="25">
        <f t="shared" si="24"/>
        <v>1472.1128608923884</v>
      </c>
      <c r="F289" s="25">
        <f t="shared" si="25"/>
        <v>1224.4094488188975</v>
      </c>
      <c r="G289" s="25">
        <f t="shared" si="26"/>
        <v>495443.7</v>
      </c>
      <c r="H289" s="25">
        <f t="shared" si="27"/>
        <v>4412053.2</v>
      </c>
      <c r="I289" s="24">
        <f t="shared" si="28"/>
        <v>1625471.4566929133</v>
      </c>
      <c r="J289" s="24">
        <f t="shared" si="29"/>
        <v>14475240.157480314</v>
      </c>
    </row>
    <row r="290" spans="1:10" x14ac:dyDescent="0.3">
      <c r="A290" s="24" t="s">
        <v>111</v>
      </c>
      <c r="B290" s="24" t="s">
        <v>112</v>
      </c>
      <c r="C290" s="24">
        <v>211.6</v>
      </c>
      <c r="D290" s="24">
        <v>166.4</v>
      </c>
      <c r="E290" s="25">
        <f t="shared" si="24"/>
        <v>694.22572178477685</v>
      </c>
      <c r="F290" s="25">
        <f t="shared" si="25"/>
        <v>545.93175853018374</v>
      </c>
      <c r="G290" s="25">
        <f t="shared" si="26"/>
        <v>495206.6</v>
      </c>
      <c r="H290" s="25">
        <f t="shared" si="27"/>
        <v>4411846.4000000004</v>
      </c>
      <c r="I290" s="24">
        <f t="shared" si="28"/>
        <v>1624693.5695538055</v>
      </c>
      <c r="J290" s="24">
        <f t="shared" si="29"/>
        <v>14474561.679790027</v>
      </c>
    </row>
    <row r="291" spans="1:10" x14ac:dyDescent="0.3">
      <c r="A291" s="24" t="s">
        <v>111</v>
      </c>
      <c r="B291" s="24" t="s">
        <v>112</v>
      </c>
      <c r="C291" s="24">
        <v>159.4</v>
      </c>
      <c r="D291" s="24">
        <v>164.1</v>
      </c>
      <c r="E291" s="25">
        <f t="shared" si="24"/>
        <v>522.96587926509187</v>
      </c>
      <c r="F291" s="25">
        <f t="shared" si="25"/>
        <v>538.38582677165346</v>
      </c>
      <c r="G291" s="25">
        <f t="shared" si="26"/>
        <v>495154.4</v>
      </c>
      <c r="H291" s="25">
        <f t="shared" si="27"/>
        <v>4411844.0999999996</v>
      </c>
      <c r="I291" s="24">
        <f t="shared" si="28"/>
        <v>1624522.3097112861</v>
      </c>
      <c r="J291" s="24">
        <f t="shared" si="29"/>
        <v>14474554.133858265</v>
      </c>
    </row>
    <row r="292" spans="1:10" x14ac:dyDescent="0.3">
      <c r="A292" s="24" t="s">
        <v>111</v>
      </c>
      <c r="B292" s="24" t="s">
        <v>112</v>
      </c>
      <c r="C292" s="24">
        <v>106.2</v>
      </c>
      <c r="D292" s="24">
        <v>166.5</v>
      </c>
      <c r="E292" s="25">
        <f t="shared" si="24"/>
        <v>348.42519685039372</v>
      </c>
      <c r="F292" s="25">
        <f t="shared" si="25"/>
        <v>546.25984251968498</v>
      </c>
      <c r="G292" s="25">
        <f t="shared" si="26"/>
        <v>495101.2</v>
      </c>
      <c r="H292" s="25">
        <f t="shared" si="27"/>
        <v>4411846.5</v>
      </c>
      <c r="I292" s="24">
        <f t="shared" si="28"/>
        <v>1624347.7690288713</v>
      </c>
      <c r="J292" s="24">
        <f t="shared" si="29"/>
        <v>14474562.007874016</v>
      </c>
    </row>
    <row r="293" spans="1:10" x14ac:dyDescent="0.3">
      <c r="A293" s="24" t="s">
        <v>111</v>
      </c>
      <c r="B293" s="24" t="s">
        <v>112</v>
      </c>
      <c r="C293" s="24">
        <v>55.4</v>
      </c>
      <c r="D293" s="24">
        <v>162.9</v>
      </c>
      <c r="E293" s="25">
        <f t="shared" si="24"/>
        <v>181.75853018372703</v>
      </c>
      <c r="F293" s="25">
        <f t="shared" si="25"/>
        <v>534.44881889763781</v>
      </c>
      <c r="G293" s="25">
        <f t="shared" si="26"/>
        <v>495050.4</v>
      </c>
      <c r="H293" s="25">
        <f t="shared" si="27"/>
        <v>4411842.9000000004</v>
      </c>
      <c r="I293" s="24">
        <f t="shared" si="28"/>
        <v>1624181.1023622048</v>
      </c>
      <c r="J293" s="24">
        <f t="shared" si="29"/>
        <v>14474550.196850395</v>
      </c>
    </row>
    <row r="294" spans="1:10" x14ac:dyDescent="0.3">
      <c r="A294" s="24" t="s">
        <v>111</v>
      </c>
      <c r="B294" s="24" t="s">
        <v>112</v>
      </c>
      <c r="C294" s="24">
        <v>9.3000000000000007</v>
      </c>
      <c r="D294" s="24">
        <v>164.1</v>
      </c>
      <c r="E294" s="25">
        <f t="shared" si="24"/>
        <v>30.511811023622048</v>
      </c>
      <c r="F294" s="25">
        <f t="shared" si="25"/>
        <v>538.38582677165346</v>
      </c>
      <c r="G294" s="25">
        <f t="shared" si="26"/>
        <v>495004.3</v>
      </c>
      <c r="H294" s="25">
        <f t="shared" si="27"/>
        <v>4411844.0999999996</v>
      </c>
      <c r="I294" s="24">
        <f t="shared" si="28"/>
        <v>1624029.8556430445</v>
      </c>
      <c r="J294" s="24">
        <f t="shared" si="29"/>
        <v>14474554.133858265</v>
      </c>
    </row>
    <row r="295" spans="1:10" x14ac:dyDescent="0.3">
      <c r="A295" s="24" t="s">
        <v>111</v>
      </c>
      <c r="B295" s="24" t="s">
        <v>112</v>
      </c>
      <c r="C295" s="24">
        <v>144</v>
      </c>
      <c r="D295" s="24">
        <v>562.4</v>
      </c>
      <c r="E295" s="25">
        <f t="shared" si="24"/>
        <v>472.44094488188972</v>
      </c>
      <c r="F295" s="25">
        <f t="shared" si="25"/>
        <v>1845.1443569553803</v>
      </c>
      <c r="G295" s="25">
        <f t="shared" si="26"/>
        <v>495139</v>
      </c>
      <c r="H295" s="25">
        <f t="shared" si="27"/>
        <v>4412242.4000000004</v>
      </c>
      <c r="I295" s="24">
        <f t="shared" si="28"/>
        <v>1624471.7847769028</v>
      </c>
      <c r="J295" s="24">
        <f t="shared" si="29"/>
        <v>14475860.892388452</v>
      </c>
    </row>
    <row r="296" spans="1:10" x14ac:dyDescent="0.3">
      <c r="A296" s="24" t="s">
        <v>111</v>
      </c>
      <c r="B296" s="24" t="s">
        <v>112</v>
      </c>
      <c r="C296" s="24">
        <v>366.2</v>
      </c>
      <c r="D296" s="24">
        <v>628.4</v>
      </c>
      <c r="E296" s="25">
        <f t="shared" si="24"/>
        <v>1201.4435695538057</v>
      </c>
      <c r="F296" s="25">
        <f t="shared" si="25"/>
        <v>2061.6797900262463</v>
      </c>
      <c r="G296" s="25">
        <f t="shared" si="26"/>
        <v>495361.2</v>
      </c>
      <c r="H296" s="25">
        <f t="shared" si="27"/>
        <v>4412308.4000000004</v>
      </c>
      <c r="I296" s="24">
        <f t="shared" si="28"/>
        <v>1625200.7874015747</v>
      </c>
      <c r="J296" s="24">
        <f t="shared" si="29"/>
        <v>14476077.427821523</v>
      </c>
    </row>
    <row r="297" spans="1:10" x14ac:dyDescent="0.3">
      <c r="A297" s="24" t="s">
        <v>111</v>
      </c>
      <c r="B297" s="24" t="s">
        <v>112</v>
      </c>
      <c r="C297" s="24">
        <v>86.7</v>
      </c>
      <c r="D297" s="24">
        <v>779.7</v>
      </c>
      <c r="E297" s="25">
        <f t="shared" si="24"/>
        <v>284.44881889763781</v>
      </c>
      <c r="F297" s="25">
        <f t="shared" si="25"/>
        <v>2558.0708661417325</v>
      </c>
      <c r="G297" s="25">
        <f t="shared" si="26"/>
        <v>495081.7</v>
      </c>
      <c r="H297" s="25">
        <f t="shared" si="27"/>
        <v>4412459.7</v>
      </c>
      <c r="I297" s="24">
        <f t="shared" si="28"/>
        <v>1624283.7926509185</v>
      </c>
      <c r="J297" s="24">
        <f t="shared" si="29"/>
        <v>14476573.818897638</v>
      </c>
    </row>
    <row r="298" spans="1:10" x14ac:dyDescent="0.3">
      <c r="A298" s="24" t="s">
        <v>111</v>
      </c>
      <c r="B298" s="24" t="s">
        <v>112</v>
      </c>
      <c r="C298" s="24">
        <v>485</v>
      </c>
      <c r="D298" s="24">
        <v>193</v>
      </c>
      <c r="E298" s="25">
        <f t="shared" si="24"/>
        <v>1591.2073490813648</v>
      </c>
      <c r="F298" s="25">
        <f t="shared" si="25"/>
        <v>633.20209973753276</v>
      </c>
      <c r="G298" s="25">
        <f t="shared" si="26"/>
        <v>495480</v>
      </c>
      <c r="H298" s="25">
        <f t="shared" si="27"/>
        <v>4411873</v>
      </c>
      <c r="I298" s="24">
        <f t="shared" si="28"/>
        <v>1625590.5511811022</v>
      </c>
      <c r="J298" s="24">
        <f t="shared" si="29"/>
        <v>14474648.950131234</v>
      </c>
    </row>
    <row r="299" spans="1:10" x14ac:dyDescent="0.3">
      <c r="A299" s="24" t="s">
        <v>111</v>
      </c>
      <c r="B299" s="24" t="s">
        <v>112</v>
      </c>
      <c r="C299" s="24">
        <v>627.1</v>
      </c>
      <c r="D299" s="24">
        <v>323.89999999999998</v>
      </c>
      <c r="E299" s="25">
        <f t="shared" si="24"/>
        <v>2057.4146981627296</v>
      </c>
      <c r="F299" s="25">
        <f t="shared" si="25"/>
        <v>1062.6640419947505</v>
      </c>
      <c r="G299" s="25">
        <f t="shared" si="26"/>
        <v>495622.1</v>
      </c>
      <c r="H299" s="25">
        <f t="shared" si="27"/>
        <v>4412003.9000000004</v>
      </c>
      <c r="I299" s="24">
        <f t="shared" si="28"/>
        <v>1626056.7585301835</v>
      </c>
      <c r="J299" s="24">
        <f t="shared" si="29"/>
        <v>14475078.412073491</v>
      </c>
    </row>
    <row r="300" spans="1:10" x14ac:dyDescent="0.3">
      <c r="A300" s="24" t="s">
        <v>111</v>
      </c>
      <c r="B300" s="24" t="s">
        <v>112</v>
      </c>
      <c r="C300" s="24">
        <v>631.29999999999995</v>
      </c>
      <c r="D300" s="24">
        <v>381.9</v>
      </c>
      <c r="E300" s="25">
        <f t="shared" si="24"/>
        <v>2071.1942257217847</v>
      </c>
      <c r="F300" s="25">
        <f t="shared" si="25"/>
        <v>1252.9527559055116</v>
      </c>
      <c r="G300" s="25">
        <f t="shared" si="26"/>
        <v>495626.3</v>
      </c>
      <c r="H300" s="25">
        <f t="shared" si="27"/>
        <v>4412061.9000000004</v>
      </c>
      <c r="I300" s="24">
        <f t="shared" si="28"/>
        <v>1626070.5380577426</v>
      </c>
      <c r="J300" s="24">
        <f t="shared" si="29"/>
        <v>14475268.700787403</v>
      </c>
    </row>
    <row r="301" spans="1:10" x14ac:dyDescent="0.3">
      <c r="A301" s="24" t="s">
        <v>111</v>
      </c>
      <c r="B301" s="24" t="s">
        <v>112</v>
      </c>
      <c r="C301" s="24">
        <v>427.7</v>
      </c>
      <c r="D301" s="24">
        <v>543.29999999999995</v>
      </c>
      <c r="E301" s="25">
        <f t="shared" si="24"/>
        <v>1403.2152230971128</v>
      </c>
      <c r="F301" s="25">
        <f t="shared" si="25"/>
        <v>1782.4803149606296</v>
      </c>
      <c r="G301" s="25">
        <f t="shared" si="26"/>
        <v>495422.7</v>
      </c>
      <c r="H301" s="25">
        <f t="shared" si="27"/>
        <v>4412223.3</v>
      </c>
      <c r="I301" s="24">
        <f t="shared" si="28"/>
        <v>1625402.5590551181</v>
      </c>
      <c r="J301" s="24">
        <f t="shared" si="29"/>
        <v>14475798.228346456</v>
      </c>
    </row>
    <row r="302" spans="1:10" x14ac:dyDescent="0.3">
      <c r="A302" s="24" t="s">
        <v>111</v>
      </c>
      <c r="B302" s="24" t="s">
        <v>112</v>
      </c>
      <c r="C302" s="24">
        <v>440.4</v>
      </c>
      <c r="D302" s="24">
        <v>499</v>
      </c>
      <c r="E302" s="25">
        <f t="shared" si="24"/>
        <v>1444.8818897637793</v>
      </c>
      <c r="F302" s="25">
        <f t="shared" si="25"/>
        <v>1637.1391076115485</v>
      </c>
      <c r="G302" s="25">
        <f t="shared" si="26"/>
        <v>495435.4</v>
      </c>
      <c r="H302" s="25">
        <f t="shared" si="27"/>
        <v>4412179</v>
      </c>
      <c r="I302" s="24">
        <f t="shared" si="28"/>
        <v>1625444.2257217849</v>
      </c>
      <c r="J302" s="24">
        <f t="shared" si="29"/>
        <v>14475652.887139106</v>
      </c>
    </row>
    <row r="303" spans="1:10" x14ac:dyDescent="0.3">
      <c r="A303" s="24" t="s">
        <v>111</v>
      </c>
      <c r="B303" s="24" t="s">
        <v>112</v>
      </c>
      <c r="C303" s="24">
        <v>439.4</v>
      </c>
      <c r="D303" s="24">
        <v>436.7</v>
      </c>
      <c r="E303" s="25">
        <f t="shared" si="24"/>
        <v>1441.6010498687663</v>
      </c>
      <c r="F303" s="25">
        <f t="shared" si="25"/>
        <v>1432.7427821522308</v>
      </c>
      <c r="G303" s="25">
        <f t="shared" si="26"/>
        <v>495434.4</v>
      </c>
      <c r="H303" s="25">
        <f t="shared" si="27"/>
        <v>4412116.7</v>
      </c>
      <c r="I303" s="24">
        <f t="shared" si="28"/>
        <v>1625440.9448818897</v>
      </c>
      <c r="J303" s="24">
        <f t="shared" si="29"/>
        <v>14475448.490813648</v>
      </c>
    </row>
    <row r="304" spans="1:10" x14ac:dyDescent="0.3">
      <c r="A304" s="24" t="s">
        <v>111</v>
      </c>
      <c r="B304" s="24" t="s">
        <v>112</v>
      </c>
      <c r="C304" s="24">
        <v>343.4</v>
      </c>
      <c r="D304" s="24">
        <v>162.5</v>
      </c>
      <c r="E304" s="25">
        <f t="shared" si="24"/>
        <v>1126.6404199475064</v>
      </c>
      <c r="F304" s="25">
        <f t="shared" si="25"/>
        <v>533.13648293963251</v>
      </c>
      <c r="G304" s="25">
        <f t="shared" si="26"/>
        <v>495338.4</v>
      </c>
      <c r="H304" s="25">
        <f t="shared" si="27"/>
        <v>4411842.5</v>
      </c>
      <c r="I304" s="24">
        <f t="shared" si="28"/>
        <v>1625125.9842519686</v>
      </c>
      <c r="J304" s="24">
        <f t="shared" si="29"/>
        <v>14474548.884514434</v>
      </c>
    </row>
    <row r="305" spans="1:10" x14ac:dyDescent="0.3">
      <c r="A305" s="24" t="s">
        <v>111</v>
      </c>
      <c r="B305" s="24" t="s">
        <v>112</v>
      </c>
      <c r="C305" s="24">
        <v>320.2</v>
      </c>
      <c r="D305" s="24">
        <v>206.8</v>
      </c>
      <c r="E305" s="25">
        <f t="shared" si="24"/>
        <v>1050.524934383202</v>
      </c>
      <c r="F305" s="25">
        <f t="shared" si="25"/>
        <v>678.47769028871392</v>
      </c>
      <c r="G305" s="25">
        <f t="shared" si="26"/>
        <v>495315.20000000001</v>
      </c>
      <c r="H305" s="25">
        <f t="shared" si="27"/>
        <v>4411886.8</v>
      </c>
      <c r="I305" s="24">
        <f t="shared" si="28"/>
        <v>1625049.8687664042</v>
      </c>
      <c r="J305" s="24">
        <f t="shared" si="29"/>
        <v>14474694.225721784</v>
      </c>
    </row>
    <row r="306" spans="1:10" x14ac:dyDescent="0.3">
      <c r="A306" s="24" t="s">
        <v>111</v>
      </c>
      <c r="B306" s="24" t="s">
        <v>112</v>
      </c>
      <c r="C306" s="24">
        <v>292.7</v>
      </c>
      <c r="D306" s="24">
        <v>253.2</v>
      </c>
      <c r="E306" s="25">
        <f t="shared" si="24"/>
        <v>960.30183727034114</v>
      </c>
      <c r="F306" s="25">
        <f t="shared" si="25"/>
        <v>830.70866141732279</v>
      </c>
      <c r="G306" s="25">
        <f t="shared" si="26"/>
        <v>495287.7</v>
      </c>
      <c r="H306" s="25">
        <f t="shared" si="27"/>
        <v>4411933.2</v>
      </c>
      <c r="I306" s="24">
        <f t="shared" si="28"/>
        <v>1624959.6456692913</v>
      </c>
      <c r="J306" s="24">
        <f t="shared" si="29"/>
        <v>14474846.456692914</v>
      </c>
    </row>
    <row r="307" spans="1:10" x14ac:dyDescent="0.3">
      <c r="A307" s="24" t="s">
        <v>111</v>
      </c>
      <c r="B307" s="24" t="s">
        <v>112</v>
      </c>
      <c r="C307" s="24">
        <v>276.89999999999998</v>
      </c>
      <c r="D307" s="24">
        <v>289.10000000000002</v>
      </c>
      <c r="E307" s="25">
        <f t="shared" si="24"/>
        <v>908.46456692913375</v>
      </c>
      <c r="F307" s="25">
        <f t="shared" si="25"/>
        <v>948.49081364829397</v>
      </c>
      <c r="G307" s="25">
        <f t="shared" si="26"/>
        <v>495271.9</v>
      </c>
      <c r="H307" s="25">
        <f t="shared" si="27"/>
        <v>4411969.0999999996</v>
      </c>
      <c r="I307" s="24">
        <f t="shared" si="28"/>
        <v>1624907.8083989501</v>
      </c>
      <c r="J307" s="24">
        <f t="shared" si="29"/>
        <v>14474964.238845142</v>
      </c>
    </row>
    <row r="308" spans="1:10" x14ac:dyDescent="0.3">
      <c r="A308" s="24" t="s">
        <v>111</v>
      </c>
      <c r="B308" s="24" t="s">
        <v>112</v>
      </c>
      <c r="C308" s="24">
        <v>262.10000000000002</v>
      </c>
      <c r="D308" s="24">
        <v>322.8</v>
      </c>
      <c r="E308" s="25">
        <f t="shared" si="24"/>
        <v>859.90813648293965</v>
      </c>
      <c r="F308" s="25">
        <f t="shared" si="25"/>
        <v>1059.0551181102362</v>
      </c>
      <c r="G308" s="25">
        <f t="shared" si="26"/>
        <v>495257.1</v>
      </c>
      <c r="H308" s="25">
        <f t="shared" si="27"/>
        <v>4412002.8</v>
      </c>
      <c r="I308" s="24">
        <f t="shared" si="28"/>
        <v>1624859.2519685037</v>
      </c>
      <c r="J308" s="24">
        <f t="shared" si="29"/>
        <v>14475074.803149605</v>
      </c>
    </row>
    <row r="309" spans="1:10" x14ac:dyDescent="0.3">
      <c r="A309" s="24" t="s">
        <v>111</v>
      </c>
      <c r="B309" s="24" t="s">
        <v>112</v>
      </c>
      <c r="C309" s="24">
        <v>451.2</v>
      </c>
      <c r="D309" s="24">
        <v>601.6</v>
      </c>
      <c r="E309" s="25">
        <f t="shared" si="24"/>
        <v>1480.3149606299212</v>
      </c>
      <c r="F309" s="25">
        <f t="shared" si="25"/>
        <v>1973.7532808398951</v>
      </c>
      <c r="G309" s="25">
        <f t="shared" si="26"/>
        <v>495446.2</v>
      </c>
      <c r="H309" s="25">
        <f t="shared" si="27"/>
        <v>4412281.5999999996</v>
      </c>
      <c r="I309" s="24">
        <f t="shared" si="28"/>
        <v>1625479.6587926508</v>
      </c>
      <c r="J309" s="24">
        <f t="shared" si="29"/>
        <v>14475989.501312334</v>
      </c>
    </row>
    <row r="310" spans="1:10" x14ac:dyDescent="0.3">
      <c r="A310" s="24" t="s">
        <v>111</v>
      </c>
      <c r="B310" s="24" t="s">
        <v>112</v>
      </c>
      <c r="C310" s="24">
        <v>273.8</v>
      </c>
      <c r="D310" s="24">
        <v>170.1</v>
      </c>
      <c r="E310" s="25">
        <f t="shared" si="24"/>
        <v>898.29396325459322</v>
      </c>
      <c r="F310" s="25">
        <f t="shared" si="25"/>
        <v>558.07086614173227</v>
      </c>
      <c r="G310" s="25">
        <f t="shared" si="26"/>
        <v>495268.8</v>
      </c>
      <c r="H310" s="25">
        <f t="shared" si="27"/>
        <v>4411850.0999999996</v>
      </c>
      <c r="I310" s="24">
        <f t="shared" si="28"/>
        <v>1624897.6377952755</v>
      </c>
      <c r="J310" s="24">
        <f t="shared" si="29"/>
        <v>14474573.818897637</v>
      </c>
    </row>
    <row r="311" spans="1:10" x14ac:dyDescent="0.3">
      <c r="A311" s="24" t="s">
        <v>111</v>
      </c>
      <c r="B311" s="24" t="s">
        <v>112</v>
      </c>
      <c r="C311" s="24">
        <v>371.3</v>
      </c>
      <c r="D311" s="24">
        <v>113</v>
      </c>
      <c r="E311" s="25">
        <f t="shared" si="24"/>
        <v>1218.1758530183727</v>
      </c>
      <c r="F311" s="25">
        <f t="shared" si="25"/>
        <v>370.73490813648294</v>
      </c>
      <c r="G311" s="25">
        <f t="shared" si="26"/>
        <v>495366.3</v>
      </c>
      <c r="H311" s="25">
        <f t="shared" si="27"/>
        <v>4411793</v>
      </c>
      <c r="I311" s="24">
        <f t="shared" si="28"/>
        <v>1625217.5196850393</v>
      </c>
      <c r="J311" s="24">
        <f t="shared" si="29"/>
        <v>14474386.482939633</v>
      </c>
    </row>
    <row r="312" spans="1:10" x14ac:dyDescent="0.3">
      <c r="A312" s="24" t="s">
        <v>111</v>
      </c>
      <c r="B312" s="24" t="s">
        <v>112</v>
      </c>
      <c r="C312" s="24">
        <v>223.1</v>
      </c>
      <c r="D312" s="24">
        <v>434.8</v>
      </c>
      <c r="E312" s="25">
        <f t="shared" si="24"/>
        <v>731.95538057742772</v>
      </c>
      <c r="F312" s="25">
        <f t="shared" si="25"/>
        <v>1426.5091863517059</v>
      </c>
      <c r="G312" s="25">
        <f t="shared" si="26"/>
        <v>495218.1</v>
      </c>
      <c r="H312" s="25">
        <f t="shared" si="27"/>
        <v>4412114.8</v>
      </c>
      <c r="I312" s="24">
        <f t="shared" si="28"/>
        <v>1624731.2992125982</v>
      </c>
      <c r="J312" s="24">
        <f t="shared" si="29"/>
        <v>14475442.257217847</v>
      </c>
    </row>
    <row r="313" spans="1:10" x14ac:dyDescent="0.3">
      <c r="A313" s="24" t="s">
        <v>111</v>
      </c>
      <c r="B313" s="24" t="s">
        <v>112</v>
      </c>
      <c r="C313" s="24">
        <v>201</v>
      </c>
      <c r="D313" s="24">
        <v>313.3</v>
      </c>
      <c r="E313" s="25">
        <f t="shared" si="24"/>
        <v>659.44881889763781</v>
      </c>
      <c r="F313" s="25">
        <f t="shared" si="25"/>
        <v>1027.8871391076116</v>
      </c>
      <c r="G313" s="25">
        <f t="shared" si="26"/>
        <v>495196</v>
      </c>
      <c r="H313" s="25">
        <f t="shared" si="27"/>
        <v>4411993.3</v>
      </c>
      <c r="I313" s="24">
        <f t="shared" si="28"/>
        <v>1624658.7926509185</v>
      </c>
      <c r="J313" s="24">
        <f t="shared" si="29"/>
        <v>14475043.635170603</v>
      </c>
    </row>
    <row r="314" spans="1:10" x14ac:dyDescent="0.3">
      <c r="A314" s="24" t="s">
        <v>111</v>
      </c>
      <c r="B314" s="24" t="s">
        <v>112</v>
      </c>
      <c r="C314" s="24">
        <v>198.5</v>
      </c>
      <c r="D314" s="24">
        <v>364.8</v>
      </c>
      <c r="E314" s="25">
        <f t="shared" si="24"/>
        <v>651.24671916010493</v>
      </c>
      <c r="F314" s="25">
        <f t="shared" si="25"/>
        <v>1196.8503937007874</v>
      </c>
      <c r="G314" s="25">
        <f t="shared" si="26"/>
        <v>495193.5</v>
      </c>
      <c r="H314" s="25">
        <f t="shared" si="27"/>
        <v>4412044.8</v>
      </c>
      <c r="I314" s="24">
        <f t="shared" si="28"/>
        <v>1624650.590551181</v>
      </c>
      <c r="J314" s="24">
        <f t="shared" si="29"/>
        <v>14475212.598425195</v>
      </c>
    </row>
    <row r="315" spans="1:10" x14ac:dyDescent="0.3">
      <c r="A315" s="24" t="s">
        <v>111</v>
      </c>
      <c r="B315" s="24" t="s">
        <v>112</v>
      </c>
      <c r="C315" s="24">
        <v>191.1</v>
      </c>
      <c r="D315" s="24">
        <v>421.3</v>
      </c>
      <c r="E315" s="25">
        <f t="shared" si="24"/>
        <v>626.96850393700777</v>
      </c>
      <c r="F315" s="25">
        <f t="shared" si="25"/>
        <v>1382.2178477690288</v>
      </c>
      <c r="G315" s="25">
        <f t="shared" si="26"/>
        <v>495186.1</v>
      </c>
      <c r="H315" s="25">
        <f t="shared" si="27"/>
        <v>4412101.3</v>
      </c>
      <c r="I315" s="24">
        <f t="shared" si="28"/>
        <v>1624626.3123359578</v>
      </c>
      <c r="J315" s="24">
        <f t="shared" si="29"/>
        <v>14475397.965879263</v>
      </c>
    </row>
    <row r="316" spans="1:10" x14ac:dyDescent="0.3">
      <c r="C316" s="28">
        <v>270</v>
      </c>
      <c r="D316" s="24">
        <v>368</v>
      </c>
      <c r="E316" s="25">
        <f t="shared" ref="E316:E325" si="30">C316/0.3048</f>
        <v>885.82677165354323</v>
      </c>
      <c r="F316" s="25">
        <f t="shared" ref="F316:F325" si="31">D316/0.3048</f>
        <v>1207.3490813648293</v>
      </c>
      <c r="G316" s="25">
        <f t="shared" ref="G316:G325" si="32">($G$2-$C$2)+C316</f>
        <v>495265</v>
      </c>
      <c r="H316" s="25">
        <f t="shared" ref="H316:H325" si="33">($H$2-$D$2)+D316</f>
        <v>4412048</v>
      </c>
      <c r="I316" s="24">
        <f t="shared" ref="I316:I325" si="34">G316/0.3048</f>
        <v>1624885.1706036744</v>
      </c>
      <c r="J316" s="24">
        <f t="shared" ref="J316:J325" si="35">H316/0.3048</f>
        <v>14475223.097112861</v>
      </c>
    </row>
    <row r="317" spans="1:10" x14ac:dyDescent="0.3">
      <c r="C317" s="28">
        <v>297</v>
      </c>
      <c r="D317" s="24">
        <v>329</v>
      </c>
      <c r="E317" s="25">
        <f t="shared" si="30"/>
        <v>974.40944881889754</v>
      </c>
      <c r="F317" s="25">
        <f t="shared" si="31"/>
        <v>1079.3963254593175</v>
      </c>
      <c r="G317" s="25">
        <f t="shared" si="32"/>
        <v>495292</v>
      </c>
      <c r="H317" s="25">
        <f t="shared" si="33"/>
        <v>4412009</v>
      </c>
      <c r="I317" s="24">
        <f t="shared" si="34"/>
        <v>1624973.7532808399</v>
      </c>
      <c r="J317" s="24">
        <f t="shared" si="35"/>
        <v>14475095.144356955</v>
      </c>
    </row>
    <row r="318" spans="1:10" x14ac:dyDescent="0.3">
      <c r="C318" s="28">
        <v>316</v>
      </c>
      <c r="D318" s="24">
        <v>300</v>
      </c>
      <c r="E318" s="25">
        <f t="shared" si="30"/>
        <v>1036.745406824147</v>
      </c>
      <c r="F318" s="25">
        <f t="shared" si="31"/>
        <v>984.25196850393695</v>
      </c>
      <c r="G318" s="25">
        <f t="shared" si="32"/>
        <v>495311</v>
      </c>
      <c r="H318" s="25">
        <f t="shared" si="33"/>
        <v>4411980</v>
      </c>
      <c r="I318" s="24">
        <f t="shared" si="34"/>
        <v>1625036.089238845</v>
      </c>
      <c r="J318" s="24">
        <f t="shared" si="35"/>
        <v>14475000</v>
      </c>
    </row>
    <row r="319" spans="1:10" x14ac:dyDescent="0.3">
      <c r="C319" s="28">
        <v>345</v>
      </c>
      <c r="D319" s="24">
        <v>259</v>
      </c>
      <c r="E319" s="25">
        <f t="shared" si="30"/>
        <v>1131.8897637795276</v>
      </c>
      <c r="F319" s="25">
        <f t="shared" si="31"/>
        <v>849.7375328083989</v>
      </c>
      <c r="G319" s="25">
        <f t="shared" si="32"/>
        <v>495340</v>
      </c>
      <c r="H319" s="25">
        <f t="shared" si="33"/>
        <v>4411939</v>
      </c>
      <c r="I319" s="24">
        <f t="shared" si="34"/>
        <v>1625131.2335958004</v>
      </c>
      <c r="J319" s="24">
        <f t="shared" si="35"/>
        <v>14474865.485564305</v>
      </c>
    </row>
    <row r="320" spans="1:10" x14ac:dyDescent="0.3">
      <c r="C320" s="28">
        <v>377</v>
      </c>
      <c r="D320" s="24">
        <v>211</v>
      </c>
      <c r="E320" s="25">
        <f t="shared" si="30"/>
        <v>1236.8766404199475</v>
      </c>
      <c r="F320" s="25">
        <f t="shared" si="31"/>
        <v>692.25721784776897</v>
      </c>
      <c r="G320" s="25">
        <f t="shared" si="32"/>
        <v>495372</v>
      </c>
      <c r="H320" s="25">
        <f t="shared" si="33"/>
        <v>4411891</v>
      </c>
      <c r="I320" s="24">
        <f t="shared" si="34"/>
        <v>1625236.2204724408</v>
      </c>
      <c r="J320" s="24">
        <f t="shared" si="35"/>
        <v>14474708.005249344</v>
      </c>
    </row>
    <row r="321" spans="3:10" x14ac:dyDescent="0.3">
      <c r="C321" s="28">
        <v>405</v>
      </c>
      <c r="D321" s="24">
        <v>169</v>
      </c>
      <c r="E321" s="25">
        <f t="shared" si="30"/>
        <v>1328.7401574803148</v>
      </c>
      <c r="F321" s="25">
        <f t="shared" si="31"/>
        <v>554.46194225721786</v>
      </c>
      <c r="G321" s="25">
        <f t="shared" si="32"/>
        <v>495400</v>
      </c>
      <c r="H321" s="25">
        <f t="shared" si="33"/>
        <v>4411849</v>
      </c>
      <c r="I321" s="24">
        <f t="shared" si="34"/>
        <v>1625328.0839895012</v>
      </c>
      <c r="J321" s="24">
        <f t="shared" si="35"/>
        <v>14474570.209973752</v>
      </c>
    </row>
    <row r="322" spans="3:10" x14ac:dyDescent="0.3">
      <c r="C322" s="28">
        <v>496</v>
      </c>
      <c r="D322" s="24">
        <v>251</v>
      </c>
      <c r="E322" s="25">
        <f t="shared" si="30"/>
        <v>1627.2965879265091</v>
      </c>
      <c r="F322" s="25">
        <f t="shared" si="31"/>
        <v>823.49081364829397</v>
      </c>
      <c r="G322" s="25">
        <f t="shared" si="32"/>
        <v>495491</v>
      </c>
      <c r="H322" s="25">
        <f t="shared" si="33"/>
        <v>4411931</v>
      </c>
      <c r="I322" s="24">
        <f t="shared" si="34"/>
        <v>1625626.6404199474</v>
      </c>
      <c r="J322" s="24">
        <f t="shared" si="35"/>
        <v>14474839.238845143</v>
      </c>
    </row>
    <row r="323" spans="3:10" x14ac:dyDescent="0.3">
      <c r="C323" s="28">
        <v>466</v>
      </c>
      <c r="D323" s="24">
        <v>305</v>
      </c>
      <c r="E323" s="25">
        <f t="shared" si="30"/>
        <v>1528.8713910761155</v>
      </c>
      <c r="F323" s="25">
        <f t="shared" si="31"/>
        <v>1000.6561679790026</v>
      </c>
      <c r="G323" s="25">
        <f t="shared" si="32"/>
        <v>495461</v>
      </c>
      <c r="H323" s="25">
        <f t="shared" si="33"/>
        <v>4411985</v>
      </c>
      <c r="I323" s="24">
        <f t="shared" si="34"/>
        <v>1625528.215223097</v>
      </c>
      <c r="J323" s="24">
        <f t="shared" si="35"/>
        <v>14475016.404199474</v>
      </c>
    </row>
    <row r="324" spans="3:10" x14ac:dyDescent="0.3">
      <c r="C324" s="28">
        <v>516</v>
      </c>
      <c r="D324" s="24">
        <v>262</v>
      </c>
      <c r="E324" s="25">
        <f t="shared" si="30"/>
        <v>1692.9133858267717</v>
      </c>
      <c r="F324" s="25">
        <f t="shared" si="31"/>
        <v>859.5800524934383</v>
      </c>
      <c r="G324" s="25">
        <f t="shared" si="32"/>
        <v>495511</v>
      </c>
      <c r="H324" s="25">
        <f t="shared" si="33"/>
        <v>4411942</v>
      </c>
      <c r="I324" s="24">
        <f t="shared" si="34"/>
        <v>1625692.2572178477</v>
      </c>
      <c r="J324" s="24">
        <f t="shared" si="35"/>
        <v>14474875.328083988</v>
      </c>
    </row>
    <row r="325" spans="3:10" x14ac:dyDescent="0.3">
      <c r="C325" s="28">
        <v>562</v>
      </c>
      <c r="D325" s="24">
        <v>264</v>
      </c>
      <c r="E325" s="25">
        <f t="shared" si="30"/>
        <v>1843.8320209973751</v>
      </c>
      <c r="F325" s="25">
        <f t="shared" si="31"/>
        <v>866.14173228346453</v>
      </c>
      <c r="G325" s="25">
        <f t="shared" si="32"/>
        <v>495557</v>
      </c>
      <c r="H325" s="25">
        <f t="shared" si="33"/>
        <v>4411944</v>
      </c>
      <c r="I325" s="24">
        <f t="shared" si="34"/>
        <v>1625843.1758530182</v>
      </c>
      <c r="J325" s="24">
        <f t="shared" si="35"/>
        <v>14474881.889763778</v>
      </c>
    </row>
  </sheetData>
  <mergeCells count="6">
    <mergeCell ref="C3:D3"/>
    <mergeCell ref="E3:F3"/>
    <mergeCell ref="C1:F1"/>
    <mergeCell ref="G3:H3"/>
    <mergeCell ref="G1:J1"/>
    <mergeCell ref="I3:J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workbookViewId="0"/>
  </sheetViews>
  <sheetFormatPr defaultRowHeight="14.4" x14ac:dyDescent="0.3"/>
  <cols>
    <col min="2" max="2" width="34.88671875" customWidth="1"/>
    <col min="3" max="3" width="9.5546875" bestFit="1" customWidth="1"/>
    <col min="4" max="4" width="10.5546875" bestFit="1" customWidth="1"/>
  </cols>
  <sheetData>
    <row r="1" spans="1:10" x14ac:dyDescent="0.3">
      <c r="A1" s="4"/>
      <c r="C1" s="37" t="s">
        <v>144</v>
      </c>
      <c r="D1" s="37"/>
      <c r="E1" s="8"/>
      <c r="F1" s="8"/>
      <c r="G1" s="8"/>
      <c r="H1" s="8"/>
      <c r="I1" s="8"/>
      <c r="J1" s="8"/>
    </row>
    <row r="2" spans="1:10" x14ac:dyDescent="0.3">
      <c r="A2" s="3" t="s">
        <v>128</v>
      </c>
      <c r="B2" s="7" t="s">
        <v>129</v>
      </c>
      <c r="C2" s="7" t="s">
        <v>142</v>
      </c>
      <c r="D2" s="7" t="s">
        <v>143</v>
      </c>
      <c r="E2" s="7"/>
      <c r="F2" s="7"/>
    </row>
    <row r="3" spans="1:10" x14ac:dyDescent="0.3">
      <c r="A3" s="9" t="str">
        <f>'Link Coordinates'!A5</f>
        <v>1A</v>
      </c>
      <c r="B3" t="str">
        <f>'Link Coordinates'!B5</f>
        <v>intersection (A) NW bound entrance ramp</v>
      </c>
      <c r="C3" s="1">
        <f>'Link Coordinates'!V5</f>
        <v>495286.82396965171</v>
      </c>
      <c r="D3" s="1">
        <f>'Link Coordinates'!W5</f>
        <v>4412361.6675890721</v>
      </c>
    </row>
    <row r="4" spans="1:10" x14ac:dyDescent="0.3">
      <c r="A4" s="9"/>
      <c r="C4" s="1">
        <f>'Link Coordinates'!X5</f>
        <v>495345.74360538705</v>
      </c>
      <c r="D4" s="1">
        <f>'Link Coordinates'!Y5</f>
        <v>4412280.8686006824</v>
      </c>
    </row>
    <row r="5" spans="1:10" x14ac:dyDescent="0.3">
      <c r="A5" s="9" t="str">
        <f>'Link Coordinates'!A6</f>
        <v>1B</v>
      </c>
      <c r="B5" t="str">
        <f>'Link Coordinates'!B6</f>
        <v>intersection (A) NW bound entrance ramp</v>
      </c>
      <c r="C5" s="1">
        <f>'Link Coordinates'!V6</f>
        <v>495286.54625707434</v>
      </c>
      <c r="D5" s="1">
        <f>'Link Coordinates'!W6</f>
        <v>4412361.500840079</v>
      </c>
    </row>
    <row r="6" spans="1:10" x14ac:dyDescent="0.3">
      <c r="A6" s="9"/>
      <c r="C6" s="1">
        <f>'Link Coordinates'!X6</f>
        <v>495212.62397458049</v>
      </c>
      <c r="D6" s="1">
        <f>'Link Coordinates'!Y6</f>
        <v>4412501.7069246508</v>
      </c>
    </row>
    <row r="7" spans="1:10" x14ac:dyDescent="0.3">
      <c r="A7" s="9">
        <f>'Link Coordinates'!A7</f>
        <v>2</v>
      </c>
      <c r="B7" t="str">
        <f>'Link Coordinates'!B7</f>
        <v>intersection (A) NW bound entrance ramp</v>
      </c>
      <c r="C7" s="1">
        <f>'Link Coordinates'!V7</f>
        <v>495345.92396965169</v>
      </c>
      <c r="D7" s="1">
        <f>'Link Coordinates'!W7</f>
        <v>4412280.8675890723</v>
      </c>
    </row>
    <row r="8" spans="1:10" x14ac:dyDescent="0.3">
      <c r="A8" s="9"/>
      <c r="C8" s="1">
        <f>'Link Coordinates'!X7</f>
        <v>495383.63253652229</v>
      </c>
      <c r="D8" s="1">
        <f>'Link Coordinates'!Y7</f>
        <v>4412229.1562365023</v>
      </c>
    </row>
    <row r="9" spans="1:10" x14ac:dyDescent="0.3">
      <c r="A9" s="9" t="str">
        <f>'Link Coordinates'!A8</f>
        <v>3A</v>
      </c>
      <c r="B9" t="str">
        <f>'Link Coordinates'!B8</f>
        <v>intersection (A) WB RT lane</v>
      </c>
      <c r="C9" s="1">
        <f>'Link Coordinates'!V8</f>
        <v>495357.33141362981</v>
      </c>
      <c r="D9" s="1">
        <f>'Link Coordinates'!W8</f>
        <v>4412275.1996710254</v>
      </c>
    </row>
    <row r="10" spans="1:10" x14ac:dyDescent="0.3">
      <c r="A10" s="9"/>
      <c r="C10" s="1">
        <f>'Link Coordinates'!X8</f>
        <v>495381.32615003322</v>
      </c>
      <c r="D10" s="1">
        <f>'Link Coordinates'!Y8</f>
        <v>4412274.6970529482</v>
      </c>
    </row>
    <row r="11" spans="1:10" x14ac:dyDescent="0.3">
      <c r="A11" s="9" t="str">
        <f>'Link Coordinates'!A9</f>
        <v>3B</v>
      </c>
      <c r="B11" t="str">
        <f>'Link Coordinates'!B9</f>
        <v>intersection (A) WB RT lane</v>
      </c>
      <c r="C11" s="1">
        <f>'Link Coordinates'!V9</f>
        <v>495384.37428265251</v>
      </c>
      <c r="D11" s="1">
        <f>'Link Coordinates'!W9</f>
        <v>4412272.964648474</v>
      </c>
    </row>
    <row r="12" spans="1:10" x14ac:dyDescent="0.3">
      <c r="A12" s="9"/>
      <c r="C12" s="1">
        <f>'Link Coordinates'!X9</f>
        <v>495398.78509055672</v>
      </c>
      <c r="D12" s="1">
        <f>'Link Coordinates'!Y9</f>
        <v>4412293.3932709331</v>
      </c>
    </row>
    <row r="13" spans="1:10" x14ac:dyDescent="0.3">
      <c r="A13" s="9" t="str">
        <f>'Link Coordinates'!A10</f>
        <v>4A</v>
      </c>
      <c r="B13" t="str">
        <f>'Link Coordinates'!B10</f>
        <v>intersection (A) SW bound approach</v>
      </c>
      <c r="C13" s="1">
        <f>'Link Coordinates'!V10</f>
        <v>495397.89545947721</v>
      </c>
      <c r="D13" s="1">
        <f>'Link Coordinates'!W10</f>
        <v>4412278.344653652</v>
      </c>
    </row>
    <row r="14" spans="1:10" x14ac:dyDescent="0.3">
      <c r="A14" s="9"/>
      <c r="C14" s="1">
        <f>'Link Coordinates'!X10</f>
        <v>495434.37860948913</v>
      </c>
      <c r="D14" s="1">
        <f>'Link Coordinates'!Y10</f>
        <v>4412359.5233439915</v>
      </c>
    </row>
    <row r="15" spans="1:10" x14ac:dyDescent="0.3">
      <c r="A15" s="9" t="str">
        <f>'Link Coordinates'!A11</f>
        <v>4B</v>
      </c>
      <c r="B15" t="str">
        <f>'Link Coordinates'!B11</f>
        <v>intersection (A) SW bound approach</v>
      </c>
      <c r="C15" s="1">
        <f>'Link Coordinates'!V11</f>
        <v>495433.43953006889</v>
      </c>
      <c r="D15" s="1">
        <f>'Link Coordinates'!W11</f>
        <v>4412361.4951537559</v>
      </c>
    </row>
    <row r="16" spans="1:10" x14ac:dyDescent="0.3">
      <c r="A16" s="9"/>
      <c r="C16" s="1">
        <f>'Link Coordinates'!X11</f>
        <v>495445.51453849935</v>
      </c>
      <c r="D16" s="1">
        <f>'Link Coordinates'!Y11</f>
        <v>4412451.993132581</v>
      </c>
    </row>
    <row r="17" spans="1:4" x14ac:dyDescent="0.3">
      <c r="A17" s="9" t="str">
        <f>'Link Coordinates'!A12</f>
        <v>4C</v>
      </c>
      <c r="B17" t="str">
        <f>'Link Coordinates'!B12</f>
        <v>intersection (A) SW bound approach</v>
      </c>
      <c r="C17" s="1">
        <f>'Link Coordinates'!V12</f>
        <v>495444.40302222798</v>
      </c>
      <c r="D17" s="1">
        <f>'Link Coordinates'!W12</f>
        <v>4412449.9648966892</v>
      </c>
    </row>
    <row r="18" spans="1:4" x14ac:dyDescent="0.3">
      <c r="A18" s="9"/>
      <c r="C18" s="1">
        <f>'Link Coordinates'!X12</f>
        <v>495446.33781004773</v>
      </c>
      <c r="D18" s="1">
        <f>'Link Coordinates'!Y12</f>
        <v>4412502.7294358807</v>
      </c>
    </row>
    <row r="19" spans="1:4" x14ac:dyDescent="0.3">
      <c r="A19" s="9">
        <f>'Link Coordinates'!A13</f>
        <v>5</v>
      </c>
      <c r="B19" t="str">
        <f>'Link Coordinates'!B13</f>
        <v>intersection (A) SW bound queue</v>
      </c>
      <c r="C19" s="1">
        <f>'Link Coordinates'!V13</f>
        <v>495397.46351983259</v>
      </c>
      <c r="D19" s="1">
        <f>'Link Coordinates'!W13</f>
        <v>4412275.9868366988</v>
      </c>
    </row>
    <row r="20" spans="1:4" x14ac:dyDescent="0.3">
      <c r="A20" s="9"/>
      <c r="C20" s="1">
        <f>'Link Coordinates'!X13</f>
        <v>495384.62998451141</v>
      </c>
      <c r="D20" s="1">
        <f>'Link Coordinates'!Y13</f>
        <v>4412257.994883744</v>
      </c>
    </row>
    <row r="21" spans="1:4" x14ac:dyDescent="0.3">
      <c r="A21" s="9">
        <f>'Link Coordinates'!A14</f>
        <v>6</v>
      </c>
      <c r="B21" t="str">
        <f>'Link Coordinates'!B14</f>
        <v>intersection (A) SW bound departure</v>
      </c>
      <c r="C21" s="1">
        <f>'Link Coordinates'!V14</f>
        <v>495384.54848503228</v>
      </c>
      <c r="D21" s="1">
        <f>'Link Coordinates'!W14</f>
        <v>4412255.7848729417</v>
      </c>
    </row>
    <row r="22" spans="1:4" x14ac:dyDescent="0.3">
      <c r="A22" s="9"/>
      <c r="C22" s="1">
        <f>'Link Coordinates'!X14</f>
        <v>495319.88870752556</v>
      </c>
      <c r="D22" s="1">
        <f>'Link Coordinates'!Y14</f>
        <v>4412192.4653406255</v>
      </c>
    </row>
    <row r="23" spans="1:4" x14ac:dyDescent="0.3">
      <c r="A23" s="9">
        <f>'Link Coordinates'!A15</f>
        <v>7</v>
      </c>
      <c r="B23" t="str">
        <f>'Link Coordinates'!B15</f>
        <v>intersection (A) SW bound connect</v>
      </c>
      <c r="C23" s="1">
        <f>'Link Coordinates'!V15</f>
        <v>495320.20962702122</v>
      </c>
      <c r="D23" s="1">
        <f>'Link Coordinates'!W15</f>
        <v>4412191.0459083105</v>
      </c>
    </row>
    <row r="24" spans="1:4" x14ac:dyDescent="0.3">
      <c r="A24" s="9"/>
      <c r="C24" s="1">
        <f>'Link Coordinates'!X15</f>
        <v>495271.91697871091</v>
      </c>
      <c r="D24" s="1">
        <f>'Link Coordinates'!Y15</f>
        <v>4412141.9029523637</v>
      </c>
    </row>
    <row r="25" spans="1:4" x14ac:dyDescent="0.3">
      <c r="A25" s="9">
        <f>'Link Coordinates'!A16</f>
        <v>8</v>
      </c>
      <c r="B25" t="str">
        <f>'Link Coordinates'!B16</f>
        <v>intersection (A) NE bound approach</v>
      </c>
      <c r="C25" s="1">
        <f>'Link Coordinates'!V16</f>
        <v>495301.74664784339</v>
      </c>
      <c r="D25" s="1">
        <f>'Link Coordinates'!W16</f>
        <v>4412154.30897085</v>
      </c>
    </row>
    <row r="26" spans="1:4" x14ac:dyDescent="0.3">
      <c r="A26" s="9"/>
      <c r="C26" s="1">
        <f>'Link Coordinates'!X16</f>
        <v>495349.14118124329</v>
      </c>
      <c r="D26" s="1">
        <f>'Link Coordinates'!Y16</f>
        <v>4412203.9045170592</v>
      </c>
    </row>
    <row r="27" spans="1:4" x14ac:dyDescent="0.3">
      <c r="A27" s="9">
        <f>'Link Coordinates'!A17</f>
        <v>9</v>
      </c>
      <c r="B27" t="str">
        <f>'Link Coordinates'!B17</f>
        <v>intersection (A) NE bound queue</v>
      </c>
      <c r="C27" s="1">
        <f>'Link Coordinates'!V17</f>
        <v>495350.77056552359</v>
      </c>
      <c r="D27" s="1">
        <f>'Link Coordinates'!W17</f>
        <v>4412202.207391819</v>
      </c>
    </row>
    <row r="28" spans="1:4" x14ac:dyDescent="0.3">
      <c r="A28" s="9"/>
      <c r="C28" s="1">
        <f>'Link Coordinates'!X17</f>
        <v>495369.10474413779</v>
      </c>
      <c r="D28" s="1">
        <f>'Link Coordinates'!Y17</f>
        <v>4412222.569560037</v>
      </c>
    </row>
    <row r="29" spans="1:4" x14ac:dyDescent="0.3">
      <c r="A29" s="9">
        <f>'Link Coordinates'!A18</f>
        <v>10</v>
      </c>
      <c r="B29" t="str">
        <f>'Link Coordinates'!B18</f>
        <v>intersection (A) NB LT queue</v>
      </c>
      <c r="C29" s="1">
        <f>'Link Coordinates'!V18</f>
        <v>495347.02281055338</v>
      </c>
      <c r="D29" s="1">
        <f>'Link Coordinates'!W18</f>
        <v>4412206.6438691951</v>
      </c>
    </row>
    <row r="30" spans="1:4" x14ac:dyDescent="0.3">
      <c r="A30" s="9"/>
      <c r="C30" s="1">
        <f>'Link Coordinates'!X18</f>
        <v>495374.5809572984</v>
      </c>
      <c r="D30" s="1">
        <f>'Link Coordinates'!Y18</f>
        <v>4412235.081670586</v>
      </c>
    </row>
    <row r="31" spans="1:4" x14ac:dyDescent="0.3">
      <c r="A31" s="9">
        <f>'Link Coordinates'!A19</f>
        <v>11</v>
      </c>
      <c r="B31" t="str">
        <f>'Link Coordinates'!B19</f>
        <v>intersection (A) WB LT queue</v>
      </c>
      <c r="C31" s="1">
        <f>'Link Coordinates'!V19</f>
        <v>495377.87419471715</v>
      </c>
      <c r="D31" s="1">
        <f>'Link Coordinates'!W19</f>
        <v>4412221.3406237559</v>
      </c>
    </row>
    <row r="32" spans="1:4" x14ac:dyDescent="0.3">
      <c r="A32" s="9"/>
      <c r="C32" s="1">
        <f>'Link Coordinates'!X19</f>
        <v>495388.81262338604</v>
      </c>
      <c r="D32" s="1">
        <f>'Link Coordinates'!Y19</f>
        <v>4412203.0638412647</v>
      </c>
    </row>
    <row r="33" spans="1:4" x14ac:dyDescent="0.3">
      <c r="A33" s="9">
        <f>'Link Coordinates'!A20</f>
        <v>12</v>
      </c>
      <c r="B33" t="str">
        <f>'Link Coordinates'!B20</f>
        <v>intersection (A) NB queue</v>
      </c>
      <c r="C33" s="1">
        <f>'Link Coordinates'!V20</f>
        <v>495383.26609278045</v>
      </c>
      <c r="D33" s="1">
        <f>'Link Coordinates'!W20</f>
        <v>4412227.8540810281</v>
      </c>
    </row>
    <row r="34" spans="1:4" x14ac:dyDescent="0.3">
      <c r="A34" s="9"/>
      <c r="C34" s="1">
        <f>'Link Coordinates'!X20</f>
        <v>495392.33156544453</v>
      </c>
      <c r="D34" s="1">
        <f>'Link Coordinates'!Y20</f>
        <v>4412212.8852064749</v>
      </c>
    </row>
    <row r="35" spans="1:4" x14ac:dyDescent="0.3">
      <c r="A35" s="9">
        <f>'Link Coordinates'!A21</f>
        <v>13</v>
      </c>
      <c r="B35" t="str">
        <f>'Link Coordinates'!B21</f>
        <v>intersection (A) WB LT approach</v>
      </c>
      <c r="C35" s="1">
        <f>'Link Coordinates'!V21</f>
        <v>495392.95622369542</v>
      </c>
      <c r="D35" s="1">
        <f>'Link Coordinates'!W21</f>
        <v>4412198.1106284978</v>
      </c>
    </row>
    <row r="36" spans="1:4" x14ac:dyDescent="0.3">
      <c r="A36" s="9"/>
      <c r="C36" s="1">
        <f>'Link Coordinates'!X21</f>
        <v>495414.72601863876</v>
      </c>
      <c r="D36" s="1">
        <f>'Link Coordinates'!Y21</f>
        <v>4412072.0769582819</v>
      </c>
    </row>
    <row r="37" spans="1:4" x14ac:dyDescent="0.3">
      <c r="A37" s="9">
        <f>'Link Coordinates'!A22</f>
        <v>14</v>
      </c>
      <c r="B37" t="str">
        <f>'Link Coordinates'!B22</f>
        <v>intersection (A) NB approach</v>
      </c>
      <c r="C37" s="1">
        <f>'Link Coordinates'!V22</f>
        <v>495396.64880604745</v>
      </c>
      <c r="D37" s="1">
        <f>'Link Coordinates'!W22</f>
        <v>4412211.3518540515</v>
      </c>
    </row>
    <row r="38" spans="1:4" x14ac:dyDescent="0.3">
      <c r="A38" s="9"/>
      <c r="C38" s="1">
        <f>'Link Coordinates'!X22</f>
        <v>495422.8986637799</v>
      </c>
      <c r="D38" s="1">
        <f>'Link Coordinates'!Y22</f>
        <v>4412071.0869797282</v>
      </c>
    </row>
    <row r="39" spans="1:4" x14ac:dyDescent="0.3">
      <c r="A39" s="9" t="str">
        <f>'Link Coordinates'!A23</f>
        <v>15A</v>
      </c>
      <c r="B39" t="str">
        <f>'Link Coordinates'!B23</f>
        <v>intersection (A) SB to E Transit Center</v>
      </c>
      <c r="C39" s="1">
        <f>'Link Coordinates'!V23</f>
        <v>495393.91609150055</v>
      </c>
      <c r="D39" s="1">
        <f>'Link Coordinates'!W23</f>
        <v>4412218.4191245427</v>
      </c>
    </row>
    <row r="40" spans="1:4" x14ac:dyDescent="0.3">
      <c r="A40" s="9"/>
      <c r="C40" s="1">
        <f>'Link Coordinates'!X23</f>
        <v>495398.82448126026</v>
      </c>
      <c r="D40" s="1">
        <f>'Link Coordinates'!Y23</f>
        <v>4412251.6586749302</v>
      </c>
    </row>
    <row r="41" spans="1:4" x14ac:dyDescent="0.3">
      <c r="A41" s="9" t="str">
        <f>'Link Coordinates'!A24</f>
        <v>15B</v>
      </c>
      <c r="B41" t="str">
        <f>'Link Coordinates'!B24</f>
        <v>intersection (A) SB to E Transit Center</v>
      </c>
      <c r="C41" s="1">
        <f>'Link Coordinates'!V24</f>
        <v>495400.03279660171</v>
      </c>
      <c r="D41" s="1">
        <f>'Link Coordinates'!W24</f>
        <v>4412252.0906518791</v>
      </c>
    </row>
    <row r="42" spans="1:4" x14ac:dyDescent="0.3">
      <c r="A42" s="9"/>
      <c r="C42" s="1">
        <f>'Link Coordinates'!X24</f>
        <v>495428.75268946541</v>
      </c>
      <c r="D42" s="1">
        <f>'Link Coordinates'!Y24</f>
        <v>4412255.3121040193</v>
      </c>
    </row>
    <row r="43" spans="1:4" x14ac:dyDescent="0.3">
      <c r="A43" s="9" t="str">
        <f>'Link Coordinates'!A25</f>
        <v>15C</v>
      </c>
      <c r="B43" t="str">
        <f>'Link Coordinates'!B25</f>
        <v>intersection (A) SB to E Transit Center</v>
      </c>
      <c r="C43" s="1">
        <f>'Link Coordinates'!V25</f>
        <v>495430.57900970051</v>
      </c>
      <c r="D43" s="1">
        <f>'Link Coordinates'!W25</f>
        <v>4412254.2419875553</v>
      </c>
    </row>
    <row r="44" spans="1:4" x14ac:dyDescent="0.3">
      <c r="A44" s="9"/>
      <c r="C44" s="1">
        <f>'Link Coordinates'!X25</f>
        <v>495447.18134475447</v>
      </c>
      <c r="D44" s="1">
        <f>'Link Coordinates'!Y25</f>
        <v>4412237.0497663273</v>
      </c>
    </row>
    <row r="45" spans="1:4" x14ac:dyDescent="0.3">
      <c r="A45" s="9" t="str">
        <f>'Link Coordinates'!A26</f>
        <v>15D</v>
      </c>
      <c r="B45" t="str">
        <f>'Link Coordinates'!B26</f>
        <v>intersection (A) SB to E Transit Center</v>
      </c>
      <c r="C45" s="1">
        <f>'Link Coordinates'!V26</f>
        <v>495447.59981494874</v>
      </c>
      <c r="D45" s="1">
        <f>'Link Coordinates'!W26</f>
        <v>4412236.0235609757</v>
      </c>
    </row>
    <row r="46" spans="1:4" x14ac:dyDescent="0.3">
      <c r="A46" s="9"/>
      <c r="C46" s="1">
        <f>'Link Coordinates'!X26</f>
        <v>495450.09099547437</v>
      </c>
      <c r="D46" s="1">
        <f>'Link Coordinates'!Y26</f>
        <v>4412077.443127064</v>
      </c>
    </row>
    <row r="47" spans="1:4" x14ac:dyDescent="0.3">
      <c r="A47" s="9" t="str">
        <f>'Link Coordinates'!A27</f>
        <v>15E</v>
      </c>
      <c r="B47" t="str">
        <f>'Link Coordinates'!B27</f>
        <v>intersection (A) SB to E Transit Center</v>
      </c>
      <c r="C47" s="1">
        <f>'Link Coordinates'!V27</f>
        <v>495451.20553354389</v>
      </c>
      <c r="D47" s="1">
        <f>'Link Coordinates'!W27</f>
        <v>4412076.8386353403</v>
      </c>
    </row>
    <row r="48" spans="1:4" x14ac:dyDescent="0.3">
      <c r="A48" s="9"/>
      <c r="C48" s="1">
        <f>'Link Coordinates'!X27</f>
        <v>495475.38353034499</v>
      </c>
      <c r="D48" s="1">
        <f>'Link Coordinates'!Y27</f>
        <v>4412034.1041706698</v>
      </c>
    </row>
    <row r="49" spans="1:4" x14ac:dyDescent="0.3">
      <c r="A49" s="9" t="str">
        <f>'Link Coordinates'!A28</f>
        <v>16A</v>
      </c>
      <c r="B49" t="str">
        <f>'Link Coordinates'!B28</f>
        <v>intersection (A) SB to E Transit Center</v>
      </c>
      <c r="C49" s="1">
        <f>'Link Coordinates'!V28</f>
        <v>495476.18151444779</v>
      </c>
      <c r="D49" s="1">
        <f>'Link Coordinates'!W28</f>
        <v>4412032.1803261964</v>
      </c>
    </row>
    <row r="50" spans="1:4" x14ac:dyDescent="0.3">
      <c r="A50" s="9"/>
      <c r="C50" s="1">
        <f>'Link Coordinates'!X28</f>
        <v>495520.05402542773</v>
      </c>
      <c r="D50" s="1">
        <f>'Link Coordinates'!Y28</f>
        <v>4412005.4004311189</v>
      </c>
    </row>
    <row r="51" spans="1:4" x14ac:dyDescent="0.3">
      <c r="A51" s="9" t="str">
        <f>'Link Coordinates'!A29</f>
        <v>16B</v>
      </c>
      <c r="B51" t="str">
        <f>'Link Coordinates'!B29</f>
        <v>intersection (A) SB to E Transit Center</v>
      </c>
      <c r="C51" s="1">
        <f>'Link Coordinates'!V29</f>
        <v>495555.07187461527</v>
      </c>
      <c r="D51" s="1">
        <f>'Link Coordinates'!W29</f>
        <v>4412001.5054820562</v>
      </c>
    </row>
    <row r="52" spans="1:4" x14ac:dyDescent="0.3">
      <c r="A52" s="9"/>
      <c r="C52" s="1">
        <f>'Link Coordinates'!X29</f>
        <v>495520.10015471897</v>
      </c>
      <c r="D52" s="1">
        <f>'Link Coordinates'!Y29</f>
        <v>4412004.5036160583</v>
      </c>
    </row>
    <row r="53" spans="1:4" x14ac:dyDescent="0.3">
      <c r="A53" s="9" t="str">
        <f>'Link Coordinates'!A30</f>
        <v>17A</v>
      </c>
      <c r="B53" t="str">
        <f>'Link Coordinates'!B30</f>
        <v>intersection (A) NB from E Transit Center</v>
      </c>
      <c r="C53" s="1">
        <f>'Link Coordinates'!V30</f>
        <v>495477.15411244548</v>
      </c>
      <c r="D53" s="1">
        <f>'Link Coordinates'!W30</f>
        <v>4412041.0377412206</v>
      </c>
    </row>
    <row r="54" spans="1:4" x14ac:dyDescent="0.3">
      <c r="A54" s="9"/>
      <c r="C54" s="1">
        <f>'Link Coordinates'!X30</f>
        <v>495458.03690901963</v>
      </c>
      <c r="D54" s="1">
        <f>'Link Coordinates'!Y30</f>
        <v>4412079.8890286274</v>
      </c>
    </row>
    <row r="55" spans="1:4" x14ac:dyDescent="0.3">
      <c r="A55" s="9" t="str">
        <f>'Link Coordinates'!A31</f>
        <v>17B</v>
      </c>
      <c r="B55" t="str">
        <f>'Link Coordinates'!B31</f>
        <v>intersection (A) NB from E Transit Center</v>
      </c>
      <c r="C55" s="1">
        <f>'Link Coordinates'!V31</f>
        <v>495456.00000913849</v>
      </c>
      <c r="D55" s="1">
        <f>'Link Coordinates'!W31</f>
        <v>4412081.1947640227</v>
      </c>
    </row>
    <row r="56" spans="1:4" x14ac:dyDescent="0.3">
      <c r="A56" s="9"/>
      <c r="C56" s="1">
        <f>'Link Coordinates'!X31</f>
        <v>495455.45965629944</v>
      </c>
      <c r="D56" s="1">
        <f>'Link Coordinates'!Y31</f>
        <v>4412235.993820928</v>
      </c>
    </row>
    <row r="57" spans="1:4" x14ac:dyDescent="0.3">
      <c r="A57" s="9" t="str">
        <f>'Link Coordinates'!A32</f>
        <v>17C</v>
      </c>
      <c r="B57" t="str">
        <f>'Link Coordinates'!B32</f>
        <v>intersection (A) NB from E Transit Center</v>
      </c>
      <c r="C57" s="1">
        <f>'Link Coordinates'!V32</f>
        <v>495454.41637387272</v>
      </c>
      <c r="D57" s="1">
        <f>'Link Coordinates'!W32</f>
        <v>4412238.8785721995</v>
      </c>
    </row>
    <row r="58" spans="1:4" x14ac:dyDescent="0.3">
      <c r="A58" s="9"/>
      <c r="C58" s="1">
        <f>'Link Coordinates'!X32</f>
        <v>495429.66068030876</v>
      </c>
      <c r="D58" s="1">
        <f>'Link Coordinates'!Y32</f>
        <v>4412270.6786608184</v>
      </c>
    </row>
    <row r="59" spans="1:4" x14ac:dyDescent="0.3">
      <c r="A59" s="9" t="str">
        <f>'Link Coordinates'!A33</f>
        <v>17D</v>
      </c>
      <c r="B59" t="str">
        <f>'Link Coordinates'!B33</f>
        <v>intersection (A) NB from E Transit Center</v>
      </c>
      <c r="C59" s="1">
        <f>'Link Coordinates'!V33</f>
        <v>495426.70741664508</v>
      </c>
      <c r="D59" s="1">
        <f>'Link Coordinates'!W33</f>
        <v>4412273.7489796244</v>
      </c>
    </row>
    <row r="60" spans="1:4" x14ac:dyDescent="0.3">
      <c r="A60" s="9"/>
      <c r="C60" s="1">
        <f>'Link Coordinates'!X33</f>
        <v>495428.61435584014</v>
      </c>
      <c r="D60" s="1">
        <f>'Link Coordinates'!Y33</f>
        <v>4412292.8540465683</v>
      </c>
    </row>
    <row r="61" spans="1:4" x14ac:dyDescent="0.3">
      <c r="A61" s="9" t="str">
        <f>'Link Coordinates'!A34</f>
        <v>18A</v>
      </c>
      <c r="B61" t="str">
        <f>'Link Coordinates'!B34</f>
        <v>intersection (A) NB from E Transit Center</v>
      </c>
      <c r="C61" s="1">
        <f>'Link Coordinates'!V34</f>
        <v>495591.17709223705</v>
      </c>
      <c r="D61" s="1">
        <f>'Link Coordinates'!W34</f>
        <v>4412006.4050439196</v>
      </c>
    </row>
    <row r="62" spans="1:4" x14ac:dyDescent="0.3">
      <c r="A62" s="9"/>
      <c r="C62" s="1">
        <f>'Link Coordinates'!X34</f>
        <v>495519.91751907958</v>
      </c>
      <c r="D62" s="1">
        <f>'Link Coordinates'!Y34</f>
        <v>4412012.2636472872</v>
      </c>
    </row>
    <row r="63" spans="1:4" x14ac:dyDescent="0.3">
      <c r="A63" s="9" t="str">
        <f>'Link Coordinates'!A35</f>
        <v>18B</v>
      </c>
      <c r="B63" t="str">
        <f>'Link Coordinates'!B35</f>
        <v>intersection (A) NB from E Transit Center</v>
      </c>
      <c r="C63" s="1">
        <f>'Link Coordinates'!V35</f>
        <v>495516.54823438241</v>
      </c>
      <c r="D63" s="1">
        <f>'Link Coordinates'!W35</f>
        <v>4412014.3652954474</v>
      </c>
    </row>
    <row r="64" spans="1:4" x14ac:dyDescent="0.3">
      <c r="A64" s="9"/>
      <c r="C64" s="1">
        <f>'Link Coordinates'!X35</f>
        <v>495479.58941143524</v>
      </c>
      <c r="D64" s="1">
        <f>'Link Coordinates'!Y35</f>
        <v>4412039.8614796</v>
      </c>
    </row>
    <row r="65" spans="1:4" x14ac:dyDescent="0.3">
      <c r="A65" s="9" t="str">
        <f>'Link Coordinates'!A36</f>
        <v>19A</v>
      </c>
      <c r="B65" t="str">
        <f>'Link Coordinates'!B36</f>
        <v>intersection (A) NE bound</v>
      </c>
      <c r="C65" s="1">
        <f>'Link Coordinates'!V36</f>
        <v>495427.89224620245</v>
      </c>
      <c r="D65" s="1">
        <f>'Link Coordinates'!W36</f>
        <v>4412295.5374870719</v>
      </c>
    </row>
    <row r="66" spans="1:4" x14ac:dyDescent="0.3">
      <c r="A66" s="9"/>
      <c r="C66" s="1">
        <f>'Link Coordinates'!X36</f>
        <v>495457.21037325781</v>
      </c>
      <c r="D66" s="1">
        <f>'Link Coordinates'!Y36</f>
        <v>4412361.0789809972</v>
      </c>
    </row>
    <row r="67" spans="1:4" x14ac:dyDescent="0.3">
      <c r="A67" s="9" t="str">
        <f>'Link Coordinates'!A37</f>
        <v>19B</v>
      </c>
      <c r="B67" t="str">
        <f>'Link Coordinates'!B37</f>
        <v>intersection (A) NE bound</v>
      </c>
      <c r="C67" s="1">
        <f>'Link Coordinates'!V37</f>
        <v>495458.81712385861</v>
      </c>
      <c r="D67" s="1">
        <f>'Link Coordinates'!W37</f>
        <v>4412362.6922008423</v>
      </c>
    </row>
    <row r="68" spans="1:4" x14ac:dyDescent="0.3">
      <c r="A68" s="9"/>
      <c r="C68" s="1">
        <f>'Link Coordinates'!X37</f>
        <v>495471.33268851717</v>
      </c>
      <c r="D68" s="1">
        <f>'Link Coordinates'!Y37</f>
        <v>4412505.7457594881</v>
      </c>
    </row>
    <row r="69" spans="1:4" x14ac:dyDescent="0.3">
      <c r="A69" s="9">
        <f>'Link Coordinates'!A38</f>
        <v>20</v>
      </c>
      <c r="B69" t="str">
        <f>'Link Coordinates'!B38</f>
        <v>intersection (A) NE bound departure</v>
      </c>
      <c r="C69" s="1">
        <f>'Link Coordinates'!V38</f>
        <v>495371.79467306728</v>
      </c>
      <c r="D69" s="1">
        <f>'Link Coordinates'!W38</f>
        <v>4412223.992875441</v>
      </c>
    </row>
    <row r="70" spans="1:4" x14ac:dyDescent="0.3">
      <c r="A70" s="9"/>
      <c r="C70" s="1">
        <f>'Link Coordinates'!X38</f>
        <v>495422.65257307491</v>
      </c>
      <c r="D70" s="1">
        <f>'Link Coordinates'!Y38</f>
        <v>4412292.2239827663</v>
      </c>
    </row>
    <row r="71" spans="1:4" x14ac:dyDescent="0.3">
      <c r="A71" s="9"/>
    </row>
    <row r="72" spans="1:4" x14ac:dyDescent="0.3">
      <c r="A72" s="9"/>
    </row>
    <row r="73" spans="1:4" x14ac:dyDescent="0.3">
      <c r="A73" s="9"/>
    </row>
    <row r="74" spans="1:4" x14ac:dyDescent="0.3">
      <c r="A74" s="9"/>
    </row>
    <row r="75" spans="1:4" x14ac:dyDescent="0.3">
      <c r="A75" s="9"/>
    </row>
    <row r="76" spans="1:4" x14ac:dyDescent="0.3">
      <c r="A76" s="9"/>
    </row>
    <row r="77" spans="1:4" x14ac:dyDescent="0.3">
      <c r="A77" s="9"/>
    </row>
    <row r="78" spans="1:4" x14ac:dyDescent="0.3">
      <c r="A78" s="9"/>
    </row>
    <row r="79" spans="1:4" x14ac:dyDescent="0.3">
      <c r="A79" s="9"/>
    </row>
    <row r="80" spans="1:4" x14ac:dyDescent="0.3">
      <c r="A80" s="9"/>
    </row>
    <row r="81" spans="1:1" x14ac:dyDescent="0.3">
      <c r="A81" s="9"/>
    </row>
    <row r="82" spans="1:1" x14ac:dyDescent="0.3">
      <c r="A82" s="9"/>
    </row>
    <row r="83" spans="1:1" x14ac:dyDescent="0.3">
      <c r="A83" s="9"/>
    </row>
  </sheetData>
  <mergeCells count="1">
    <mergeCell ref="C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workbookViewId="0"/>
  </sheetViews>
  <sheetFormatPr defaultRowHeight="14.4" x14ac:dyDescent="0.3"/>
  <cols>
    <col min="2" max="2" width="34.88671875" customWidth="1"/>
    <col min="3" max="3" width="9.5546875" bestFit="1" customWidth="1"/>
    <col min="4" max="4" width="10.5546875" bestFit="1" customWidth="1"/>
  </cols>
  <sheetData>
    <row r="1" spans="1:4" x14ac:dyDescent="0.3">
      <c r="A1" s="4"/>
      <c r="C1" s="37" t="s">
        <v>144</v>
      </c>
      <c r="D1" s="37"/>
    </row>
    <row r="2" spans="1:4" x14ac:dyDescent="0.3">
      <c r="A2" s="3" t="s">
        <v>128</v>
      </c>
      <c r="B2" s="7" t="s">
        <v>129</v>
      </c>
      <c r="C2" s="7" t="s">
        <v>142</v>
      </c>
      <c r="D2" s="7" t="s">
        <v>143</v>
      </c>
    </row>
    <row r="3" spans="1:4" x14ac:dyDescent="0.3">
      <c r="A3" s="9">
        <f>'Link Coordinates'!A39</f>
        <v>21</v>
      </c>
      <c r="B3" t="str">
        <f>'Link Coordinates'!B39</f>
        <v>intersection (B) SW bound queue</v>
      </c>
      <c r="C3" s="1">
        <f>'Link Coordinates'!V39</f>
        <v>495270.73642799904</v>
      </c>
      <c r="D3" s="1">
        <f>'Link Coordinates'!W39</f>
        <v>4412142.4004025897</v>
      </c>
    </row>
    <row r="4" spans="1:4" x14ac:dyDescent="0.3">
      <c r="A4" s="9"/>
      <c r="C4" s="1">
        <f>'Link Coordinates'!X39</f>
        <v>495259.07210976968</v>
      </c>
      <c r="D4" s="1">
        <f>'Link Coordinates'!Y39</f>
        <v>4412129.3545725951</v>
      </c>
    </row>
    <row r="5" spans="1:4" x14ac:dyDescent="0.3">
      <c r="A5" s="9">
        <f>'Link Coordinates'!A40</f>
        <v>22</v>
      </c>
      <c r="B5" t="str">
        <f>'Link Coordinates'!B40</f>
        <v>intersection (B) SE LT queue</v>
      </c>
      <c r="C5" s="1">
        <f>'Link Coordinates'!V40</f>
        <v>495299.60059479676</v>
      </c>
      <c r="D5" s="1">
        <f>'Link Coordinates'!W40</f>
        <v>4412160.5808380432</v>
      </c>
    </row>
    <row r="6" spans="1:4" x14ac:dyDescent="0.3">
      <c r="A6" s="9"/>
      <c r="C6" s="1">
        <f>'Link Coordinates'!X40</f>
        <v>495266.98741219222</v>
      </c>
      <c r="D6" s="1">
        <f>'Link Coordinates'!Y40</f>
        <v>4412125.3618045477</v>
      </c>
    </row>
    <row r="7" spans="1:4" x14ac:dyDescent="0.3">
      <c r="A7" s="9">
        <f>'Link Coordinates'!A41</f>
        <v>23</v>
      </c>
      <c r="B7" t="str">
        <f>'Link Coordinates'!B41</f>
        <v>intersection (B) SW bound departure</v>
      </c>
      <c r="C7" s="1">
        <f>'Link Coordinates'!V41</f>
        <v>495261.10549757921</v>
      </c>
      <c r="D7" s="1">
        <f>'Link Coordinates'!W41</f>
        <v>4412128.6037427532</v>
      </c>
    </row>
    <row r="8" spans="1:4" x14ac:dyDescent="0.3">
      <c r="A8" s="9"/>
      <c r="C8" s="1">
        <f>'Link Coordinates'!X41</f>
        <v>495229.5200293418</v>
      </c>
      <c r="D8" s="1">
        <f>'Link Coordinates'!Y41</f>
        <v>4412062.6797850737</v>
      </c>
    </row>
    <row r="9" spans="1:4" x14ac:dyDescent="0.3">
      <c r="A9" s="9">
        <f>'Link Coordinates'!A42</f>
        <v>24</v>
      </c>
      <c r="B9" t="str">
        <f>'Link Coordinates'!B42</f>
        <v>intersection (B) NE bound LT queue</v>
      </c>
      <c r="C9" s="1">
        <f>'Link Coordinates'!V42</f>
        <v>495253.32465950516</v>
      </c>
      <c r="D9" s="1">
        <f>'Link Coordinates'!W42</f>
        <v>4412132.5050989902</v>
      </c>
    </row>
    <row r="10" spans="1:4" x14ac:dyDescent="0.3">
      <c r="A10" s="9"/>
      <c r="C10" s="1">
        <f>'Link Coordinates'!X42</f>
        <v>495236.09316590073</v>
      </c>
      <c r="D10" s="1">
        <f>'Link Coordinates'!Y42</f>
        <v>4412157.6710606869</v>
      </c>
    </row>
    <row r="11" spans="1:4" x14ac:dyDescent="0.3">
      <c r="A11" s="9">
        <f>'Link Coordinates'!A43</f>
        <v>25</v>
      </c>
      <c r="B11" t="str">
        <f>'Link Coordinates'!B43</f>
        <v>intersection (B) SE bound queue</v>
      </c>
      <c r="C11" s="1">
        <f>'Link Coordinates'!V43</f>
        <v>495247.41581899615</v>
      </c>
      <c r="D11" s="1">
        <f>'Link Coordinates'!W43</f>
        <v>4412128.4180830168</v>
      </c>
    </row>
    <row r="12" spans="1:4" x14ac:dyDescent="0.3">
      <c r="A12" s="9"/>
      <c r="C12" s="1">
        <f>'Link Coordinates'!X43</f>
        <v>495230.31632966193</v>
      </c>
      <c r="D12" s="1">
        <f>'Link Coordinates'!Y43</f>
        <v>4412153.6739232223</v>
      </c>
    </row>
    <row r="13" spans="1:4" x14ac:dyDescent="0.3">
      <c r="A13" s="9" t="str">
        <f>'Link Coordinates'!A44</f>
        <v>26A</v>
      </c>
      <c r="B13" t="str">
        <f>'Link Coordinates'!B44</f>
        <v>intersection (B) SB entrance</v>
      </c>
      <c r="C13" s="1">
        <f>'Link Coordinates'!V44</f>
        <v>495213.69244374067</v>
      </c>
      <c r="D13" s="1">
        <f>'Link Coordinates'!W44</f>
        <v>4412166.5613075448</v>
      </c>
    </row>
    <row r="14" spans="1:4" x14ac:dyDescent="0.3">
      <c r="A14" s="9"/>
      <c r="C14" s="1">
        <f>'Link Coordinates'!X44</f>
        <v>495240.08443861461</v>
      </c>
      <c r="D14" s="1">
        <f>'Link Coordinates'!Y44</f>
        <v>4412121.7565912018</v>
      </c>
    </row>
    <row r="15" spans="1:4" x14ac:dyDescent="0.3">
      <c r="A15" s="9" t="str">
        <f>'Link Coordinates'!A45</f>
        <v>26B</v>
      </c>
      <c r="B15" t="str">
        <f>'Link Coordinates'!B45</f>
        <v>intersection (B) SB entrance</v>
      </c>
      <c r="C15" s="1">
        <f>'Link Coordinates'!V45</f>
        <v>495240.18274083023</v>
      </c>
      <c r="D15" s="1">
        <f>'Link Coordinates'!W45</f>
        <v>4412120.1731087696</v>
      </c>
    </row>
    <row r="16" spans="1:4" x14ac:dyDescent="0.3">
      <c r="A16" s="9"/>
      <c r="C16" s="1">
        <f>'Link Coordinates'!X45</f>
        <v>495234.26844275853</v>
      </c>
      <c r="D16" s="1">
        <f>'Link Coordinates'!Y45</f>
        <v>4412081.5229977956</v>
      </c>
    </row>
    <row r="17" spans="1:4" x14ac:dyDescent="0.3">
      <c r="A17" s="9" t="str">
        <f>'Link Coordinates'!A46</f>
        <v>27A</v>
      </c>
      <c r="B17" t="str">
        <f>'Link Coordinates'!B46</f>
        <v>intersection (B) NE bound approach</v>
      </c>
      <c r="C17" s="1">
        <f>'Link Coordinates'!V46</f>
        <v>495298.69676893606</v>
      </c>
      <c r="D17" s="1">
        <f>'Link Coordinates'!W46</f>
        <v>4411886.3990227459</v>
      </c>
    </row>
    <row r="18" spans="1:4" x14ac:dyDescent="0.3">
      <c r="A18" s="9"/>
      <c r="C18" s="1">
        <f>'Link Coordinates'!X46</f>
        <v>495251.86158780055</v>
      </c>
      <c r="D18" s="1">
        <f>'Link Coordinates'!Y46</f>
        <v>4411983.7153410492</v>
      </c>
    </row>
    <row r="19" spans="1:4" x14ac:dyDescent="0.3">
      <c r="A19" s="9" t="str">
        <f>'Link Coordinates'!A47</f>
        <v>27B</v>
      </c>
      <c r="B19" t="str">
        <f>'Link Coordinates'!B47</f>
        <v>intersection (B) NE bound approach</v>
      </c>
      <c r="C19" s="1">
        <f>'Link Coordinates'!V47</f>
        <v>495251.93775857973</v>
      </c>
      <c r="D19" s="1">
        <f>'Link Coordinates'!W47</f>
        <v>4411985.9255257985</v>
      </c>
    </row>
    <row r="20" spans="1:4" x14ac:dyDescent="0.3">
      <c r="A20" s="9"/>
      <c r="C20" s="1">
        <f>'Link Coordinates'!X47</f>
        <v>495239.69632417423</v>
      </c>
      <c r="D20" s="1">
        <f>'Link Coordinates'!Y47</f>
        <v>4412062.3513544407</v>
      </c>
    </row>
    <row r="21" spans="1:4" x14ac:dyDescent="0.3">
      <c r="A21" s="9" t="str">
        <f>'Link Coordinates'!A48</f>
        <v>28A</v>
      </c>
      <c r="B21" t="str">
        <f>'Link Coordinates'!B48</f>
        <v>intersection (B) SE bound connect</v>
      </c>
      <c r="C21" s="1">
        <f>'Link Coordinates'!V48</f>
        <v>495246.91609150055</v>
      </c>
      <c r="D21" s="1">
        <f>'Link Coordinates'!W48</f>
        <v>4412032.3191245431</v>
      </c>
    </row>
    <row r="22" spans="1:4" x14ac:dyDescent="0.3">
      <c r="A22" s="9"/>
      <c r="C22" s="1">
        <f>'Link Coordinates'!X48</f>
        <v>495251.91213107738</v>
      </c>
      <c r="D22" s="1">
        <f>'Link Coordinates'!Y48</f>
        <v>4412066.1522383299</v>
      </c>
    </row>
    <row r="23" spans="1:4" x14ac:dyDescent="0.3">
      <c r="A23" s="9" t="str">
        <f>'Link Coordinates'!A49</f>
        <v>28B</v>
      </c>
      <c r="B23" t="str">
        <f>'Link Coordinates'!B49</f>
        <v>intersection (B) SE bound connect</v>
      </c>
      <c r="C23" s="1">
        <f>'Link Coordinates'!V49</f>
        <v>495255.60161541461</v>
      </c>
      <c r="D23" s="1">
        <f>'Link Coordinates'!W49</f>
        <v>4412068.1868233103</v>
      </c>
    </row>
    <row r="24" spans="1:4" x14ac:dyDescent="0.3">
      <c r="A24" s="9"/>
      <c r="C24" s="1">
        <f>'Link Coordinates'!X49</f>
        <v>495280.38200392091</v>
      </c>
      <c r="D24" s="1">
        <f>'Link Coordinates'!Y49</f>
        <v>4412071.493233067</v>
      </c>
    </row>
    <row r="25" spans="1:4" x14ac:dyDescent="0.3">
      <c r="A25" s="9">
        <f>'Link Coordinates'!A50</f>
        <v>29</v>
      </c>
      <c r="B25" t="str">
        <f>'Link Coordinates'!B50</f>
        <v>intersection (B) bus lane approach</v>
      </c>
      <c r="C25" s="1">
        <f>'Link Coordinates'!V50</f>
        <v>495282.05371104204</v>
      </c>
      <c r="D25" s="1">
        <f>'Link Coordinates'!W50</f>
        <v>4412067.7235342273</v>
      </c>
    </row>
    <row r="26" spans="1:4" x14ac:dyDescent="0.3">
      <c r="A26" s="9"/>
      <c r="C26" s="1">
        <f>'Link Coordinates'!X50</f>
        <v>495349.08939711965</v>
      </c>
      <c r="D26" s="1">
        <f>'Link Coordinates'!Y50</f>
        <v>4411965.6714554038</v>
      </c>
    </row>
    <row r="27" spans="1:4" x14ac:dyDescent="0.3">
      <c r="A27" s="9">
        <f>'Link Coordinates'!A51</f>
        <v>30</v>
      </c>
      <c r="B27" t="str">
        <f>'Link Coordinates'!B51</f>
        <v>intersection (B) SE bound departure</v>
      </c>
      <c r="C27" s="1">
        <f>'Link Coordinates'!V51</f>
        <v>495304.15461661282</v>
      </c>
      <c r="D27" s="1">
        <f>'Link Coordinates'!W51</f>
        <v>4412045.1621564832</v>
      </c>
    </row>
    <row r="28" spans="1:4" x14ac:dyDescent="0.3">
      <c r="A28" s="9"/>
      <c r="C28" s="1">
        <f>'Link Coordinates'!X51</f>
        <v>495245.01000891661</v>
      </c>
      <c r="D28" s="1">
        <f>'Link Coordinates'!Y51</f>
        <v>4412128.3867044272</v>
      </c>
    </row>
    <row r="29" spans="1:4" x14ac:dyDescent="0.3">
      <c r="A29" s="9">
        <f>'Link Coordinates'!A52</f>
        <v>31</v>
      </c>
      <c r="B29" t="str">
        <f>'Link Coordinates'!B52</f>
        <v>intersection (B) NE bound queue</v>
      </c>
      <c r="C29" s="1">
        <f>'Link Coordinates'!V52</f>
        <v>495256.84638059803</v>
      </c>
      <c r="D29" s="1">
        <f>'Link Coordinates'!W52</f>
        <v>4412092.8869643565</v>
      </c>
    </row>
    <row r="30" spans="1:4" x14ac:dyDescent="0.3">
      <c r="A30" s="9"/>
      <c r="C30" s="1">
        <f>'Link Coordinates'!X52</f>
        <v>495242.48051822087</v>
      </c>
      <c r="D30" s="1">
        <f>'Link Coordinates'!Y52</f>
        <v>4412065.9820949426</v>
      </c>
    </row>
    <row r="31" spans="1:4" x14ac:dyDescent="0.3">
      <c r="A31" s="9">
        <f>'Link Coordinates'!A53</f>
        <v>32</v>
      </c>
      <c r="B31" t="str">
        <f>'Link Coordinates'!B53</f>
        <v>intersection (B) NE bound departure</v>
      </c>
      <c r="C31" s="1">
        <f>'Link Coordinates'!V53</f>
        <v>495257.7546166128</v>
      </c>
      <c r="D31" s="1">
        <f>'Link Coordinates'!W53</f>
        <v>4412093.037843517</v>
      </c>
    </row>
    <row r="32" spans="1:4" x14ac:dyDescent="0.3">
      <c r="A32" s="9"/>
      <c r="C32" s="1">
        <f>'Link Coordinates'!X53</f>
        <v>495301.37448889023</v>
      </c>
      <c r="D32" s="1">
        <f>'Link Coordinates'!Y53</f>
        <v>4412154.4169665352</v>
      </c>
    </row>
    <row r="33" spans="1:4" x14ac:dyDescent="0.3">
      <c r="A33" s="9">
        <f>'Link Coordinates'!A54</f>
        <v>33</v>
      </c>
      <c r="B33" t="str">
        <f>'Link Coordinates'!B54</f>
        <v>intersection (B) off-ramp</v>
      </c>
      <c r="C33" s="1">
        <f>'Link Coordinates'!V54</f>
        <v>495231.97033202613</v>
      </c>
      <c r="D33" s="1">
        <f>'Link Coordinates'!W54</f>
        <v>4412156.6035166048</v>
      </c>
    </row>
    <row r="34" spans="1:4" x14ac:dyDescent="0.3">
      <c r="A34" s="9"/>
      <c r="C34" s="1">
        <f>'Link Coordinates'!X54</f>
        <v>495161.98398153827</v>
      </c>
      <c r="D34" s="1">
        <f>'Link Coordinates'!Y54</f>
        <v>4412355.3405306339</v>
      </c>
    </row>
    <row r="35" spans="1:4" x14ac:dyDescent="0.3">
      <c r="A35" s="9" t="str">
        <f>'Link Coordinates'!A55</f>
        <v>34A</v>
      </c>
      <c r="B35" t="str">
        <f>'Link Coordinates'!B55</f>
        <v>intersection (B) SB mall</v>
      </c>
      <c r="C35" s="1">
        <f>'Link Coordinates'!V55</f>
        <v>495206.55316387233</v>
      </c>
      <c r="D35" s="1">
        <f>'Link Coordinates'!W55</f>
        <v>4412104.5041904254</v>
      </c>
    </row>
    <row r="36" spans="1:4" x14ac:dyDescent="0.3">
      <c r="A36" s="9"/>
      <c r="C36" s="1">
        <f>'Link Coordinates'!X55</f>
        <v>495102.16498530604</v>
      </c>
      <c r="D36" s="1">
        <f>'Link Coordinates'!Y55</f>
        <v>4412486.0831051674</v>
      </c>
    </row>
    <row r="37" spans="1:4" x14ac:dyDescent="0.3">
      <c r="A37" s="9" t="str">
        <f>'Link Coordinates'!A56</f>
        <v>34B</v>
      </c>
      <c r="B37" t="str">
        <f>'Link Coordinates'!B56</f>
        <v>intersection (B) SB mall</v>
      </c>
      <c r="C37" s="1">
        <f>'Link Coordinates'!V56</f>
        <v>495200.79933979019</v>
      </c>
      <c r="D37" s="1">
        <f>'Link Coordinates'!W56</f>
        <v>4412101.0444993665</v>
      </c>
    </row>
    <row r="38" spans="1:4" x14ac:dyDescent="0.3">
      <c r="A38" s="9"/>
      <c r="C38" s="1">
        <f>'Link Coordinates'!X56</f>
        <v>495205.50440610206</v>
      </c>
      <c r="D38" s="1">
        <f>'Link Coordinates'!Y56</f>
        <v>4411942.5143055515</v>
      </c>
    </row>
    <row r="39" spans="1:4" x14ac:dyDescent="0.3">
      <c r="A39" s="9" t="str">
        <f>'Link Coordinates'!A57</f>
        <v>35A</v>
      </c>
      <c r="B39" t="str">
        <f>'Link Coordinates'!B57</f>
        <v>intersection (B) SB mall</v>
      </c>
      <c r="C39" s="1">
        <f>'Link Coordinates'!V57</f>
        <v>495198.15525614982</v>
      </c>
      <c r="D39" s="1">
        <f>'Link Coordinates'!W57</f>
        <v>4412104.4966202695</v>
      </c>
    </row>
    <row r="40" spans="1:4" x14ac:dyDescent="0.3">
      <c r="A40" s="9"/>
      <c r="C40" s="1">
        <f>'Link Coordinates'!X57</f>
        <v>495092.65801052243</v>
      </c>
      <c r="D40" s="1">
        <f>'Link Coordinates'!Y57</f>
        <v>4412482.3452952234</v>
      </c>
    </row>
    <row r="41" spans="1:4" x14ac:dyDescent="0.3">
      <c r="A41" s="9" t="str">
        <f>'Link Coordinates'!A58</f>
        <v>35B</v>
      </c>
      <c r="B41" t="str">
        <f>'Link Coordinates'!B58</f>
        <v>intersection (B) NB mall</v>
      </c>
      <c r="C41" s="1">
        <f>'Link Coordinates'!V58</f>
        <v>495205.59868424514</v>
      </c>
      <c r="D41" s="1">
        <f>'Link Coordinates'!W58</f>
        <v>4412101.9628134808</v>
      </c>
    </row>
    <row r="42" spans="1:4" x14ac:dyDescent="0.3">
      <c r="A42" s="9"/>
      <c r="C42" s="1">
        <f>'Link Coordinates'!X58</f>
        <v>495212.27785101498</v>
      </c>
      <c r="D42" s="1">
        <f>'Link Coordinates'!Y58</f>
        <v>4411942.6027220795</v>
      </c>
    </row>
    <row r="43" spans="1:4" x14ac:dyDescent="0.3">
      <c r="A43" s="9" t="str">
        <f>'Link Coordinates'!A59</f>
        <v>36A</v>
      </c>
      <c r="B43" t="str">
        <f>'Link Coordinates'!B59</f>
        <v>intersection (B) SB connect</v>
      </c>
      <c r="C43" s="1">
        <f>'Link Coordinates'!V59</f>
        <v>495230.39989033819</v>
      </c>
      <c r="D43" s="1">
        <f>'Link Coordinates'!W59</f>
        <v>4412061.6685843291</v>
      </c>
    </row>
    <row r="44" spans="1:4" x14ac:dyDescent="0.3">
      <c r="A44" s="9"/>
      <c r="C44" s="1">
        <f>'Link Coordinates'!X59</f>
        <v>495229.83510638005</v>
      </c>
      <c r="D44" s="1">
        <f>'Link Coordinates'!Y59</f>
        <v>4411980.7705558045</v>
      </c>
    </row>
    <row r="45" spans="1:4" x14ac:dyDescent="0.3">
      <c r="A45" s="9" t="str">
        <f>'Link Coordinates'!A60</f>
        <v>36B</v>
      </c>
      <c r="B45" t="str">
        <f>'Link Coordinates'!B60</f>
        <v>intersection (B) SB connect</v>
      </c>
      <c r="C45" s="1">
        <f>'Link Coordinates'!V60</f>
        <v>495233.18427131587</v>
      </c>
      <c r="D45" s="1">
        <f>'Link Coordinates'!W60</f>
        <v>4411979.5917892056</v>
      </c>
    </row>
    <row r="46" spans="1:4" x14ac:dyDescent="0.3">
      <c r="A46" s="9"/>
      <c r="C46" s="1">
        <f>'Link Coordinates'!X60</f>
        <v>495286.82704339252</v>
      </c>
      <c r="D46" s="1">
        <f>'Link Coordinates'!Y60</f>
        <v>4411877.4173647938</v>
      </c>
    </row>
    <row r="59" spans="1:4" x14ac:dyDescent="0.3">
      <c r="A59" s="9">
        <f>'Link Coordinates'!A67</f>
        <v>41</v>
      </c>
      <c r="B59" t="str">
        <f>'Link Coordinates'!B67</f>
        <v>intersection (C) WB connect</v>
      </c>
      <c r="C59" s="1">
        <f>'Link Coordinates'!V67</f>
        <v>495244.35287697148</v>
      </c>
      <c r="D59" s="1">
        <f>'Link Coordinates'!W67</f>
        <v>4411828.8002467379</v>
      </c>
    </row>
    <row r="60" spans="1:4" x14ac:dyDescent="0.3">
      <c r="A60" s="9"/>
      <c r="C60" s="1">
        <f>'Link Coordinates'!X67</f>
        <v>494950.36899717804</v>
      </c>
      <c r="D60" s="1">
        <f>'Link Coordinates'!Y67</f>
        <v>4411831.8789512683</v>
      </c>
    </row>
    <row r="61" spans="1:4" x14ac:dyDescent="0.3">
      <c r="A61" s="9" t="str">
        <f>'Link Coordinates'!A68</f>
        <v>42A</v>
      </c>
      <c r="B61" t="str">
        <f>'Link Coordinates'!B68</f>
        <v>intersection (C) WB exit-connect</v>
      </c>
      <c r="C61" s="1">
        <f>'Link Coordinates'!V68</f>
        <v>495285.69868424517</v>
      </c>
      <c r="D61" s="1">
        <f>'Link Coordinates'!W68</f>
        <v>4411873.9628134808</v>
      </c>
    </row>
    <row r="62" spans="1:4" x14ac:dyDescent="0.3">
      <c r="A62" s="9"/>
      <c r="C62" s="1">
        <f>'Link Coordinates'!X68</f>
        <v>495287.16851969104</v>
      </c>
      <c r="D62" s="1">
        <f>'Link Coordinates'!Y68</f>
        <v>4411838.893602144</v>
      </c>
    </row>
    <row r="63" spans="1:4" x14ac:dyDescent="0.3">
      <c r="A63" s="9" t="str">
        <f>'Link Coordinates'!A69</f>
        <v>42B</v>
      </c>
      <c r="B63" t="str">
        <f>'Link Coordinates'!B69</f>
        <v>intersection (C) WB exit-connect</v>
      </c>
      <c r="C63" s="1">
        <f>'Link Coordinates'!V69</f>
        <v>495283.57500610565</v>
      </c>
      <c r="D63" s="1">
        <f>'Link Coordinates'!W69</f>
        <v>4411837.3102440257</v>
      </c>
    </row>
    <row r="64" spans="1:4" x14ac:dyDescent="0.3">
      <c r="A64" s="9"/>
      <c r="C64" s="1">
        <f>'Link Coordinates'!X69</f>
        <v>495245.53657022835</v>
      </c>
      <c r="D64" s="1">
        <f>'Link Coordinates'!Y69</f>
        <v>4411832.8417547951</v>
      </c>
    </row>
    <row r="65" spans="1:4" x14ac:dyDescent="0.3">
      <c r="A65" s="9">
        <f>'Link Coordinates'!A70</f>
        <v>43</v>
      </c>
      <c r="B65" t="str">
        <f>'Link Coordinates'!B70</f>
        <v>intersection (C) SE bound queue</v>
      </c>
      <c r="C65" s="1">
        <f>'Link Coordinates'!V70</f>
        <v>495289.19408272731</v>
      </c>
      <c r="D65" s="1">
        <f>'Link Coordinates'!W70</f>
        <v>4411876.0198175097</v>
      </c>
    </row>
    <row r="66" spans="1:4" x14ac:dyDescent="0.3">
      <c r="A66" s="9"/>
      <c r="C66" s="1">
        <f>'Link Coordinates'!X70</f>
        <v>495306.30771643471</v>
      </c>
      <c r="D66" s="1">
        <f>'Link Coordinates'!Y70</f>
        <v>4411841.0865448127</v>
      </c>
    </row>
    <row r="67" spans="1:4" x14ac:dyDescent="0.3">
      <c r="A67" s="9">
        <f>'Link Coordinates'!A90</f>
        <v>44</v>
      </c>
      <c r="B67" t="str">
        <f>'Link Coordinates'!B90</f>
        <v>intersection (C) EB LT queue</v>
      </c>
      <c r="C67" s="1">
        <f>'Link Coordinates'!V90</f>
        <v>495293.1424015424</v>
      </c>
      <c r="D67" s="1">
        <f>'Link Coordinates'!W90</f>
        <v>4411881.9692967199</v>
      </c>
    </row>
    <row r="68" spans="1:4" x14ac:dyDescent="0.3">
      <c r="A68" s="9"/>
      <c r="C68" s="1">
        <f>'Link Coordinates'!X90</f>
        <v>495297.55975989217</v>
      </c>
      <c r="D68" s="1">
        <f>'Link Coordinates'!Y90</f>
        <v>4411873.1094465395</v>
      </c>
    </row>
  </sheetData>
  <mergeCells count="1">
    <mergeCell ref="C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/>
  </sheetViews>
  <sheetFormatPr defaultRowHeight="14.4" x14ac:dyDescent="0.3"/>
  <cols>
    <col min="2" max="2" width="34.88671875" customWidth="1"/>
    <col min="3" max="3" width="9.5546875" bestFit="1" customWidth="1"/>
    <col min="4" max="4" width="10.5546875" bestFit="1" customWidth="1"/>
  </cols>
  <sheetData>
    <row r="1" spans="1:4" x14ac:dyDescent="0.3">
      <c r="A1" s="4"/>
      <c r="C1" s="37" t="s">
        <v>144</v>
      </c>
      <c r="D1" s="37"/>
    </row>
    <row r="2" spans="1:4" x14ac:dyDescent="0.3">
      <c r="A2" s="3" t="s">
        <v>128</v>
      </c>
      <c r="B2" s="7" t="s">
        <v>129</v>
      </c>
      <c r="C2" s="7" t="s">
        <v>142</v>
      </c>
      <c r="D2" s="7" t="s">
        <v>143</v>
      </c>
    </row>
    <row r="3" spans="1:4" x14ac:dyDescent="0.3">
      <c r="A3" s="9">
        <f>'Link Coordinates'!A67</f>
        <v>41</v>
      </c>
      <c r="B3" t="str">
        <f>'Link Coordinates'!B67</f>
        <v>intersection (C) WB connect</v>
      </c>
      <c r="C3" s="1">
        <f>'Link Coordinates'!V67</f>
        <v>495244.35287697148</v>
      </c>
      <c r="D3" s="1">
        <f>'Link Coordinates'!W67</f>
        <v>4411828.8002467379</v>
      </c>
    </row>
    <row r="4" spans="1:4" x14ac:dyDescent="0.3">
      <c r="A4" s="9"/>
      <c r="C4" s="1">
        <f>'Link Coordinates'!X67</f>
        <v>494950.36899717804</v>
      </c>
      <c r="D4" s="1">
        <f>'Link Coordinates'!Y67</f>
        <v>4411831.8789512683</v>
      </c>
    </row>
    <row r="5" spans="1:4" x14ac:dyDescent="0.3">
      <c r="A5" s="9" t="str">
        <f>'Link Coordinates'!A68</f>
        <v>42A</v>
      </c>
      <c r="B5" t="str">
        <f>'Link Coordinates'!B68</f>
        <v>intersection (C) WB exit-connect</v>
      </c>
      <c r="C5" s="1">
        <f>'Link Coordinates'!V68</f>
        <v>495285.69868424517</v>
      </c>
      <c r="D5" s="1">
        <f>'Link Coordinates'!W68</f>
        <v>4411873.9628134808</v>
      </c>
    </row>
    <row r="6" spans="1:4" x14ac:dyDescent="0.3">
      <c r="A6" s="9"/>
      <c r="C6" s="1">
        <f>'Link Coordinates'!X68</f>
        <v>495287.16851969104</v>
      </c>
      <c r="D6" s="1">
        <f>'Link Coordinates'!Y68</f>
        <v>4411838.893602144</v>
      </c>
    </row>
    <row r="7" spans="1:4" x14ac:dyDescent="0.3">
      <c r="A7" s="9" t="str">
        <f>'Link Coordinates'!A69</f>
        <v>42B</v>
      </c>
      <c r="B7" t="str">
        <f>'Link Coordinates'!B69</f>
        <v>intersection (C) WB exit-connect</v>
      </c>
      <c r="C7" s="1">
        <f>'Link Coordinates'!V69</f>
        <v>495283.57500610565</v>
      </c>
      <c r="D7" s="1">
        <f>'Link Coordinates'!W69</f>
        <v>4411837.3102440257</v>
      </c>
    </row>
    <row r="8" spans="1:4" x14ac:dyDescent="0.3">
      <c r="A8" s="9"/>
      <c r="C8" s="1">
        <f>'Link Coordinates'!X69</f>
        <v>495245.53657022835</v>
      </c>
      <c r="D8" s="1">
        <f>'Link Coordinates'!Y69</f>
        <v>4411832.8417547951</v>
      </c>
    </row>
    <row r="9" spans="1:4" x14ac:dyDescent="0.3">
      <c r="A9" s="9">
        <f>'Link Coordinates'!A70</f>
        <v>43</v>
      </c>
      <c r="B9" t="str">
        <f>'Link Coordinates'!B70</f>
        <v>intersection (C) SE bound queue</v>
      </c>
      <c r="C9" s="1">
        <f>'Link Coordinates'!V70</f>
        <v>495289.19408272731</v>
      </c>
      <c r="D9" s="1">
        <f>'Link Coordinates'!W70</f>
        <v>4411876.0198175097</v>
      </c>
    </row>
    <row r="10" spans="1:4" x14ac:dyDescent="0.3">
      <c r="A10" s="9"/>
      <c r="C10" s="1">
        <f>'Link Coordinates'!X70</f>
        <v>495306.30771643471</v>
      </c>
      <c r="D10" s="1">
        <f>'Link Coordinates'!Y70</f>
        <v>4411841.0865448127</v>
      </c>
    </row>
    <row r="11" spans="1:4" x14ac:dyDescent="0.3">
      <c r="A11" s="9">
        <f>'Link Coordinates'!A90</f>
        <v>44</v>
      </c>
      <c r="B11" t="str">
        <f>'Link Coordinates'!B90</f>
        <v>intersection (C) EB LT queue</v>
      </c>
      <c r="C11" s="1">
        <f>'Link Coordinates'!V90</f>
        <v>495293.1424015424</v>
      </c>
      <c r="D11" s="1">
        <f>'Link Coordinates'!W90</f>
        <v>4411881.9692967199</v>
      </c>
    </row>
    <row r="12" spans="1:4" x14ac:dyDescent="0.3">
      <c r="A12" s="9"/>
      <c r="C12" s="1">
        <f>'Link Coordinates'!X90</f>
        <v>495297.55975989217</v>
      </c>
      <c r="D12" s="1">
        <f>'Link Coordinates'!Y90</f>
        <v>4411873.1094465395</v>
      </c>
    </row>
    <row r="13" spans="1:4" x14ac:dyDescent="0.3">
      <c r="A13" s="9">
        <f>'Link Coordinates'!A71</f>
        <v>45</v>
      </c>
      <c r="B13" t="str">
        <f>'Link Coordinates'!B71</f>
        <v>intersection (C) EB approach</v>
      </c>
      <c r="C13" s="1">
        <f>'Link Coordinates'!V71</f>
        <v>494951.76282981155</v>
      </c>
      <c r="D13" s="1">
        <f>'Link Coordinates'!W71</f>
        <v>4411815.4995613582</v>
      </c>
    </row>
    <row r="14" spans="1:4" x14ac:dyDescent="0.3">
      <c r="A14" s="9"/>
      <c r="C14" s="1">
        <f>'Link Coordinates'!X71</f>
        <v>495233.73534158216</v>
      </c>
      <c r="D14" s="1">
        <f>'Link Coordinates'!Y71</f>
        <v>4411811.5622265022</v>
      </c>
    </row>
    <row r="15" spans="1:4" x14ac:dyDescent="0.3">
      <c r="A15" s="9">
        <f>'Link Coordinates'!A91</f>
        <v>46</v>
      </c>
      <c r="B15" t="str">
        <f>'Link Coordinates'!B91</f>
        <v>intersection (C) EB queue</v>
      </c>
      <c r="C15" s="1">
        <f>'Link Coordinates'!V91</f>
        <v>495233.73141535238</v>
      </c>
      <c r="D15" s="1">
        <f>'Link Coordinates'!W91</f>
        <v>4411810.4998355079</v>
      </c>
    </row>
    <row r="16" spans="1:4" x14ac:dyDescent="0.3">
      <c r="A16" s="9"/>
      <c r="C16" s="1">
        <f>'Link Coordinates'!X91</f>
        <v>495313.72702890157</v>
      </c>
      <c r="D16" s="1">
        <f>'Link Coordinates'!Y91</f>
        <v>4411809.6620927788</v>
      </c>
    </row>
    <row r="17" spans="1:4" x14ac:dyDescent="0.3">
      <c r="A17" s="9">
        <f>'Link Coordinates'!A72</f>
        <v>47</v>
      </c>
      <c r="B17" t="str">
        <f>'Link Coordinates'!B72</f>
        <v>intersection (C) EB RTqueue</v>
      </c>
      <c r="C17" s="1">
        <f>'Link Coordinates'!V72</f>
        <v>495313.27120383643</v>
      </c>
      <c r="D17" s="1">
        <f>'Link Coordinates'!W72</f>
        <v>4411805.0002764314</v>
      </c>
    </row>
    <row r="18" spans="1:4" x14ac:dyDescent="0.3">
      <c r="A18" s="9"/>
      <c r="C18" s="1">
        <f>'Link Coordinates'!X72</f>
        <v>495281.2771010485</v>
      </c>
      <c r="D18" s="1">
        <f>'Link Coordinates'!Y72</f>
        <v>4411805.614594589</v>
      </c>
    </row>
    <row r="19" spans="1:4" x14ac:dyDescent="0.3">
      <c r="A19" s="9">
        <f>'Link Coordinates'!A73</f>
        <v>48</v>
      </c>
      <c r="B19" t="str">
        <f>'Link Coordinates'!B73</f>
        <v>intersection (C) NB LT queue</v>
      </c>
      <c r="C19" s="1">
        <f>'Link Coordinates'!V73</f>
        <v>495234.10785394575</v>
      </c>
      <c r="D19" s="1">
        <f>'Link Coordinates'!W73</f>
        <v>4411815.3999794386</v>
      </c>
    </row>
    <row r="20" spans="1:4" x14ac:dyDescent="0.3">
      <c r="A20" s="9"/>
      <c r="C20" s="1">
        <f>'Link Coordinates'!X73</f>
        <v>495306.50686150446</v>
      </c>
      <c r="D20" s="1">
        <f>'Link Coordinates'!Y73</f>
        <v>4411815.0208956571</v>
      </c>
    </row>
    <row r="21" spans="1:4" x14ac:dyDescent="0.3">
      <c r="A21" s="9">
        <f>'Link Coordinates'!A74</f>
        <v>49</v>
      </c>
      <c r="B21" t="str">
        <f>'Link Coordinates'!B74</f>
        <v>intersection (C) SE bound departure</v>
      </c>
      <c r="C21" s="1">
        <f>'Link Coordinates'!V74</f>
        <v>495310.46586553426</v>
      </c>
      <c r="D21" s="1">
        <f>'Link Coordinates'!W74</f>
        <v>4411831.126478442</v>
      </c>
    </row>
    <row r="22" spans="1:4" x14ac:dyDescent="0.3">
      <c r="A22" s="9"/>
      <c r="C22" s="1">
        <f>'Link Coordinates'!X74</f>
        <v>495375.96140154515</v>
      </c>
      <c r="D22" s="1">
        <f>'Link Coordinates'!Y74</f>
        <v>4411708.9778199857</v>
      </c>
    </row>
    <row r="23" spans="1:4" x14ac:dyDescent="0.3">
      <c r="A23" s="9">
        <f>'Link Coordinates'!A75</f>
        <v>50</v>
      </c>
      <c r="B23" t="str">
        <f>'Link Coordinates'!B75</f>
        <v>intersection (C) WB LT queue</v>
      </c>
      <c r="C23" s="1">
        <f>'Link Coordinates'!V75</f>
        <v>495338.5634461554</v>
      </c>
      <c r="D23" s="1">
        <f>'Link Coordinates'!W75</f>
        <v>4411795.3805993544</v>
      </c>
    </row>
    <row r="24" spans="1:4" x14ac:dyDescent="0.3">
      <c r="A24" s="9"/>
      <c r="C24" s="1">
        <f>'Link Coordinates'!X75</f>
        <v>495356.09705795569</v>
      </c>
      <c r="D24" s="1">
        <f>'Link Coordinates'!Y75</f>
        <v>4411761.5548331803</v>
      </c>
    </row>
    <row r="25" spans="1:4" x14ac:dyDescent="0.3">
      <c r="A25" s="9">
        <f>'Link Coordinates'!A76</f>
        <v>51</v>
      </c>
      <c r="B25" t="str">
        <f>'Link Coordinates'!B76</f>
        <v>intersection (C) NB queue</v>
      </c>
      <c r="C25" s="1">
        <f>'Link Coordinates'!V76</f>
        <v>495345.72892004013</v>
      </c>
      <c r="D25" s="1">
        <f>'Link Coordinates'!W76</f>
        <v>4411796.2452610219</v>
      </c>
    </row>
    <row r="26" spans="1:4" x14ac:dyDescent="0.3">
      <c r="A26" s="9"/>
      <c r="C26" s="1">
        <f>'Link Coordinates'!X76</f>
        <v>495366.29980192427</v>
      </c>
      <c r="D26" s="1">
        <f>'Link Coordinates'!Y76</f>
        <v>4411758.8269657847</v>
      </c>
    </row>
    <row r="27" spans="1:4" x14ac:dyDescent="0.3">
      <c r="A27" s="9">
        <f>'Link Coordinates'!A77</f>
        <v>52</v>
      </c>
      <c r="B27" t="str">
        <f>'Link Coordinates'!B77</f>
        <v>intersection (C) NB approach</v>
      </c>
      <c r="C27" s="1">
        <f>'Link Coordinates'!V77</f>
        <v>495363.82892004011</v>
      </c>
      <c r="D27" s="1">
        <f>'Link Coordinates'!W77</f>
        <v>4411758.0452610226</v>
      </c>
    </row>
    <row r="28" spans="1:4" x14ac:dyDescent="0.3">
      <c r="A28" s="9"/>
      <c r="C28" s="1">
        <f>'Link Coordinates'!X77</f>
        <v>495387.62755154073</v>
      </c>
      <c r="D28" s="1">
        <f>'Link Coordinates'!Y77</f>
        <v>4411714.7557110284</v>
      </c>
    </row>
    <row r="29" spans="1:4" x14ac:dyDescent="0.3">
      <c r="A29" s="9">
        <f>'Link Coordinates'!A92</f>
        <v>53</v>
      </c>
      <c r="B29" t="str">
        <f>'Link Coordinates'!B92</f>
        <v>intersection (C) EB departure</v>
      </c>
      <c r="C29" s="1">
        <f>'Link Coordinates'!V92</f>
        <v>495314.08952804573</v>
      </c>
      <c r="D29" s="1">
        <f>'Link Coordinates'!W92</f>
        <v>4411809.699981723</v>
      </c>
    </row>
    <row r="30" spans="1:4" x14ac:dyDescent="0.3">
      <c r="A30" s="9"/>
      <c r="C30" s="1">
        <f>'Link Coordinates'!X92</f>
        <v>495406.38896572258</v>
      </c>
      <c r="D30" s="1">
        <f>'Link Coordinates'!Y92</f>
        <v>4411810.0221688487</v>
      </c>
    </row>
    <row r="31" spans="1:4" x14ac:dyDescent="0.3">
      <c r="A31" s="9">
        <f>'Link Coordinates'!A93</f>
        <v>54</v>
      </c>
      <c r="B31" t="str">
        <f>'Link Coordinates'!B93</f>
        <v>intersection (C) EB Transit entrance</v>
      </c>
      <c r="C31" s="1">
        <f>'Link Coordinates'!V93</f>
        <v>495406.68685785646</v>
      </c>
      <c r="D31" s="1">
        <f>'Link Coordinates'!W93</f>
        <v>4411811.4900300102</v>
      </c>
    </row>
    <row r="32" spans="1:4" x14ac:dyDescent="0.3">
      <c r="A32" s="9"/>
      <c r="C32" s="1">
        <f>'Link Coordinates'!X93</f>
        <v>495432.07416474581</v>
      </c>
      <c r="D32" s="1">
        <f>'Link Coordinates'!Y93</f>
        <v>4411830.9703957383</v>
      </c>
    </row>
    <row r="33" spans="1:4" x14ac:dyDescent="0.3">
      <c r="A33" s="9" t="str">
        <f>'Link Coordinates'!A94</f>
        <v>55A</v>
      </c>
      <c r="B33" t="str">
        <f>'Link Coordinates'!B94</f>
        <v>intersection (C) WB Transit entrance/exit</v>
      </c>
      <c r="C33" s="1">
        <f>'Link Coordinates'!V94</f>
        <v>495423.42192790186</v>
      </c>
      <c r="D33" s="1">
        <f>'Link Coordinates'!W94</f>
        <v>4411860.420046078</v>
      </c>
    </row>
    <row r="34" spans="1:4" x14ac:dyDescent="0.3">
      <c r="A34" s="9"/>
      <c r="C34" s="1">
        <f>'Link Coordinates'!X94</f>
        <v>495414.21988481988</v>
      </c>
      <c r="D34" s="1">
        <f>'Link Coordinates'!Y94</f>
        <v>4411820.8766218061</v>
      </c>
    </row>
    <row r="35" spans="1:4" x14ac:dyDescent="0.3">
      <c r="A35" s="9" t="str">
        <f>'Link Coordinates'!A95</f>
        <v>55B</v>
      </c>
      <c r="B35" t="str">
        <f>'Link Coordinates'!B95</f>
        <v>intersection (C) WB Transit entrance/exit</v>
      </c>
      <c r="C35" s="1">
        <f>'Link Coordinates'!V95</f>
        <v>495409.91449233302</v>
      </c>
      <c r="D35" s="1">
        <f>'Link Coordinates'!W95</f>
        <v>4411820.1076776516</v>
      </c>
    </row>
    <row r="36" spans="1:4" x14ac:dyDescent="0.3">
      <c r="A36" s="9"/>
      <c r="C36" s="1">
        <f>'Link Coordinates'!X95</f>
        <v>495369.71762878087</v>
      </c>
      <c r="D36" s="1">
        <f>'Link Coordinates'!Y95</f>
        <v>4411817.2263306445</v>
      </c>
    </row>
    <row r="37" spans="1:4" x14ac:dyDescent="0.3">
      <c r="A37" s="9">
        <f>'Link Coordinates'!A96</f>
        <v>56</v>
      </c>
      <c r="B37" t="str">
        <f>'Link Coordinates'!B96</f>
        <v>intersection (C) WB queue</v>
      </c>
      <c r="C37" s="1">
        <f>'Link Coordinates'!V96</f>
        <v>495368.77120383643</v>
      </c>
      <c r="D37" s="1">
        <f>'Link Coordinates'!W96</f>
        <v>4411819.2002764316</v>
      </c>
    </row>
    <row r="38" spans="1:4" x14ac:dyDescent="0.3">
      <c r="A38" s="9"/>
      <c r="C38" s="1">
        <f>'Link Coordinates'!X96</f>
        <v>495336.7771010485</v>
      </c>
      <c r="D38" s="1">
        <f>'Link Coordinates'!Y96</f>
        <v>4411819.8145945882</v>
      </c>
    </row>
    <row r="39" spans="1:4" x14ac:dyDescent="0.3">
      <c r="A39" s="9">
        <f>'Link Coordinates'!A97</f>
        <v>57</v>
      </c>
      <c r="B39" t="str">
        <f>'Link Coordinates'!B97</f>
        <v>intersection (C) WB LTqueue</v>
      </c>
      <c r="C39" s="1">
        <f>'Link Coordinates'!V97</f>
        <v>495353.77120383643</v>
      </c>
      <c r="D39" s="1">
        <f>'Link Coordinates'!W97</f>
        <v>4411815.9002764318</v>
      </c>
    </row>
    <row r="40" spans="1:4" x14ac:dyDescent="0.3">
      <c r="A40" s="9"/>
      <c r="C40" s="1">
        <f>'Link Coordinates'!X97</f>
        <v>495338.57400501217</v>
      </c>
      <c r="D40" s="1">
        <f>'Link Coordinates'!Y97</f>
        <v>4411816.1920775566</v>
      </c>
    </row>
    <row r="41" spans="1:4" x14ac:dyDescent="0.3">
      <c r="A41" s="9">
        <f>'Link Coordinates'!A78</f>
        <v>58</v>
      </c>
      <c r="B41" t="str">
        <f>'Link Coordinates'!B78</f>
        <v>intersection (C) WB departure</v>
      </c>
      <c r="C41" s="1">
        <f>'Link Coordinates'!V78</f>
        <v>495334.77506381954</v>
      </c>
      <c r="D41" s="1">
        <f>'Link Coordinates'!W78</f>
        <v>4411819.0084445998</v>
      </c>
    </row>
    <row r="42" spans="1:4" x14ac:dyDescent="0.3">
      <c r="A42" s="9"/>
      <c r="C42" s="1">
        <f>'Link Coordinates'!X78</f>
        <v>495245.02840180224</v>
      </c>
      <c r="D42" s="1">
        <f>'Link Coordinates'!Y78</f>
        <v>4411825.7565300139</v>
      </c>
    </row>
    <row r="43" spans="1:4" x14ac:dyDescent="0.3">
      <c r="A43" s="9">
        <f>'Link Coordinates'!A79</f>
        <v>59</v>
      </c>
      <c r="B43" t="str">
        <f>'Link Coordinates'!B79</f>
        <v>intersection (C) NB departure</v>
      </c>
      <c r="C43" s="1">
        <f>'Link Coordinates'!V79</f>
        <v>495344.63414830202</v>
      </c>
      <c r="D43" s="1">
        <f>'Link Coordinates'!W79</f>
        <v>4411797.3240513364</v>
      </c>
    </row>
    <row r="44" spans="1:4" x14ac:dyDescent="0.3">
      <c r="A44" s="9"/>
      <c r="C44" s="1">
        <f>'Link Coordinates'!X79</f>
        <v>495299.27370736352</v>
      </c>
      <c r="D44" s="1">
        <f>'Link Coordinates'!Y79</f>
        <v>4411885.2082956461</v>
      </c>
    </row>
  </sheetData>
  <mergeCells count="1"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Link Coordinates</vt:lpstr>
      <vt:lpstr>Link Coord for CAL3R Template</vt:lpstr>
      <vt:lpstr>Link VPHL EFL</vt:lpstr>
      <vt:lpstr>Traffic Data wo Transit</vt:lpstr>
      <vt:lpstr>MOVESOutput</vt:lpstr>
      <vt:lpstr>Receptor Coordinates</vt:lpstr>
      <vt:lpstr>Intersection A</vt:lpstr>
      <vt:lpstr>Intersection B</vt:lpstr>
      <vt:lpstr>Intersection C</vt:lpstr>
      <vt:lpstr>Highway</vt:lpstr>
      <vt:lpstr>Parkway</vt:lpstr>
    </vt:vector>
  </TitlesOfParts>
  <Company>US-EPA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Dresser, Chris</dc:creator>
  <cp:lastModifiedBy>Michael</cp:lastModifiedBy>
  <dcterms:created xsi:type="dcterms:W3CDTF">2011-03-02T19:15:27Z</dcterms:created>
  <dcterms:modified xsi:type="dcterms:W3CDTF">2011-07-12T20:10:01Z</dcterms:modified>
</cp:coreProperties>
</file>