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sepa-my.sharepoint.com/personal/cheung_wendy_epa_gov/Documents/Desktop/NEW U2/PermitWriter/"/>
    </mc:Choice>
  </mc:AlternateContent>
  <xr:revisionPtr revIDLastSave="0" documentId="10_ncr:100000_{F6109289-D669-4161-9067-6A0E68084F00}" xr6:coauthVersionLast="31" xr6:coauthVersionMax="31" xr10:uidLastSave="{00000000-0000-0000-0000-000000000000}"/>
  <bookViews>
    <workbookView xWindow="0" yWindow="0" windowWidth="10425" windowHeight="11190" tabRatio="864" xr2:uid="{00000000-000D-0000-FFFF-FFFF00000000}"/>
  </bookViews>
  <sheets>
    <sheet name="Instructions" sheetId="43" r:id="rId1"/>
    <sheet name="Well-Loc" sheetId="36" r:id="rId2"/>
    <sheet name="Casing-MAIP" sheetId="2" r:id="rId3"/>
    <sheet name="Geology" sheetId="1" r:id="rId4"/>
    <sheet name="AOR" sheetId="28" r:id="rId5"/>
    <sheet name="Well Diagram" sheetId="29" state="hidden" r:id="rId6"/>
    <sheet name="PG_PermitTests" sheetId="16" state="hidden" r:id="rId7"/>
    <sheet name="PG_PermitFR" sheetId="17" state="hidden" r:id="rId8"/>
    <sheet name="PG_AOR" sheetId="30" state="hidden" r:id="rId9"/>
    <sheet name="PG_AORAction" sheetId="19" state="hidden" r:id="rId10"/>
    <sheet name="PG_MonRecords" sheetId="20" state="hidden" r:id="rId11"/>
    <sheet name="Notes" sheetId="24" state="hidden" r:id="rId12"/>
    <sheet name="Look Up" sheetId="7" state="hidden" r:id="rId13"/>
    <sheet name="oldWell-Loc" sheetId="5" state="hidden" r:id="rId14"/>
    <sheet name="oldGeology" sheetId="35" state="hidden" r:id="rId15"/>
    <sheet name="Text" sheetId="31" state="hidden" r:id="rId16"/>
  </sheets>
  <definedNames>
    <definedName name="_xlnm._FilterDatabase" localSheetId="12" hidden="1">'Look Up'!#REF!</definedName>
    <definedName name="AORtype">'Look Up'!$I$2:$I$7</definedName>
    <definedName name="Aquiferexempt">'Look Up'!$F$24:$F$28</definedName>
    <definedName name="AuthType">'Look Up'!$B$24:$B$26</definedName>
    <definedName name="CAction">'Look Up'!$U$2:$U$7</definedName>
    <definedName name="Casing">'Look Up'!$I$14:$I$21</definedName>
    <definedName name="COCity">'Look Up'!$E$202:$E$764</definedName>
    <definedName name="COCty">'Look Up'!$H$78:$H$142</definedName>
    <definedName name="Elevation">'Look Up'!$D$24:$D$26</definedName>
    <definedName name="EW">'Look Up'!$D$19:$D$21</definedName>
    <definedName name="Exemptreason">'Look Up'!$I$24:$I$29</definedName>
    <definedName name="Frequency">'Look Up'!$Z$2:$Z$11</definedName>
    <definedName name="KSCity">'Look Up'!$AI$202:$AI$206</definedName>
    <definedName name="KSCty">'Look Up'!$N$78:$N$82</definedName>
    <definedName name="LogType">'Look Up'!$Q$2:$Q$37</definedName>
    <definedName name="MTCity">'Look Up'!$J$202:$J$768</definedName>
    <definedName name="MTCty">'Look Up'!$I$78:$I$134</definedName>
    <definedName name="NDCity">'Look Up'!$O$202:$O$672</definedName>
    <definedName name="NDCty">'Look Up'!$J$78:$J$131</definedName>
    <definedName name="NEC">'Look Up'!$D$8:$D$11</definedName>
    <definedName name="NS">'Look Up'!$D$14:$D$16</definedName>
    <definedName name="Oilfield">'Look Up'!$B$78:$B$198</definedName>
    <definedName name="Perfstatus">'Look Up'!$B$2:$B$5</definedName>
    <definedName name="_xlnm.Print_Area" localSheetId="13">'oldWell-Loc'!$A$1:$V$42</definedName>
    <definedName name="Publication">'Look Up'!$O$32:$O$72</definedName>
    <definedName name="Qtrsection">'Look Up'!$F$2:$F$18</definedName>
    <definedName name="Reservation">'Look Up'!$D$32:$D$61</definedName>
    <definedName name="RETURN_VALUE">'Look Up'!$Z$1:$Z$11</definedName>
    <definedName name="SDCity">'Look Up'!$T$202:$T$786</definedName>
    <definedName name="SDCty">'Look Up'!$K$78:$K$144</definedName>
    <definedName name="Source">'Look Up'!$T$34:$T$39</definedName>
    <definedName name="State">'Look Up'!$H$190:$H$195</definedName>
    <definedName name="StateMon">'Look Up'!$I$190:$I$197</definedName>
    <definedName name="TDS">'Look Up'!$B$16:$B$21</definedName>
    <definedName name="TestType">'Look Up'!$Q$2:$Q$25</definedName>
    <definedName name="transAORAction">PG_AORAction!$A$3:$J$12</definedName>
    <definedName name="transAORWell">PG_AOR!$A$3:$L$12</definedName>
    <definedName name="transCasing">#REF!</definedName>
    <definedName name="transGeology">#REF!</definedName>
    <definedName name="transLocationElevation">#REF!</definedName>
    <definedName name="transLog">#REF!</definedName>
    <definedName name="transMonRecLocation">PG_MonRecords!$A$3:$K$3</definedName>
    <definedName name="transPerforation">#REF!</definedName>
    <definedName name="transPublication">#REF!</definedName>
    <definedName name="transTest">PG_PermitTests!$A$3:$J$9</definedName>
    <definedName name="transWellInfo">#REF!</definedName>
    <definedName name="TXCity">'Look Up'!$AN$202:$AN$229</definedName>
    <definedName name="TXCty">'Look Up'!$O$78:$O$98</definedName>
    <definedName name="UTCity">'Look Up'!$Y$202:$Y$548</definedName>
    <definedName name="UTCty">'Look Up'!$L$78:$L$107</definedName>
    <definedName name="Well_ID">#REF!</definedName>
    <definedName name="WellStatus">'Look Up'!$T$28:$T$32</definedName>
    <definedName name="WellType">'Look Up'!$U$11:$U$23</definedName>
    <definedName name="WYCity">'Look Up'!$AD$202:$AD$453</definedName>
    <definedName name="WYCty">'Look Up'!$M$78:$M$101</definedName>
    <definedName name="YesNo">'Look Up'!$I$9:$I$11</definedName>
    <definedName name="YN">'Look Up'!$D$2:$D$5</definedName>
    <definedName name="Zonetype">'Look Up'!$B$8:$B$12</definedName>
  </definedNames>
  <calcPr calcId="179017"/>
</workbook>
</file>

<file path=xl/calcChain.xml><?xml version="1.0" encoding="utf-8"?>
<calcChain xmlns="http://schemas.openxmlformats.org/spreadsheetml/2006/main">
  <c r="C75" i="28" l="1"/>
  <c r="C74" i="28"/>
  <c r="C73" i="28"/>
  <c r="C55" i="28" l="1"/>
  <c r="C54" i="28"/>
  <c r="C53" i="28"/>
  <c r="C52" i="28"/>
  <c r="C51" i="28"/>
  <c r="C72" i="28" l="1"/>
  <c r="C71" i="28"/>
  <c r="C70" i="28"/>
  <c r="C69" i="28"/>
  <c r="C68" i="28"/>
  <c r="C67" i="28"/>
  <c r="C66" i="28"/>
  <c r="C65" i="28"/>
  <c r="C64" i="28"/>
  <c r="C63" i="28"/>
  <c r="C62" i="28"/>
  <c r="C60" i="28"/>
  <c r="C59" i="28"/>
  <c r="C58" i="28"/>
  <c r="C57" i="28"/>
  <c r="C56" i="28"/>
  <c r="T55" i="35" l="1"/>
  <c r="S55" i="35"/>
  <c r="R55" i="35"/>
  <c r="T54" i="35"/>
  <c r="S54" i="35"/>
  <c r="R54" i="35"/>
  <c r="T53" i="35"/>
  <c r="S53" i="35"/>
  <c r="R53" i="35"/>
  <c r="T52" i="35"/>
  <c r="S52" i="35"/>
  <c r="R52" i="35"/>
  <c r="T51" i="35"/>
  <c r="S51" i="35"/>
  <c r="R51" i="35"/>
  <c r="T50" i="35"/>
  <c r="S50" i="35"/>
  <c r="R50" i="35"/>
  <c r="T49" i="35"/>
  <c r="S49" i="35"/>
  <c r="R49" i="35"/>
  <c r="T48" i="35"/>
  <c r="S48" i="35"/>
  <c r="R48" i="35"/>
  <c r="T47" i="35"/>
  <c r="S47" i="35"/>
  <c r="R47" i="35"/>
  <c r="T46" i="35"/>
  <c r="S46" i="35"/>
  <c r="R46" i="35"/>
  <c r="T45" i="35"/>
  <c r="S45" i="35"/>
  <c r="R45" i="35"/>
  <c r="T44" i="35"/>
  <c r="S44" i="35"/>
  <c r="R44" i="35"/>
  <c r="T43" i="35"/>
  <c r="S43" i="35"/>
  <c r="R43" i="35"/>
  <c r="T42" i="35"/>
  <c r="S42" i="35"/>
  <c r="R42" i="35"/>
  <c r="T41" i="35"/>
  <c r="S41" i="35"/>
  <c r="R41" i="35"/>
  <c r="T40" i="35"/>
  <c r="S40" i="35"/>
  <c r="R40" i="35"/>
  <c r="T39" i="35"/>
  <c r="S39" i="35"/>
  <c r="R39" i="35"/>
  <c r="T38" i="35"/>
  <c r="S38" i="35"/>
  <c r="R38" i="35"/>
  <c r="T37" i="35"/>
  <c r="S37" i="35"/>
  <c r="R37" i="35"/>
  <c r="T36" i="35"/>
  <c r="S36" i="35"/>
  <c r="R36" i="35"/>
  <c r="T35" i="35"/>
  <c r="S35" i="35"/>
  <c r="R35" i="35"/>
  <c r="T34" i="35"/>
  <c r="S34" i="35"/>
  <c r="R34" i="35"/>
  <c r="T33" i="35"/>
  <c r="S33" i="35"/>
  <c r="R33" i="35"/>
  <c r="T32" i="35"/>
  <c r="S32" i="35"/>
  <c r="R32" i="35"/>
  <c r="T31" i="35"/>
  <c r="S31" i="35"/>
  <c r="R31" i="35"/>
  <c r="T30" i="35"/>
  <c r="S30" i="35"/>
  <c r="R30" i="35"/>
  <c r="T29" i="35"/>
  <c r="S29" i="35"/>
  <c r="R29" i="35"/>
  <c r="T28" i="35"/>
  <c r="S28" i="35"/>
  <c r="R28" i="35"/>
  <c r="T27" i="35"/>
  <c r="S27" i="35"/>
  <c r="R27" i="35"/>
  <c r="T26" i="35"/>
  <c r="S26" i="35"/>
  <c r="R26" i="35"/>
  <c r="T25" i="35"/>
  <c r="S25" i="35"/>
  <c r="R25" i="35"/>
  <c r="T24" i="35"/>
  <c r="S24" i="35"/>
  <c r="R24" i="35"/>
  <c r="T23" i="35"/>
  <c r="S23" i="35"/>
  <c r="R23" i="35"/>
  <c r="T22" i="35"/>
  <c r="S22" i="35"/>
  <c r="R22" i="35"/>
  <c r="T21" i="35"/>
  <c r="S21" i="35"/>
  <c r="R21" i="35"/>
  <c r="T20" i="35"/>
  <c r="S20" i="35"/>
  <c r="R20" i="35"/>
  <c r="T19" i="35"/>
  <c r="S19" i="35"/>
  <c r="R19" i="35"/>
  <c r="T18" i="35"/>
  <c r="S18" i="35"/>
  <c r="R18" i="35"/>
  <c r="T17" i="35"/>
  <c r="S17" i="35"/>
  <c r="R17" i="35"/>
  <c r="T16" i="35"/>
  <c r="S16" i="35"/>
  <c r="R16" i="35"/>
  <c r="AN229" i="7" l="1"/>
  <c r="AN228" i="7"/>
  <c r="AN227" i="7"/>
  <c r="AN226" i="7"/>
  <c r="AN225" i="7"/>
  <c r="AN224" i="7"/>
  <c r="AN223" i="7"/>
  <c r="AN222" i="7"/>
  <c r="AN221" i="7"/>
  <c r="AN220" i="7"/>
  <c r="AN219" i="7"/>
  <c r="AN218" i="7"/>
  <c r="AN217" i="7"/>
  <c r="AN216" i="7"/>
  <c r="AN215" i="7"/>
  <c r="AN214" i="7"/>
  <c r="AN213" i="7"/>
  <c r="AN212" i="7"/>
  <c r="AN211" i="7"/>
  <c r="AN210" i="7"/>
  <c r="AN209" i="7"/>
  <c r="AN208" i="7"/>
  <c r="AN207" i="7"/>
  <c r="AN206" i="7"/>
  <c r="AI206" i="7"/>
  <c r="AN205" i="7"/>
  <c r="AI205" i="7"/>
  <c r="AN204" i="7"/>
  <c r="AI204" i="7"/>
  <c r="AN203" i="7"/>
  <c r="AI203" i="7"/>
  <c r="B12" i="29"/>
  <c r="B25" i="29"/>
  <c r="B26" i="29" s="1"/>
  <c r="A18" i="29"/>
  <c r="B91" i="29"/>
  <c r="B93" i="29" s="1"/>
  <c r="A91" i="29"/>
  <c r="A92" i="29" s="1"/>
  <c r="A93" i="29"/>
  <c r="A109" i="29"/>
  <c r="A110" i="29"/>
  <c r="O59" i="7"/>
  <c r="O58" i="7"/>
  <c r="I12" i="30"/>
  <c r="H12" i="30"/>
  <c r="G12" i="30"/>
  <c r="F12" i="30"/>
  <c r="E12" i="30"/>
  <c r="D12" i="30"/>
  <c r="C12" i="30"/>
  <c r="I11" i="30"/>
  <c r="H11" i="30"/>
  <c r="G11" i="30"/>
  <c r="F11" i="30"/>
  <c r="E11" i="30"/>
  <c r="D11" i="30"/>
  <c r="C11" i="30"/>
  <c r="I10" i="30"/>
  <c r="H10" i="30"/>
  <c r="G10" i="30"/>
  <c r="F10" i="30"/>
  <c r="E10" i="30"/>
  <c r="D10" i="30"/>
  <c r="C10" i="30"/>
  <c r="I9" i="30"/>
  <c r="H9" i="30"/>
  <c r="G9" i="30"/>
  <c r="F9" i="30"/>
  <c r="E9" i="30"/>
  <c r="D9" i="30"/>
  <c r="C9" i="30"/>
  <c r="I8" i="30"/>
  <c r="H8" i="30"/>
  <c r="G8" i="30"/>
  <c r="F8" i="30"/>
  <c r="E8" i="30"/>
  <c r="D8" i="30"/>
  <c r="C8" i="30"/>
  <c r="I7" i="30"/>
  <c r="H7" i="30"/>
  <c r="G7" i="30"/>
  <c r="F7" i="30"/>
  <c r="E7" i="30"/>
  <c r="D7" i="30"/>
  <c r="C7" i="30"/>
  <c r="I6" i="30"/>
  <c r="H6" i="30"/>
  <c r="G6" i="30"/>
  <c r="F6" i="30"/>
  <c r="E6" i="30"/>
  <c r="D6" i="30"/>
  <c r="C6" i="30"/>
  <c r="I5" i="30"/>
  <c r="H5" i="30"/>
  <c r="G5" i="30"/>
  <c r="F5" i="30"/>
  <c r="E5" i="30"/>
  <c r="D5" i="30"/>
  <c r="C5" i="30"/>
  <c r="I4" i="30"/>
  <c r="H4" i="30"/>
  <c r="G4" i="30"/>
  <c r="F4" i="30"/>
  <c r="E4" i="30"/>
  <c r="D4" i="30"/>
  <c r="C4" i="30"/>
  <c r="G12" i="19"/>
  <c r="F12" i="19"/>
  <c r="E12" i="19"/>
  <c r="D12" i="19"/>
  <c r="C12" i="19"/>
  <c r="G11" i="19"/>
  <c r="F11" i="19"/>
  <c r="E11" i="19"/>
  <c r="D11" i="19"/>
  <c r="C11" i="19"/>
  <c r="G10" i="19"/>
  <c r="F10" i="19"/>
  <c r="E10" i="19"/>
  <c r="D10" i="19"/>
  <c r="C10" i="19"/>
  <c r="G9" i="19"/>
  <c r="F9" i="19"/>
  <c r="E9" i="19"/>
  <c r="D9" i="19"/>
  <c r="C9" i="19"/>
  <c r="G8" i="19"/>
  <c r="F8" i="19"/>
  <c r="E8" i="19"/>
  <c r="D8" i="19"/>
  <c r="C8" i="19"/>
  <c r="G7" i="19"/>
  <c r="F7" i="19"/>
  <c r="E7" i="19"/>
  <c r="D7" i="19"/>
  <c r="C7" i="19"/>
  <c r="G6" i="19"/>
  <c r="F6" i="19"/>
  <c r="E6" i="19"/>
  <c r="D6" i="19"/>
  <c r="C6" i="19"/>
  <c r="G5" i="19"/>
  <c r="F5" i="19"/>
  <c r="E5" i="19"/>
  <c r="D5" i="19"/>
  <c r="C5" i="19"/>
  <c r="G4" i="19"/>
  <c r="F4" i="19"/>
  <c r="E4" i="19"/>
  <c r="D4" i="19"/>
  <c r="C4" i="19"/>
  <c r="E3" i="19"/>
  <c r="G3" i="19"/>
  <c r="F3" i="19"/>
  <c r="D3" i="19"/>
  <c r="C3" i="19"/>
  <c r="G9" i="16"/>
  <c r="F9" i="16"/>
  <c r="E9" i="16"/>
  <c r="D9" i="16"/>
  <c r="G8" i="16"/>
  <c r="F8" i="16"/>
  <c r="E8" i="16"/>
  <c r="D8" i="16"/>
  <c r="G7" i="16"/>
  <c r="F7" i="16"/>
  <c r="E7" i="16"/>
  <c r="D7" i="16"/>
  <c r="G6" i="16"/>
  <c r="F6" i="16"/>
  <c r="E6" i="16"/>
  <c r="D6" i="16"/>
  <c r="G5" i="16"/>
  <c r="F5" i="16"/>
  <c r="E5" i="16"/>
  <c r="D5" i="16"/>
  <c r="G4" i="16"/>
  <c r="F4" i="16"/>
  <c r="E4" i="16"/>
  <c r="D4" i="16"/>
  <c r="T786" i="7"/>
  <c r="T785" i="7"/>
  <c r="T784" i="7"/>
  <c r="T783" i="7"/>
  <c r="T782" i="7"/>
  <c r="T781" i="7"/>
  <c r="T780" i="7"/>
  <c r="T779" i="7"/>
  <c r="T778" i="7"/>
  <c r="T777" i="7"/>
  <c r="T776" i="7"/>
  <c r="T775" i="7"/>
  <c r="T774" i="7"/>
  <c r="T773" i="7"/>
  <c r="T772" i="7"/>
  <c r="T771" i="7"/>
  <c r="T770" i="7"/>
  <c r="T769" i="7"/>
  <c r="T768" i="7"/>
  <c r="J768" i="7"/>
  <c r="T767" i="7"/>
  <c r="J767" i="7"/>
  <c r="T766" i="7"/>
  <c r="J766" i="7"/>
  <c r="T765" i="7"/>
  <c r="J765" i="7"/>
  <c r="T764" i="7"/>
  <c r="J764" i="7"/>
  <c r="E764" i="7"/>
  <c r="T763" i="7"/>
  <c r="J763" i="7"/>
  <c r="E763" i="7"/>
  <c r="T762" i="7"/>
  <c r="J762" i="7"/>
  <c r="E762" i="7"/>
  <c r="T761" i="7"/>
  <c r="J761" i="7"/>
  <c r="E761" i="7"/>
  <c r="T760" i="7"/>
  <c r="J760" i="7"/>
  <c r="E760" i="7"/>
  <c r="T759" i="7"/>
  <c r="J759" i="7"/>
  <c r="E759" i="7"/>
  <c r="T758" i="7"/>
  <c r="J758" i="7"/>
  <c r="E758" i="7"/>
  <c r="T757" i="7"/>
  <c r="J757" i="7"/>
  <c r="E757" i="7"/>
  <c r="T756" i="7"/>
  <c r="J756" i="7"/>
  <c r="E756" i="7"/>
  <c r="T755" i="7"/>
  <c r="J755" i="7"/>
  <c r="E755" i="7"/>
  <c r="T754" i="7"/>
  <c r="J754" i="7"/>
  <c r="E754" i="7"/>
  <c r="T753" i="7"/>
  <c r="J753" i="7"/>
  <c r="E753" i="7"/>
  <c r="T752" i="7"/>
  <c r="J752" i="7"/>
  <c r="E752" i="7"/>
  <c r="T751" i="7"/>
  <c r="J751" i="7"/>
  <c r="E751" i="7"/>
  <c r="T750" i="7"/>
  <c r="J750" i="7"/>
  <c r="E750" i="7"/>
  <c r="T749" i="7"/>
  <c r="J749" i="7"/>
  <c r="E749" i="7"/>
  <c r="T748" i="7"/>
  <c r="J748" i="7"/>
  <c r="E748" i="7"/>
  <c r="T747" i="7"/>
  <c r="J747" i="7"/>
  <c r="E747" i="7"/>
  <c r="T746" i="7"/>
  <c r="J746" i="7"/>
  <c r="E746" i="7"/>
  <c r="T745" i="7"/>
  <c r="J745" i="7"/>
  <c r="E745" i="7"/>
  <c r="T744" i="7"/>
  <c r="J744" i="7"/>
  <c r="E744" i="7"/>
  <c r="T743" i="7"/>
  <c r="J743" i="7"/>
  <c r="E743" i="7"/>
  <c r="T742" i="7"/>
  <c r="J742" i="7"/>
  <c r="E742" i="7"/>
  <c r="T741" i="7"/>
  <c r="J741" i="7"/>
  <c r="E741" i="7"/>
  <c r="T740" i="7"/>
  <c r="J740" i="7"/>
  <c r="E740" i="7"/>
  <c r="T739" i="7"/>
  <c r="J739" i="7"/>
  <c r="E739" i="7"/>
  <c r="T738" i="7"/>
  <c r="J738" i="7"/>
  <c r="E738" i="7"/>
  <c r="T737" i="7"/>
  <c r="J737" i="7"/>
  <c r="E737" i="7"/>
  <c r="T736" i="7"/>
  <c r="J736" i="7"/>
  <c r="E736" i="7"/>
  <c r="T735" i="7"/>
  <c r="J735" i="7"/>
  <c r="E735" i="7"/>
  <c r="T734" i="7"/>
  <c r="J734" i="7"/>
  <c r="E734" i="7"/>
  <c r="T733" i="7"/>
  <c r="J733" i="7"/>
  <c r="E733" i="7"/>
  <c r="T732" i="7"/>
  <c r="J732" i="7"/>
  <c r="E732" i="7"/>
  <c r="T731" i="7"/>
  <c r="J731" i="7"/>
  <c r="E731" i="7"/>
  <c r="T730" i="7"/>
  <c r="J730" i="7"/>
  <c r="E730" i="7"/>
  <c r="T729" i="7"/>
  <c r="J729" i="7"/>
  <c r="E729" i="7"/>
  <c r="T728" i="7"/>
  <c r="J728" i="7"/>
  <c r="E728" i="7"/>
  <c r="T727" i="7"/>
  <c r="J727" i="7"/>
  <c r="E727" i="7"/>
  <c r="T726" i="7"/>
  <c r="J726" i="7"/>
  <c r="E726" i="7"/>
  <c r="T725" i="7"/>
  <c r="J725" i="7"/>
  <c r="E725" i="7"/>
  <c r="T724" i="7"/>
  <c r="J724" i="7"/>
  <c r="E724" i="7"/>
  <c r="T723" i="7"/>
  <c r="J723" i="7"/>
  <c r="E723" i="7"/>
  <c r="T722" i="7"/>
  <c r="J722" i="7"/>
  <c r="E722" i="7"/>
  <c r="T721" i="7"/>
  <c r="J721" i="7"/>
  <c r="E721" i="7"/>
  <c r="T720" i="7"/>
  <c r="J720" i="7"/>
  <c r="E720" i="7"/>
  <c r="T719" i="7"/>
  <c r="J719" i="7"/>
  <c r="E719" i="7"/>
  <c r="T718" i="7"/>
  <c r="J718" i="7"/>
  <c r="E718" i="7"/>
  <c r="T717" i="7"/>
  <c r="J717" i="7"/>
  <c r="E717" i="7"/>
  <c r="T716" i="7"/>
  <c r="J716" i="7"/>
  <c r="E716" i="7"/>
  <c r="T715" i="7"/>
  <c r="J715" i="7"/>
  <c r="E715" i="7"/>
  <c r="T714" i="7"/>
  <c r="J714" i="7"/>
  <c r="E714" i="7"/>
  <c r="T713" i="7"/>
  <c r="J713" i="7"/>
  <c r="E713" i="7"/>
  <c r="T712" i="7"/>
  <c r="J712" i="7"/>
  <c r="E712" i="7"/>
  <c r="T711" i="7"/>
  <c r="J711" i="7"/>
  <c r="E711" i="7"/>
  <c r="T710" i="7"/>
  <c r="J710" i="7"/>
  <c r="E710" i="7"/>
  <c r="T709" i="7"/>
  <c r="J709" i="7"/>
  <c r="E709" i="7"/>
  <c r="T708" i="7"/>
  <c r="J708" i="7"/>
  <c r="E708" i="7"/>
  <c r="T707" i="7"/>
  <c r="J707" i="7"/>
  <c r="E707" i="7"/>
  <c r="T706" i="7"/>
  <c r="J706" i="7"/>
  <c r="E706" i="7"/>
  <c r="T705" i="7"/>
  <c r="J705" i="7"/>
  <c r="E705" i="7"/>
  <c r="T704" i="7"/>
  <c r="J704" i="7"/>
  <c r="E704" i="7"/>
  <c r="T703" i="7"/>
  <c r="J703" i="7"/>
  <c r="E703" i="7"/>
  <c r="T702" i="7"/>
  <c r="J702" i="7"/>
  <c r="E702" i="7"/>
  <c r="T701" i="7"/>
  <c r="J701" i="7"/>
  <c r="E701" i="7"/>
  <c r="T700" i="7"/>
  <c r="J700" i="7"/>
  <c r="E700" i="7"/>
  <c r="T699" i="7"/>
  <c r="J699" i="7"/>
  <c r="E699" i="7"/>
  <c r="T698" i="7"/>
  <c r="J698" i="7"/>
  <c r="E698" i="7"/>
  <c r="T697" i="7"/>
  <c r="J697" i="7"/>
  <c r="E697" i="7"/>
  <c r="T696" i="7"/>
  <c r="J696" i="7"/>
  <c r="E696" i="7"/>
  <c r="T695" i="7"/>
  <c r="J695" i="7"/>
  <c r="E695" i="7"/>
  <c r="T694" i="7"/>
  <c r="J694" i="7"/>
  <c r="E694" i="7"/>
  <c r="T693" i="7"/>
  <c r="J693" i="7"/>
  <c r="E693" i="7"/>
  <c r="T692" i="7"/>
  <c r="J692" i="7"/>
  <c r="E692" i="7"/>
  <c r="T691" i="7"/>
  <c r="J691" i="7"/>
  <c r="E691" i="7"/>
  <c r="T690" i="7"/>
  <c r="J690" i="7"/>
  <c r="E690" i="7"/>
  <c r="T689" i="7"/>
  <c r="J689" i="7"/>
  <c r="E689" i="7"/>
  <c r="T688" i="7"/>
  <c r="J688" i="7"/>
  <c r="E688" i="7"/>
  <c r="T687" i="7"/>
  <c r="J687" i="7"/>
  <c r="E687" i="7"/>
  <c r="T686" i="7"/>
  <c r="J686" i="7"/>
  <c r="E686" i="7"/>
  <c r="T685" i="7"/>
  <c r="J685" i="7"/>
  <c r="E685" i="7"/>
  <c r="T684" i="7"/>
  <c r="J684" i="7"/>
  <c r="E684" i="7"/>
  <c r="T683" i="7"/>
  <c r="J683" i="7"/>
  <c r="E683" i="7"/>
  <c r="T682" i="7"/>
  <c r="J682" i="7"/>
  <c r="E682" i="7"/>
  <c r="T681" i="7"/>
  <c r="J681" i="7"/>
  <c r="E681" i="7"/>
  <c r="T680" i="7"/>
  <c r="J680" i="7"/>
  <c r="E680" i="7"/>
  <c r="T679" i="7"/>
  <c r="J679" i="7"/>
  <c r="E679" i="7"/>
  <c r="T678" i="7"/>
  <c r="J678" i="7"/>
  <c r="E678" i="7"/>
  <c r="T677" i="7"/>
  <c r="J677" i="7"/>
  <c r="E677" i="7"/>
  <c r="T676" i="7"/>
  <c r="J676" i="7"/>
  <c r="E676" i="7"/>
  <c r="T675" i="7"/>
  <c r="J675" i="7"/>
  <c r="E675" i="7"/>
  <c r="T674" i="7"/>
  <c r="J674" i="7"/>
  <c r="E674" i="7"/>
  <c r="T673" i="7"/>
  <c r="J673" i="7"/>
  <c r="E673" i="7"/>
  <c r="T672" i="7"/>
  <c r="O672" i="7"/>
  <c r="J672" i="7"/>
  <c r="E672" i="7"/>
  <c r="T671" i="7"/>
  <c r="O671" i="7"/>
  <c r="J671" i="7"/>
  <c r="E671" i="7"/>
  <c r="T670" i="7"/>
  <c r="O670" i="7"/>
  <c r="J670" i="7"/>
  <c r="E670" i="7"/>
  <c r="T669" i="7"/>
  <c r="O669" i="7"/>
  <c r="J669" i="7"/>
  <c r="E669" i="7"/>
  <c r="T668" i="7"/>
  <c r="O668" i="7"/>
  <c r="J668" i="7"/>
  <c r="E668" i="7"/>
  <c r="T667" i="7"/>
  <c r="O667" i="7"/>
  <c r="J667" i="7"/>
  <c r="E667" i="7"/>
  <c r="T666" i="7"/>
  <c r="O666" i="7"/>
  <c r="J666" i="7"/>
  <c r="E666" i="7"/>
  <c r="T665" i="7"/>
  <c r="O665" i="7"/>
  <c r="J665" i="7"/>
  <c r="E665" i="7"/>
  <c r="T664" i="7"/>
  <c r="O664" i="7"/>
  <c r="J664" i="7"/>
  <c r="E664" i="7"/>
  <c r="T663" i="7"/>
  <c r="O663" i="7"/>
  <c r="J663" i="7"/>
  <c r="E663" i="7"/>
  <c r="T662" i="7"/>
  <c r="O662" i="7"/>
  <c r="J662" i="7"/>
  <c r="E662" i="7"/>
  <c r="T661" i="7"/>
  <c r="O661" i="7"/>
  <c r="J661" i="7"/>
  <c r="E661" i="7"/>
  <c r="T660" i="7"/>
  <c r="O660" i="7"/>
  <c r="J660" i="7"/>
  <c r="E660" i="7"/>
  <c r="T659" i="7"/>
  <c r="O659" i="7"/>
  <c r="J659" i="7"/>
  <c r="E659" i="7"/>
  <c r="T658" i="7"/>
  <c r="O658" i="7"/>
  <c r="J658" i="7"/>
  <c r="E658" i="7"/>
  <c r="T657" i="7"/>
  <c r="O657" i="7"/>
  <c r="J657" i="7"/>
  <c r="E657" i="7"/>
  <c r="T656" i="7"/>
  <c r="O656" i="7"/>
  <c r="J656" i="7"/>
  <c r="E656" i="7"/>
  <c r="T655" i="7"/>
  <c r="O655" i="7"/>
  <c r="J655" i="7"/>
  <c r="E655" i="7"/>
  <c r="T654" i="7"/>
  <c r="O654" i="7"/>
  <c r="J654" i="7"/>
  <c r="E654" i="7"/>
  <c r="T653" i="7"/>
  <c r="O653" i="7"/>
  <c r="J653" i="7"/>
  <c r="E653" i="7"/>
  <c r="T652" i="7"/>
  <c r="O652" i="7"/>
  <c r="J652" i="7"/>
  <c r="E652" i="7"/>
  <c r="T651" i="7"/>
  <c r="O651" i="7"/>
  <c r="J651" i="7"/>
  <c r="E651" i="7"/>
  <c r="T650" i="7"/>
  <c r="O650" i="7"/>
  <c r="J650" i="7"/>
  <c r="E650" i="7"/>
  <c r="T649" i="7"/>
  <c r="O649" i="7"/>
  <c r="J649" i="7"/>
  <c r="E649" i="7"/>
  <c r="T648" i="7"/>
  <c r="O648" i="7"/>
  <c r="J648" i="7"/>
  <c r="E648" i="7"/>
  <c r="T647" i="7"/>
  <c r="O647" i="7"/>
  <c r="J647" i="7"/>
  <c r="E647" i="7"/>
  <c r="T646" i="7"/>
  <c r="O646" i="7"/>
  <c r="J646" i="7"/>
  <c r="E646" i="7"/>
  <c r="T645" i="7"/>
  <c r="O645" i="7"/>
  <c r="J645" i="7"/>
  <c r="E645" i="7"/>
  <c r="T644" i="7"/>
  <c r="O644" i="7"/>
  <c r="J644" i="7"/>
  <c r="E644" i="7"/>
  <c r="T643" i="7"/>
  <c r="O643" i="7"/>
  <c r="J643" i="7"/>
  <c r="E643" i="7"/>
  <c r="T642" i="7"/>
  <c r="O642" i="7"/>
  <c r="J642" i="7"/>
  <c r="E642" i="7"/>
  <c r="T641" i="7"/>
  <c r="O641" i="7"/>
  <c r="J641" i="7"/>
  <c r="E641" i="7"/>
  <c r="T640" i="7"/>
  <c r="O640" i="7"/>
  <c r="J640" i="7"/>
  <c r="E640" i="7"/>
  <c r="T639" i="7"/>
  <c r="O639" i="7"/>
  <c r="J639" i="7"/>
  <c r="E639" i="7"/>
  <c r="T638" i="7"/>
  <c r="O638" i="7"/>
  <c r="J638" i="7"/>
  <c r="E638" i="7"/>
  <c r="T637" i="7"/>
  <c r="O637" i="7"/>
  <c r="J637" i="7"/>
  <c r="E637" i="7"/>
  <c r="T636" i="7"/>
  <c r="O636" i="7"/>
  <c r="J636" i="7"/>
  <c r="E636" i="7"/>
  <c r="T635" i="7"/>
  <c r="O635" i="7"/>
  <c r="J635" i="7"/>
  <c r="E635" i="7"/>
  <c r="T634" i="7"/>
  <c r="O634" i="7"/>
  <c r="J634" i="7"/>
  <c r="E634" i="7"/>
  <c r="T633" i="7"/>
  <c r="O633" i="7"/>
  <c r="J633" i="7"/>
  <c r="E633" i="7"/>
  <c r="T632" i="7"/>
  <c r="O632" i="7"/>
  <c r="J632" i="7"/>
  <c r="E632" i="7"/>
  <c r="T631" i="7"/>
  <c r="O631" i="7"/>
  <c r="J631" i="7"/>
  <c r="E631" i="7"/>
  <c r="T630" i="7"/>
  <c r="O630" i="7"/>
  <c r="J630" i="7"/>
  <c r="E630" i="7"/>
  <c r="T629" i="7"/>
  <c r="O629" i="7"/>
  <c r="J629" i="7"/>
  <c r="E629" i="7"/>
  <c r="T628" i="7"/>
  <c r="O628" i="7"/>
  <c r="J628" i="7"/>
  <c r="E628" i="7"/>
  <c r="T627" i="7"/>
  <c r="O627" i="7"/>
  <c r="J627" i="7"/>
  <c r="E627" i="7"/>
  <c r="T626" i="7"/>
  <c r="O626" i="7"/>
  <c r="J626" i="7"/>
  <c r="E626" i="7"/>
  <c r="T625" i="7"/>
  <c r="O625" i="7"/>
  <c r="J625" i="7"/>
  <c r="E625" i="7"/>
  <c r="T624" i="7"/>
  <c r="O624" i="7"/>
  <c r="J624" i="7"/>
  <c r="E624" i="7"/>
  <c r="T623" i="7"/>
  <c r="O623" i="7"/>
  <c r="J623" i="7"/>
  <c r="E623" i="7"/>
  <c r="T622" i="7"/>
  <c r="O622" i="7"/>
  <c r="J622" i="7"/>
  <c r="E622" i="7"/>
  <c r="T621" i="7"/>
  <c r="O621" i="7"/>
  <c r="J621" i="7"/>
  <c r="E621" i="7"/>
  <c r="T620" i="7"/>
  <c r="O620" i="7"/>
  <c r="J620" i="7"/>
  <c r="E620" i="7"/>
  <c r="T619" i="7"/>
  <c r="O619" i="7"/>
  <c r="J619" i="7"/>
  <c r="E619" i="7"/>
  <c r="T618" i="7"/>
  <c r="O618" i="7"/>
  <c r="J618" i="7"/>
  <c r="E618" i="7"/>
  <c r="T617" i="7"/>
  <c r="O617" i="7"/>
  <c r="J617" i="7"/>
  <c r="E617" i="7"/>
  <c r="T616" i="7"/>
  <c r="O616" i="7"/>
  <c r="J616" i="7"/>
  <c r="E616" i="7"/>
  <c r="T615" i="7"/>
  <c r="O615" i="7"/>
  <c r="J615" i="7"/>
  <c r="E615" i="7"/>
  <c r="T614" i="7"/>
  <c r="O614" i="7"/>
  <c r="J614" i="7"/>
  <c r="E614" i="7"/>
  <c r="T613" i="7"/>
  <c r="O613" i="7"/>
  <c r="J613" i="7"/>
  <c r="E613" i="7"/>
  <c r="T612" i="7"/>
  <c r="O612" i="7"/>
  <c r="J612" i="7"/>
  <c r="E612" i="7"/>
  <c r="T611" i="7"/>
  <c r="O611" i="7"/>
  <c r="J611" i="7"/>
  <c r="E611" i="7"/>
  <c r="T610" i="7"/>
  <c r="O610" i="7"/>
  <c r="J610" i="7"/>
  <c r="E610" i="7"/>
  <c r="T609" i="7"/>
  <c r="O609" i="7"/>
  <c r="J609" i="7"/>
  <c r="E609" i="7"/>
  <c r="T608" i="7"/>
  <c r="O608" i="7"/>
  <c r="J608" i="7"/>
  <c r="E608" i="7"/>
  <c r="T607" i="7"/>
  <c r="O607" i="7"/>
  <c r="J607" i="7"/>
  <c r="E607" i="7"/>
  <c r="T606" i="7"/>
  <c r="O606" i="7"/>
  <c r="J606" i="7"/>
  <c r="E606" i="7"/>
  <c r="T605" i="7"/>
  <c r="O605" i="7"/>
  <c r="J605" i="7"/>
  <c r="E605" i="7"/>
  <c r="T604" i="7"/>
  <c r="O604" i="7"/>
  <c r="J604" i="7"/>
  <c r="E604" i="7"/>
  <c r="T603" i="7"/>
  <c r="O603" i="7"/>
  <c r="J603" i="7"/>
  <c r="E603" i="7"/>
  <c r="T602" i="7"/>
  <c r="O602" i="7"/>
  <c r="J602" i="7"/>
  <c r="E602" i="7"/>
  <c r="T601" i="7"/>
  <c r="O601" i="7"/>
  <c r="J601" i="7"/>
  <c r="E601" i="7"/>
  <c r="T600" i="7"/>
  <c r="O600" i="7"/>
  <c r="J600" i="7"/>
  <c r="E600" i="7"/>
  <c r="T599" i="7"/>
  <c r="O599" i="7"/>
  <c r="J599" i="7"/>
  <c r="E599" i="7"/>
  <c r="T598" i="7"/>
  <c r="O598" i="7"/>
  <c r="J598" i="7"/>
  <c r="E598" i="7"/>
  <c r="T597" i="7"/>
  <c r="O597" i="7"/>
  <c r="J597" i="7"/>
  <c r="E597" i="7"/>
  <c r="T596" i="7"/>
  <c r="O596" i="7"/>
  <c r="J596" i="7"/>
  <c r="E596" i="7"/>
  <c r="T595" i="7"/>
  <c r="O595" i="7"/>
  <c r="J595" i="7"/>
  <c r="E595" i="7"/>
  <c r="T594" i="7"/>
  <c r="O594" i="7"/>
  <c r="J594" i="7"/>
  <c r="E594" i="7"/>
  <c r="T593" i="7"/>
  <c r="O593" i="7"/>
  <c r="J593" i="7"/>
  <c r="E593" i="7"/>
  <c r="T592" i="7"/>
  <c r="O592" i="7"/>
  <c r="J592" i="7"/>
  <c r="E592" i="7"/>
  <c r="T591" i="7"/>
  <c r="O591" i="7"/>
  <c r="J591" i="7"/>
  <c r="E591" i="7"/>
  <c r="T590" i="7"/>
  <c r="O590" i="7"/>
  <c r="J590" i="7"/>
  <c r="E590" i="7"/>
  <c r="T589" i="7"/>
  <c r="O589" i="7"/>
  <c r="J589" i="7"/>
  <c r="E589" i="7"/>
  <c r="T588" i="7"/>
  <c r="O588" i="7"/>
  <c r="J588" i="7"/>
  <c r="E588" i="7"/>
  <c r="T587" i="7"/>
  <c r="O587" i="7"/>
  <c r="J587" i="7"/>
  <c r="E587" i="7"/>
  <c r="T586" i="7"/>
  <c r="O586" i="7"/>
  <c r="J586" i="7"/>
  <c r="E586" i="7"/>
  <c r="T585" i="7"/>
  <c r="O585" i="7"/>
  <c r="J585" i="7"/>
  <c r="E585" i="7"/>
  <c r="T584" i="7"/>
  <c r="O584" i="7"/>
  <c r="J584" i="7"/>
  <c r="E584" i="7"/>
  <c r="T583" i="7"/>
  <c r="O583" i="7"/>
  <c r="J583" i="7"/>
  <c r="E583" i="7"/>
  <c r="T582" i="7"/>
  <c r="O582" i="7"/>
  <c r="J582" i="7"/>
  <c r="E582" i="7"/>
  <c r="T581" i="7"/>
  <c r="O581" i="7"/>
  <c r="J581" i="7"/>
  <c r="E581" i="7"/>
  <c r="T580" i="7"/>
  <c r="O580" i="7"/>
  <c r="J580" i="7"/>
  <c r="E580" i="7"/>
  <c r="T579" i="7"/>
  <c r="O579" i="7"/>
  <c r="J579" i="7"/>
  <c r="E579" i="7"/>
  <c r="T578" i="7"/>
  <c r="O578" i="7"/>
  <c r="J578" i="7"/>
  <c r="E578" i="7"/>
  <c r="T577" i="7"/>
  <c r="O577" i="7"/>
  <c r="J577" i="7"/>
  <c r="E577" i="7"/>
  <c r="T576" i="7"/>
  <c r="O576" i="7"/>
  <c r="J576" i="7"/>
  <c r="E576" i="7"/>
  <c r="T575" i="7"/>
  <c r="O575" i="7"/>
  <c r="J575" i="7"/>
  <c r="E575" i="7"/>
  <c r="T574" i="7"/>
  <c r="O574" i="7"/>
  <c r="J574" i="7"/>
  <c r="E574" i="7"/>
  <c r="T573" i="7"/>
  <c r="O573" i="7"/>
  <c r="J573" i="7"/>
  <c r="E573" i="7"/>
  <c r="T572" i="7"/>
  <c r="O572" i="7"/>
  <c r="J572" i="7"/>
  <c r="E572" i="7"/>
  <c r="T571" i="7"/>
  <c r="O571" i="7"/>
  <c r="J571" i="7"/>
  <c r="E571" i="7"/>
  <c r="T570" i="7"/>
  <c r="O570" i="7"/>
  <c r="J570" i="7"/>
  <c r="E570" i="7"/>
  <c r="T569" i="7"/>
  <c r="O569" i="7"/>
  <c r="J569" i="7"/>
  <c r="E569" i="7"/>
  <c r="T568" i="7"/>
  <c r="O568" i="7"/>
  <c r="J568" i="7"/>
  <c r="E568" i="7"/>
  <c r="T567" i="7"/>
  <c r="O567" i="7"/>
  <c r="J567" i="7"/>
  <c r="E567" i="7"/>
  <c r="T566" i="7"/>
  <c r="O566" i="7"/>
  <c r="J566" i="7"/>
  <c r="E566" i="7"/>
  <c r="T565" i="7"/>
  <c r="O565" i="7"/>
  <c r="J565" i="7"/>
  <c r="E565" i="7"/>
  <c r="T564" i="7"/>
  <c r="O564" i="7"/>
  <c r="J564" i="7"/>
  <c r="E564" i="7"/>
  <c r="T563" i="7"/>
  <c r="O563" i="7"/>
  <c r="J563" i="7"/>
  <c r="E563" i="7"/>
  <c r="T562" i="7"/>
  <c r="O562" i="7"/>
  <c r="J562" i="7"/>
  <c r="E562" i="7"/>
  <c r="T561" i="7"/>
  <c r="O561" i="7"/>
  <c r="J561" i="7"/>
  <c r="E561" i="7"/>
  <c r="T560" i="7"/>
  <c r="O560" i="7"/>
  <c r="J560" i="7"/>
  <c r="E560" i="7"/>
  <c r="T559" i="7"/>
  <c r="O559" i="7"/>
  <c r="J559" i="7"/>
  <c r="E559" i="7"/>
  <c r="T558" i="7"/>
  <c r="O558" i="7"/>
  <c r="J558" i="7"/>
  <c r="E558" i="7"/>
  <c r="T557" i="7"/>
  <c r="O557" i="7"/>
  <c r="J557" i="7"/>
  <c r="E557" i="7"/>
  <c r="T556" i="7"/>
  <c r="O556" i="7"/>
  <c r="J556" i="7"/>
  <c r="E556" i="7"/>
  <c r="T555" i="7"/>
  <c r="O555" i="7"/>
  <c r="J555" i="7"/>
  <c r="E555" i="7"/>
  <c r="T554" i="7"/>
  <c r="O554" i="7"/>
  <c r="J554" i="7"/>
  <c r="E554" i="7"/>
  <c r="T553" i="7"/>
  <c r="O553" i="7"/>
  <c r="J553" i="7"/>
  <c r="E553" i="7"/>
  <c r="T552" i="7"/>
  <c r="O552" i="7"/>
  <c r="J552" i="7"/>
  <c r="E552" i="7"/>
  <c r="T551" i="7"/>
  <c r="O551" i="7"/>
  <c r="J551" i="7"/>
  <c r="E551" i="7"/>
  <c r="T550" i="7"/>
  <c r="O550" i="7"/>
  <c r="J550" i="7"/>
  <c r="E550" i="7"/>
  <c r="T549" i="7"/>
  <c r="O549" i="7"/>
  <c r="J549" i="7"/>
  <c r="E549" i="7"/>
  <c r="Y548" i="7"/>
  <c r="T548" i="7"/>
  <c r="O548" i="7"/>
  <c r="J548" i="7"/>
  <c r="E548" i="7"/>
  <c r="Y547" i="7"/>
  <c r="T547" i="7"/>
  <c r="O547" i="7"/>
  <c r="J547" i="7"/>
  <c r="E547" i="7"/>
  <c r="Y546" i="7"/>
  <c r="T546" i="7"/>
  <c r="O546" i="7"/>
  <c r="J546" i="7"/>
  <c r="E546" i="7"/>
  <c r="Y545" i="7"/>
  <c r="T545" i="7"/>
  <c r="O545" i="7"/>
  <c r="J545" i="7"/>
  <c r="E545" i="7"/>
  <c r="Y544" i="7"/>
  <c r="T544" i="7"/>
  <c r="O544" i="7"/>
  <c r="J544" i="7"/>
  <c r="E544" i="7"/>
  <c r="Y543" i="7"/>
  <c r="T543" i="7"/>
  <c r="O543" i="7"/>
  <c r="J543" i="7"/>
  <c r="E543" i="7"/>
  <c r="Y542" i="7"/>
  <c r="T542" i="7"/>
  <c r="O542" i="7"/>
  <c r="J542" i="7"/>
  <c r="E542" i="7"/>
  <c r="Y541" i="7"/>
  <c r="T541" i="7"/>
  <c r="O541" i="7"/>
  <c r="J541" i="7"/>
  <c r="E541" i="7"/>
  <c r="Y540" i="7"/>
  <c r="T540" i="7"/>
  <c r="O540" i="7"/>
  <c r="J540" i="7"/>
  <c r="E540" i="7"/>
  <c r="Y539" i="7"/>
  <c r="T539" i="7"/>
  <c r="O539" i="7"/>
  <c r="J539" i="7"/>
  <c r="E539" i="7"/>
  <c r="Y538" i="7"/>
  <c r="T538" i="7"/>
  <c r="O538" i="7"/>
  <c r="J538" i="7"/>
  <c r="E538" i="7"/>
  <c r="Y537" i="7"/>
  <c r="T537" i="7"/>
  <c r="O537" i="7"/>
  <c r="J537" i="7"/>
  <c r="E537" i="7"/>
  <c r="Y536" i="7"/>
  <c r="T536" i="7"/>
  <c r="O536" i="7"/>
  <c r="J536" i="7"/>
  <c r="E536" i="7"/>
  <c r="Y535" i="7"/>
  <c r="T535" i="7"/>
  <c r="O535" i="7"/>
  <c r="J535" i="7"/>
  <c r="E535" i="7"/>
  <c r="Y534" i="7"/>
  <c r="T534" i="7"/>
  <c r="O534" i="7"/>
  <c r="J534" i="7"/>
  <c r="E534" i="7"/>
  <c r="Y533" i="7"/>
  <c r="T533" i="7"/>
  <c r="O533" i="7"/>
  <c r="J533" i="7"/>
  <c r="E533" i="7"/>
  <c r="Y532" i="7"/>
  <c r="T532" i="7"/>
  <c r="O532" i="7"/>
  <c r="J532" i="7"/>
  <c r="E532" i="7"/>
  <c r="Y531" i="7"/>
  <c r="T531" i="7"/>
  <c r="O531" i="7"/>
  <c r="J531" i="7"/>
  <c r="E531" i="7"/>
  <c r="Y530" i="7"/>
  <c r="T530" i="7"/>
  <c r="O530" i="7"/>
  <c r="J530" i="7"/>
  <c r="E530" i="7"/>
  <c r="Y529" i="7"/>
  <c r="T529" i="7"/>
  <c r="O529" i="7"/>
  <c r="J529" i="7"/>
  <c r="E529" i="7"/>
  <c r="Y528" i="7"/>
  <c r="T528" i="7"/>
  <c r="O528" i="7"/>
  <c r="J528" i="7"/>
  <c r="E528" i="7"/>
  <c r="Y527" i="7"/>
  <c r="T527" i="7"/>
  <c r="O527" i="7"/>
  <c r="J527" i="7"/>
  <c r="E527" i="7"/>
  <c r="Y526" i="7"/>
  <c r="T526" i="7"/>
  <c r="O526" i="7"/>
  <c r="J526" i="7"/>
  <c r="E526" i="7"/>
  <c r="Y525" i="7"/>
  <c r="T525" i="7"/>
  <c r="O525" i="7"/>
  <c r="J525" i="7"/>
  <c r="E525" i="7"/>
  <c r="Y524" i="7"/>
  <c r="T524" i="7"/>
  <c r="O524" i="7"/>
  <c r="J524" i="7"/>
  <c r="E524" i="7"/>
  <c r="Y523" i="7"/>
  <c r="T523" i="7"/>
  <c r="O523" i="7"/>
  <c r="J523" i="7"/>
  <c r="E523" i="7"/>
  <c r="Y522" i="7"/>
  <c r="T522" i="7"/>
  <c r="O522" i="7"/>
  <c r="J522" i="7"/>
  <c r="E522" i="7"/>
  <c r="Y521" i="7"/>
  <c r="T521" i="7"/>
  <c r="O521" i="7"/>
  <c r="J521" i="7"/>
  <c r="E521" i="7"/>
  <c r="Y520" i="7"/>
  <c r="T520" i="7"/>
  <c r="O520" i="7"/>
  <c r="J520" i="7"/>
  <c r="E520" i="7"/>
  <c r="Y519" i="7"/>
  <c r="T519" i="7"/>
  <c r="O519" i="7"/>
  <c r="J519" i="7"/>
  <c r="E519" i="7"/>
  <c r="Y518" i="7"/>
  <c r="T518" i="7"/>
  <c r="O518" i="7"/>
  <c r="J518" i="7"/>
  <c r="E518" i="7"/>
  <c r="Y517" i="7"/>
  <c r="T517" i="7"/>
  <c r="O517" i="7"/>
  <c r="J517" i="7"/>
  <c r="E517" i="7"/>
  <c r="Y516" i="7"/>
  <c r="T516" i="7"/>
  <c r="O516" i="7"/>
  <c r="J516" i="7"/>
  <c r="E516" i="7"/>
  <c r="Y515" i="7"/>
  <c r="T515" i="7"/>
  <c r="O515" i="7"/>
  <c r="J515" i="7"/>
  <c r="E515" i="7"/>
  <c r="Y514" i="7"/>
  <c r="T514" i="7"/>
  <c r="O514" i="7"/>
  <c r="J514" i="7"/>
  <c r="E514" i="7"/>
  <c r="Y513" i="7"/>
  <c r="T513" i="7"/>
  <c r="O513" i="7"/>
  <c r="J513" i="7"/>
  <c r="E513" i="7"/>
  <c r="Y512" i="7"/>
  <c r="T512" i="7"/>
  <c r="O512" i="7"/>
  <c r="J512" i="7"/>
  <c r="E512" i="7"/>
  <c r="Y511" i="7"/>
  <c r="T511" i="7"/>
  <c r="O511" i="7"/>
  <c r="J511" i="7"/>
  <c r="E511" i="7"/>
  <c r="Y510" i="7"/>
  <c r="T510" i="7"/>
  <c r="O510" i="7"/>
  <c r="J510" i="7"/>
  <c r="E510" i="7"/>
  <c r="Y509" i="7"/>
  <c r="T509" i="7"/>
  <c r="O509" i="7"/>
  <c r="J509" i="7"/>
  <c r="E509" i="7"/>
  <c r="Y508" i="7"/>
  <c r="T508" i="7"/>
  <c r="O508" i="7"/>
  <c r="J508" i="7"/>
  <c r="E508" i="7"/>
  <c r="Y507" i="7"/>
  <c r="T507" i="7"/>
  <c r="O507" i="7"/>
  <c r="J507" i="7"/>
  <c r="E507" i="7"/>
  <c r="Y506" i="7"/>
  <c r="T506" i="7"/>
  <c r="O506" i="7"/>
  <c r="J506" i="7"/>
  <c r="E506" i="7"/>
  <c r="Y505" i="7"/>
  <c r="T505" i="7"/>
  <c r="O505" i="7"/>
  <c r="J505" i="7"/>
  <c r="E505" i="7"/>
  <c r="Y504" i="7"/>
  <c r="T504" i="7"/>
  <c r="O504" i="7"/>
  <c r="J504" i="7"/>
  <c r="E504" i="7"/>
  <c r="Y503" i="7"/>
  <c r="T503" i="7"/>
  <c r="O503" i="7"/>
  <c r="J503" i="7"/>
  <c r="E503" i="7"/>
  <c r="Y502" i="7"/>
  <c r="T502" i="7"/>
  <c r="O502" i="7"/>
  <c r="J502" i="7"/>
  <c r="E502" i="7"/>
  <c r="Y501" i="7"/>
  <c r="T501" i="7"/>
  <c r="O501" i="7"/>
  <c r="J501" i="7"/>
  <c r="E501" i="7"/>
  <c r="Y500" i="7"/>
  <c r="T500" i="7"/>
  <c r="O500" i="7"/>
  <c r="J500" i="7"/>
  <c r="E500" i="7"/>
  <c r="Y499" i="7"/>
  <c r="T499" i="7"/>
  <c r="O499" i="7"/>
  <c r="J499" i="7"/>
  <c r="E499" i="7"/>
  <c r="Y498" i="7"/>
  <c r="T498" i="7"/>
  <c r="O498" i="7"/>
  <c r="J498" i="7"/>
  <c r="E498" i="7"/>
  <c r="Y497" i="7"/>
  <c r="T497" i="7"/>
  <c r="O497" i="7"/>
  <c r="J497" i="7"/>
  <c r="E497" i="7"/>
  <c r="Y496" i="7"/>
  <c r="T496" i="7"/>
  <c r="O496" i="7"/>
  <c r="J496" i="7"/>
  <c r="E496" i="7"/>
  <c r="Y495" i="7"/>
  <c r="T495" i="7"/>
  <c r="O495" i="7"/>
  <c r="J495" i="7"/>
  <c r="E495" i="7"/>
  <c r="Y494" i="7"/>
  <c r="T494" i="7"/>
  <c r="O494" i="7"/>
  <c r="J494" i="7"/>
  <c r="E494" i="7"/>
  <c r="Y493" i="7"/>
  <c r="T493" i="7"/>
  <c r="O493" i="7"/>
  <c r="J493" i="7"/>
  <c r="E493" i="7"/>
  <c r="Y492" i="7"/>
  <c r="T492" i="7"/>
  <c r="O492" i="7"/>
  <c r="J492" i="7"/>
  <c r="E492" i="7"/>
  <c r="Y491" i="7"/>
  <c r="T491" i="7"/>
  <c r="O491" i="7"/>
  <c r="J491" i="7"/>
  <c r="E491" i="7"/>
  <c r="Y490" i="7"/>
  <c r="T490" i="7"/>
  <c r="O490" i="7"/>
  <c r="J490" i="7"/>
  <c r="E490" i="7"/>
  <c r="Y489" i="7"/>
  <c r="T489" i="7"/>
  <c r="O489" i="7"/>
  <c r="J489" i="7"/>
  <c r="E489" i="7"/>
  <c r="Y488" i="7"/>
  <c r="T488" i="7"/>
  <c r="O488" i="7"/>
  <c r="J488" i="7"/>
  <c r="E488" i="7"/>
  <c r="Y487" i="7"/>
  <c r="T487" i="7"/>
  <c r="O487" i="7"/>
  <c r="J487" i="7"/>
  <c r="E487" i="7"/>
  <c r="Y486" i="7"/>
  <c r="T486" i="7"/>
  <c r="O486" i="7"/>
  <c r="J486" i="7"/>
  <c r="E486" i="7"/>
  <c r="Y485" i="7"/>
  <c r="T485" i="7"/>
  <c r="O485" i="7"/>
  <c r="J485" i="7"/>
  <c r="E485" i="7"/>
  <c r="Y484" i="7"/>
  <c r="T484" i="7"/>
  <c r="O484" i="7"/>
  <c r="J484" i="7"/>
  <c r="E484" i="7"/>
  <c r="Y483" i="7"/>
  <c r="T483" i="7"/>
  <c r="O483" i="7"/>
  <c r="J483" i="7"/>
  <c r="E483" i="7"/>
  <c r="Y482" i="7"/>
  <c r="T482" i="7"/>
  <c r="O482" i="7"/>
  <c r="J482" i="7"/>
  <c r="E482" i="7"/>
  <c r="Y481" i="7"/>
  <c r="T481" i="7"/>
  <c r="O481" i="7"/>
  <c r="J481" i="7"/>
  <c r="E481" i="7"/>
  <c r="Y480" i="7"/>
  <c r="T480" i="7"/>
  <c r="O480" i="7"/>
  <c r="J480" i="7"/>
  <c r="E480" i="7"/>
  <c r="Y479" i="7"/>
  <c r="T479" i="7"/>
  <c r="O479" i="7"/>
  <c r="J479" i="7"/>
  <c r="E479" i="7"/>
  <c r="Y478" i="7"/>
  <c r="T478" i="7"/>
  <c r="O478" i="7"/>
  <c r="J478" i="7"/>
  <c r="E478" i="7"/>
  <c r="Y477" i="7"/>
  <c r="T477" i="7"/>
  <c r="O477" i="7"/>
  <c r="J477" i="7"/>
  <c r="E477" i="7"/>
  <c r="Y476" i="7"/>
  <c r="T476" i="7"/>
  <c r="O476" i="7"/>
  <c r="J476" i="7"/>
  <c r="E476" i="7"/>
  <c r="Y475" i="7"/>
  <c r="T475" i="7"/>
  <c r="O475" i="7"/>
  <c r="J475" i="7"/>
  <c r="E475" i="7"/>
  <c r="Y474" i="7"/>
  <c r="T474" i="7"/>
  <c r="O474" i="7"/>
  <c r="J474" i="7"/>
  <c r="E474" i="7"/>
  <c r="Y473" i="7"/>
  <c r="T473" i="7"/>
  <c r="O473" i="7"/>
  <c r="J473" i="7"/>
  <c r="E473" i="7"/>
  <c r="Y472" i="7"/>
  <c r="T472" i="7"/>
  <c r="O472" i="7"/>
  <c r="J472" i="7"/>
  <c r="E472" i="7"/>
  <c r="Y471" i="7"/>
  <c r="T471" i="7"/>
  <c r="O471" i="7"/>
  <c r="J471" i="7"/>
  <c r="E471" i="7"/>
  <c r="Y470" i="7"/>
  <c r="T470" i="7"/>
  <c r="O470" i="7"/>
  <c r="J470" i="7"/>
  <c r="E470" i="7"/>
  <c r="Y469" i="7"/>
  <c r="T469" i="7"/>
  <c r="O469" i="7"/>
  <c r="J469" i="7"/>
  <c r="E469" i="7"/>
  <c r="Y468" i="7"/>
  <c r="T468" i="7"/>
  <c r="O468" i="7"/>
  <c r="J468" i="7"/>
  <c r="E468" i="7"/>
  <c r="Y467" i="7"/>
  <c r="T467" i="7"/>
  <c r="O467" i="7"/>
  <c r="J467" i="7"/>
  <c r="E467" i="7"/>
  <c r="Y466" i="7"/>
  <c r="T466" i="7"/>
  <c r="O466" i="7"/>
  <c r="J466" i="7"/>
  <c r="E466" i="7"/>
  <c r="Y465" i="7"/>
  <c r="T465" i="7"/>
  <c r="O465" i="7"/>
  <c r="J465" i="7"/>
  <c r="E465" i="7"/>
  <c r="Y464" i="7"/>
  <c r="T464" i="7"/>
  <c r="O464" i="7"/>
  <c r="J464" i="7"/>
  <c r="E464" i="7"/>
  <c r="Y463" i="7"/>
  <c r="T463" i="7"/>
  <c r="O463" i="7"/>
  <c r="J463" i="7"/>
  <c r="E463" i="7"/>
  <c r="Y462" i="7"/>
  <c r="T462" i="7"/>
  <c r="O462" i="7"/>
  <c r="J462" i="7"/>
  <c r="E462" i="7"/>
  <c r="Y461" i="7"/>
  <c r="T461" i="7"/>
  <c r="O461" i="7"/>
  <c r="J461" i="7"/>
  <c r="E461" i="7"/>
  <c r="Y460" i="7"/>
  <c r="T460" i="7"/>
  <c r="O460" i="7"/>
  <c r="J460" i="7"/>
  <c r="E460" i="7"/>
  <c r="Y459" i="7"/>
  <c r="T459" i="7"/>
  <c r="O459" i="7"/>
  <c r="J459" i="7"/>
  <c r="E459" i="7"/>
  <c r="Y458" i="7"/>
  <c r="T458" i="7"/>
  <c r="O458" i="7"/>
  <c r="J458" i="7"/>
  <c r="E458" i="7"/>
  <c r="Y457" i="7"/>
  <c r="T457" i="7"/>
  <c r="O457" i="7"/>
  <c r="J457" i="7"/>
  <c r="E457" i="7"/>
  <c r="Y456" i="7"/>
  <c r="T456" i="7"/>
  <c r="O456" i="7"/>
  <c r="J456" i="7"/>
  <c r="E456" i="7"/>
  <c r="Y455" i="7"/>
  <c r="T455" i="7"/>
  <c r="O455" i="7"/>
  <c r="J455" i="7"/>
  <c r="E455" i="7"/>
  <c r="Y454" i="7"/>
  <c r="T454" i="7"/>
  <c r="O454" i="7"/>
  <c r="J454" i="7"/>
  <c r="E454" i="7"/>
  <c r="AD453" i="7"/>
  <c r="Y453" i="7"/>
  <c r="T453" i="7"/>
  <c r="O453" i="7"/>
  <c r="J453" i="7"/>
  <c r="E453" i="7"/>
  <c r="AD452" i="7"/>
  <c r="Y452" i="7"/>
  <c r="T452" i="7"/>
  <c r="O452" i="7"/>
  <c r="J452" i="7"/>
  <c r="E452" i="7"/>
  <c r="AD451" i="7"/>
  <c r="Y451" i="7"/>
  <c r="T451" i="7"/>
  <c r="O451" i="7"/>
  <c r="J451" i="7"/>
  <c r="E451" i="7"/>
  <c r="AD450" i="7"/>
  <c r="Y450" i="7"/>
  <c r="T450" i="7"/>
  <c r="O450" i="7"/>
  <c r="J450" i="7"/>
  <c r="E450" i="7"/>
  <c r="AD449" i="7"/>
  <c r="Y449" i="7"/>
  <c r="T449" i="7"/>
  <c r="O449" i="7"/>
  <c r="J449" i="7"/>
  <c r="E449" i="7"/>
  <c r="AD448" i="7"/>
  <c r="Y448" i="7"/>
  <c r="T448" i="7"/>
  <c r="O448" i="7"/>
  <c r="J448" i="7"/>
  <c r="E448" i="7"/>
  <c r="AD447" i="7"/>
  <c r="Y447" i="7"/>
  <c r="T447" i="7"/>
  <c r="O447" i="7"/>
  <c r="J447" i="7"/>
  <c r="E447" i="7"/>
  <c r="AD446" i="7"/>
  <c r="Y446" i="7"/>
  <c r="T446" i="7"/>
  <c r="O446" i="7"/>
  <c r="J446" i="7"/>
  <c r="E446" i="7"/>
  <c r="AD445" i="7"/>
  <c r="Y445" i="7"/>
  <c r="T445" i="7"/>
  <c r="O445" i="7"/>
  <c r="J445" i="7"/>
  <c r="E445" i="7"/>
  <c r="AD444" i="7"/>
  <c r="Y444" i="7"/>
  <c r="T444" i="7"/>
  <c r="O444" i="7"/>
  <c r="J444" i="7"/>
  <c r="E444" i="7"/>
  <c r="AD443" i="7"/>
  <c r="Y443" i="7"/>
  <c r="T443" i="7"/>
  <c r="O443" i="7"/>
  <c r="J443" i="7"/>
  <c r="E443" i="7"/>
  <c r="AD442" i="7"/>
  <c r="Y442" i="7"/>
  <c r="T442" i="7"/>
  <c r="O442" i="7"/>
  <c r="J442" i="7"/>
  <c r="E442" i="7"/>
  <c r="AD441" i="7"/>
  <c r="Y441" i="7"/>
  <c r="T441" i="7"/>
  <c r="O441" i="7"/>
  <c r="J441" i="7"/>
  <c r="E441" i="7"/>
  <c r="AD440" i="7"/>
  <c r="Y440" i="7"/>
  <c r="T440" i="7"/>
  <c r="O440" i="7"/>
  <c r="J440" i="7"/>
  <c r="E440" i="7"/>
  <c r="AD439" i="7"/>
  <c r="Y439" i="7"/>
  <c r="T439" i="7"/>
  <c r="O439" i="7"/>
  <c r="J439" i="7"/>
  <c r="E439" i="7"/>
  <c r="AD438" i="7"/>
  <c r="Y438" i="7"/>
  <c r="T438" i="7"/>
  <c r="O438" i="7"/>
  <c r="J438" i="7"/>
  <c r="E438" i="7"/>
  <c r="AD437" i="7"/>
  <c r="Y437" i="7"/>
  <c r="T437" i="7"/>
  <c r="O437" i="7"/>
  <c r="J437" i="7"/>
  <c r="E437" i="7"/>
  <c r="AD436" i="7"/>
  <c r="Y436" i="7"/>
  <c r="T436" i="7"/>
  <c r="O436" i="7"/>
  <c r="J436" i="7"/>
  <c r="E436" i="7"/>
  <c r="AD435" i="7"/>
  <c r="Y435" i="7"/>
  <c r="T435" i="7"/>
  <c r="O435" i="7"/>
  <c r="J435" i="7"/>
  <c r="E435" i="7"/>
  <c r="AD434" i="7"/>
  <c r="Y434" i="7"/>
  <c r="T434" i="7"/>
  <c r="O434" i="7"/>
  <c r="J434" i="7"/>
  <c r="E434" i="7"/>
  <c r="AD433" i="7"/>
  <c r="Y433" i="7"/>
  <c r="T433" i="7"/>
  <c r="O433" i="7"/>
  <c r="J433" i="7"/>
  <c r="E433" i="7"/>
  <c r="AD432" i="7"/>
  <c r="Y432" i="7"/>
  <c r="T432" i="7"/>
  <c r="O432" i="7"/>
  <c r="J432" i="7"/>
  <c r="E432" i="7"/>
  <c r="AD431" i="7"/>
  <c r="Y431" i="7"/>
  <c r="T431" i="7"/>
  <c r="O431" i="7"/>
  <c r="J431" i="7"/>
  <c r="E431" i="7"/>
  <c r="AD430" i="7"/>
  <c r="Y430" i="7"/>
  <c r="T430" i="7"/>
  <c r="O430" i="7"/>
  <c r="J430" i="7"/>
  <c r="E430" i="7"/>
  <c r="AD429" i="7"/>
  <c r="Y429" i="7"/>
  <c r="T429" i="7"/>
  <c r="O429" i="7"/>
  <c r="J429" i="7"/>
  <c r="E429" i="7"/>
  <c r="AD428" i="7"/>
  <c r="Y428" i="7"/>
  <c r="T428" i="7"/>
  <c r="O428" i="7"/>
  <c r="J428" i="7"/>
  <c r="E428" i="7"/>
  <c r="AD427" i="7"/>
  <c r="Y427" i="7"/>
  <c r="T427" i="7"/>
  <c r="O427" i="7"/>
  <c r="J427" i="7"/>
  <c r="E427" i="7"/>
  <c r="AD426" i="7"/>
  <c r="Y426" i="7"/>
  <c r="T426" i="7"/>
  <c r="O426" i="7"/>
  <c r="J426" i="7"/>
  <c r="E426" i="7"/>
  <c r="AD425" i="7"/>
  <c r="Y425" i="7"/>
  <c r="T425" i="7"/>
  <c r="O425" i="7"/>
  <c r="J425" i="7"/>
  <c r="E425" i="7"/>
  <c r="AD424" i="7"/>
  <c r="Y424" i="7"/>
  <c r="T424" i="7"/>
  <c r="O424" i="7"/>
  <c r="J424" i="7"/>
  <c r="E424" i="7"/>
  <c r="AD423" i="7"/>
  <c r="Y423" i="7"/>
  <c r="T423" i="7"/>
  <c r="O423" i="7"/>
  <c r="J423" i="7"/>
  <c r="E423" i="7"/>
  <c r="AD422" i="7"/>
  <c r="Y422" i="7"/>
  <c r="T422" i="7"/>
  <c r="O422" i="7"/>
  <c r="J422" i="7"/>
  <c r="E422" i="7"/>
  <c r="AD421" i="7"/>
  <c r="Y421" i="7"/>
  <c r="T421" i="7"/>
  <c r="O421" i="7"/>
  <c r="J421" i="7"/>
  <c r="E421" i="7"/>
  <c r="AD420" i="7"/>
  <c r="Y420" i="7"/>
  <c r="T420" i="7"/>
  <c r="O420" i="7"/>
  <c r="J420" i="7"/>
  <c r="E420" i="7"/>
  <c r="AD419" i="7"/>
  <c r="Y419" i="7"/>
  <c r="T419" i="7"/>
  <c r="O419" i="7"/>
  <c r="J419" i="7"/>
  <c r="E419" i="7"/>
  <c r="AD418" i="7"/>
  <c r="Y418" i="7"/>
  <c r="T418" i="7"/>
  <c r="O418" i="7"/>
  <c r="J418" i="7"/>
  <c r="E418" i="7"/>
  <c r="AD417" i="7"/>
  <c r="Y417" i="7"/>
  <c r="T417" i="7"/>
  <c r="O417" i="7"/>
  <c r="J417" i="7"/>
  <c r="E417" i="7"/>
  <c r="AD416" i="7"/>
  <c r="Y416" i="7"/>
  <c r="T416" i="7"/>
  <c r="O416" i="7"/>
  <c r="J416" i="7"/>
  <c r="E416" i="7"/>
  <c r="AD415" i="7"/>
  <c r="Y415" i="7"/>
  <c r="T415" i="7"/>
  <c r="O415" i="7"/>
  <c r="J415" i="7"/>
  <c r="E415" i="7"/>
  <c r="AD414" i="7"/>
  <c r="Y414" i="7"/>
  <c r="T414" i="7"/>
  <c r="O414" i="7"/>
  <c r="J414" i="7"/>
  <c r="E414" i="7"/>
  <c r="AD413" i="7"/>
  <c r="Y413" i="7"/>
  <c r="T413" i="7"/>
  <c r="O413" i="7"/>
  <c r="J413" i="7"/>
  <c r="E413" i="7"/>
  <c r="AD412" i="7"/>
  <c r="Y412" i="7"/>
  <c r="T412" i="7"/>
  <c r="O412" i="7"/>
  <c r="J412" i="7"/>
  <c r="E412" i="7"/>
  <c r="AD411" i="7"/>
  <c r="Y411" i="7"/>
  <c r="T411" i="7"/>
  <c r="O411" i="7"/>
  <c r="J411" i="7"/>
  <c r="E411" i="7"/>
  <c r="AD410" i="7"/>
  <c r="Y410" i="7"/>
  <c r="T410" i="7"/>
  <c r="O410" i="7"/>
  <c r="J410" i="7"/>
  <c r="E410" i="7"/>
  <c r="AD409" i="7"/>
  <c r="Y409" i="7"/>
  <c r="T409" i="7"/>
  <c r="O409" i="7"/>
  <c r="J409" i="7"/>
  <c r="E409" i="7"/>
  <c r="AD408" i="7"/>
  <c r="Y408" i="7"/>
  <c r="T408" i="7"/>
  <c r="O408" i="7"/>
  <c r="J408" i="7"/>
  <c r="E408" i="7"/>
  <c r="AD407" i="7"/>
  <c r="Y407" i="7"/>
  <c r="T407" i="7"/>
  <c r="O407" i="7"/>
  <c r="J407" i="7"/>
  <c r="E407" i="7"/>
  <c r="AD406" i="7"/>
  <c r="Y406" i="7"/>
  <c r="T406" i="7"/>
  <c r="O406" i="7"/>
  <c r="J406" i="7"/>
  <c r="E406" i="7"/>
  <c r="AD405" i="7"/>
  <c r="Y405" i="7"/>
  <c r="T405" i="7"/>
  <c r="O405" i="7"/>
  <c r="J405" i="7"/>
  <c r="E405" i="7"/>
  <c r="AD404" i="7"/>
  <c r="Y404" i="7"/>
  <c r="T404" i="7"/>
  <c r="O404" i="7"/>
  <c r="J404" i="7"/>
  <c r="E404" i="7"/>
  <c r="AD403" i="7"/>
  <c r="Y403" i="7"/>
  <c r="T403" i="7"/>
  <c r="O403" i="7"/>
  <c r="J403" i="7"/>
  <c r="E403" i="7"/>
  <c r="AD402" i="7"/>
  <c r="Y402" i="7"/>
  <c r="T402" i="7"/>
  <c r="O402" i="7"/>
  <c r="J402" i="7"/>
  <c r="E402" i="7"/>
  <c r="AD401" i="7"/>
  <c r="Y401" i="7"/>
  <c r="T401" i="7"/>
  <c r="O401" i="7"/>
  <c r="J401" i="7"/>
  <c r="E401" i="7"/>
  <c r="AD400" i="7"/>
  <c r="Y400" i="7"/>
  <c r="T400" i="7"/>
  <c r="O400" i="7"/>
  <c r="J400" i="7"/>
  <c r="E400" i="7"/>
  <c r="AD399" i="7"/>
  <c r="Y399" i="7"/>
  <c r="T399" i="7"/>
  <c r="O399" i="7"/>
  <c r="J399" i="7"/>
  <c r="E399" i="7"/>
  <c r="AD398" i="7"/>
  <c r="Y398" i="7"/>
  <c r="T398" i="7"/>
  <c r="O398" i="7"/>
  <c r="J398" i="7"/>
  <c r="E398" i="7"/>
  <c r="AD397" i="7"/>
  <c r="Y397" i="7"/>
  <c r="T397" i="7"/>
  <c r="O397" i="7"/>
  <c r="J397" i="7"/>
  <c r="E397" i="7"/>
  <c r="AD396" i="7"/>
  <c r="Y396" i="7"/>
  <c r="T396" i="7"/>
  <c r="O396" i="7"/>
  <c r="J396" i="7"/>
  <c r="E396" i="7"/>
  <c r="AD395" i="7"/>
  <c r="Y395" i="7"/>
  <c r="T395" i="7"/>
  <c r="O395" i="7"/>
  <c r="J395" i="7"/>
  <c r="E395" i="7"/>
  <c r="AD394" i="7"/>
  <c r="Y394" i="7"/>
  <c r="T394" i="7"/>
  <c r="O394" i="7"/>
  <c r="J394" i="7"/>
  <c r="E394" i="7"/>
  <c r="AD393" i="7"/>
  <c r="Y393" i="7"/>
  <c r="T393" i="7"/>
  <c r="O393" i="7"/>
  <c r="J393" i="7"/>
  <c r="E393" i="7"/>
  <c r="AD392" i="7"/>
  <c r="Y392" i="7"/>
  <c r="T392" i="7"/>
  <c r="O392" i="7"/>
  <c r="J392" i="7"/>
  <c r="E392" i="7"/>
  <c r="AD391" i="7"/>
  <c r="Y391" i="7"/>
  <c r="T391" i="7"/>
  <c r="O391" i="7"/>
  <c r="J391" i="7"/>
  <c r="E391" i="7"/>
  <c r="AD390" i="7"/>
  <c r="Y390" i="7"/>
  <c r="T390" i="7"/>
  <c r="O390" i="7"/>
  <c r="J390" i="7"/>
  <c r="E390" i="7"/>
  <c r="AD389" i="7"/>
  <c r="Y389" i="7"/>
  <c r="T389" i="7"/>
  <c r="O389" i="7"/>
  <c r="J389" i="7"/>
  <c r="E389" i="7"/>
  <c r="AD388" i="7"/>
  <c r="Y388" i="7"/>
  <c r="T388" i="7"/>
  <c r="O388" i="7"/>
  <c r="J388" i="7"/>
  <c r="E388" i="7"/>
  <c r="AD387" i="7"/>
  <c r="Y387" i="7"/>
  <c r="T387" i="7"/>
  <c r="O387" i="7"/>
  <c r="J387" i="7"/>
  <c r="E387" i="7"/>
  <c r="AD386" i="7"/>
  <c r="Y386" i="7"/>
  <c r="T386" i="7"/>
  <c r="O386" i="7"/>
  <c r="J386" i="7"/>
  <c r="E386" i="7"/>
  <c r="AD385" i="7"/>
  <c r="Y385" i="7"/>
  <c r="T385" i="7"/>
  <c r="O385" i="7"/>
  <c r="J385" i="7"/>
  <c r="E385" i="7"/>
  <c r="AD384" i="7"/>
  <c r="Y384" i="7"/>
  <c r="T384" i="7"/>
  <c r="O384" i="7"/>
  <c r="J384" i="7"/>
  <c r="E384" i="7"/>
  <c r="AD383" i="7"/>
  <c r="Y383" i="7"/>
  <c r="T383" i="7"/>
  <c r="O383" i="7"/>
  <c r="J383" i="7"/>
  <c r="E383" i="7"/>
  <c r="AD382" i="7"/>
  <c r="Y382" i="7"/>
  <c r="T382" i="7"/>
  <c r="O382" i="7"/>
  <c r="J382" i="7"/>
  <c r="E382" i="7"/>
  <c r="AD381" i="7"/>
  <c r="Y381" i="7"/>
  <c r="T381" i="7"/>
  <c r="O381" i="7"/>
  <c r="J381" i="7"/>
  <c r="E381" i="7"/>
  <c r="AD380" i="7"/>
  <c r="Y380" i="7"/>
  <c r="T380" i="7"/>
  <c r="O380" i="7"/>
  <c r="J380" i="7"/>
  <c r="E380" i="7"/>
  <c r="AD379" i="7"/>
  <c r="Y379" i="7"/>
  <c r="T379" i="7"/>
  <c r="O379" i="7"/>
  <c r="J379" i="7"/>
  <c r="E379" i="7"/>
  <c r="AD378" i="7"/>
  <c r="Y378" i="7"/>
  <c r="T378" i="7"/>
  <c r="O378" i="7"/>
  <c r="J378" i="7"/>
  <c r="E378" i="7"/>
  <c r="AD377" i="7"/>
  <c r="Y377" i="7"/>
  <c r="T377" i="7"/>
  <c r="O377" i="7"/>
  <c r="J377" i="7"/>
  <c r="E377" i="7"/>
  <c r="AD376" i="7"/>
  <c r="Y376" i="7"/>
  <c r="T376" i="7"/>
  <c r="O376" i="7"/>
  <c r="J376" i="7"/>
  <c r="E376" i="7"/>
  <c r="AD375" i="7"/>
  <c r="Y375" i="7"/>
  <c r="T375" i="7"/>
  <c r="O375" i="7"/>
  <c r="J375" i="7"/>
  <c r="E375" i="7"/>
  <c r="AD374" i="7"/>
  <c r="Y374" i="7"/>
  <c r="T374" i="7"/>
  <c r="O374" i="7"/>
  <c r="J374" i="7"/>
  <c r="E374" i="7"/>
  <c r="AD373" i="7"/>
  <c r="Y373" i="7"/>
  <c r="T373" i="7"/>
  <c r="O373" i="7"/>
  <c r="J373" i="7"/>
  <c r="E373" i="7"/>
  <c r="AD372" i="7"/>
  <c r="Y372" i="7"/>
  <c r="T372" i="7"/>
  <c r="O372" i="7"/>
  <c r="J372" i="7"/>
  <c r="E372" i="7"/>
  <c r="AD371" i="7"/>
  <c r="Y371" i="7"/>
  <c r="T371" i="7"/>
  <c r="O371" i="7"/>
  <c r="J371" i="7"/>
  <c r="E371" i="7"/>
  <c r="AD370" i="7"/>
  <c r="Y370" i="7"/>
  <c r="T370" i="7"/>
  <c r="O370" i="7"/>
  <c r="J370" i="7"/>
  <c r="E370" i="7"/>
  <c r="AD369" i="7"/>
  <c r="Y369" i="7"/>
  <c r="T369" i="7"/>
  <c r="O369" i="7"/>
  <c r="J369" i="7"/>
  <c r="E369" i="7"/>
  <c r="AD368" i="7"/>
  <c r="Y368" i="7"/>
  <c r="T368" i="7"/>
  <c r="O368" i="7"/>
  <c r="J368" i="7"/>
  <c r="E368" i="7"/>
  <c r="AD367" i="7"/>
  <c r="Y367" i="7"/>
  <c r="T367" i="7"/>
  <c r="O367" i="7"/>
  <c r="J367" i="7"/>
  <c r="E367" i="7"/>
  <c r="AD366" i="7"/>
  <c r="Y366" i="7"/>
  <c r="T366" i="7"/>
  <c r="O366" i="7"/>
  <c r="J366" i="7"/>
  <c r="E366" i="7"/>
  <c r="AD365" i="7"/>
  <c r="Y365" i="7"/>
  <c r="T365" i="7"/>
  <c r="O365" i="7"/>
  <c r="J365" i="7"/>
  <c r="E365" i="7"/>
  <c r="AD364" i="7"/>
  <c r="Y364" i="7"/>
  <c r="T364" i="7"/>
  <c r="O364" i="7"/>
  <c r="J364" i="7"/>
  <c r="E364" i="7"/>
  <c r="AD363" i="7"/>
  <c r="Y363" i="7"/>
  <c r="T363" i="7"/>
  <c r="O363" i="7"/>
  <c r="J363" i="7"/>
  <c r="E363" i="7"/>
  <c r="AD362" i="7"/>
  <c r="Y362" i="7"/>
  <c r="T362" i="7"/>
  <c r="O362" i="7"/>
  <c r="J362" i="7"/>
  <c r="E362" i="7"/>
  <c r="AD361" i="7"/>
  <c r="Y361" i="7"/>
  <c r="T361" i="7"/>
  <c r="O361" i="7"/>
  <c r="J361" i="7"/>
  <c r="E361" i="7"/>
  <c r="AD360" i="7"/>
  <c r="Y360" i="7"/>
  <c r="T360" i="7"/>
  <c r="O360" i="7"/>
  <c r="J360" i="7"/>
  <c r="E360" i="7"/>
  <c r="AD359" i="7"/>
  <c r="Y359" i="7"/>
  <c r="T359" i="7"/>
  <c r="O359" i="7"/>
  <c r="J359" i="7"/>
  <c r="E359" i="7"/>
  <c r="AD358" i="7"/>
  <c r="Y358" i="7"/>
  <c r="T358" i="7"/>
  <c r="O358" i="7"/>
  <c r="J358" i="7"/>
  <c r="E358" i="7"/>
  <c r="AD357" i="7"/>
  <c r="Y357" i="7"/>
  <c r="T357" i="7"/>
  <c r="O357" i="7"/>
  <c r="J357" i="7"/>
  <c r="E357" i="7"/>
  <c r="AD356" i="7"/>
  <c r="Y356" i="7"/>
  <c r="T356" i="7"/>
  <c r="O356" i="7"/>
  <c r="J356" i="7"/>
  <c r="E356" i="7"/>
  <c r="AD355" i="7"/>
  <c r="Y355" i="7"/>
  <c r="T355" i="7"/>
  <c r="O355" i="7"/>
  <c r="J355" i="7"/>
  <c r="E355" i="7"/>
  <c r="AD354" i="7"/>
  <c r="Y354" i="7"/>
  <c r="T354" i="7"/>
  <c r="O354" i="7"/>
  <c r="J354" i="7"/>
  <c r="E354" i="7"/>
  <c r="AD353" i="7"/>
  <c r="Y353" i="7"/>
  <c r="T353" i="7"/>
  <c r="O353" i="7"/>
  <c r="J353" i="7"/>
  <c r="E353" i="7"/>
  <c r="AD352" i="7"/>
  <c r="Y352" i="7"/>
  <c r="T352" i="7"/>
  <c r="O352" i="7"/>
  <c r="J352" i="7"/>
  <c r="E352" i="7"/>
  <c r="AD351" i="7"/>
  <c r="Y351" i="7"/>
  <c r="T351" i="7"/>
  <c r="O351" i="7"/>
  <c r="J351" i="7"/>
  <c r="E351" i="7"/>
  <c r="AD350" i="7"/>
  <c r="Y350" i="7"/>
  <c r="T350" i="7"/>
  <c r="O350" i="7"/>
  <c r="J350" i="7"/>
  <c r="E350" i="7"/>
  <c r="AD349" i="7"/>
  <c r="Y349" i="7"/>
  <c r="T349" i="7"/>
  <c r="O349" i="7"/>
  <c r="J349" i="7"/>
  <c r="E349" i="7"/>
  <c r="AD348" i="7"/>
  <c r="Y348" i="7"/>
  <c r="T348" i="7"/>
  <c r="O348" i="7"/>
  <c r="J348" i="7"/>
  <c r="E348" i="7"/>
  <c r="AD347" i="7"/>
  <c r="Y347" i="7"/>
  <c r="T347" i="7"/>
  <c r="O347" i="7"/>
  <c r="J347" i="7"/>
  <c r="E347" i="7"/>
  <c r="AD346" i="7"/>
  <c r="Y346" i="7"/>
  <c r="T346" i="7"/>
  <c r="O346" i="7"/>
  <c r="J346" i="7"/>
  <c r="E346" i="7"/>
  <c r="AD345" i="7"/>
  <c r="Y345" i="7"/>
  <c r="T345" i="7"/>
  <c r="O345" i="7"/>
  <c r="J345" i="7"/>
  <c r="E345" i="7"/>
  <c r="AD344" i="7"/>
  <c r="Y344" i="7"/>
  <c r="T344" i="7"/>
  <c r="O344" i="7"/>
  <c r="J344" i="7"/>
  <c r="E344" i="7"/>
  <c r="AD343" i="7"/>
  <c r="Y343" i="7"/>
  <c r="T343" i="7"/>
  <c r="O343" i="7"/>
  <c r="J343" i="7"/>
  <c r="E343" i="7"/>
  <c r="AD342" i="7"/>
  <c r="Y342" i="7"/>
  <c r="T342" i="7"/>
  <c r="O342" i="7"/>
  <c r="J342" i="7"/>
  <c r="E342" i="7"/>
  <c r="AD341" i="7"/>
  <c r="Y341" i="7"/>
  <c r="T341" i="7"/>
  <c r="O341" i="7"/>
  <c r="J341" i="7"/>
  <c r="E341" i="7"/>
  <c r="AD340" i="7"/>
  <c r="Y340" i="7"/>
  <c r="T340" i="7"/>
  <c r="O340" i="7"/>
  <c r="J340" i="7"/>
  <c r="E340" i="7"/>
  <c r="AD339" i="7"/>
  <c r="Y339" i="7"/>
  <c r="T339" i="7"/>
  <c r="O339" i="7"/>
  <c r="J339" i="7"/>
  <c r="E339" i="7"/>
  <c r="AD338" i="7"/>
  <c r="Y338" i="7"/>
  <c r="T338" i="7"/>
  <c r="O338" i="7"/>
  <c r="J338" i="7"/>
  <c r="E338" i="7"/>
  <c r="AD337" i="7"/>
  <c r="Y337" i="7"/>
  <c r="T337" i="7"/>
  <c r="O337" i="7"/>
  <c r="J337" i="7"/>
  <c r="E337" i="7"/>
  <c r="AD336" i="7"/>
  <c r="Y336" i="7"/>
  <c r="T336" i="7"/>
  <c r="O336" i="7"/>
  <c r="J336" i="7"/>
  <c r="E336" i="7"/>
  <c r="AD335" i="7"/>
  <c r="Y335" i="7"/>
  <c r="T335" i="7"/>
  <c r="O335" i="7"/>
  <c r="J335" i="7"/>
  <c r="E335" i="7"/>
  <c r="AD334" i="7"/>
  <c r="Y334" i="7"/>
  <c r="T334" i="7"/>
  <c r="O334" i="7"/>
  <c r="J334" i="7"/>
  <c r="E334" i="7"/>
  <c r="AD333" i="7"/>
  <c r="Y333" i="7"/>
  <c r="T333" i="7"/>
  <c r="O333" i="7"/>
  <c r="J333" i="7"/>
  <c r="E333" i="7"/>
  <c r="AD332" i="7"/>
  <c r="Y332" i="7"/>
  <c r="T332" i="7"/>
  <c r="O332" i="7"/>
  <c r="J332" i="7"/>
  <c r="E332" i="7"/>
  <c r="AD331" i="7"/>
  <c r="Y331" i="7"/>
  <c r="T331" i="7"/>
  <c r="O331" i="7"/>
  <c r="J331" i="7"/>
  <c r="E331" i="7"/>
  <c r="AD330" i="7"/>
  <c r="Y330" i="7"/>
  <c r="T330" i="7"/>
  <c r="O330" i="7"/>
  <c r="J330" i="7"/>
  <c r="E330" i="7"/>
  <c r="AD329" i="7"/>
  <c r="Y329" i="7"/>
  <c r="T329" i="7"/>
  <c r="O329" i="7"/>
  <c r="J329" i="7"/>
  <c r="E329" i="7"/>
  <c r="AD328" i="7"/>
  <c r="Y328" i="7"/>
  <c r="T328" i="7"/>
  <c r="O328" i="7"/>
  <c r="J328" i="7"/>
  <c r="E328" i="7"/>
  <c r="AD327" i="7"/>
  <c r="Y327" i="7"/>
  <c r="T327" i="7"/>
  <c r="O327" i="7"/>
  <c r="J327" i="7"/>
  <c r="E327" i="7"/>
  <c r="AD326" i="7"/>
  <c r="Y326" i="7"/>
  <c r="T326" i="7"/>
  <c r="O326" i="7"/>
  <c r="J326" i="7"/>
  <c r="E326" i="7"/>
  <c r="AD325" i="7"/>
  <c r="Y325" i="7"/>
  <c r="T325" i="7"/>
  <c r="O325" i="7"/>
  <c r="J325" i="7"/>
  <c r="E325" i="7"/>
  <c r="AD324" i="7"/>
  <c r="Y324" i="7"/>
  <c r="T324" i="7"/>
  <c r="O324" i="7"/>
  <c r="J324" i="7"/>
  <c r="E324" i="7"/>
  <c r="AD323" i="7"/>
  <c r="Y323" i="7"/>
  <c r="T323" i="7"/>
  <c r="O323" i="7"/>
  <c r="J323" i="7"/>
  <c r="E323" i="7"/>
  <c r="AD322" i="7"/>
  <c r="Y322" i="7"/>
  <c r="T322" i="7"/>
  <c r="O322" i="7"/>
  <c r="J322" i="7"/>
  <c r="E322" i="7"/>
  <c r="AD321" i="7"/>
  <c r="Y321" i="7"/>
  <c r="T321" i="7"/>
  <c r="O321" i="7"/>
  <c r="J321" i="7"/>
  <c r="E321" i="7"/>
  <c r="AD320" i="7"/>
  <c r="Y320" i="7"/>
  <c r="T320" i="7"/>
  <c r="O320" i="7"/>
  <c r="J320" i="7"/>
  <c r="E320" i="7"/>
  <c r="AD319" i="7"/>
  <c r="Y319" i="7"/>
  <c r="T319" i="7"/>
  <c r="O319" i="7"/>
  <c r="J319" i="7"/>
  <c r="E319" i="7"/>
  <c r="AD318" i="7"/>
  <c r="Y318" i="7"/>
  <c r="T318" i="7"/>
  <c r="O318" i="7"/>
  <c r="J318" i="7"/>
  <c r="E318" i="7"/>
  <c r="AD317" i="7"/>
  <c r="Y317" i="7"/>
  <c r="T317" i="7"/>
  <c r="O317" i="7"/>
  <c r="J317" i="7"/>
  <c r="E317" i="7"/>
  <c r="AD316" i="7"/>
  <c r="Y316" i="7"/>
  <c r="T316" i="7"/>
  <c r="O316" i="7"/>
  <c r="J316" i="7"/>
  <c r="E316" i="7"/>
  <c r="AD315" i="7"/>
  <c r="Y315" i="7"/>
  <c r="T315" i="7"/>
  <c r="O315" i="7"/>
  <c r="J315" i="7"/>
  <c r="E315" i="7"/>
  <c r="AD314" i="7"/>
  <c r="Y314" i="7"/>
  <c r="T314" i="7"/>
  <c r="O314" i="7"/>
  <c r="J314" i="7"/>
  <c r="E314" i="7"/>
  <c r="AD313" i="7"/>
  <c r="Y313" i="7"/>
  <c r="T313" i="7"/>
  <c r="O313" i="7"/>
  <c r="J313" i="7"/>
  <c r="E313" i="7"/>
  <c r="AD312" i="7"/>
  <c r="Y312" i="7"/>
  <c r="T312" i="7"/>
  <c r="O312" i="7"/>
  <c r="J312" i="7"/>
  <c r="E312" i="7"/>
  <c r="AD311" i="7"/>
  <c r="Y311" i="7"/>
  <c r="T311" i="7"/>
  <c r="O311" i="7"/>
  <c r="J311" i="7"/>
  <c r="E311" i="7"/>
  <c r="AD310" i="7"/>
  <c r="Y310" i="7"/>
  <c r="T310" i="7"/>
  <c r="O310" i="7"/>
  <c r="J310" i="7"/>
  <c r="E310" i="7"/>
  <c r="AD309" i="7"/>
  <c r="Y309" i="7"/>
  <c r="T309" i="7"/>
  <c r="O309" i="7"/>
  <c r="J309" i="7"/>
  <c r="E309" i="7"/>
  <c r="AD308" i="7"/>
  <c r="Y308" i="7"/>
  <c r="T308" i="7"/>
  <c r="O308" i="7"/>
  <c r="J308" i="7"/>
  <c r="E308" i="7"/>
  <c r="AD307" i="7"/>
  <c r="Y307" i="7"/>
  <c r="T307" i="7"/>
  <c r="O307" i="7"/>
  <c r="J307" i="7"/>
  <c r="E307" i="7"/>
  <c r="AD306" i="7"/>
  <c r="Y306" i="7"/>
  <c r="T306" i="7"/>
  <c r="O306" i="7"/>
  <c r="J306" i="7"/>
  <c r="E306" i="7"/>
  <c r="AD305" i="7"/>
  <c r="Y305" i="7"/>
  <c r="T305" i="7"/>
  <c r="O305" i="7"/>
  <c r="J305" i="7"/>
  <c r="E305" i="7"/>
  <c r="AD304" i="7"/>
  <c r="Y304" i="7"/>
  <c r="T304" i="7"/>
  <c r="O304" i="7"/>
  <c r="J304" i="7"/>
  <c r="E304" i="7"/>
  <c r="AD303" i="7"/>
  <c r="Y303" i="7"/>
  <c r="T303" i="7"/>
  <c r="O303" i="7"/>
  <c r="J303" i="7"/>
  <c r="E303" i="7"/>
  <c r="AD302" i="7"/>
  <c r="Y302" i="7"/>
  <c r="T302" i="7"/>
  <c r="O302" i="7"/>
  <c r="J302" i="7"/>
  <c r="E302" i="7"/>
  <c r="AD301" i="7"/>
  <c r="Y301" i="7"/>
  <c r="T301" i="7"/>
  <c r="O301" i="7"/>
  <c r="J301" i="7"/>
  <c r="E301" i="7"/>
  <c r="AD300" i="7"/>
  <c r="Y300" i="7"/>
  <c r="T300" i="7"/>
  <c r="O300" i="7"/>
  <c r="J300" i="7"/>
  <c r="E300" i="7"/>
  <c r="AD299" i="7"/>
  <c r="Y299" i="7"/>
  <c r="T299" i="7"/>
  <c r="O299" i="7"/>
  <c r="J299" i="7"/>
  <c r="E299" i="7"/>
  <c r="AD298" i="7"/>
  <c r="Y298" i="7"/>
  <c r="T298" i="7"/>
  <c r="O298" i="7"/>
  <c r="J298" i="7"/>
  <c r="E298" i="7"/>
  <c r="AD297" i="7"/>
  <c r="Y297" i="7"/>
  <c r="T297" i="7"/>
  <c r="O297" i="7"/>
  <c r="J297" i="7"/>
  <c r="E297" i="7"/>
  <c r="AD296" i="7"/>
  <c r="Y296" i="7"/>
  <c r="T296" i="7"/>
  <c r="O296" i="7"/>
  <c r="J296" i="7"/>
  <c r="E296" i="7"/>
  <c r="AD295" i="7"/>
  <c r="Y295" i="7"/>
  <c r="T295" i="7"/>
  <c r="O295" i="7"/>
  <c r="J295" i="7"/>
  <c r="E295" i="7"/>
  <c r="AD294" i="7"/>
  <c r="Y294" i="7"/>
  <c r="T294" i="7"/>
  <c r="O294" i="7"/>
  <c r="J294" i="7"/>
  <c r="E294" i="7"/>
  <c r="AD293" i="7"/>
  <c r="Y293" i="7"/>
  <c r="T293" i="7"/>
  <c r="O293" i="7"/>
  <c r="J293" i="7"/>
  <c r="E293" i="7"/>
  <c r="AD292" i="7"/>
  <c r="Y292" i="7"/>
  <c r="T292" i="7"/>
  <c r="O292" i="7"/>
  <c r="J292" i="7"/>
  <c r="E292" i="7"/>
  <c r="AD291" i="7"/>
  <c r="Y291" i="7"/>
  <c r="T291" i="7"/>
  <c r="O291" i="7"/>
  <c r="J291" i="7"/>
  <c r="E291" i="7"/>
  <c r="AD290" i="7"/>
  <c r="Y290" i="7"/>
  <c r="T290" i="7"/>
  <c r="O290" i="7"/>
  <c r="J290" i="7"/>
  <c r="E290" i="7"/>
  <c r="AD289" i="7"/>
  <c r="Y289" i="7"/>
  <c r="T289" i="7"/>
  <c r="O289" i="7"/>
  <c r="J289" i="7"/>
  <c r="E289" i="7"/>
  <c r="AD288" i="7"/>
  <c r="Y288" i="7"/>
  <c r="T288" i="7"/>
  <c r="O288" i="7"/>
  <c r="J288" i="7"/>
  <c r="E288" i="7"/>
  <c r="AD287" i="7"/>
  <c r="Y287" i="7"/>
  <c r="T287" i="7"/>
  <c r="O287" i="7"/>
  <c r="J287" i="7"/>
  <c r="E287" i="7"/>
  <c r="AD286" i="7"/>
  <c r="Y286" i="7"/>
  <c r="T286" i="7"/>
  <c r="O286" i="7"/>
  <c r="J286" i="7"/>
  <c r="E286" i="7"/>
  <c r="AD285" i="7"/>
  <c r="Y285" i="7"/>
  <c r="T285" i="7"/>
  <c r="O285" i="7"/>
  <c r="J285" i="7"/>
  <c r="E285" i="7"/>
  <c r="AD284" i="7"/>
  <c r="Y284" i="7"/>
  <c r="T284" i="7"/>
  <c r="O284" i="7"/>
  <c r="J284" i="7"/>
  <c r="E284" i="7"/>
  <c r="AD283" i="7"/>
  <c r="Y283" i="7"/>
  <c r="T283" i="7"/>
  <c r="O283" i="7"/>
  <c r="J283" i="7"/>
  <c r="E283" i="7"/>
  <c r="AD282" i="7"/>
  <c r="Y282" i="7"/>
  <c r="T282" i="7"/>
  <c r="O282" i="7"/>
  <c r="J282" i="7"/>
  <c r="E282" i="7"/>
  <c r="AD281" i="7"/>
  <c r="Y281" i="7"/>
  <c r="T281" i="7"/>
  <c r="O281" i="7"/>
  <c r="J281" i="7"/>
  <c r="E281" i="7"/>
  <c r="AD280" i="7"/>
  <c r="Y280" i="7"/>
  <c r="T280" i="7"/>
  <c r="O280" i="7"/>
  <c r="J280" i="7"/>
  <c r="E280" i="7"/>
  <c r="AD279" i="7"/>
  <c r="Y279" i="7"/>
  <c r="T279" i="7"/>
  <c r="O279" i="7"/>
  <c r="J279" i="7"/>
  <c r="E279" i="7"/>
  <c r="AD278" i="7"/>
  <c r="Y278" i="7"/>
  <c r="T278" i="7"/>
  <c r="O278" i="7"/>
  <c r="J278" i="7"/>
  <c r="E278" i="7"/>
  <c r="AD277" i="7"/>
  <c r="Y277" i="7"/>
  <c r="T277" i="7"/>
  <c r="O277" i="7"/>
  <c r="J277" i="7"/>
  <c r="E277" i="7"/>
  <c r="AD276" i="7"/>
  <c r="Y276" i="7"/>
  <c r="T276" i="7"/>
  <c r="O276" i="7"/>
  <c r="J276" i="7"/>
  <c r="E276" i="7"/>
  <c r="AD275" i="7"/>
  <c r="Y275" i="7"/>
  <c r="T275" i="7"/>
  <c r="O275" i="7"/>
  <c r="J275" i="7"/>
  <c r="E275" i="7"/>
  <c r="AD274" i="7"/>
  <c r="Y274" i="7"/>
  <c r="T274" i="7"/>
  <c r="O274" i="7"/>
  <c r="J274" i="7"/>
  <c r="E274" i="7"/>
  <c r="AD273" i="7"/>
  <c r="Y273" i="7"/>
  <c r="T273" i="7"/>
  <c r="O273" i="7"/>
  <c r="J273" i="7"/>
  <c r="E273" i="7"/>
  <c r="AD272" i="7"/>
  <c r="Y272" i="7"/>
  <c r="T272" i="7"/>
  <c r="O272" i="7"/>
  <c r="J272" i="7"/>
  <c r="E272" i="7"/>
  <c r="AD271" i="7"/>
  <c r="Y271" i="7"/>
  <c r="T271" i="7"/>
  <c r="O271" i="7"/>
  <c r="J271" i="7"/>
  <c r="E271" i="7"/>
  <c r="AD270" i="7"/>
  <c r="Y270" i="7"/>
  <c r="T270" i="7"/>
  <c r="O270" i="7"/>
  <c r="J270" i="7"/>
  <c r="E270" i="7"/>
  <c r="AD269" i="7"/>
  <c r="Y269" i="7"/>
  <c r="T269" i="7"/>
  <c r="O269" i="7"/>
  <c r="J269" i="7"/>
  <c r="E269" i="7"/>
  <c r="AD268" i="7"/>
  <c r="Y268" i="7"/>
  <c r="T268" i="7"/>
  <c r="O268" i="7"/>
  <c r="J268" i="7"/>
  <c r="E268" i="7"/>
  <c r="AD267" i="7"/>
  <c r="Y267" i="7"/>
  <c r="T267" i="7"/>
  <c r="O267" i="7"/>
  <c r="J267" i="7"/>
  <c r="E267" i="7"/>
  <c r="AD266" i="7"/>
  <c r="Y266" i="7"/>
  <c r="T266" i="7"/>
  <c r="O266" i="7"/>
  <c r="J266" i="7"/>
  <c r="E266" i="7"/>
  <c r="AD265" i="7"/>
  <c r="Y265" i="7"/>
  <c r="T265" i="7"/>
  <c r="O265" i="7"/>
  <c r="J265" i="7"/>
  <c r="E265" i="7"/>
  <c r="AD264" i="7"/>
  <c r="Y264" i="7"/>
  <c r="T264" i="7"/>
  <c r="O264" i="7"/>
  <c r="J264" i="7"/>
  <c r="E264" i="7"/>
  <c r="AD263" i="7"/>
  <c r="Y263" i="7"/>
  <c r="T263" i="7"/>
  <c r="O263" i="7"/>
  <c r="J263" i="7"/>
  <c r="E263" i="7"/>
  <c r="AD262" i="7"/>
  <c r="Y262" i="7"/>
  <c r="T262" i="7"/>
  <c r="O262" i="7"/>
  <c r="J262" i="7"/>
  <c r="E262" i="7"/>
  <c r="AD261" i="7"/>
  <c r="Y261" i="7"/>
  <c r="T261" i="7"/>
  <c r="O261" i="7"/>
  <c r="J261" i="7"/>
  <c r="E261" i="7"/>
  <c r="AD260" i="7"/>
  <c r="Y260" i="7"/>
  <c r="T260" i="7"/>
  <c r="O260" i="7"/>
  <c r="J260" i="7"/>
  <c r="E260" i="7"/>
  <c r="AD259" i="7"/>
  <c r="Y259" i="7"/>
  <c r="T259" i="7"/>
  <c r="O259" i="7"/>
  <c r="J259" i="7"/>
  <c r="E259" i="7"/>
  <c r="AD258" i="7"/>
  <c r="Y258" i="7"/>
  <c r="T258" i="7"/>
  <c r="O258" i="7"/>
  <c r="J258" i="7"/>
  <c r="E258" i="7"/>
  <c r="AD257" i="7"/>
  <c r="Y257" i="7"/>
  <c r="T257" i="7"/>
  <c r="O257" i="7"/>
  <c r="J257" i="7"/>
  <c r="E257" i="7"/>
  <c r="AD256" i="7"/>
  <c r="Y256" i="7"/>
  <c r="T256" i="7"/>
  <c r="O256" i="7"/>
  <c r="J256" i="7"/>
  <c r="E256" i="7"/>
  <c r="AD255" i="7"/>
  <c r="Y255" i="7"/>
  <c r="T255" i="7"/>
  <c r="O255" i="7"/>
  <c r="J255" i="7"/>
  <c r="E255" i="7"/>
  <c r="AD254" i="7"/>
  <c r="Y254" i="7"/>
  <c r="T254" i="7"/>
  <c r="O254" i="7"/>
  <c r="J254" i="7"/>
  <c r="E254" i="7"/>
  <c r="AD253" i="7"/>
  <c r="Y253" i="7"/>
  <c r="T253" i="7"/>
  <c r="O253" i="7"/>
  <c r="J253" i="7"/>
  <c r="E253" i="7"/>
  <c r="AD252" i="7"/>
  <c r="Y252" i="7"/>
  <c r="T252" i="7"/>
  <c r="O252" i="7"/>
  <c r="J252" i="7"/>
  <c r="E252" i="7"/>
  <c r="AD251" i="7"/>
  <c r="Y251" i="7"/>
  <c r="T251" i="7"/>
  <c r="O251" i="7"/>
  <c r="J251" i="7"/>
  <c r="E251" i="7"/>
  <c r="AD250" i="7"/>
  <c r="Y250" i="7"/>
  <c r="T250" i="7"/>
  <c r="O250" i="7"/>
  <c r="J250" i="7"/>
  <c r="E250" i="7"/>
  <c r="AD249" i="7"/>
  <c r="Y249" i="7"/>
  <c r="T249" i="7"/>
  <c r="O249" i="7"/>
  <c r="J249" i="7"/>
  <c r="E249" i="7"/>
  <c r="AD248" i="7"/>
  <c r="Y248" i="7"/>
  <c r="T248" i="7"/>
  <c r="O248" i="7"/>
  <c r="J248" i="7"/>
  <c r="E248" i="7"/>
  <c r="AD247" i="7"/>
  <c r="Y247" i="7"/>
  <c r="T247" i="7"/>
  <c r="O247" i="7"/>
  <c r="J247" i="7"/>
  <c r="E247" i="7"/>
  <c r="AD246" i="7"/>
  <c r="Y246" i="7"/>
  <c r="T246" i="7"/>
  <c r="O246" i="7"/>
  <c r="J246" i="7"/>
  <c r="E246" i="7"/>
  <c r="AD245" i="7"/>
  <c r="Y245" i="7"/>
  <c r="T245" i="7"/>
  <c r="O245" i="7"/>
  <c r="J245" i="7"/>
  <c r="E245" i="7"/>
  <c r="AD244" i="7"/>
  <c r="Y244" i="7"/>
  <c r="T244" i="7"/>
  <c r="O244" i="7"/>
  <c r="J244" i="7"/>
  <c r="E244" i="7"/>
  <c r="AD243" i="7"/>
  <c r="Y243" i="7"/>
  <c r="T243" i="7"/>
  <c r="O243" i="7"/>
  <c r="J243" i="7"/>
  <c r="E243" i="7"/>
  <c r="AD242" i="7"/>
  <c r="Y242" i="7"/>
  <c r="T242" i="7"/>
  <c r="O242" i="7"/>
  <c r="J242" i="7"/>
  <c r="E242" i="7"/>
  <c r="AD241" i="7"/>
  <c r="Y241" i="7"/>
  <c r="T241" i="7"/>
  <c r="O241" i="7"/>
  <c r="J241" i="7"/>
  <c r="E241" i="7"/>
  <c r="AD240" i="7"/>
  <c r="Y240" i="7"/>
  <c r="T240" i="7"/>
  <c r="O240" i="7"/>
  <c r="J240" i="7"/>
  <c r="E240" i="7"/>
  <c r="AD239" i="7"/>
  <c r="Y239" i="7"/>
  <c r="T239" i="7"/>
  <c r="O239" i="7"/>
  <c r="J239" i="7"/>
  <c r="E239" i="7"/>
  <c r="AD238" i="7"/>
  <c r="Y238" i="7"/>
  <c r="T238" i="7"/>
  <c r="O238" i="7"/>
  <c r="J238" i="7"/>
  <c r="E238" i="7"/>
  <c r="AD237" i="7"/>
  <c r="Y237" i="7"/>
  <c r="T237" i="7"/>
  <c r="O237" i="7"/>
  <c r="J237" i="7"/>
  <c r="E237" i="7"/>
  <c r="AD236" i="7"/>
  <c r="Y236" i="7"/>
  <c r="T236" i="7"/>
  <c r="O236" i="7"/>
  <c r="J236" i="7"/>
  <c r="E236" i="7"/>
  <c r="AD235" i="7"/>
  <c r="Y235" i="7"/>
  <c r="T235" i="7"/>
  <c r="O235" i="7"/>
  <c r="J235" i="7"/>
  <c r="E235" i="7"/>
  <c r="AD234" i="7"/>
  <c r="Y234" i="7"/>
  <c r="T234" i="7"/>
  <c r="O234" i="7"/>
  <c r="J234" i="7"/>
  <c r="E234" i="7"/>
  <c r="AD233" i="7"/>
  <c r="Y233" i="7"/>
  <c r="T233" i="7"/>
  <c r="O233" i="7"/>
  <c r="J233" i="7"/>
  <c r="E233" i="7"/>
  <c r="AD232" i="7"/>
  <c r="Y232" i="7"/>
  <c r="T232" i="7"/>
  <c r="O232" i="7"/>
  <c r="J232" i="7"/>
  <c r="E232" i="7"/>
  <c r="AD231" i="7"/>
  <c r="Y231" i="7"/>
  <c r="T231" i="7"/>
  <c r="O231" i="7"/>
  <c r="J231" i="7"/>
  <c r="E231" i="7"/>
  <c r="AD230" i="7"/>
  <c r="Y230" i="7"/>
  <c r="T230" i="7"/>
  <c r="O230" i="7"/>
  <c r="J230" i="7"/>
  <c r="E230" i="7"/>
  <c r="AD229" i="7"/>
  <c r="Y229" i="7"/>
  <c r="T229" i="7"/>
  <c r="O229" i="7"/>
  <c r="J229" i="7"/>
  <c r="E229" i="7"/>
  <c r="AD228" i="7"/>
  <c r="Y228" i="7"/>
  <c r="T228" i="7"/>
  <c r="O228" i="7"/>
  <c r="J228" i="7"/>
  <c r="E228" i="7"/>
  <c r="AD227" i="7"/>
  <c r="Y227" i="7"/>
  <c r="T227" i="7"/>
  <c r="O227" i="7"/>
  <c r="J227" i="7"/>
  <c r="E227" i="7"/>
  <c r="AD226" i="7"/>
  <c r="Y226" i="7"/>
  <c r="T226" i="7"/>
  <c r="O226" i="7"/>
  <c r="J226" i="7"/>
  <c r="E226" i="7"/>
  <c r="AD225" i="7"/>
  <c r="Y225" i="7"/>
  <c r="T225" i="7"/>
  <c r="O225" i="7"/>
  <c r="J225" i="7"/>
  <c r="E225" i="7"/>
  <c r="AD224" i="7"/>
  <c r="Y224" i="7"/>
  <c r="T224" i="7"/>
  <c r="O224" i="7"/>
  <c r="J224" i="7"/>
  <c r="E224" i="7"/>
  <c r="AD223" i="7"/>
  <c r="Y223" i="7"/>
  <c r="T223" i="7"/>
  <c r="O223" i="7"/>
  <c r="J223" i="7"/>
  <c r="E223" i="7"/>
  <c r="AD222" i="7"/>
  <c r="Y222" i="7"/>
  <c r="T222" i="7"/>
  <c r="O222" i="7"/>
  <c r="J222" i="7"/>
  <c r="E222" i="7"/>
  <c r="AD221" i="7"/>
  <c r="Y221" i="7"/>
  <c r="T221" i="7"/>
  <c r="O221" i="7"/>
  <c r="J221" i="7"/>
  <c r="E221" i="7"/>
  <c r="AD220" i="7"/>
  <c r="Y220" i="7"/>
  <c r="T220" i="7"/>
  <c r="O220" i="7"/>
  <c r="J220" i="7"/>
  <c r="E220" i="7"/>
  <c r="AD219" i="7"/>
  <c r="Y219" i="7"/>
  <c r="T219" i="7"/>
  <c r="O219" i="7"/>
  <c r="J219" i="7"/>
  <c r="E219" i="7"/>
  <c r="AD218" i="7"/>
  <c r="Y218" i="7"/>
  <c r="T218" i="7"/>
  <c r="O218" i="7"/>
  <c r="J218" i="7"/>
  <c r="E218" i="7"/>
  <c r="AD217" i="7"/>
  <c r="Y217" i="7"/>
  <c r="T217" i="7"/>
  <c r="O217" i="7"/>
  <c r="J217" i="7"/>
  <c r="E217" i="7"/>
  <c r="AD216" i="7"/>
  <c r="Y216" i="7"/>
  <c r="T216" i="7"/>
  <c r="O216" i="7"/>
  <c r="J216" i="7"/>
  <c r="E216" i="7"/>
  <c r="AD215" i="7"/>
  <c r="Y215" i="7"/>
  <c r="T215" i="7"/>
  <c r="O215" i="7"/>
  <c r="J215" i="7"/>
  <c r="E215" i="7"/>
  <c r="AD214" i="7"/>
  <c r="Y214" i="7"/>
  <c r="T214" i="7"/>
  <c r="O214" i="7"/>
  <c r="J214" i="7"/>
  <c r="E214" i="7"/>
  <c r="AD213" i="7"/>
  <c r="Y213" i="7"/>
  <c r="T213" i="7"/>
  <c r="O213" i="7"/>
  <c r="J213" i="7"/>
  <c r="E213" i="7"/>
  <c r="AD212" i="7"/>
  <c r="Y212" i="7"/>
  <c r="T212" i="7"/>
  <c r="O212" i="7"/>
  <c r="J212" i="7"/>
  <c r="E212" i="7"/>
  <c r="AD211" i="7"/>
  <c r="Y211" i="7"/>
  <c r="T211" i="7"/>
  <c r="O211" i="7"/>
  <c r="J211" i="7"/>
  <c r="E211" i="7"/>
  <c r="AD210" i="7"/>
  <c r="Y210" i="7"/>
  <c r="T210" i="7"/>
  <c r="O210" i="7"/>
  <c r="J210" i="7"/>
  <c r="E210" i="7"/>
  <c r="AD209" i="7"/>
  <c r="Y209" i="7"/>
  <c r="T209" i="7"/>
  <c r="O209" i="7"/>
  <c r="J209" i="7"/>
  <c r="E209" i="7"/>
  <c r="AD208" i="7"/>
  <c r="Y208" i="7"/>
  <c r="T208" i="7"/>
  <c r="O208" i="7"/>
  <c r="J208" i="7"/>
  <c r="E208" i="7"/>
  <c r="AD207" i="7"/>
  <c r="Y207" i="7"/>
  <c r="T207" i="7"/>
  <c r="O207" i="7"/>
  <c r="J207" i="7"/>
  <c r="E207" i="7"/>
  <c r="AD206" i="7"/>
  <c r="Y206" i="7"/>
  <c r="T206" i="7"/>
  <c r="O206" i="7"/>
  <c r="J206" i="7"/>
  <c r="E206" i="7"/>
  <c r="AD205" i="7"/>
  <c r="Y205" i="7"/>
  <c r="T205" i="7"/>
  <c r="O205" i="7"/>
  <c r="J205" i="7"/>
  <c r="E205" i="7"/>
  <c r="AD204" i="7"/>
  <c r="Y204" i="7"/>
  <c r="T204" i="7"/>
  <c r="O204" i="7"/>
  <c r="J204" i="7"/>
  <c r="E204" i="7"/>
  <c r="AD203" i="7"/>
  <c r="Y203" i="7"/>
  <c r="T203" i="7"/>
  <c r="O203" i="7"/>
  <c r="J203" i="7"/>
  <c r="E203" i="7"/>
  <c r="B198" i="7"/>
  <c r="B197" i="7"/>
  <c r="B196" i="7"/>
  <c r="B195" i="7"/>
  <c r="B194" i="7"/>
  <c r="B193" i="7"/>
  <c r="B192" i="7"/>
  <c r="B191" i="7"/>
  <c r="B190" i="7"/>
  <c r="B189" i="7"/>
  <c r="B188" i="7"/>
  <c r="B187" i="7"/>
  <c r="B186" i="7"/>
  <c r="B185" i="7"/>
  <c r="B184" i="7"/>
  <c r="B183" i="7"/>
  <c r="B182" i="7"/>
  <c r="B181" i="7"/>
  <c r="B180" i="7"/>
  <c r="B179" i="7"/>
  <c r="B178" i="7"/>
  <c r="B177" i="7"/>
  <c r="B176" i="7"/>
  <c r="B175" i="7"/>
  <c r="B174" i="7"/>
  <c r="B173" i="7"/>
  <c r="B172" i="7"/>
  <c r="B171" i="7"/>
  <c r="B170" i="7"/>
  <c r="B169" i="7"/>
  <c r="B168" i="7"/>
  <c r="B167" i="7"/>
  <c r="B166" i="7"/>
  <c r="B165" i="7"/>
  <c r="B164" i="7"/>
  <c r="B163" i="7"/>
  <c r="B162" i="7"/>
  <c r="B161" i="7"/>
  <c r="B160" i="7"/>
  <c r="B159" i="7"/>
  <c r="B158" i="7"/>
  <c r="B157" i="7"/>
  <c r="B156" i="7"/>
  <c r="B155" i="7"/>
  <c r="B154" i="7"/>
  <c r="B153" i="7"/>
  <c r="B152" i="7"/>
  <c r="B151" i="7"/>
  <c r="B150" i="7"/>
  <c r="B149" i="7"/>
  <c r="B148" i="7"/>
  <c r="B147" i="7"/>
  <c r="B146" i="7"/>
  <c r="B145" i="7"/>
  <c r="B144" i="7"/>
  <c r="B143" i="7"/>
  <c r="B142" i="7"/>
  <c r="B141" i="7"/>
  <c r="B140" i="7"/>
  <c r="B139" i="7"/>
  <c r="B138" i="7"/>
  <c r="B137" i="7"/>
  <c r="B136" i="7"/>
  <c r="B135" i="7"/>
  <c r="B134" i="7"/>
  <c r="B133" i="7"/>
  <c r="B132" i="7"/>
  <c r="B131" i="7"/>
  <c r="B130" i="7"/>
  <c r="B129" i="7"/>
  <c r="B128" i="7"/>
  <c r="B127" i="7"/>
  <c r="B126" i="7"/>
  <c r="B125" i="7"/>
  <c r="B124" i="7"/>
  <c r="B123" i="7"/>
  <c r="B122" i="7"/>
  <c r="B121" i="7"/>
  <c r="B120" i="7"/>
  <c r="B119" i="7"/>
  <c r="B118" i="7"/>
  <c r="B117" i="7"/>
  <c r="B116" i="7"/>
  <c r="B115" i="7"/>
  <c r="B114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O72" i="7"/>
  <c r="O71" i="7"/>
  <c r="O70" i="7"/>
  <c r="O69" i="7"/>
  <c r="O68" i="7"/>
  <c r="O67" i="7"/>
  <c r="O66" i="7"/>
  <c r="O65" i="7"/>
  <c r="O64" i="7"/>
  <c r="O63" i="7"/>
  <c r="O62" i="7"/>
  <c r="O61" i="7"/>
  <c r="O60" i="7"/>
  <c r="O57" i="7"/>
  <c r="O56" i="7"/>
  <c r="O55" i="7"/>
  <c r="O54" i="7"/>
  <c r="O53" i="7"/>
  <c r="O52" i="7"/>
  <c r="O51" i="7"/>
  <c r="O50" i="7"/>
  <c r="O49" i="7"/>
  <c r="O48" i="7"/>
  <c r="O47" i="7"/>
  <c r="O46" i="7"/>
  <c r="O45" i="7"/>
  <c r="O44" i="7"/>
  <c r="O43" i="7"/>
  <c r="O42" i="7"/>
  <c r="O41" i="7"/>
  <c r="O40" i="7"/>
  <c r="O39" i="7"/>
  <c r="O38" i="7"/>
  <c r="O37" i="7"/>
  <c r="O36" i="7"/>
  <c r="O35" i="7"/>
  <c r="O34" i="7"/>
  <c r="O33" i="7"/>
  <c r="I3" i="30"/>
  <c r="H3" i="30"/>
  <c r="G3" i="30"/>
  <c r="E3" i="30"/>
  <c r="F3" i="30"/>
  <c r="D3" i="30"/>
  <c r="C3" i="30"/>
  <c r="H3" i="20"/>
  <c r="F3" i="20"/>
  <c r="G3" i="20"/>
  <c r="E3" i="20"/>
  <c r="D3" i="20"/>
  <c r="C3" i="20"/>
  <c r="G3" i="16"/>
  <c r="F3" i="16"/>
  <c r="E3" i="16"/>
  <c r="D3" i="16"/>
  <c r="B28" i="29"/>
  <c r="C93" i="29" l="1"/>
  <c r="B92" i="29"/>
  <c r="C92" i="29" s="1"/>
</calcChain>
</file>

<file path=xl/sharedStrings.xml><?xml version="1.0" encoding="utf-8"?>
<sst xmlns="http://schemas.openxmlformats.org/spreadsheetml/2006/main" count="10602" uniqueCount="3498">
  <si>
    <t>Sanders</t>
  </si>
  <si>
    <t>Hot Springs</t>
  </si>
  <si>
    <t>Dixon</t>
  </si>
  <si>
    <t>Broadview</t>
  </si>
  <si>
    <t>Yellowstone</t>
  </si>
  <si>
    <t>Rapelje</t>
  </si>
  <si>
    <t>Stillwater</t>
  </si>
  <si>
    <t>Billings</t>
  </si>
  <si>
    <t>Melville</t>
  </si>
  <si>
    <t>Sweet Grass</t>
  </si>
  <si>
    <t>Bynum</t>
  </si>
  <si>
    <t>Fairfield</t>
  </si>
  <si>
    <t>Sweetgrass</t>
  </si>
  <si>
    <t>Shelby</t>
  </si>
  <si>
    <t>Bighorn</t>
  </si>
  <si>
    <t>Click on Arrow Button to transfer data</t>
  </si>
  <si>
    <t>Treasure</t>
  </si>
  <si>
    <t>Twodot</t>
  </si>
  <si>
    <t>Wheatland</t>
  </si>
  <si>
    <t>Carlyle</t>
  </si>
  <si>
    <t>Powderville</t>
  </si>
  <si>
    <t>Roberts</t>
  </si>
  <si>
    <t>South Heart</t>
  </si>
  <si>
    <t>Stark</t>
  </si>
  <si>
    <t>Finley</t>
  </si>
  <si>
    <t>Steele</t>
  </si>
  <si>
    <t>Adrian</t>
  </si>
  <si>
    <t>Stutsman</t>
  </si>
  <si>
    <t>Bisbee</t>
  </si>
  <si>
    <t>Buxton</t>
  </si>
  <si>
    <t>Traill</t>
  </si>
  <si>
    <t>Berthold</t>
  </si>
  <si>
    <t>Bowdon</t>
  </si>
  <si>
    <t>Wells</t>
  </si>
  <si>
    <t>Benson</t>
  </si>
  <si>
    <t>Bowman</t>
  </si>
  <si>
    <t>Bowbells</t>
  </si>
  <si>
    <t>Burke</t>
  </si>
  <si>
    <t>Arena Baldwin</t>
  </si>
  <si>
    <t>Burleigh</t>
  </si>
  <si>
    <t>Absaraka</t>
  </si>
  <si>
    <t>Cass</t>
  </si>
  <si>
    <t>Alice</t>
  </si>
  <si>
    <t>Frontier</t>
  </si>
  <si>
    <t>Alsen</t>
  </si>
  <si>
    <t>Cavalier</t>
  </si>
  <si>
    <t>Mercer</t>
  </si>
  <si>
    <t>Tuttle</t>
  </si>
  <si>
    <t>Kidder</t>
  </si>
  <si>
    <t>Alfred</t>
  </si>
  <si>
    <t>LaMoure</t>
  </si>
  <si>
    <t>Dickey</t>
  </si>
  <si>
    <t>Balfour</t>
  </si>
  <si>
    <t>McHenry</t>
  </si>
  <si>
    <t>Ashley</t>
  </si>
  <si>
    <t>(enter a value or range of values)</t>
  </si>
  <si>
    <t>McIntosh</t>
  </si>
  <si>
    <t>Alexander</t>
  </si>
  <si>
    <t>Benedict</t>
  </si>
  <si>
    <t>Morton</t>
  </si>
  <si>
    <t>Wolseth</t>
  </si>
  <si>
    <t>Ransom</t>
  </si>
  <si>
    <t>Rolette</t>
  </si>
  <si>
    <t>Cayuga</t>
  </si>
  <si>
    <t>Sargent</t>
  </si>
  <si>
    <t>Breien</t>
  </si>
  <si>
    <t>Sioux</t>
  </si>
  <si>
    <t>Amidon</t>
  </si>
  <si>
    <t>Slope</t>
  </si>
  <si>
    <t>Linear Feet of Cement</t>
  </si>
  <si>
    <t>Barnes</t>
  </si>
  <si>
    <t>Sanborn</t>
  </si>
  <si>
    <t>Fillmore</t>
  </si>
  <si>
    <t>Antler</t>
  </si>
  <si>
    <t>Bottineau</t>
  </si>
  <si>
    <t>Ambrose</t>
  </si>
  <si>
    <t>Dodge</t>
  </si>
  <si>
    <t>Brantford</t>
  </si>
  <si>
    <t>Eddy</t>
  </si>
  <si>
    <t>Braddock</t>
  </si>
  <si>
    <t>Emmons</t>
  </si>
  <si>
    <t>Carrington City</t>
  </si>
  <si>
    <t>Foster</t>
  </si>
  <si>
    <t>Emerado</t>
  </si>
  <si>
    <t>Grand Forks</t>
  </si>
  <si>
    <t>Bentley</t>
  </si>
  <si>
    <t>Binford</t>
  </si>
  <si>
    <t>Griggs</t>
  </si>
  <si>
    <t>Burt</t>
  </si>
  <si>
    <t>Hettinger</t>
  </si>
  <si>
    <t>Belden</t>
  </si>
  <si>
    <t>Mountrail</t>
  </si>
  <si>
    <t>Aneta</t>
  </si>
  <si>
    <t>Nelson</t>
  </si>
  <si>
    <t>Oliver</t>
  </si>
  <si>
    <t>Backoo</t>
  </si>
  <si>
    <t>Pembina</t>
  </si>
  <si>
    <t>Balta</t>
  </si>
  <si>
    <t>Brocket</t>
  </si>
  <si>
    <t>Ramsey</t>
  </si>
  <si>
    <t>Glenburn</t>
  </si>
  <si>
    <t>Alamo</t>
  </si>
  <si>
    <t>Williams</t>
  </si>
  <si>
    <t>Ellendale</t>
  </si>
  <si>
    <t>Renville</t>
  </si>
  <si>
    <t>Ralph</t>
  </si>
  <si>
    <t>Harding</t>
  </si>
  <si>
    <t>Hillsview</t>
  </si>
  <si>
    <t>McPherson</t>
  </si>
  <si>
    <t>Blunt</t>
  </si>
  <si>
    <t>Hughes</t>
  </si>
  <si>
    <t>Mac's Corner</t>
  </si>
  <si>
    <t>Hyde</t>
  </si>
  <si>
    <t>Langford</t>
  </si>
  <si>
    <t>Mud Butte</t>
  </si>
  <si>
    <t>Meade</t>
  </si>
  <si>
    <t>Mellette</t>
  </si>
  <si>
    <t>Tripp</t>
  </si>
  <si>
    <t>Hutchinson</t>
  </si>
  <si>
    <t>Epiphany</t>
  </si>
  <si>
    <t>Miller</t>
  </si>
  <si>
    <t>Crow Lake</t>
  </si>
  <si>
    <t>Jerauld</t>
  </si>
  <si>
    <t>Pumpkin Center</t>
  </si>
  <si>
    <t>Minnehaha</t>
  </si>
  <si>
    <t>Corson</t>
  </si>
  <si>
    <t>Capa</t>
  </si>
  <si>
    <t>Jones</t>
  </si>
  <si>
    <t>Esmond</t>
  </si>
  <si>
    <t>Kingsbury</t>
  </si>
  <si>
    <t>Trent</t>
  </si>
  <si>
    <t>Moody</t>
  </si>
  <si>
    <t>Hayward</t>
  </si>
  <si>
    <t>Pennington</t>
  </si>
  <si>
    <t>Stanley Corner</t>
  </si>
  <si>
    <t>McCook</t>
  </si>
  <si>
    <t>Zeona</t>
  </si>
  <si>
    <t>Perkins</t>
  </si>
  <si>
    <t>Gettysburgs</t>
  </si>
  <si>
    <t>Potter</t>
  </si>
  <si>
    <t>Letcher</t>
  </si>
  <si>
    <t>Shannon</t>
  </si>
  <si>
    <t>Tulare</t>
  </si>
  <si>
    <t>Spink</t>
  </si>
  <si>
    <t>Hitchcock</t>
  </si>
  <si>
    <t>Beadle</t>
  </si>
  <si>
    <t>Verdon</t>
  </si>
  <si>
    <t>Brown</t>
  </si>
  <si>
    <t>Wendte</t>
  </si>
  <si>
    <t>Stanley</t>
  </si>
  <si>
    <t>Agar</t>
  </si>
  <si>
    <t>Sully</t>
  </si>
  <si>
    <t>Olsonville</t>
  </si>
  <si>
    <t>Todd</t>
  </si>
  <si>
    <t>Dolton</t>
  </si>
  <si>
    <t>Davis</t>
  </si>
  <si>
    <t>Alcester</t>
  </si>
  <si>
    <t>Hoven</t>
  </si>
  <si>
    <t>Walworth</t>
  </si>
  <si>
    <t>Midway Stores</t>
  </si>
  <si>
    <t>Glad Valley</t>
  </si>
  <si>
    <t>Ziebach</t>
  </si>
  <si>
    <t>Storla</t>
  </si>
  <si>
    <t>Willow Lake</t>
  </si>
  <si>
    <t>Thunder Hawk</t>
  </si>
  <si>
    <t>Sewet</t>
  </si>
  <si>
    <t>Scotland</t>
  </si>
  <si>
    <t>Bon Homme</t>
  </si>
  <si>
    <t>Mt. Vernon</t>
  </si>
  <si>
    <t>Davison</t>
  </si>
  <si>
    <t>Sinai</t>
  </si>
  <si>
    <t>Brookings</t>
  </si>
  <si>
    <t>Lily</t>
  </si>
  <si>
    <t>Day</t>
  </si>
  <si>
    <t>Toronto</t>
  </si>
  <si>
    <t>Deuel</t>
  </si>
  <si>
    <t>Iona</t>
  </si>
  <si>
    <t>Brule</t>
  </si>
  <si>
    <t>Buffallo</t>
  </si>
  <si>
    <t>Fruitdale</t>
  </si>
  <si>
    <t>Loyalton</t>
  </si>
  <si>
    <t>Edmunds</t>
  </si>
  <si>
    <t>Mound City</t>
  </si>
  <si>
    <t>Campbell</t>
  </si>
  <si>
    <t>Rumford</t>
  </si>
  <si>
    <t>Fall River</t>
  </si>
  <si>
    <t>Provo</t>
  </si>
  <si>
    <t>Watertown</t>
  </si>
  <si>
    <t>Codington</t>
  </si>
  <si>
    <t>Orient</t>
  </si>
  <si>
    <t>Faulk</t>
  </si>
  <si>
    <t>Academy</t>
  </si>
  <si>
    <t>Charles Mix</t>
  </si>
  <si>
    <t>Platte</t>
  </si>
  <si>
    <t>Irene</t>
  </si>
  <si>
    <t>Clay</t>
  </si>
  <si>
    <t>Gregory</t>
  </si>
  <si>
    <t>Philip</t>
  </si>
  <si>
    <t>Haaken</t>
  </si>
  <si>
    <t>Nemo</t>
  </si>
  <si>
    <t>Lawrence</t>
  </si>
  <si>
    <t>Lake Norden</t>
  </si>
  <si>
    <t>Hamlin</t>
  </si>
  <si>
    <t>Sunshine Bible Academy</t>
  </si>
  <si>
    <t>Hand</t>
  </si>
  <si>
    <t>Vivian</t>
  </si>
  <si>
    <t>Lyman</t>
  </si>
  <si>
    <t>Emery</t>
  </si>
  <si>
    <t>Hanson</t>
  </si>
  <si>
    <t>Trail City</t>
  </si>
  <si>
    <t>Witten</t>
  </si>
  <si>
    <t>East Sioux Falls</t>
  </si>
  <si>
    <t>Minnehehe</t>
  </si>
  <si>
    <t>Cornish</t>
  </si>
  <si>
    <t>Beaver</t>
  </si>
  <si>
    <t>Junction</t>
  </si>
  <si>
    <t>Piute</t>
  </si>
  <si>
    <t>Brigham City</t>
  </si>
  <si>
    <t>Randolph</t>
  </si>
  <si>
    <t>Rich</t>
  </si>
  <si>
    <t>Manila</t>
  </si>
  <si>
    <t>Daggett</t>
  </si>
  <si>
    <t>Manti</t>
  </si>
  <si>
    <t>Sanpete</t>
  </si>
  <si>
    <t>Richfield</t>
  </si>
  <si>
    <t>Sevier</t>
  </si>
  <si>
    <t>Nephi</t>
  </si>
  <si>
    <t>Juab</t>
  </si>
  <si>
    <t>Kanab</t>
  </si>
  <si>
    <t>Kane</t>
  </si>
  <si>
    <t>Millard</t>
  </si>
  <si>
    <t>Heber City</t>
  </si>
  <si>
    <t>Wasatch</t>
  </si>
  <si>
    <t>Dugway</t>
  </si>
  <si>
    <t>Tooele</t>
  </si>
  <si>
    <t>Loa</t>
  </si>
  <si>
    <t>Wayne</t>
  </si>
  <si>
    <t>Odgen</t>
  </si>
  <si>
    <t>Weber</t>
  </si>
  <si>
    <t>Modena</t>
  </si>
  <si>
    <t>Iron</t>
  </si>
  <si>
    <t>Salt Lake City</t>
  </si>
  <si>
    <t>Salt Lake</t>
  </si>
  <si>
    <t>Bountiful</t>
  </si>
  <si>
    <t>Utah</t>
  </si>
  <si>
    <t>Goshen</t>
  </si>
  <si>
    <t>Hiland</t>
  </si>
  <si>
    <t>Natrona</t>
  </si>
  <si>
    <t>Keeline</t>
  </si>
  <si>
    <t>Niobrara</t>
  </si>
  <si>
    <t>Bordeaux</t>
  </si>
  <si>
    <t>Big Piney</t>
  </si>
  <si>
    <t>Sublette</t>
  </si>
  <si>
    <t>Bairoil</t>
  </si>
  <si>
    <t>Sweetwater</t>
  </si>
  <si>
    <t>Fort Laramie</t>
  </si>
  <si>
    <t>East Themopolis</t>
  </si>
  <si>
    <t>Worland</t>
  </si>
  <si>
    <t>Johnson</t>
  </si>
  <si>
    <t>Albin</t>
  </si>
  <si>
    <t>Laramie</t>
  </si>
  <si>
    <t>Casper</t>
  </si>
  <si>
    <t>Albany</t>
  </si>
  <si>
    <t>Bill</t>
  </si>
  <si>
    <t>Converse</t>
  </si>
  <si>
    <t>Aladdin</t>
  </si>
  <si>
    <t>Ten Sleep</t>
  </si>
  <si>
    <t>Washakie</t>
  </si>
  <si>
    <t>Four Corners</t>
  </si>
  <si>
    <t>Maximum Injection Pressure</t>
  </si>
  <si>
    <t>Elev</t>
  </si>
  <si>
    <t/>
  </si>
  <si>
    <t>Depth to</t>
  </si>
  <si>
    <t>Aquifer Exempt</t>
  </si>
  <si>
    <t>Exempt Reason</t>
  </si>
  <si>
    <t>b(1)</t>
  </si>
  <si>
    <t>Mineral, hydrocarbon, or geothermal energy producing</t>
  </si>
  <si>
    <t>b(2)</t>
  </si>
  <si>
    <t>Impractical to recover water because of depth or location</t>
  </si>
  <si>
    <t>b(3)</t>
  </si>
  <si>
    <t>Impractical to render water fit for human consumption</t>
  </si>
  <si>
    <t>b(4)</t>
  </si>
  <si>
    <t>Located over a Class III well mining area</t>
  </si>
  <si>
    <t>c</t>
  </si>
  <si>
    <t>TDS content of water is 3,000-10,000 mg/l</t>
  </si>
  <si>
    <t>Not Applicable</t>
  </si>
  <si>
    <t>Currently Exempted</t>
  </si>
  <si>
    <t>Previously Exempted</t>
  </si>
  <si>
    <t>Proposed Exemption</t>
  </si>
  <si>
    <t>C</t>
  </si>
  <si>
    <t>Radius</t>
  </si>
  <si>
    <t>Basis for Exemption</t>
  </si>
  <si>
    <t>Date</t>
  </si>
  <si>
    <t>shale</t>
  </si>
  <si>
    <t>marine sands and silty shales</t>
  </si>
  <si>
    <t>Examples:</t>
  </si>
  <si>
    <t>Casing</t>
  </si>
  <si>
    <t>Hole</t>
  </si>
  <si>
    <t>Cement</t>
  </si>
  <si>
    <t>Diameter (in.)</t>
  </si>
  <si>
    <t>Longstring</t>
  </si>
  <si>
    <t>Surface</t>
  </si>
  <si>
    <t>Geological Setting</t>
  </si>
  <si>
    <t>Perforations</t>
  </si>
  <si>
    <t>Type</t>
  </si>
  <si>
    <t>YesNo</t>
  </si>
  <si>
    <t>N/S</t>
  </si>
  <si>
    <t>E/W</t>
  </si>
  <si>
    <t>Exempted ?</t>
  </si>
  <si>
    <t>xx/xx/xxxx</t>
  </si>
  <si>
    <t>Zone ID</t>
  </si>
  <si>
    <t>Well ID</t>
  </si>
  <si>
    <t>Modification ID</t>
  </si>
  <si>
    <t>Zone Type</t>
  </si>
  <si>
    <t>Porosity</t>
  </si>
  <si>
    <t>Lithology</t>
  </si>
  <si>
    <t>Fracture Gradient</t>
  </si>
  <si>
    <t>TDS</t>
  </si>
  <si>
    <t>Specific Gravity</t>
  </si>
  <si>
    <t>Basis Paragraph #</t>
  </si>
  <si>
    <t>Created</t>
  </si>
  <si>
    <t>Updated</t>
  </si>
  <si>
    <t>Updated by User</t>
  </si>
  <si>
    <t>N/A</t>
  </si>
  <si>
    <t>Casing Type</t>
  </si>
  <si>
    <t>O</t>
  </si>
  <si>
    <t>Well Name</t>
  </si>
  <si>
    <t>Well Type</t>
  </si>
  <si>
    <t>Authorization</t>
  </si>
  <si>
    <t>Oil Field Name</t>
  </si>
  <si>
    <t>API Number</t>
  </si>
  <si>
    <t>Total Depth</t>
  </si>
  <si>
    <t>Comments</t>
  </si>
  <si>
    <t>No</t>
  </si>
  <si>
    <t>New</t>
  </si>
  <si>
    <t>County</t>
  </si>
  <si>
    <t>State</t>
  </si>
  <si>
    <t>Section</t>
  </si>
  <si>
    <t>Adams</t>
  </si>
  <si>
    <t>CO</t>
  </si>
  <si>
    <t>Log Type</t>
  </si>
  <si>
    <t>Date Due</t>
  </si>
  <si>
    <t>Due Date Description</t>
  </si>
  <si>
    <t>AOR ID</t>
  </si>
  <si>
    <t>AOR Well Type</t>
  </si>
  <si>
    <t>Comment</t>
  </si>
  <si>
    <t>Corrective Action</t>
  </si>
  <si>
    <t>Other</t>
  </si>
  <si>
    <t>USDW</t>
  </si>
  <si>
    <t>Confining Zone</t>
  </si>
  <si>
    <t>Formation</t>
  </si>
  <si>
    <t>Perf Status ID</t>
  </si>
  <si>
    <t>Perf Status</t>
  </si>
  <si>
    <t>Open</t>
  </si>
  <si>
    <t>P</t>
  </si>
  <si>
    <t>Plugged</t>
  </si>
  <si>
    <t>S</t>
  </si>
  <si>
    <t>Squeezed</t>
  </si>
  <si>
    <t>Injection</t>
  </si>
  <si>
    <t>Geologic Setting</t>
  </si>
  <si>
    <t>TDS ID</t>
  </si>
  <si>
    <t>Unknown</t>
  </si>
  <si>
    <t>Single Value</t>
  </si>
  <si>
    <t>Greater Than</t>
  </si>
  <si>
    <t>Less Than</t>
  </si>
  <si>
    <t>Value Range</t>
  </si>
  <si>
    <t>GL</t>
  </si>
  <si>
    <t>KB</t>
  </si>
  <si>
    <t>Authorization Type ID</t>
  </si>
  <si>
    <t>Authorization Type</t>
  </si>
  <si>
    <t>Permit</t>
  </si>
  <si>
    <t>TID</t>
  </si>
  <si>
    <t>TRIBE NAME</t>
  </si>
  <si>
    <t>STATE</t>
  </si>
  <si>
    <t>Reservation</t>
  </si>
  <si>
    <t>Full Reservation Name</t>
  </si>
  <si>
    <t>COUTSO</t>
  </si>
  <si>
    <t>Southern Ute Indian Tribe of the Southern Ute Reservation</t>
  </si>
  <si>
    <t>The Indian lands of Southern Ute</t>
  </si>
  <si>
    <t>COUTUM</t>
  </si>
  <si>
    <t>Ute Mountain Ute Tribe of the Ute Mountain Reservation</t>
  </si>
  <si>
    <t>The Indian lands of Ute Mountain</t>
  </si>
  <si>
    <t>MTASFP</t>
  </si>
  <si>
    <t>Assiniboine &amp; Sioux Tribes of the Fort Peck Indian Reservation</t>
  </si>
  <si>
    <t>MT</t>
  </si>
  <si>
    <t>Fort Peck</t>
  </si>
  <si>
    <t>The Indian lands of Fort Peck</t>
  </si>
  <si>
    <t>MTBFBF</t>
  </si>
  <si>
    <t>Blackfeet Tribe of Blackfeet Indian Reservation</t>
  </si>
  <si>
    <t>The Indian lands of Blackfeet</t>
  </si>
  <si>
    <t>MTCCRB</t>
  </si>
  <si>
    <t>Chippewa Cree Indians of the Rocky Boy's Reservation</t>
  </si>
  <si>
    <t>The Indian lands of Rocky Boy's</t>
  </si>
  <si>
    <t>MTCROW</t>
  </si>
  <si>
    <t>Crow Tribe of the Crow Indian Reservation</t>
  </si>
  <si>
    <t>The Indian lands of Crow</t>
  </si>
  <si>
    <t>MTCSKF</t>
  </si>
  <si>
    <t>Confederated Salish &amp; Kootenai Tribes of the Flathead Reservation</t>
  </si>
  <si>
    <t>Flathead</t>
  </si>
  <si>
    <t>The Indian lands of Flathead</t>
  </si>
  <si>
    <t>MTGVAT</t>
  </si>
  <si>
    <t>Gros Ventre &amp; Assiniboine Tribes of the Fort Belknap Reservation</t>
  </si>
  <si>
    <t>The Indian lands of Fort Belknap</t>
  </si>
  <si>
    <t>MTNCNC</t>
  </si>
  <si>
    <t>Northern Cheyenne Tribe of the Northern Cheyenne Indian Reservation</t>
  </si>
  <si>
    <t>The Indian lands of Northern Cheyenne Area</t>
  </si>
  <si>
    <t>NDCTMB</t>
  </si>
  <si>
    <t>Turtle Mountain Band of Chippewas</t>
  </si>
  <si>
    <t>ND</t>
  </si>
  <si>
    <t>The Indian lands of Turtle Mountain</t>
  </si>
  <si>
    <t>NDSLKN</t>
  </si>
  <si>
    <t>Spirit Lake Nation Tribe of Fort Totten Reservation</t>
  </si>
  <si>
    <t>The Indian lands of</t>
  </si>
  <si>
    <t>NDSRST</t>
  </si>
  <si>
    <t>Standing Rock Sioux Tribe of North &amp; South Dakota</t>
  </si>
  <si>
    <t>The Indian lands of Standing Rock</t>
  </si>
  <si>
    <t>NDTAFB</t>
  </si>
  <si>
    <t>Three Affiliated Tribes of Fort Berthold Reservation</t>
  </si>
  <si>
    <t>The Indian lands of Fort Berthold</t>
  </si>
  <si>
    <t>SDCCST</t>
  </si>
  <si>
    <t>Crow Creek Sioux Tribe of the Crow Creek Reservation</t>
  </si>
  <si>
    <t>SD</t>
  </si>
  <si>
    <t>The Indian lands of Crow Creek</t>
  </si>
  <si>
    <t>SDCRST</t>
  </si>
  <si>
    <t>Cheyenne River Sioux Tribe of Cheyenne River Reservation</t>
  </si>
  <si>
    <t>The Indian lands of Cheyenne River</t>
  </si>
  <si>
    <t>SDFSSD</t>
  </si>
  <si>
    <t>Flandreau Sioux Tribe of South Dakota</t>
  </si>
  <si>
    <t>Flandreau</t>
  </si>
  <si>
    <t>The Indian lands of Flandreau</t>
  </si>
  <si>
    <t>SDLBST</t>
  </si>
  <si>
    <t xml:space="preserve"> </t>
  </si>
  <si>
    <t>Enter the well name</t>
  </si>
  <si>
    <t>Select the well type or class</t>
  </si>
  <si>
    <t>Is the well new, existing or is to be converted (select from dropdown)?</t>
  </si>
  <si>
    <t>Is the well to be permitted or rule authorized (select from dropdown)?</t>
  </si>
  <si>
    <t>Select the oil field name, if it does not exist, enter oil field name</t>
  </si>
  <si>
    <t>Enter well API number</t>
  </si>
  <si>
    <t>Enter additional comments</t>
  </si>
  <si>
    <t>Gradient</t>
  </si>
  <si>
    <t>Fracture</t>
  </si>
  <si>
    <t>(feet)</t>
  </si>
  <si>
    <t>Charles</t>
  </si>
  <si>
    <t>sandstone</t>
  </si>
  <si>
    <t>Depth of</t>
  </si>
  <si>
    <t>Pressure (ft)</t>
  </si>
  <si>
    <t>(psi/ft)</t>
  </si>
  <si>
    <t>Bottom (ft)</t>
  </si>
  <si>
    <t>Top (ft)</t>
  </si>
  <si>
    <t>Is Aquifer Currently</t>
  </si>
  <si>
    <t xml:space="preserve">Porosity </t>
  </si>
  <si>
    <t>(as decimal)</t>
  </si>
  <si>
    <t>Enter the Formation Name</t>
  </si>
  <si>
    <t>Select zone type</t>
  </si>
  <si>
    <t>Briely describe formation lithology</t>
  </si>
  <si>
    <t>Enter a value or a range of values (not required for "Confining Zone")</t>
  </si>
  <si>
    <t>Dakota</t>
  </si>
  <si>
    <t>Rierdon</t>
  </si>
  <si>
    <t>Belle Forche</t>
  </si>
  <si>
    <t>limestone</t>
  </si>
  <si>
    <t>Enter top of injection zone</t>
  </si>
  <si>
    <t>Enter fracture gradient*</t>
  </si>
  <si>
    <t>Select existing aquifer exemption status</t>
  </si>
  <si>
    <t>Date of aquifer exemption</t>
  </si>
  <si>
    <t>Select basis for aquifer exemption</t>
  </si>
  <si>
    <t>Enter inj. zone porosity</t>
  </si>
  <si>
    <t>Enter exemption radius</t>
  </si>
  <si>
    <t>*max 10 entries</t>
  </si>
  <si>
    <t>Enter casing type</t>
  </si>
  <si>
    <t>Enter top of casing</t>
  </si>
  <si>
    <t>Enter bottom of casing</t>
  </si>
  <si>
    <t>AOR Well #1</t>
  </si>
  <si>
    <t>AOR Well #2</t>
  </si>
  <si>
    <t>AOR Well #3</t>
  </si>
  <si>
    <t>AOR Well #4</t>
  </si>
  <si>
    <t>AOR Well #5</t>
  </si>
  <si>
    <t>AOR Well #6</t>
  </si>
  <si>
    <t>AOR Well #7</t>
  </si>
  <si>
    <t>AOR Well #9</t>
  </si>
  <si>
    <t>AOR Well #8</t>
  </si>
  <si>
    <t>AOR Well #10</t>
  </si>
  <si>
    <t>Enter cement bottom of casing</t>
  </si>
  <si>
    <t>Enter cement top of casing</t>
  </si>
  <si>
    <t>Reservation Name</t>
  </si>
  <si>
    <t>If yes, select the Reservation Name</t>
  </si>
  <si>
    <t xml:space="preserve">Initial </t>
  </si>
  <si>
    <t>MAIP</t>
  </si>
  <si>
    <t>Pressure</t>
  </si>
  <si>
    <t>Fill-up</t>
  </si>
  <si>
    <t>Volume</t>
  </si>
  <si>
    <t>psi</t>
  </si>
  <si>
    <t>bbls</t>
  </si>
  <si>
    <t>Log Type ID</t>
  </si>
  <si>
    <t>CBL/VDL/GAMMA RAY</t>
  </si>
  <si>
    <t>OAL</t>
  </si>
  <si>
    <t>Casing Inspection</t>
  </si>
  <si>
    <t>RATS</t>
  </si>
  <si>
    <t>TEMP</t>
  </si>
  <si>
    <t>DIL</t>
  </si>
  <si>
    <t>Gamma Ray</t>
  </si>
  <si>
    <t>Resistivity</t>
  </si>
  <si>
    <t>Conductivity</t>
  </si>
  <si>
    <t>SP</t>
  </si>
  <si>
    <t>Sonic</t>
  </si>
  <si>
    <t>N-Density</t>
  </si>
  <si>
    <t>Fracture Finder</t>
  </si>
  <si>
    <t>Caliper</t>
  </si>
  <si>
    <t>Noise Log</t>
  </si>
  <si>
    <t>Due Date</t>
  </si>
  <si>
    <t>MIT Test ID</t>
  </si>
  <si>
    <t>MIT Part No.</t>
  </si>
  <si>
    <t>7520-3 Code</t>
  </si>
  <si>
    <t>Standard Annulus Pressure</t>
  </si>
  <si>
    <t>6C2</t>
  </si>
  <si>
    <t>6C4</t>
  </si>
  <si>
    <t>6C1</t>
  </si>
  <si>
    <t>Dual Completion Monitoring</t>
  </si>
  <si>
    <t>6C3</t>
  </si>
  <si>
    <t>Positive Displacement</t>
  </si>
  <si>
    <t>Injectivity Monitoring</t>
  </si>
  <si>
    <t>Single Point Resistivity</t>
  </si>
  <si>
    <t>Temperature Log</t>
  </si>
  <si>
    <t>6D2</t>
  </si>
  <si>
    <t>Cement Records</t>
  </si>
  <si>
    <t>6D1</t>
  </si>
  <si>
    <t>6D3</t>
  </si>
  <si>
    <t>Oxygen Activation Log</t>
  </si>
  <si>
    <t>6D4</t>
  </si>
  <si>
    <t>Step Rate Test</t>
  </si>
  <si>
    <t>Pore Pressure</t>
  </si>
  <si>
    <t>Permeability</t>
  </si>
  <si>
    <t>Injection Zone Water Sample</t>
  </si>
  <si>
    <t>Pressure Fall-Off Test</t>
  </si>
  <si>
    <t>MIT Test/Test Type</t>
  </si>
  <si>
    <t>Publication</t>
  </si>
  <si>
    <t>Publication ID</t>
  </si>
  <si>
    <t>Publication Name</t>
  </si>
  <si>
    <t>Craig NW Colorado Press</t>
  </si>
  <si>
    <t xml:space="preserve">81626-    </t>
  </si>
  <si>
    <t>Denver Post</t>
  </si>
  <si>
    <t xml:space="preserve">80202-    </t>
  </si>
  <si>
    <t>Durango Herald</t>
  </si>
  <si>
    <t>Durango</t>
  </si>
  <si>
    <t xml:space="preserve">81302-    </t>
  </si>
  <si>
    <t>Grand Junction Daily Sentinal</t>
  </si>
  <si>
    <t>Grand Junction</t>
  </si>
  <si>
    <t xml:space="preserve">81502-    </t>
  </si>
  <si>
    <t>Longmont Daily Times Call</t>
  </si>
  <si>
    <t>Longmont</t>
  </si>
  <si>
    <t xml:space="preserve">80502-    </t>
  </si>
  <si>
    <t>Rio Blanco Times</t>
  </si>
  <si>
    <t xml:space="preserve">81641-    </t>
  </si>
  <si>
    <t>Rifle Citizen Telegram</t>
  </si>
  <si>
    <t>Rifle</t>
  </si>
  <si>
    <t xml:space="preserve">81650-    </t>
  </si>
  <si>
    <t>Colorado Springs Gazette</t>
  </si>
  <si>
    <t>Colorado Springs</t>
  </si>
  <si>
    <t xml:space="preserve">80903-    </t>
  </si>
  <si>
    <t>Baker Fallon County Times</t>
  </si>
  <si>
    <t xml:space="preserve">59313-    </t>
  </si>
  <si>
    <t>Billings Gazette</t>
  </si>
  <si>
    <t xml:space="preserve">59107-    </t>
  </si>
  <si>
    <t>Bozeman Daily Chronicle</t>
  </si>
  <si>
    <t>Bozeman</t>
  </si>
  <si>
    <t xml:space="preserve">59771-    </t>
  </si>
  <si>
    <t>Browning Glacier Reporter</t>
  </si>
  <si>
    <t>Browning</t>
  </si>
  <si>
    <t xml:space="preserve">59417-    </t>
  </si>
  <si>
    <t>Chester Liberty County Times</t>
  </si>
  <si>
    <t>Chester</t>
  </si>
  <si>
    <t xml:space="preserve">59522-    </t>
  </si>
  <si>
    <t>Conrad Independent Observer</t>
  </si>
  <si>
    <t>Conrad</t>
  </si>
  <si>
    <t xml:space="preserve">59425-    </t>
  </si>
  <si>
    <t>Cut Bank Pioneer Press</t>
  </si>
  <si>
    <t xml:space="preserve">59427-    </t>
  </si>
  <si>
    <t>Forsyth Independent Enterprise</t>
  </si>
  <si>
    <t>Forsyth</t>
  </si>
  <si>
    <t xml:space="preserve">59327-    </t>
  </si>
  <si>
    <t>Glendive Ranger Review</t>
  </si>
  <si>
    <t>Glendive</t>
  </si>
  <si>
    <t xml:space="preserve">00000-    </t>
  </si>
  <si>
    <t>Great Falls Tribune</t>
  </si>
  <si>
    <t>Great Falls</t>
  </si>
  <si>
    <t xml:space="preserve">59403-    </t>
  </si>
  <si>
    <t>Helena Independent Record</t>
  </si>
  <si>
    <t xml:space="preserve">59604-    </t>
  </si>
  <si>
    <t>Kalispell Daily Inter-Lake</t>
  </si>
  <si>
    <t>Kalispell</t>
  </si>
  <si>
    <t xml:space="preserve">59904-    </t>
  </si>
  <si>
    <t>Missoula Missoulian</t>
  </si>
  <si>
    <t xml:space="preserve">59807-    </t>
  </si>
  <si>
    <t>Rocky Mountain Oil Journal</t>
  </si>
  <si>
    <t xml:space="preserve">80209-    </t>
  </si>
  <si>
    <t>Roundup Record Tribune</t>
  </si>
  <si>
    <t>Roundup</t>
  </si>
  <si>
    <t xml:space="preserve">59072-    </t>
  </si>
  <si>
    <t>Scobey Daniels County Leader</t>
  </si>
  <si>
    <t>Scobey</t>
  </si>
  <si>
    <t xml:space="preserve">59263-    </t>
  </si>
  <si>
    <t>Sheridan County News</t>
  </si>
  <si>
    <t>Plentywood</t>
  </si>
  <si>
    <t xml:space="preserve">59254-    </t>
  </si>
  <si>
    <t>Sidney Herald</t>
  </si>
  <si>
    <t xml:space="preserve">59270-    </t>
  </si>
  <si>
    <t>Wolf Point Herald News</t>
  </si>
  <si>
    <t>Wolf Point</t>
  </si>
  <si>
    <t xml:space="preserve">59201-    </t>
  </si>
  <si>
    <t>Uintah Basin Standard</t>
  </si>
  <si>
    <t xml:space="preserve">84066-    </t>
  </si>
  <si>
    <t>Vernal Express</t>
  </si>
  <si>
    <t>Vernal</t>
  </si>
  <si>
    <t xml:space="preserve">84078-    </t>
  </si>
  <si>
    <t>Ute Bulletin</t>
  </si>
  <si>
    <t>Ft. Duchesne</t>
  </si>
  <si>
    <t xml:space="preserve">84026-    </t>
  </si>
  <si>
    <t>Wyoming State Journal</t>
  </si>
  <si>
    <t xml:space="preserve">82520-    </t>
  </si>
  <si>
    <t>Riverton Ranger</t>
  </si>
  <si>
    <t>Riverton</t>
  </si>
  <si>
    <t xml:space="preserve">82501-    </t>
  </si>
  <si>
    <t>Wind River News</t>
  </si>
  <si>
    <t>The Livingston Enterprise</t>
  </si>
  <si>
    <t>Livingston</t>
  </si>
  <si>
    <t xml:space="preserve">59047-    </t>
  </si>
  <si>
    <t>Glasgow Courier</t>
  </si>
  <si>
    <t>Glasgow</t>
  </si>
  <si>
    <t xml:space="preserve">59230-    </t>
  </si>
  <si>
    <t>The Sheridan Press</t>
  </si>
  <si>
    <t xml:space="preserve">82801-    </t>
  </si>
  <si>
    <t>Argus-Leader</t>
  </si>
  <si>
    <t>Sioux Falls</t>
  </si>
  <si>
    <t>57117-5034</t>
  </si>
  <si>
    <t>Lakota Journal</t>
  </si>
  <si>
    <t>Rapid City</t>
  </si>
  <si>
    <t>57709-3080</t>
  </si>
  <si>
    <t>Corrective ID</t>
  </si>
  <si>
    <t>Wells with Casing Repaired or Recemented</t>
  </si>
  <si>
    <t>Active Wells P&amp;A</t>
  </si>
  <si>
    <t>Abandoned Wells Replugged</t>
  </si>
  <si>
    <t>Wells with Other Corrective Action</t>
  </si>
  <si>
    <t>No Corrective Action</t>
  </si>
  <si>
    <t>Intermediate</t>
  </si>
  <si>
    <t>Type of Well</t>
  </si>
  <si>
    <t>Well</t>
  </si>
  <si>
    <t>Location</t>
  </si>
  <si>
    <t>Well Construction</t>
  </si>
  <si>
    <t xml:space="preserve">Casing </t>
  </si>
  <si>
    <t>Perf 1</t>
  </si>
  <si>
    <t>Perf 2</t>
  </si>
  <si>
    <t>Draw well diagram</t>
  </si>
  <si>
    <t>Draw AOR wells</t>
  </si>
  <si>
    <t>Delete diagrams</t>
  </si>
  <si>
    <r>
      <t>CBL ANALYSIS</t>
    </r>
    <r>
      <rPr>
        <b/>
        <i/>
        <sz val="10"/>
        <rFont val="Arial"/>
        <family val="2"/>
      </rPr>
      <t xml:space="preserve"> (in mV)</t>
    </r>
  </si>
  <si>
    <t>Spearfish</t>
  </si>
  <si>
    <t>Otter</t>
  </si>
  <si>
    <t>Completion Date</t>
  </si>
  <si>
    <t>Cement Type</t>
  </si>
  <si>
    <t># of Sx</t>
  </si>
  <si>
    <t>TVD</t>
  </si>
  <si>
    <t>CO | Southern Ute</t>
  </si>
  <si>
    <t>City | County</t>
  </si>
  <si>
    <t>Perf 3</t>
  </si>
  <si>
    <t>Perf 4</t>
  </si>
  <si>
    <t>Perf 5</t>
  </si>
  <si>
    <t>Perf 6</t>
  </si>
  <si>
    <t>Perf 7</t>
  </si>
  <si>
    <t>Perf 8</t>
  </si>
  <si>
    <t>Perf 9</t>
  </si>
  <si>
    <t>Perf 10</t>
  </si>
  <si>
    <t>CO | Ute Mountain</t>
  </si>
  <si>
    <t>MT | Blackfeet</t>
  </si>
  <si>
    <t>MT | Crow</t>
  </si>
  <si>
    <t>MT | Flathead</t>
  </si>
  <si>
    <t>MT | Fort Belknap</t>
  </si>
  <si>
    <t>MT | Fort Peck</t>
  </si>
  <si>
    <t>MT | Northern Cheyenne</t>
  </si>
  <si>
    <t>MT | Rocky Boy's</t>
  </si>
  <si>
    <t>ND | Fort Berthold</t>
  </si>
  <si>
    <t>ND | Fort Totten</t>
  </si>
  <si>
    <t>ND | Standing Rock</t>
  </si>
  <si>
    <t>ND | Turtle Mountain</t>
  </si>
  <si>
    <t>SD | Cheyenne River</t>
  </si>
  <si>
    <t>SD | Crow Creek</t>
  </si>
  <si>
    <t>SD | Flandreau</t>
  </si>
  <si>
    <t>SD | Lake Traverse</t>
  </si>
  <si>
    <t>SD | Lower Brule</t>
  </si>
  <si>
    <t>SD | Pine Ridge</t>
  </si>
  <si>
    <t>SD | Rosebud</t>
  </si>
  <si>
    <t>SD | Yankton</t>
  </si>
  <si>
    <t>UT | Northwestern Shoshoni</t>
  </si>
  <si>
    <t>UT | Paiute</t>
  </si>
  <si>
    <t>UT | Skull Valley</t>
  </si>
  <si>
    <t>UT | Uintah and Ouray</t>
  </si>
  <si>
    <t>COCty</t>
  </si>
  <si>
    <t>MTCty</t>
  </si>
  <si>
    <t>NDCty</t>
  </si>
  <si>
    <t>SDCty</t>
  </si>
  <si>
    <t>UTCty</t>
  </si>
  <si>
    <t>WYCty</t>
  </si>
  <si>
    <t>COCity</t>
  </si>
  <si>
    <t>MTCity</t>
  </si>
  <si>
    <t>NDCity</t>
  </si>
  <si>
    <t>SDCity</t>
  </si>
  <si>
    <t>UTCity</t>
  </si>
  <si>
    <t>WYCity</t>
  </si>
  <si>
    <t>Adams City</t>
  </si>
  <si>
    <t>Argenta</t>
  </si>
  <si>
    <t>Bucyrus</t>
  </si>
  <si>
    <t>Aurora Center</t>
  </si>
  <si>
    <t>Adamsville</t>
  </si>
  <si>
    <t>Bannack</t>
  </si>
  <si>
    <t>Haynes</t>
  </si>
  <si>
    <t>Plankinton</t>
  </si>
  <si>
    <t>Bosler</t>
  </si>
  <si>
    <t>Barr Lake</t>
  </si>
  <si>
    <t>Dell</t>
  </si>
  <si>
    <t>Reeder</t>
  </si>
  <si>
    <t>Stickney</t>
  </si>
  <si>
    <t>Milford</t>
  </si>
  <si>
    <t>Buford</t>
  </si>
  <si>
    <t>Dillon</t>
  </si>
  <si>
    <t>Minersville</t>
  </si>
  <si>
    <t>Centennial</t>
  </si>
  <si>
    <t>Brighton</t>
  </si>
  <si>
    <t>Glen</t>
  </si>
  <si>
    <t>Dazey</t>
  </si>
  <si>
    <t>White Lake</t>
  </si>
  <si>
    <t>Bear River City</t>
  </si>
  <si>
    <t>Foxpark</t>
  </si>
  <si>
    <t>Commerce City</t>
  </si>
  <si>
    <t>Fingal</t>
  </si>
  <si>
    <t>Bonilla</t>
  </si>
  <si>
    <t>Garrett</t>
  </si>
  <si>
    <t>Dupont</t>
  </si>
  <si>
    <t>Hastings</t>
  </si>
  <si>
    <t>Broadland</t>
  </si>
  <si>
    <t>Collinston</t>
  </si>
  <si>
    <t>Jelm</t>
  </si>
  <si>
    <t>Eastlake</t>
  </si>
  <si>
    <t>Lakeview</t>
  </si>
  <si>
    <t>Kathryn</t>
  </si>
  <si>
    <t>Cavour</t>
  </si>
  <si>
    <t>Corinne</t>
  </si>
  <si>
    <t>Federal Heights</t>
  </si>
  <si>
    <t>Lima</t>
  </si>
  <si>
    <t>Leal</t>
  </si>
  <si>
    <t>Deweyville</t>
  </si>
  <si>
    <t>McFadden</t>
  </si>
  <si>
    <t>Henderson</t>
  </si>
  <si>
    <t>Monida</t>
  </si>
  <si>
    <t>Litchville</t>
  </si>
  <si>
    <t>Huron</t>
  </si>
  <si>
    <t>Elwood</t>
  </si>
  <si>
    <t>Mountain Home</t>
  </si>
  <si>
    <t>Lochbuie</t>
  </si>
  <si>
    <t>Polaris</t>
  </si>
  <si>
    <t>Nome</t>
  </si>
  <si>
    <t>Iroquois</t>
  </si>
  <si>
    <t>Fielding</t>
  </si>
  <si>
    <t>Rock River town</t>
  </si>
  <si>
    <t>Northglenn</t>
  </si>
  <si>
    <t>Wisdom</t>
  </si>
  <si>
    <t>Oriska</t>
  </si>
  <si>
    <t>Morningside</t>
  </si>
  <si>
    <t>Garland</t>
  </si>
  <si>
    <t>Tie Siding</t>
  </si>
  <si>
    <t>Strasburg</t>
  </si>
  <si>
    <t>Pillsbury</t>
  </si>
  <si>
    <t>Virgil</t>
  </si>
  <si>
    <t>Grouse Creek</t>
  </si>
  <si>
    <t>Basin</t>
  </si>
  <si>
    <t>Thornton</t>
  </si>
  <si>
    <t>Aberdeen</t>
  </si>
  <si>
    <t>Rogers</t>
  </si>
  <si>
    <t>Wessington</t>
  </si>
  <si>
    <t>Honeyville</t>
  </si>
  <si>
    <t>Burlington</t>
  </si>
  <si>
    <t>Watkins</t>
  </si>
  <si>
    <t>Busby</t>
  </si>
  <si>
    <t>Wolsey</t>
  </si>
  <si>
    <t>Howell</t>
  </si>
  <si>
    <t>Byron</t>
  </si>
  <si>
    <t>Westminster</t>
  </si>
  <si>
    <t>Crow Agency</t>
  </si>
  <si>
    <t>Sibley</t>
  </si>
  <si>
    <t>Yale</t>
  </si>
  <si>
    <t>Mantua</t>
  </si>
  <si>
    <t>Cowley</t>
  </si>
  <si>
    <t>Decker</t>
  </si>
  <si>
    <t>Tower City</t>
  </si>
  <si>
    <t>Allen</t>
  </si>
  <si>
    <t>Mantuka</t>
  </si>
  <si>
    <t>Deaver</t>
  </si>
  <si>
    <t>Hooper</t>
  </si>
  <si>
    <t>Fort Smith</t>
  </si>
  <si>
    <t>Valley City</t>
  </si>
  <si>
    <t>Harrington</t>
  </si>
  <si>
    <t>Park Valley</t>
  </si>
  <si>
    <t>Emblem</t>
  </si>
  <si>
    <t>Mosca</t>
  </si>
  <si>
    <t>Garryowen</t>
  </si>
  <si>
    <t>Wimbledon</t>
  </si>
  <si>
    <t>Martin</t>
  </si>
  <si>
    <t>Perry</t>
  </si>
  <si>
    <t>Frannie</t>
  </si>
  <si>
    <t>Algonquin Acres</t>
  </si>
  <si>
    <t>Plymouth</t>
  </si>
  <si>
    <t>Greybull</t>
  </si>
  <si>
    <t>Lodge Grass</t>
  </si>
  <si>
    <t>Brinsmade</t>
  </si>
  <si>
    <t>Tuthill</t>
  </si>
  <si>
    <t>Portage</t>
  </si>
  <si>
    <t>Hyattville</t>
  </si>
  <si>
    <t>Bow Mar</t>
  </si>
  <si>
    <t>Pryor</t>
  </si>
  <si>
    <t>Vetal</t>
  </si>
  <si>
    <t>Riverside</t>
  </si>
  <si>
    <t>Lovell</t>
  </si>
  <si>
    <t>Quietus</t>
  </si>
  <si>
    <t>Flora</t>
  </si>
  <si>
    <t>Avon</t>
  </si>
  <si>
    <t>Snowville</t>
  </si>
  <si>
    <t>Manderson</t>
  </si>
  <si>
    <t>St. Xavier</t>
  </si>
  <si>
    <t>Fort</t>
  </si>
  <si>
    <t>Kingsburg</t>
  </si>
  <si>
    <t>Thatcher</t>
  </si>
  <si>
    <t>Otto</t>
  </si>
  <si>
    <t>Cherry Hills Village</t>
  </si>
  <si>
    <t>Wyola</t>
  </si>
  <si>
    <t>Harlow</t>
  </si>
  <si>
    <t>Tremonton</t>
  </si>
  <si>
    <t>Shell</t>
  </si>
  <si>
    <t>Columbine Valley</t>
  </si>
  <si>
    <t>Chinook</t>
  </si>
  <si>
    <t>Knox</t>
  </si>
  <si>
    <t>Running Water</t>
  </si>
  <si>
    <t>Willard</t>
  </si>
  <si>
    <t>Gillette</t>
  </si>
  <si>
    <t>Deer Trail</t>
  </si>
  <si>
    <t>Cleveland</t>
  </si>
  <si>
    <t>Leeds</t>
  </si>
  <si>
    <t>Amalga</t>
  </si>
  <si>
    <t>Recluse</t>
  </si>
  <si>
    <t>Englewood</t>
  </si>
  <si>
    <t>Corburg</t>
  </si>
  <si>
    <t>Maddock</t>
  </si>
  <si>
    <t>Springfield</t>
  </si>
  <si>
    <t>Cache Junction</t>
  </si>
  <si>
    <t>Rozet</t>
  </si>
  <si>
    <t>Foxfield</t>
  </si>
  <si>
    <t>Fort Belknap Agency</t>
  </si>
  <si>
    <t>Minnewaukan</t>
  </si>
  <si>
    <t>Tabor</t>
  </si>
  <si>
    <t>Clarkston</t>
  </si>
  <si>
    <t>Glendale</t>
  </si>
  <si>
    <t>Harlem</t>
  </si>
  <si>
    <t>Oberon</t>
  </si>
  <si>
    <t>Tyndall</t>
  </si>
  <si>
    <t>Wright</t>
  </si>
  <si>
    <t>Greenwood Village</t>
  </si>
  <si>
    <t>Hays</t>
  </si>
  <si>
    <t>Saint Michael</t>
  </si>
  <si>
    <t>Hyde Park</t>
  </si>
  <si>
    <t>Baggs</t>
  </si>
  <si>
    <t>Littleton</t>
  </si>
  <si>
    <t>Hogeland</t>
  </si>
  <si>
    <t>Tokio</t>
  </si>
  <si>
    <t>Hyrum</t>
  </si>
  <si>
    <t>Lloyd</t>
  </si>
  <si>
    <t>Warwick</t>
  </si>
  <si>
    <t>Lewiston</t>
  </si>
  <si>
    <t>Creston</t>
  </si>
  <si>
    <t>Valley Club Acres</t>
  </si>
  <si>
    <t>Lodgepole</t>
  </si>
  <si>
    <t>York</t>
  </si>
  <si>
    <t>Bruce</t>
  </si>
  <si>
    <t>Lohman</t>
  </si>
  <si>
    <t>Bushnell</t>
  </si>
  <si>
    <t>Mendon</t>
  </si>
  <si>
    <t>Elk Mountain</t>
  </si>
  <si>
    <t>Chimney Rock</t>
  </si>
  <si>
    <t>Gorham</t>
  </si>
  <si>
    <t>Elkton</t>
  </si>
  <si>
    <t>Millville</t>
  </si>
  <si>
    <t>Elmo</t>
  </si>
  <si>
    <t>Chromo</t>
  </si>
  <si>
    <t>Savoy</t>
  </si>
  <si>
    <t>Medora City</t>
  </si>
  <si>
    <t>Newton</t>
  </si>
  <si>
    <t>Encampment</t>
  </si>
  <si>
    <t>Pagosa Springs</t>
  </si>
  <si>
    <t>St. Pauls</t>
  </si>
  <si>
    <t>Sunnyview</t>
  </si>
  <si>
    <t>Nibley</t>
  </si>
  <si>
    <t>Fort Steele</t>
  </si>
  <si>
    <t>Barton</t>
  </si>
  <si>
    <t>Volga</t>
  </si>
  <si>
    <t>North Logan</t>
  </si>
  <si>
    <t>Grand Encampment</t>
  </si>
  <si>
    <t>Lycan</t>
  </si>
  <si>
    <t>Lombard</t>
  </si>
  <si>
    <t>Paradise</t>
  </si>
  <si>
    <t>Hanna</t>
  </si>
  <si>
    <t>Pritchett</t>
  </si>
  <si>
    <t>Radersburg</t>
  </si>
  <si>
    <t>Carbury</t>
  </si>
  <si>
    <t>White</t>
  </si>
  <si>
    <t>Providence</t>
  </si>
  <si>
    <t>Kortes Dam</t>
  </si>
  <si>
    <t>Cecil township</t>
  </si>
  <si>
    <t>Richmond</t>
  </si>
  <si>
    <t>Leo</t>
  </si>
  <si>
    <t>Two Buttes</t>
  </si>
  <si>
    <t>Townsend</t>
  </si>
  <si>
    <t>Kramer</t>
  </si>
  <si>
    <t>Barnard</t>
  </si>
  <si>
    <t>River Heights</t>
  </si>
  <si>
    <t>Medicine Bow</t>
  </si>
  <si>
    <t>Utleyville</t>
  </si>
  <si>
    <t>Winston</t>
  </si>
  <si>
    <t>Landa</t>
  </si>
  <si>
    <t>Bath</t>
  </si>
  <si>
    <t>Smithfield</t>
  </si>
  <si>
    <t>Muddy Gap</t>
  </si>
  <si>
    <t>Alpine</t>
  </si>
  <si>
    <t>Lansford</t>
  </si>
  <si>
    <t>Claremont</t>
  </si>
  <si>
    <t>Trenton</t>
  </si>
  <si>
    <t>Rawlins</t>
  </si>
  <si>
    <t>Bearcreek</t>
  </si>
  <si>
    <t>Maxbass</t>
  </si>
  <si>
    <t>Columbia</t>
  </si>
  <si>
    <t>Wellsville</t>
  </si>
  <si>
    <t>Riner</t>
  </si>
  <si>
    <t>Belfry</t>
  </si>
  <si>
    <t>Newburg</t>
  </si>
  <si>
    <t>Ferney</t>
  </si>
  <si>
    <t>East Carbon</t>
  </si>
  <si>
    <t>Deora</t>
  </si>
  <si>
    <t>Boyd</t>
  </si>
  <si>
    <t>Overly</t>
  </si>
  <si>
    <t>Frederick</t>
  </si>
  <si>
    <t>Helper</t>
  </si>
  <si>
    <t>Ryan Park</t>
  </si>
  <si>
    <t>Fort Lyon</t>
  </si>
  <si>
    <t>Bridger</t>
  </si>
  <si>
    <t>Roth Russell</t>
  </si>
  <si>
    <t>Groton</t>
  </si>
  <si>
    <t>Hiawatha</t>
  </si>
  <si>
    <t>Saratoga</t>
  </si>
  <si>
    <t>Hasty</t>
  </si>
  <si>
    <t>Edgar</t>
  </si>
  <si>
    <t>Souris</t>
  </si>
  <si>
    <t>Hecla</t>
  </si>
  <si>
    <t>Kenilworth</t>
  </si>
  <si>
    <t>Savery</t>
  </si>
  <si>
    <t>Fromberg</t>
  </si>
  <si>
    <t>Westhope</t>
  </si>
  <si>
    <t>Houghton</t>
  </si>
  <si>
    <t>Price</t>
  </si>
  <si>
    <t>Shirley Basin</t>
  </si>
  <si>
    <t>McClave</t>
  </si>
  <si>
    <t>Joliet</t>
  </si>
  <si>
    <t>Willow City</t>
  </si>
  <si>
    <t>Mansfield</t>
  </si>
  <si>
    <t>Scofield</t>
  </si>
  <si>
    <t>Sinclair</t>
  </si>
  <si>
    <t>Ninaview</t>
  </si>
  <si>
    <t>Red Lodge</t>
  </si>
  <si>
    <t>Ordway</t>
  </si>
  <si>
    <t>Sunnyside</t>
  </si>
  <si>
    <t>Walcott</t>
  </si>
  <si>
    <t>Toonerville</t>
  </si>
  <si>
    <t>Gascoyne</t>
  </si>
  <si>
    <t>Putney</t>
  </si>
  <si>
    <t>Wellington</t>
  </si>
  <si>
    <t>Rockvale</t>
  </si>
  <si>
    <t>Rhame</t>
  </si>
  <si>
    <t>Statford</t>
  </si>
  <si>
    <t>Dutch John</t>
  </si>
  <si>
    <t>Roscoe</t>
  </si>
  <si>
    <t>Scranton</t>
  </si>
  <si>
    <t>Stratford</t>
  </si>
  <si>
    <t>Glenrock</t>
  </si>
  <si>
    <t>Canfield</t>
  </si>
  <si>
    <t>Silesia</t>
  </si>
  <si>
    <t>Tacoma Park</t>
  </si>
  <si>
    <t>Lost Springs</t>
  </si>
  <si>
    <t>Eldora Springs</t>
  </si>
  <si>
    <t>Warren</t>
  </si>
  <si>
    <t>Columbus</t>
  </si>
  <si>
    <t>Centerville</t>
  </si>
  <si>
    <t>Orin</t>
  </si>
  <si>
    <t>Erie</t>
  </si>
  <si>
    <t>Flaxton</t>
  </si>
  <si>
    <t>Warner</t>
  </si>
  <si>
    <t>Clearfield</t>
  </si>
  <si>
    <t>Parkerton</t>
  </si>
  <si>
    <t>Gold Hill</t>
  </si>
  <si>
    <t>Alzada</t>
  </si>
  <si>
    <t>Larson</t>
  </si>
  <si>
    <t>Westport</t>
  </si>
  <si>
    <t>Clinton</t>
  </si>
  <si>
    <t>Rolling Hills</t>
  </si>
  <si>
    <t>Hygiene</t>
  </si>
  <si>
    <t>Boyes</t>
  </si>
  <si>
    <t>Lignite</t>
  </si>
  <si>
    <t>Wetonka</t>
  </si>
  <si>
    <t>Farmington</t>
  </si>
  <si>
    <t>Shawnee</t>
  </si>
  <si>
    <t>Jamestown</t>
  </si>
  <si>
    <t>Northgate</t>
  </si>
  <si>
    <t>Bijou Hills</t>
  </si>
  <si>
    <t>Fruit Heights</t>
  </si>
  <si>
    <t>Lafayette</t>
  </si>
  <si>
    <t>Ekalaka</t>
  </si>
  <si>
    <t>Powers Lake</t>
  </si>
  <si>
    <t>Chamberlain</t>
  </si>
  <si>
    <t>Hill Air Force Base</t>
  </si>
  <si>
    <t>Alva</t>
  </si>
  <si>
    <t>Hammond</t>
  </si>
  <si>
    <t>Kaysville</t>
  </si>
  <si>
    <t>Louisville</t>
  </si>
  <si>
    <t>Mill Iron</t>
  </si>
  <si>
    <t>Bismarck</t>
  </si>
  <si>
    <t>Kimball</t>
  </si>
  <si>
    <t>Layton</t>
  </si>
  <si>
    <t>Carlile</t>
  </si>
  <si>
    <t>Lyons</t>
  </si>
  <si>
    <t>Ridge</t>
  </si>
  <si>
    <t>Pukwana</t>
  </si>
  <si>
    <t>North Salt Lake</t>
  </si>
  <si>
    <t>Devils Tower</t>
  </si>
  <si>
    <t>Adel</t>
  </si>
  <si>
    <t>Lyman unorg.</t>
  </si>
  <si>
    <t>Fort Thompson</t>
  </si>
  <si>
    <t>South Weber</t>
  </si>
  <si>
    <t>Hulett</t>
  </si>
  <si>
    <t>Nederland</t>
  </si>
  <si>
    <t>Belt</t>
  </si>
  <si>
    <t>Phoenix unorg.</t>
  </si>
  <si>
    <t>Gann Valley</t>
  </si>
  <si>
    <t>Sunset</t>
  </si>
  <si>
    <t>Moorcroft</t>
  </si>
  <si>
    <t>Niwot</t>
  </si>
  <si>
    <t>Black Eagle</t>
  </si>
  <si>
    <t>Regan</t>
  </si>
  <si>
    <t>Lee's Corner</t>
  </si>
  <si>
    <t>Syracuse</t>
  </si>
  <si>
    <t>The Fort Peck Journal</t>
  </si>
  <si>
    <t>West Poplar</t>
  </si>
  <si>
    <t>Wotanin Wowapi</t>
  </si>
  <si>
    <t>New Haven</t>
  </si>
  <si>
    <t>Peaceful Valley</t>
  </si>
  <si>
    <t>Wilton</t>
  </si>
  <si>
    <t>West Bountiful</t>
  </si>
  <si>
    <t>Oshoto</t>
  </si>
  <si>
    <t>Pinecliffe</t>
  </si>
  <si>
    <t>Eden</t>
  </si>
  <si>
    <t>Wing</t>
  </si>
  <si>
    <t>Arpan</t>
  </si>
  <si>
    <t>West Point</t>
  </si>
  <si>
    <t>Pine Haven</t>
  </si>
  <si>
    <t>Fife</t>
  </si>
  <si>
    <t>Belle Fourche</t>
  </si>
  <si>
    <t>Woods Cross</t>
  </si>
  <si>
    <t>Sundance</t>
  </si>
  <si>
    <t>Salina</t>
  </si>
  <si>
    <t>Fort Shaw</t>
  </si>
  <si>
    <t>Castle Rock</t>
  </si>
  <si>
    <t>Altamont</t>
  </si>
  <si>
    <t>Superior</t>
  </si>
  <si>
    <t>Amenia</t>
  </si>
  <si>
    <t>Altonah</t>
  </si>
  <si>
    <t>Atlantic City</t>
  </si>
  <si>
    <t>Monarch</t>
  </si>
  <si>
    <t>Argusville</t>
  </si>
  <si>
    <t>Hoover</t>
  </si>
  <si>
    <t>Arcadia</t>
  </si>
  <si>
    <t>Burris</t>
  </si>
  <si>
    <t>Wondervu</t>
  </si>
  <si>
    <t>Arthur</t>
  </si>
  <si>
    <t>Newell</t>
  </si>
  <si>
    <t>Bluebell</t>
  </si>
  <si>
    <t>Crowheart</t>
  </si>
  <si>
    <t>Briarwood</t>
  </si>
  <si>
    <t>Nisland</t>
  </si>
  <si>
    <t>Bridgeland</t>
  </si>
  <si>
    <t>Dubois</t>
  </si>
  <si>
    <t>Sand Coulee</t>
  </si>
  <si>
    <t>Vale</t>
  </si>
  <si>
    <t>Ethete</t>
  </si>
  <si>
    <t>Simms</t>
  </si>
  <si>
    <t>Artas</t>
  </si>
  <si>
    <t>Fort Duchesne</t>
  </si>
  <si>
    <t>Fort Washakie</t>
  </si>
  <si>
    <t>St. Peter</t>
  </si>
  <si>
    <t>Davenport</t>
  </si>
  <si>
    <t>Herreid</t>
  </si>
  <si>
    <t>Fruitland</t>
  </si>
  <si>
    <t>Gas Hills</t>
  </si>
  <si>
    <t>Maysville</t>
  </si>
  <si>
    <t>Stockett</t>
  </si>
  <si>
    <t>Embden</t>
  </si>
  <si>
    <t>Hudson</t>
  </si>
  <si>
    <t>Sun River</t>
  </si>
  <si>
    <t>Enderlin</t>
  </si>
  <si>
    <t>Pollock</t>
  </si>
  <si>
    <t>Jeffrey City</t>
  </si>
  <si>
    <t>Mt. Princeton</t>
  </si>
  <si>
    <t>Tracy</t>
  </si>
  <si>
    <t>Fargo city</t>
  </si>
  <si>
    <t>Myton</t>
  </si>
  <si>
    <t>Kinnear</t>
  </si>
  <si>
    <t>Nathrop</t>
  </si>
  <si>
    <t>Ulm</t>
  </si>
  <si>
    <t>Bovee</t>
  </si>
  <si>
    <t>Neola</t>
  </si>
  <si>
    <t>Poncha Springs</t>
  </si>
  <si>
    <t>Vaughan</t>
  </si>
  <si>
    <t>Gardner</t>
  </si>
  <si>
    <t>Dante</t>
  </si>
  <si>
    <t>Lost Cabin</t>
  </si>
  <si>
    <t>Salida</t>
  </si>
  <si>
    <t>Waltham</t>
  </si>
  <si>
    <t>Grandin</t>
  </si>
  <si>
    <t>Geddes</t>
  </si>
  <si>
    <t>Tabonia</t>
  </si>
  <si>
    <t>Lucky Maccamp</t>
  </si>
  <si>
    <t>Harwood</t>
  </si>
  <si>
    <t>Protect Sheet</t>
  </si>
  <si>
    <t>Format Cells - Protection Tab - Select Locked  (Lock all cells that should be protected)</t>
  </si>
  <si>
    <t>Tools - Protection - Protect Sheet/Unprotect Sheet</t>
  </si>
  <si>
    <t xml:space="preserve">Protect VBA </t>
  </si>
  <si>
    <t>Tools - Macros - Visual Basic Editor</t>
  </si>
  <si>
    <t>Tools - VBA Project Properties - Protection Tab - Select Lock project for viewing &amp; enter password twice</t>
  </si>
  <si>
    <t xml:space="preserve">To temporarily unlock, Tools - VBA Project Properties - enter password  </t>
  </si>
  <si>
    <t>Control Scroll of Worksheet</t>
  </si>
  <si>
    <t>Select Worksheet tab - right click - select View Code - modify code as necessary</t>
  </si>
  <si>
    <t>Hide/Unhide sheet</t>
  </si>
  <si>
    <t>Format - Sheet - Hide</t>
  </si>
  <si>
    <t>Greenwood</t>
  </si>
  <si>
    <t>Talmage</t>
  </si>
  <si>
    <t>Lysite</t>
  </si>
  <si>
    <t>Cheyenne Wells</t>
  </si>
  <si>
    <t>Shonkin</t>
  </si>
  <si>
    <t>Hickson</t>
  </si>
  <si>
    <t>Lake Andes</t>
  </si>
  <si>
    <t>Castle Dale</t>
  </si>
  <si>
    <t>Midval</t>
  </si>
  <si>
    <t>Square Butte</t>
  </si>
  <si>
    <t>Horace city</t>
  </si>
  <si>
    <t>Marty</t>
  </si>
  <si>
    <t>Clawson</t>
  </si>
  <si>
    <t>Wild Horse</t>
  </si>
  <si>
    <t>Big Sandy</t>
  </si>
  <si>
    <t>Hunter</t>
  </si>
  <si>
    <t>Mary</t>
  </si>
  <si>
    <t>Pavillion</t>
  </si>
  <si>
    <t>Berthoud Falls</t>
  </si>
  <si>
    <t>Kindred</t>
  </si>
  <si>
    <t>Pickstown</t>
  </si>
  <si>
    <t>Brookvale</t>
  </si>
  <si>
    <t>North River</t>
  </si>
  <si>
    <t>Dumont</t>
  </si>
  <si>
    <t>Fort Benton</t>
  </si>
  <si>
    <t>Oxbow</t>
  </si>
  <si>
    <t>Ravinia</t>
  </si>
  <si>
    <t>Ferron</t>
  </si>
  <si>
    <t>Saint Stephens</t>
  </si>
  <si>
    <t>Empire</t>
  </si>
  <si>
    <t>Geraldine</t>
  </si>
  <si>
    <t>Page</t>
  </si>
  <si>
    <t>Wagner</t>
  </si>
  <si>
    <t>Sand Draw</t>
  </si>
  <si>
    <t>Hopp</t>
  </si>
  <si>
    <t>Prairie Rose</t>
  </si>
  <si>
    <t>Bradley</t>
  </si>
  <si>
    <t>Huntington</t>
  </si>
  <si>
    <t>Shoshoni</t>
  </si>
  <si>
    <t>Idaho Springs</t>
  </si>
  <si>
    <t>Iliad</t>
  </si>
  <si>
    <t>Reile's Acres</t>
  </si>
  <si>
    <t>Carpenter</t>
  </si>
  <si>
    <t>Orangeville</t>
  </si>
  <si>
    <t>South Pass City</t>
  </si>
  <si>
    <t>Silver Plume</t>
  </si>
  <si>
    <t>Antimony</t>
  </si>
  <si>
    <t>Sweetwater Station</t>
  </si>
  <si>
    <t>Loma</t>
  </si>
  <si>
    <t>West Fargo</t>
  </si>
  <si>
    <t>Crocker</t>
  </si>
  <si>
    <t>Capulin</t>
  </si>
  <si>
    <t>Verona</t>
  </si>
  <si>
    <t>Garden City</t>
  </si>
  <si>
    <t>Bryce</t>
  </si>
  <si>
    <t>Hawk Springs</t>
  </si>
  <si>
    <t>Virgelle</t>
  </si>
  <si>
    <t>Calio</t>
  </si>
  <si>
    <t>Naples</t>
  </si>
  <si>
    <t>Bryce Canyon</t>
  </si>
  <si>
    <t>Huntley</t>
  </si>
  <si>
    <t>La Jara</t>
  </si>
  <si>
    <t>Calvin</t>
  </si>
  <si>
    <t>Raymond</t>
  </si>
  <si>
    <t>Escalante</t>
  </si>
  <si>
    <t>Jay Em</t>
  </si>
  <si>
    <t>Manassa</t>
  </si>
  <si>
    <t>Horton</t>
  </si>
  <si>
    <t>Clyde</t>
  </si>
  <si>
    <t>Vienna</t>
  </si>
  <si>
    <t>Hatch</t>
  </si>
  <si>
    <t>La Grange</t>
  </si>
  <si>
    <t>Mogote</t>
  </si>
  <si>
    <t>Ismay-Joe</t>
  </si>
  <si>
    <t>Hannah</t>
  </si>
  <si>
    <t>Henrieville</t>
  </si>
  <si>
    <t>Lagrange</t>
  </si>
  <si>
    <t>Platoro</t>
  </si>
  <si>
    <t>Kinsey</t>
  </si>
  <si>
    <t>Hove Mobile Park</t>
  </si>
  <si>
    <t>Burbank</t>
  </si>
  <si>
    <t>Panguitch</t>
  </si>
  <si>
    <t>Lingle</t>
  </si>
  <si>
    <t>Romeo</t>
  </si>
  <si>
    <t>Miles City</t>
  </si>
  <si>
    <t>Langdon</t>
  </si>
  <si>
    <t>Greenfield</t>
  </si>
  <si>
    <t>Tropic</t>
  </si>
  <si>
    <t>Prairie Center</t>
  </si>
  <si>
    <t>San Acacio</t>
  </si>
  <si>
    <t>Sheffield</t>
  </si>
  <si>
    <t>Hub City</t>
  </si>
  <si>
    <t>Number of Sx</t>
  </si>
  <si>
    <t>TOC CALCULATIONS</t>
  </si>
  <si>
    <t>Top of Cement (feet)</t>
  </si>
  <si>
    <t>Total Depth (feet)</t>
  </si>
  <si>
    <t>Hole Diameter (in.)</t>
  </si>
  <si>
    <t>Casing Diameter (in.)</t>
  </si>
  <si>
    <t>Longstring Diameter (feet)</t>
  </si>
  <si>
    <t>REQ'D CONTINUOUS INTERVAL*</t>
  </si>
  <si>
    <t>*Table 1 in R8 Guidance 34</t>
  </si>
  <si>
    <t>Conversion Factor*</t>
  </si>
  <si>
    <t>Amp (80% Bond)*</t>
  </si>
  <si>
    <t xml:space="preserve">Note: Hole and Casing diameter will </t>
  </si>
  <si>
    <t>automatically populate with longstring</t>
  </si>
  <si>
    <t>selected.</t>
  </si>
  <si>
    <t xml:space="preserve">values after "Draw well diagram" is </t>
  </si>
  <si>
    <t xml:space="preserve">SPUD Date </t>
  </si>
  <si>
    <t>(xx/xx/xxxx)</t>
  </si>
  <si>
    <t>*1/[(D^2 - d^2)*.0009714] (DWA ppt)</t>
  </si>
  <si>
    <t xml:space="preserve">Enter Values in Yellow Box </t>
  </si>
  <si>
    <t>Castle Valley</t>
  </si>
  <si>
    <t>Rockeagle</t>
  </si>
  <si>
    <t>Sanford</t>
  </si>
  <si>
    <t>Volborg</t>
  </si>
  <si>
    <t>Maida</t>
  </si>
  <si>
    <t>Cisco</t>
  </si>
  <si>
    <t>Torrington</t>
  </si>
  <si>
    <t>Flaxville</t>
  </si>
  <si>
    <t>Milton</t>
  </si>
  <si>
    <t>Meckling</t>
  </si>
  <si>
    <t>Veteran</t>
  </si>
  <si>
    <t>Chama</t>
  </si>
  <si>
    <t>Four Buttes</t>
  </si>
  <si>
    <t>Munich</t>
  </si>
  <si>
    <t>Vermillion</t>
  </si>
  <si>
    <t>Moab</t>
  </si>
  <si>
    <t>Yoder</t>
  </si>
  <si>
    <t>Fort Garland</t>
  </si>
  <si>
    <t>Madoc</t>
  </si>
  <si>
    <t>Nekoma</t>
  </si>
  <si>
    <t>Wakonda</t>
  </si>
  <si>
    <t>Thompson</t>
  </si>
  <si>
    <t>Garcia</t>
  </si>
  <si>
    <t>Osnabrock</t>
  </si>
  <si>
    <t>Westerville</t>
  </si>
  <si>
    <t>Beryl</t>
  </si>
  <si>
    <t>Hamilton Dome</t>
  </si>
  <si>
    <t>Jaroso</t>
  </si>
  <si>
    <t>Port of Scobey</t>
  </si>
  <si>
    <t>Sarles</t>
  </si>
  <si>
    <t>Brian Head</t>
  </si>
  <si>
    <t>kirby</t>
  </si>
  <si>
    <t>Mesita</t>
  </si>
  <si>
    <t>Port of Whitetail</t>
  </si>
  <si>
    <t>Grover</t>
  </si>
  <si>
    <t>Cedar City</t>
  </si>
  <si>
    <t>Thermpolois</t>
  </si>
  <si>
    <t>San Luis</t>
  </si>
  <si>
    <t>Wales</t>
  </si>
  <si>
    <t>Henry</t>
  </si>
  <si>
    <t>Enoch</t>
  </si>
  <si>
    <t>San Pablo</t>
  </si>
  <si>
    <t>Whitetail</t>
  </si>
  <si>
    <t>Kranzburg</t>
  </si>
  <si>
    <t>Kanarraville</t>
  </si>
  <si>
    <t>Bloomfield</t>
  </si>
  <si>
    <t>Forbes</t>
  </si>
  <si>
    <t>Rauville</t>
  </si>
  <si>
    <t>Kaycee</t>
  </si>
  <si>
    <t>Olney Springs</t>
  </si>
  <si>
    <t>Fullerton</t>
  </si>
  <si>
    <t>South Shore</t>
  </si>
  <si>
    <t>Newcastle</t>
  </si>
  <si>
    <t>Linch</t>
  </si>
  <si>
    <t>Hodges</t>
  </si>
  <si>
    <t>Guelph</t>
  </si>
  <si>
    <t>Wallace</t>
  </si>
  <si>
    <t>Paragonah</t>
  </si>
  <si>
    <t>Mayoworth</t>
  </si>
  <si>
    <t>Sugar City</t>
  </si>
  <si>
    <t>Hoyt</t>
  </si>
  <si>
    <t>Ludden</t>
  </si>
  <si>
    <t>Parowan</t>
  </si>
  <si>
    <t>Saddlestring</t>
  </si>
  <si>
    <t>Monango</t>
  </si>
  <si>
    <t>Waverly</t>
  </si>
  <si>
    <t>Pintura</t>
  </si>
  <si>
    <t>Sussex</t>
  </si>
  <si>
    <t>Westcliffe</t>
  </si>
  <si>
    <t>Lindsay</t>
  </si>
  <si>
    <t>Oakes</t>
  </si>
  <si>
    <t>Bullhead</t>
  </si>
  <si>
    <t>Wetmore</t>
  </si>
  <si>
    <t>Marsh</t>
  </si>
  <si>
    <t>Keldron</t>
  </si>
  <si>
    <t>Eureka</t>
  </si>
  <si>
    <t>Burns</t>
  </si>
  <si>
    <t>Richey</t>
  </si>
  <si>
    <t>Colgan</t>
  </si>
  <si>
    <t>Kenel</t>
  </si>
  <si>
    <t>Levan</t>
  </si>
  <si>
    <t>Cedaredge</t>
  </si>
  <si>
    <t>Anaconda</t>
  </si>
  <si>
    <t>Crosby</t>
  </si>
  <si>
    <t>Little Eagle</t>
  </si>
  <si>
    <t>Mona</t>
  </si>
  <si>
    <t>Cory</t>
  </si>
  <si>
    <t>Galen</t>
  </si>
  <si>
    <t>Fortuna</t>
  </si>
  <si>
    <t>Mahto</t>
  </si>
  <si>
    <t>Egbert</t>
  </si>
  <si>
    <t>Crawford</t>
  </si>
  <si>
    <t>Lost Creek</t>
  </si>
  <si>
    <t>Noonan</t>
  </si>
  <si>
    <t>Alton</t>
  </si>
  <si>
    <t>Granite Canyon</t>
  </si>
  <si>
    <t>Opportunity</t>
  </si>
  <si>
    <t>McLaughlin</t>
  </si>
  <si>
    <t>Big Water</t>
  </si>
  <si>
    <t>Harriman</t>
  </si>
  <si>
    <t>Eckert</t>
  </si>
  <si>
    <t>Dunn Center</t>
  </si>
  <si>
    <t>Morristown</t>
  </si>
  <si>
    <t>Hillsdale</t>
  </si>
  <si>
    <t>Hotchkiss</t>
  </si>
  <si>
    <t>Warm Springs</t>
  </si>
  <si>
    <t>Halliday</t>
  </si>
  <si>
    <t>Horse Creek</t>
  </si>
  <si>
    <t>Lazear</t>
  </si>
  <si>
    <t>Kildeer</t>
  </si>
  <si>
    <t>Iron Mountain</t>
  </si>
  <si>
    <t>Maher</t>
  </si>
  <si>
    <t>Plevna</t>
  </si>
  <si>
    <t>Manning</t>
  </si>
  <si>
    <t>Wakpala</t>
  </si>
  <si>
    <t>Mount Carmel</t>
  </si>
  <si>
    <t>Meriden</t>
  </si>
  <si>
    <t>Orchard City</t>
  </si>
  <si>
    <t>Walker</t>
  </si>
  <si>
    <t>Orderville</t>
  </si>
  <si>
    <t>Pine Bluffs</t>
  </si>
  <si>
    <t>Paonia</t>
  </si>
  <si>
    <t>Armells</t>
  </si>
  <si>
    <t>Werner</t>
  </si>
  <si>
    <t>Watauga</t>
  </si>
  <si>
    <t>Abraham</t>
  </si>
  <si>
    <t>Afton</t>
  </si>
  <si>
    <t>Brooks</t>
  </si>
  <si>
    <t>Buffalo Gap</t>
  </si>
  <si>
    <t>Christina</t>
  </si>
  <si>
    <t>Sheyenne city</t>
  </si>
  <si>
    <t>Crazy Horse</t>
  </si>
  <si>
    <t>Auburn</t>
  </si>
  <si>
    <t>Montbello</t>
  </si>
  <si>
    <t>Coffee Creek</t>
  </si>
  <si>
    <t>Garrison</t>
  </si>
  <si>
    <t>Bedford</t>
  </si>
  <si>
    <t>Montclair</t>
  </si>
  <si>
    <t>Danvers</t>
  </si>
  <si>
    <t>Hague</t>
  </si>
  <si>
    <t>Hinckley</t>
  </si>
  <si>
    <t>Cokeville</t>
  </si>
  <si>
    <t>Denton</t>
  </si>
  <si>
    <t>Hazelton</t>
  </si>
  <si>
    <t>Fairburn</t>
  </si>
  <si>
    <t>Holden</t>
  </si>
  <si>
    <t>Diamondville</t>
  </si>
  <si>
    <t>Dove Creek</t>
  </si>
  <si>
    <t>Everson</t>
  </si>
  <si>
    <t>Linton</t>
  </si>
  <si>
    <t>Hermosa</t>
  </si>
  <si>
    <t>Kanosh</t>
  </si>
  <si>
    <t>Etna</t>
  </si>
  <si>
    <t>Rico</t>
  </si>
  <si>
    <t>Pringle</t>
  </si>
  <si>
    <t>Leamington</t>
  </si>
  <si>
    <t>Forestgrove</t>
  </si>
  <si>
    <t>Bettes</t>
  </si>
  <si>
    <t>Lynndyl</t>
  </si>
  <si>
    <t>Fontenelle</t>
  </si>
  <si>
    <t>Garneill</t>
  </si>
  <si>
    <t>Glenfield</t>
  </si>
  <si>
    <t>Ethan</t>
  </si>
  <si>
    <t>Meadow</t>
  </si>
  <si>
    <t>Freedom</t>
  </si>
  <si>
    <t>Grass Range</t>
  </si>
  <si>
    <t>Grace City</t>
  </si>
  <si>
    <t>Loomis</t>
  </si>
  <si>
    <t>Oak City</t>
  </si>
  <si>
    <t>Deckers</t>
  </si>
  <si>
    <t>Grassrange</t>
  </si>
  <si>
    <t>Juanita</t>
  </si>
  <si>
    <t>Mitchell</t>
  </si>
  <si>
    <t>Oasis</t>
  </si>
  <si>
    <t>Franktown</t>
  </si>
  <si>
    <t>Hanover</t>
  </si>
  <si>
    <t>Scipio</t>
  </si>
  <si>
    <t>Hamsfork</t>
  </si>
  <si>
    <t>Highlands Ranch</t>
  </si>
  <si>
    <t>Hilger</t>
  </si>
  <si>
    <t>Golva</t>
  </si>
  <si>
    <t>Andover</t>
  </si>
  <si>
    <t>Croydon</t>
  </si>
  <si>
    <t>Kemmerer</t>
  </si>
  <si>
    <t>Larkspur</t>
  </si>
  <si>
    <t>Sentinel Butte</t>
  </si>
  <si>
    <t>La Barge</t>
  </si>
  <si>
    <t>Maiden</t>
  </si>
  <si>
    <t>Trotters</t>
  </si>
  <si>
    <t>Butler</t>
  </si>
  <si>
    <t>Mountain Green</t>
  </si>
  <si>
    <t>Opal</t>
  </si>
  <si>
    <t>Moore</t>
  </si>
  <si>
    <t>Crandall</t>
  </si>
  <si>
    <t>Circleville</t>
  </si>
  <si>
    <t>Lonetree</t>
  </si>
  <si>
    <t>Moulton</t>
  </si>
  <si>
    <t>Gilby city</t>
  </si>
  <si>
    <t>Grenville</t>
  </si>
  <si>
    <t>Greenwich</t>
  </si>
  <si>
    <t>Smoot</t>
  </si>
  <si>
    <t>Louviers</t>
  </si>
  <si>
    <t>Ross Fork</t>
  </si>
  <si>
    <t>Holmquist</t>
  </si>
  <si>
    <t>Thayne</t>
  </si>
  <si>
    <t>Parker</t>
  </si>
  <si>
    <t>Roy</t>
  </si>
  <si>
    <t>Honeyford</t>
  </si>
  <si>
    <t>Kingston</t>
  </si>
  <si>
    <t>Alcova</t>
  </si>
  <si>
    <t>Sedalia</t>
  </si>
  <si>
    <t>Suffolk</t>
  </si>
  <si>
    <t>Inkster</t>
  </si>
  <si>
    <t>Pierpont</t>
  </si>
  <si>
    <t>Marysvale</t>
  </si>
  <si>
    <t>Allendale</t>
  </si>
  <si>
    <t>Typer</t>
  </si>
  <si>
    <t>Kempton</t>
  </si>
  <si>
    <t>Roslyn</t>
  </si>
  <si>
    <t>Arminto</t>
  </si>
  <si>
    <t>Valentine</t>
  </si>
  <si>
    <t>Manvel</t>
  </si>
  <si>
    <t>Waubay</t>
  </si>
  <si>
    <t>Laketown</t>
  </si>
  <si>
    <t>Bar Nunn</t>
  </si>
  <si>
    <t>Beaver Creek</t>
  </si>
  <si>
    <t>Winifred</t>
  </si>
  <si>
    <t>McCanna</t>
  </si>
  <si>
    <t>Webster</t>
  </si>
  <si>
    <t>Bond</t>
  </si>
  <si>
    <t>Apgar</t>
  </si>
  <si>
    <t>Niagara</t>
  </si>
  <si>
    <t>Woodruff</t>
  </si>
  <si>
    <t>Edgerton</t>
  </si>
  <si>
    <t>Bigfork</t>
  </si>
  <si>
    <t>Northwood</t>
  </si>
  <si>
    <t>Astoria</t>
  </si>
  <si>
    <t>Alta</t>
  </si>
  <si>
    <t>Evansville</t>
  </si>
  <si>
    <t>Dotsero</t>
  </si>
  <si>
    <t>Columbia Falls</t>
  </si>
  <si>
    <t>Reynolds</t>
  </si>
  <si>
    <t>Bemis</t>
  </si>
  <si>
    <t>Bluffdale</t>
  </si>
  <si>
    <t>Columbia Heights</t>
  </si>
  <si>
    <t>Brandt</t>
  </si>
  <si>
    <t>Midwest</t>
  </si>
  <si>
    <t>Edwards</t>
  </si>
  <si>
    <t>Coram</t>
  </si>
  <si>
    <t>Cedar Lake</t>
  </si>
  <si>
    <t>Cooperton</t>
  </si>
  <si>
    <t>Mills</t>
  </si>
  <si>
    <t>El Jebel</t>
  </si>
  <si>
    <t>Carson</t>
  </si>
  <si>
    <t>Clear Lake</t>
  </si>
  <si>
    <t>Cottonwood</t>
  </si>
  <si>
    <t>Moneta</t>
  </si>
  <si>
    <t>Gilman</t>
  </si>
  <si>
    <t>Essex</t>
  </si>
  <si>
    <t>Elgin</t>
  </si>
  <si>
    <t>Gary</t>
  </si>
  <si>
    <t>Darper</t>
  </si>
  <si>
    <t>Gypsum</t>
  </si>
  <si>
    <t>Hungry Horse</t>
  </si>
  <si>
    <t>Heil</t>
  </si>
  <si>
    <t>Goodwin</t>
  </si>
  <si>
    <t>Herriman</t>
  </si>
  <si>
    <t>McCoy</t>
  </si>
  <si>
    <t>Leith</t>
  </si>
  <si>
    <t>Holladay</t>
  </si>
  <si>
    <t>Minturn</t>
  </si>
  <si>
    <t>Kila</t>
  </si>
  <si>
    <t>New Leipzig</t>
  </si>
  <si>
    <t>Eagle Butte</t>
  </si>
  <si>
    <t>Kearns</t>
  </si>
  <si>
    <t>Kirtley</t>
  </si>
  <si>
    <t>Pando</t>
  </si>
  <si>
    <t>Lake McDonald</t>
  </si>
  <si>
    <t>Shields</t>
  </si>
  <si>
    <t>Firesteel</t>
  </si>
  <si>
    <t>Magna</t>
  </si>
  <si>
    <t>Lance Creek</t>
  </si>
  <si>
    <t>Redcliff</t>
  </si>
  <si>
    <t>Lakeside</t>
  </si>
  <si>
    <t>Glencross</t>
  </si>
  <si>
    <t>Midvale</t>
  </si>
  <si>
    <t>Lusk</t>
  </si>
  <si>
    <t>Vail</t>
  </si>
  <si>
    <t>Marion</t>
  </si>
  <si>
    <t>Cooperstown</t>
  </si>
  <si>
    <t>Green Grass</t>
  </si>
  <si>
    <t>Murray</t>
  </si>
  <si>
    <t>Manville</t>
  </si>
  <si>
    <t>Wolcott</t>
  </si>
  <si>
    <t>Hannaford</t>
  </si>
  <si>
    <t>Isabel</t>
  </si>
  <si>
    <t>Node</t>
  </si>
  <si>
    <t>Olney</t>
  </si>
  <si>
    <t>Jessie</t>
  </si>
  <si>
    <t>La Plant</t>
  </si>
  <si>
    <t>Van Tassell</t>
  </si>
  <si>
    <t>Broadmoor</t>
  </si>
  <si>
    <t>Sutton</t>
  </si>
  <si>
    <t>Lantry</t>
  </si>
  <si>
    <t>Sandy</t>
  </si>
  <si>
    <t>Cody</t>
  </si>
  <si>
    <t>Cadet Station</t>
  </si>
  <si>
    <t>Polebridge</t>
  </si>
  <si>
    <t>Walum</t>
  </si>
  <si>
    <t>Parade</t>
  </si>
  <si>
    <t>Snowbird</t>
  </si>
  <si>
    <t>Calhan</t>
  </si>
  <si>
    <t>Somers</t>
  </si>
  <si>
    <t>Ridgeview</t>
  </si>
  <si>
    <t>South Jordan</t>
  </si>
  <si>
    <t>Mott City</t>
  </si>
  <si>
    <t>Timber Lake</t>
  </si>
  <si>
    <t>South Salt Lake City</t>
  </si>
  <si>
    <t>Mammoth Hot Springs</t>
  </si>
  <si>
    <t>CO Springs</t>
  </si>
  <si>
    <t>Wayfarer</t>
  </si>
  <si>
    <t>New England</t>
  </si>
  <si>
    <t>Taylorsville</t>
  </si>
  <si>
    <t>Ellicott</t>
  </si>
  <si>
    <t>Whitefish</t>
  </si>
  <si>
    <t>Regent</t>
  </si>
  <si>
    <t>Whitehorse</t>
  </si>
  <si>
    <t>West Jordan</t>
  </si>
  <si>
    <t>Meeteetse</t>
  </si>
  <si>
    <t>Fort Carson</t>
  </si>
  <si>
    <t>Amsterdam</t>
  </si>
  <si>
    <t>Armour</t>
  </si>
  <si>
    <t>West Valley City</t>
  </si>
  <si>
    <t>Fountain</t>
  </si>
  <si>
    <t>Anceney</t>
  </si>
  <si>
    <t>Robinson</t>
  </si>
  <si>
    <t>Corsica</t>
  </si>
  <si>
    <t>Aneth</t>
  </si>
  <si>
    <t>Ralston</t>
  </si>
  <si>
    <t>Green Mountain Falls</t>
  </si>
  <si>
    <t>Belgrade</t>
  </si>
  <si>
    <t>Delmont</t>
  </si>
  <si>
    <t>Blanding</t>
  </si>
  <si>
    <t>Wapiti</t>
  </si>
  <si>
    <t>Ivywild</t>
  </si>
  <si>
    <t>Big Sky</t>
  </si>
  <si>
    <t>Tappen</t>
  </si>
  <si>
    <t>Harrison</t>
  </si>
  <si>
    <t>Bluff</t>
  </si>
  <si>
    <t>Willwood</t>
  </si>
  <si>
    <t>Manitou Springs</t>
  </si>
  <si>
    <t>Joubert</t>
  </si>
  <si>
    <t>Bullfrog</t>
  </si>
  <si>
    <t>Yellowstone National Park</t>
  </si>
  <si>
    <t>Monument</t>
  </si>
  <si>
    <t>Bozeman Hot Springs</t>
  </si>
  <si>
    <t>New Holland</t>
  </si>
  <si>
    <t>Eastland</t>
  </si>
  <si>
    <t>Palmer Lake</t>
  </si>
  <si>
    <t>Churchill</t>
  </si>
  <si>
    <t>Berlin</t>
  </si>
  <si>
    <t>Bowdle</t>
  </si>
  <si>
    <t>Fry Canyon</t>
  </si>
  <si>
    <t>Chugwater</t>
  </si>
  <si>
    <t>Peyton</t>
  </si>
  <si>
    <t>Gallitin Gateway</t>
  </si>
  <si>
    <t>Hosmer</t>
  </si>
  <si>
    <t>Halls Crossing</t>
  </si>
  <si>
    <t>Diamond</t>
  </si>
  <si>
    <t>Ramah</t>
  </si>
  <si>
    <t>Gateway</t>
  </si>
  <si>
    <t>Edgeley</t>
  </si>
  <si>
    <t>Ipswich</t>
  </si>
  <si>
    <t>Hite</t>
  </si>
  <si>
    <t>Glendo</t>
  </si>
  <si>
    <t>Rush</t>
  </si>
  <si>
    <t>Jud</t>
  </si>
  <si>
    <t>La Sal</t>
  </si>
  <si>
    <t>Guernsey</t>
  </si>
  <si>
    <t>Security</t>
  </si>
  <si>
    <t>Manhattan</t>
  </si>
  <si>
    <t>Kulm</t>
  </si>
  <si>
    <t>Mina</t>
  </si>
  <si>
    <t>La Sal Junction</t>
  </si>
  <si>
    <t>Hartville</t>
  </si>
  <si>
    <t>U.S.Air Force Academy</t>
  </si>
  <si>
    <t>Maudlow</t>
  </si>
  <si>
    <t>Lake Powell</t>
  </si>
  <si>
    <t>Slater</t>
  </si>
  <si>
    <t>Menard</t>
  </si>
  <si>
    <t>Ardmore</t>
  </si>
  <si>
    <t>Mexican Hat</t>
  </si>
  <si>
    <t>Sunrise</t>
  </si>
  <si>
    <t>Three Forks</t>
  </si>
  <si>
    <t>Merricourt</t>
  </si>
  <si>
    <t>Burdock</t>
  </si>
  <si>
    <t>Montezuma Creek</t>
  </si>
  <si>
    <t>Uva</t>
  </si>
  <si>
    <t>Trident</t>
  </si>
  <si>
    <t>Nortonville</t>
  </si>
  <si>
    <t>Edgemont</t>
  </si>
  <si>
    <t>Monticello</t>
  </si>
  <si>
    <t>Elizabeth</t>
  </si>
  <si>
    <t>Monument Valley</t>
  </si>
  <si>
    <t>Acme</t>
  </si>
  <si>
    <t>Willow Creek</t>
  </si>
  <si>
    <t>Fredonia</t>
  </si>
  <si>
    <t>Oelrichs</t>
  </si>
  <si>
    <t>Summit Point</t>
  </si>
  <si>
    <t>Matheson</t>
  </si>
  <si>
    <t>Brusett</t>
  </si>
  <si>
    <t>Gackle</t>
  </si>
  <si>
    <t>Oral</t>
  </si>
  <si>
    <t>Ucolo</t>
  </si>
  <si>
    <t>Banner</t>
  </si>
  <si>
    <t>Simla</t>
  </si>
  <si>
    <t>Cohagen</t>
  </si>
  <si>
    <t>Lehr City</t>
  </si>
  <si>
    <t>Axtell</t>
  </si>
  <si>
    <t>Brookside</t>
  </si>
  <si>
    <t>Haxby</t>
  </si>
  <si>
    <t>Napoleon</t>
  </si>
  <si>
    <t>Centerfield</t>
  </si>
  <si>
    <t>Clearmont</t>
  </si>
  <si>
    <t>Jordan</t>
  </si>
  <si>
    <t>Smithwick</t>
  </si>
  <si>
    <t>Dayton</t>
  </si>
  <si>
    <t>Coal Creek</t>
  </si>
  <si>
    <t>Mosby</t>
  </si>
  <si>
    <t>Bantry</t>
  </si>
  <si>
    <t>Chelsea</t>
  </si>
  <si>
    <t>Ephraim</t>
  </si>
  <si>
    <t>Leiter</t>
  </si>
  <si>
    <t>Coaldale</t>
  </si>
  <si>
    <t>Sand Springs</t>
  </si>
  <si>
    <t>Bergen</t>
  </si>
  <si>
    <t>Cresbard</t>
  </si>
  <si>
    <t>Parkman</t>
  </si>
  <si>
    <t>Cotopaxi</t>
  </si>
  <si>
    <t>Van Norman</t>
  </si>
  <si>
    <t>Deering</t>
  </si>
  <si>
    <t>Faulkton</t>
  </si>
  <si>
    <t>Fayette</t>
  </si>
  <si>
    <t>Ranchester</t>
  </si>
  <si>
    <t>Babb</t>
  </si>
  <si>
    <t>Drake</t>
  </si>
  <si>
    <t>Miranda</t>
  </si>
  <si>
    <t>Fountain Green</t>
  </si>
  <si>
    <t>Hillside</t>
  </si>
  <si>
    <t>Blackfoot</t>
  </si>
  <si>
    <t>Granville</t>
  </si>
  <si>
    <t>Norbeck</t>
  </si>
  <si>
    <t>Story</t>
  </si>
  <si>
    <t>Howard</t>
  </si>
  <si>
    <t>Karlsruhe</t>
  </si>
  <si>
    <t>Onaka</t>
  </si>
  <si>
    <t>Gunnision</t>
  </si>
  <si>
    <t>Wolf</t>
  </si>
  <si>
    <t>Penrose</t>
  </si>
  <si>
    <t>Kief</t>
  </si>
  <si>
    <t>Wyarno</t>
  </si>
  <si>
    <t>Rockham</t>
  </si>
  <si>
    <t>Mayfield</t>
  </si>
  <si>
    <t>Williamsburg</t>
  </si>
  <si>
    <t>Upham</t>
  </si>
  <si>
    <t>Seneca</t>
  </si>
  <si>
    <t>Moroni</t>
  </si>
  <si>
    <t>Bondurant</t>
  </si>
  <si>
    <t>Battlement Mesa</t>
  </si>
  <si>
    <t>Port of Del Bonita</t>
  </si>
  <si>
    <t>Velva</t>
  </si>
  <si>
    <t>Wecota</t>
  </si>
  <si>
    <t>Mount Pleasant</t>
  </si>
  <si>
    <t>Port of Pregan</t>
  </si>
  <si>
    <t>Voltaire</t>
  </si>
  <si>
    <t>Zell</t>
  </si>
  <si>
    <t>Pigeon Hollow Junction</t>
  </si>
  <si>
    <t>Cora</t>
  </si>
  <si>
    <t>Glenwood Springs</t>
  </si>
  <si>
    <t>Santa Rita</t>
  </si>
  <si>
    <t>Albee</t>
  </si>
  <si>
    <t>Spring City</t>
  </si>
  <si>
    <t>Daniel</t>
  </si>
  <si>
    <t>Marble</t>
  </si>
  <si>
    <t>St. Mary</t>
  </si>
  <si>
    <t>Burnstad</t>
  </si>
  <si>
    <t>Big Stone City</t>
  </si>
  <si>
    <t>Sterling</t>
  </si>
  <si>
    <t>Marbleton</t>
  </si>
  <si>
    <t>New Castle</t>
  </si>
  <si>
    <t>West Glacier</t>
  </si>
  <si>
    <t>La Bolt</t>
  </si>
  <si>
    <t>Thistle</t>
  </si>
  <si>
    <t>Pinedale</t>
  </si>
  <si>
    <t>Parachute</t>
  </si>
  <si>
    <t>Barber</t>
  </si>
  <si>
    <t>Venturia</t>
  </si>
  <si>
    <t>Labolt</t>
  </si>
  <si>
    <t>Redstone</t>
  </si>
  <si>
    <t>Franklin</t>
  </si>
  <si>
    <t>Wishek</t>
  </si>
  <si>
    <t>Marvin</t>
  </si>
  <si>
    <t>Annabella</t>
  </si>
  <si>
    <t>Bitter Creek</t>
  </si>
  <si>
    <t>Lavina</t>
  </si>
  <si>
    <t>Zeeland</t>
  </si>
  <si>
    <t>Milbank</t>
  </si>
  <si>
    <t>Rulison</t>
  </si>
  <si>
    <t>Revillo</t>
  </si>
  <si>
    <t>Farson</t>
  </si>
  <si>
    <t>Silt</t>
  </si>
  <si>
    <t>Ryegate</t>
  </si>
  <si>
    <t>Arnegard</t>
  </si>
  <si>
    <t>Stockholm</t>
  </si>
  <si>
    <t>Central Valley</t>
  </si>
  <si>
    <t>Granger</t>
  </si>
  <si>
    <t>Slayton</t>
  </si>
  <si>
    <t>Cartwright</t>
  </si>
  <si>
    <t>Strandburg</t>
  </si>
  <si>
    <t>Elsinore</t>
  </si>
  <si>
    <t>Central City</t>
  </si>
  <si>
    <t>Bearmouth</t>
  </si>
  <si>
    <t>Keene</t>
  </si>
  <si>
    <t>Tray</t>
  </si>
  <si>
    <t>Glenwood</t>
  </si>
  <si>
    <t>Little America</t>
  </si>
  <si>
    <t>Rollinsville</t>
  </si>
  <si>
    <t>Drummond</t>
  </si>
  <si>
    <t>Twin Brooks</t>
  </si>
  <si>
    <t>Joseph</t>
  </si>
  <si>
    <t>McKinnon</t>
  </si>
  <si>
    <t>Russell Gulch</t>
  </si>
  <si>
    <t>Rawson</t>
  </si>
  <si>
    <t>Bonesteel</t>
  </si>
  <si>
    <t>Koosharem</t>
  </si>
  <si>
    <t>Point of Rocks</t>
  </si>
  <si>
    <t>Tolland</t>
  </si>
  <si>
    <t>Hall</t>
  </si>
  <si>
    <t>Monroe</t>
  </si>
  <si>
    <t>Quealy</t>
  </si>
  <si>
    <t>Maxville</t>
  </si>
  <si>
    <t>Dallas</t>
  </si>
  <si>
    <t>Redmond</t>
  </si>
  <si>
    <t>Red Desert</t>
  </si>
  <si>
    <t>Granby</t>
  </si>
  <si>
    <t>Philipsburg</t>
  </si>
  <si>
    <t>Coleharbor</t>
  </si>
  <si>
    <t>Reliance</t>
  </si>
  <si>
    <t>Grand Lake</t>
  </si>
  <si>
    <t>Emmet Garrison</t>
  </si>
  <si>
    <t>Fairfax</t>
  </si>
  <si>
    <t>Rock Springs</t>
  </si>
  <si>
    <t>Hot Sulphur Springs</t>
  </si>
  <si>
    <t>Alhambra</t>
  </si>
  <si>
    <t>Max</t>
  </si>
  <si>
    <t>Kremmling</t>
  </si>
  <si>
    <t>Herrick</t>
  </si>
  <si>
    <t>Sigurd</t>
  </si>
  <si>
    <t>Tipton</t>
  </si>
  <si>
    <t>Parshall</t>
  </si>
  <si>
    <t>Elkhorn</t>
  </si>
  <si>
    <t>Riverdale</t>
  </si>
  <si>
    <t>Lucas</t>
  </si>
  <si>
    <t>Venice</t>
  </si>
  <si>
    <t>Wamsutter</t>
  </si>
  <si>
    <t>Tabernash</t>
  </si>
  <si>
    <t>Fresno</t>
  </si>
  <si>
    <t>Ruso</t>
  </si>
  <si>
    <t>St. Charles</t>
  </si>
  <si>
    <t>Coalville</t>
  </si>
  <si>
    <t>Winter Park</t>
  </si>
  <si>
    <t>Gildford</t>
  </si>
  <si>
    <t>Turtle Lake</t>
  </si>
  <si>
    <t>Billsburg</t>
  </si>
  <si>
    <t>Deer Valley</t>
  </si>
  <si>
    <t>Havre</t>
  </si>
  <si>
    <t>Underwood</t>
  </si>
  <si>
    <t>Midland</t>
  </si>
  <si>
    <t>Echo</t>
  </si>
  <si>
    <t>Jackson Hole</t>
  </si>
  <si>
    <t>Blue Mesa</t>
  </si>
  <si>
    <t>Hingham</t>
  </si>
  <si>
    <t>Washburn</t>
  </si>
  <si>
    <t>Milesville</t>
  </si>
  <si>
    <t>Francis</t>
  </si>
  <si>
    <t>Jenny Lake</t>
  </si>
  <si>
    <t>Crested Butte</t>
  </si>
  <si>
    <t>West McLean unorg.</t>
  </si>
  <si>
    <t>Nowlin</t>
  </si>
  <si>
    <t>Henefer</t>
  </si>
  <si>
    <t>Kelly</t>
  </si>
  <si>
    <t>Kremlin</t>
  </si>
  <si>
    <t>White Shield</t>
  </si>
  <si>
    <t>Ottumwa</t>
  </si>
  <si>
    <t>Kamas</t>
  </si>
  <si>
    <t>Moose</t>
  </si>
  <si>
    <t>Laredo</t>
  </si>
  <si>
    <t>Oakley</t>
  </si>
  <si>
    <t>Moran</t>
  </si>
  <si>
    <t>Mt. Crested Butte</t>
  </si>
  <si>
    <t>Port of Wild Horse</t>
  </si>
  <si>
    <t>Bryant</t>
  </si>
  <si>
    <t>Park City</t>
  </si>
  <si>
    <t>Teton Village</t>
  </si>
  <si>
    <t>Ohio</t>
  </si>
  <si>
    <t>Port of Willow Creek</t>
  </si>
  <si>
    <t>Castlewood</t>
  </si>
  <si>
    <t>Peoa</t>
  </si>
  <si>
    <t>Wilson</t>
  </si>
  <si>
    <t>Amp (0% Bond)</t>
  </si>
  <si>
    <t>Amp (100% Bond)</t>
  </si>
  <si>
    <t>(0.2)log A0 + (0.8)log A100</t>
  </si>
  <si>
    <t>Parlin</t>
  </si>
  <si>
    <t>Rocky Boy</t>
  </si>
  <si>
    <t>Hazen</t>
  </si>
  <si>
    <t>Dempster</t>
  </si>
  <si>
    <t>Wanship</t>
  </si>
  <si>
    <t>Evanston</t>
  </si>
  <si>
    <t>Rudyard</t>
  </si>
  <si>
    <t>Pick City</t>
  </si>
  <si>
    <t>Estelline</t>
  </si>
  <si>
    <t>Fort Bridger</t>
  </si>
  <si>
    <t>Powderhorn</t>
  </si>
  <si>
    <t>Stanton</t>
  </si>
  <si>
    <t>Hayti</t>
  </si>
  <si>
    <t>Erda</t>
  </si>
  <si>
    <t>Sapinero</t>
  </si>
  <si>
    <t>pipe diameter (in)</t>
  </si>
  <si>
    <t>cont. interval &gt; 80% bond</t>
  </si>
  <si>
    <t>Zap</t>
  </si>
  <si>
    <t>Hazel</t>
  </si>
  <si>
    <t>Grantsville</t>
  </si>
  <si>
    <t>Somerset</t>
  </si>
  <si>
    <t>Cardwell</t>
  </si>
  <si>
    <t>Greenhaven</t>
  </si>
  <si>
    <t>Mountain View</t>
  </si>
  <si>
    <t>Waunita Hot Springs</t>
  </si>
  <si>
    <t>Clancy</t>
  </si>
  <si>
    <t>East Morton unorg.</t>
  </si>
  <si>
    <t>Greenville</t>
  </si>
  <si>
    <t>Piedmont</t>
  </si>
  <si>
    <t>Corbin</t>
  </si>
  <si>
    <t>Flashe</t>
  </si>
  <si>
    <t>Polo</t>
  </si>
  <si>
    <t>Ibapah</t>
  </si>
  <si>
    <t>Robertson</t>
  </si>
  <si>
    <t>Jefferson City</t>
  </si>
  <si>
    <t>Fort Rice</t>
  </si>
  <si>
    <t>Ree Heights</t>
  </si>
  <si>
    <t>Lake Point</t>
  </si>
  <si>
    <t>Urie</t>
  </si>
  <si>
    <t>Farisita</t>
  </si>
  <si>
    <t>La Hood</t>
  </si>
  <si>
    <t>Glen Ullin</t>
  </si>
  <si>
    <t>St. Lawrence</t>
  </si>
  <si>
    <t>Ophir</t>
  </si>
  <si>
    <t>Montana City</t>
  </si>
  <si>
    <t>Hannover</t>
  </si>
  <si>
    <t>Partoun</t>
  </si>
  <si>
    <t>La Veta</t>
  </si>
  <si>
    <t>Pipestone</t>
  </si>
  <si>
    <t>Hebron</t>
  </si>
  <si>
    <t>Vayland</t>
  </si>
  <si>
    <t>Rush Valley</t>
  </si>
  <si>
    <t>Red Wing</t>
  </si>
  <si>
    <t>Whitehall</t>
  </si>
  <si>
    <t>Huff</t>
  </si>
  <si>
    <t>Stansbury Park</t>
  </si>
  <si>
    <t>Walsenburg</t>
  </si>
  <si>
    <t>Wickes</t>
  </si>
  <si>
    <t>Judson</t>
  </si>
  <si>
    <t>Stockton</t>
  </si>
  <si>
    <t>Osage</t>
  </si>
  <si>
    <t>Arrow Creek</t>
  </si>
  <si>
    <t>Lark</t>
  </si>
  <si>
    <t>Alexandria</t>
  </si>
  <si>
    <t>Tad Park</t>
  </si>
  <si>
    <t>Upton</t>
  </si>
  <si>
    <t>Cowdrey</t>
  </si>
  <si>
    <t>Mandan unorg.</t>
  </si>
  <si>
    <t>Rand</t>
  </si>
  <si>
    <t>Geyser</t>
  </si>
  <si>
    <t>New Salem</t>
  </si>
  <si>
    <t>Farmer</t>
  </si>
  <si>
    <t>Trout Creek</t>
  </si>
  <si>
    <t>Walden</t>
  </si>
  <si>
    <t>Hobson</t>
  </si>
  <si>
    <t>Saint Anthony</t>
  </si>
  <si>
    <t>Fulton</t>
  </si>
  <si>
    <t>Trout Park</t>
  </si>
  <si>
    <t>Kolin</t>
  </si>
  <si>
    <t>Vernon</t>
  </si>
  <si>
    <t>Aspen Park</t>
  </si>
  <si>
    <t>Merino</t>
  </si>
  <si>
    <t>New Town</t>
  </si>
  <si>
    <t>Wendover</t>
  </si>
  <si>
    <t>Bergen Park</t>
  </si>
  <si>
    <t>Moccasin</t>
  </si>
  <si>
    <t>Palermo</t>
  </si>
  <si>
    <t>Camp Crook</t>
  </si>
  <si>
    <t>Ballard</t>
  </si>
  <si>
    <t>Buffalo Creek</t>
  </si>
  <si>
    <t>Stanford</t>
  </si>
  <si>
    <t>Plaza</t>
  </si>
  <si>
    <t>Ladner</t>
  </si>
  <si>
    <t>Columbine Hills</t>
  </si>
  <si>
    <t>Utica</t>
  </si>
  <si>
    <t>White Earth</t>
  </si>
  <si>
    <t>Ludlow</t>
  </si>
  <si>
    <t>Gusher</t>
  </si>
  <si>
    <t>Windham</t>
  </si>
  <si>
    <t>JensEn</t>
  </si>
  <si>
    <t>Conifer</t>
  </si>
  <si>
    <t>Arlee</t>
  </si>
  <si>
    <t>Kloten</t>
  </si>
  <si>
    <t>Redig</t>
  </si>
  <si>
    <t>Lapoint</t>
  </si>
  <si>
    <t>Edgewater</t>
  </si>
  <si>
    <t>Big Arm</t>
  </si>
  <si>
    <t>Lakota</t>
  </si>
  <si>
    <t>Reva</t>
  </si>
  <si>
    <t>Evergreen</t>
  </si>
  <si>
    <t>Mapes</t>
  </si>
  <si>
    <t>Sky Ranch</t>
  </si>
  <si>
    <t>Fenders</t>
  </si>
  <si>
    <t>McVille</t>
  </si>
  <si>
    <t>Deg</t>
  </si>
  <si>
    <t>Min</t>
  </si>
  <si>
    <t>Decimal</t>
  </si>
  <si>
    <t>Latitude</t>
  </si>
  <si>
    <t>Longitude</t>
  </si>
  <si>
    <t>StateMon</t>
  </si>
  <si>
    <t>KS</t>
  </si>
  <si>
    <t>TX</t>
  </si>
  <si>
    <t>KSCity</t>
  </si>
  <si>
    <t>TXCity</t>
  </si>
  <si>
    <t>Amarillo</t>
  </si>
  <si>
    <t>Overland Park</t>
  </si>
  <si>
    <t>Randall</t>
  </si>
  <si>
    <t>Shawnee Mission</t>
  </si>
  <si>
    <t>Boeme</t>
  </si>
  <si>
    <t>Wichita</t>
  </si>
  <si>
    <t>Stephens</t>
  </si>
  <si>
    <t>Collin</t>
  </si>
  <si>
    <t>Kaufman</t>
  </si>
  <si>
    <t>Rockwell</t>
  </si>
  <si>
    <t>Fort Worth</t>
  </si>
  <si>
    <t>Tarrant</t>
  </si>
  <si>
    <t>Houston</t>
  </si>
  <si>
    <t>Fort Bend</t>
  </si>
  <si>
    <t>Harris</t>
  </si>
  <si>
    <t>Montgomery</t>
  </si>
  <si>
    <t>Irving</t>
  </si>
  <si>
    <t>McKinney</t>
  </si>
  <si>
    <t>Odessa</t>
  </si>
  <si>
    <t>Ector</t>
  </si>
  <si>
    <t>Spring</t>
  </si>
  <si>
    <t>Sugar Land</t>
  </si>
  <si>
    <t>The Woodlands</t>
  </si>
  <si>
    <t>Tyler</t>
  </si>
  <si>
    <t>Smith</t>
  </si>
  <si>
    <t>Wichita Falls</t>
  </si>
  <si>
    <t>KSCty</t>
  </si>
  <si>
    <t>TXCty</t>
  </si>
  <si>
    <t>Randlett</t>
  </si>
  <si>
    <t>Foxton</t>
  </si>
  <si>
    <t>Polson</t>
  </si>
  <si>
    <t>Michigan City</t>
  </si>
  <si>
    <t>Harrold</t>
  </si>
  <si>
    <t>Tridell</t>
  </si>
  <si>
    <t>Golden</t>
  </si>
  <si>
    <t>Proctor</t>
  </si>
  <si>
    <t>Pekin</t>
  </si>
  <si>
    <t>Pierre</t>
  </si>
  <si>
    <t>Idledale</t>
  </si>
  <si>
    <t>Petersburg</t>
  </si>
  <si>
    <t>Clayton</t>
  </si>
  <si>
    <t>Whiterocks</t>
  </si>
  <si>
    <t>Indian Hills</t>
  </si>
  <si>
    <t>Rollins</t>
  </si>
  <si>
    <t>Tolna</t>
  </si>
  <si>
    <t>Dimock</t>
  </si>
  <si>
    <t>Kittredge</t>
  </si>
  <si>
    <t>St. Ignatius</t>
  </si>
  <si>
    <t>Whitman</t>
  </si>
  <si>
    <t>Freeman</t>
  </si>
  <si>
    <t>American Fork</t>
  </si>
  <si>
    <t>Swan Lake</t>
  </si>
  <si>
    <t>Kaylor</t>
  </si>
  <si>
    <t>Benjamin</t>
  </si>
  <si>
    <t>Lakewood</t>
  </si>
  <si>
    <t>Yellow Bay</t>
  </si>
  <si>
    <t>Fort Clark</t>
  </si>
  <si>
    <t>Menno</t>
  </si>
  <si>
    <t>Cedar Fort</t>
  </si>
  <si>
    <t>Leyden</t>
  </si>
  <si>
    <t>Augusta</t>
  </si>
  <si>
    <t>Hensler</t>
  </si>
  <si>
    <t>Milltown</t>
  </si>
  <si>
    <t>Cedar Hills</t>
  </si>
  <si>
    <t>Olivet</t>
  </si>
  <si>
    <t>Cedar Valley</t>
  </si>
  <si>
    <t>Morrison</t>
  </si>
  <si>
    <t>Canyon Creek</t>
  </si>
  <si>
    <t>Bathgate</t>
  </si>
  <si>
    <t>Parkston</t>
  </si>
  <si>
    <t>Draper</t>
  </si>
  <si>
    <t>Canyon Ferry</t>
  </si>
  <si>
    <t>Bowesmont</t>
  </si>
  <si>
    <t>Eagle Mountain</t>
  </si>
  <si>
    <t>Pine</t>
  </si>
  <si>
    <t>Charlo</t>
  </si>
  <si>
    <t>Canton City</t>
  </si>
  <si>
    <t>Highmore</t>
  </si>
  <si>
    <t>Elberta</t>
  </si>
  <si>
    <t>Pleasant View</t>
  </si>
  <si>
    <t>Holabird</t>
  </si>
  <si>
    <t>Elk Ridge</t>
  </si>
  <si>
    <t>East Helena</t>
  </si>
  <si>
    <t>Cavalier AFS</t>
  </si>
  <si>
    <t>Tinytown</t>
  </si>
  <si>
    <t>Concrete</t>
  </si>
  <si>
    <t>Stephan</t>
  </si>
  <si>
    <t>Genola</t>
  </si>
  <si>
    <t>Crystal</t>
  </si>
  <si>
    <t>Belvidere</t>
  </si>
  <si>
    <t>Wheat Ridge</t>
  </si>
  <si>
    <t>Marysville</t>
  </si>
  <si>
    <t>Drayton</t>
  </si>
  <si>
    <t>Cactus Flat</t>
  </si>
  <si>
    <t>Highland</t>
  </si>
  <si>
    <t>Pablo</t>
  </si>
  <si>
    <t>Glasston</t>
  </si>
  <si>
    <t>Cedar Pass</t>
  </si>
  <si>
    <t>Lehi</t>
  </si>
  <si>
    <t>Calculated</t>
  </si>
  <si>
    <t>Brandon</t>
  </si>
  <si>
    <t>Pendroy</t>
  </si>
  <si>
    <t>Hensel</t>
  </si>
  <si>
    <t>Lindon</t>
  </si>
  <si>
    <t>Chivington</t>
  </si>
  <si>
    <t>Rimini</t>
  </si>
  <si>
    <t>Mountain</t>
  </si>
  <si>
    <t>Interior</t>
  </si>
  <si>
    <t>Mammoth</t>
  </si>
  <si>
    <t>Eads</t>
  </si>
  <si>
    <t>Ronan</t>
  </si>
  <si>
    <t>Neche</t>
  </si>
  <si>
    <t>Kadoka</t>
  </si>
  <si>
    <t>Mapleton</t>
  </si>
  <si>
    <t>Haswell</t>
  </si>
  <si>
    <t>Unionville</t>
  </si>
  <si>
    <t>Long Valley</t>
  </si>
  <si>
    <t>Orem</t>
  </si>
  <si>
    <t>Sheridan Lake</t>
  </si>
  <si>
    <t>Wolf Creek</t>
  </si>
  <si>
    <t>Saint Thomas</t>
  </si>
  <si>
    <t>Potato Creek</t>
  </si>
  <si>
    <t>Payson</t>
  </si>
  <si>
    <t>Walhalla</t>
  </si>
  <si>
    <t>Wanblee</t>
  </si>
  <si>
    <t>Pleasant Grove</t>
  </si>
  <si>
    <t>Alpena</t>
  </si>
  <si>
    <t>Joplin</t>
  </si>
  <si>
    <t>Salem</t>
  </si>
  <si>
    <t>Flagler</t>
  </si>
  <si>
    <t>Lothair</t>
  </si>
  <si>
    <t>Central Pierce unorg.</t>
  </si>
  <si>
    <t>Lane</t>
  </si>
  <si>
    <t>Santaquin</t>
  </si>
  <si>
    <t>Seibert</t>
  </si>
  <si>
    <t>Port  of Whitlash</t>
  </si>
  <si>
    <t>North Pierce unorg.</t>
  </si>
  <si>
    <t>Wessington Springs</t>
  </si>
  <si>
    <t>Saratoga Springs</t>
  </si>
  <si>
    <t>Stratton</t>
  </si>
  <si>
    <t>Port of Whitlash</t>
  </si>
  <si>
    <t>Orrin</t>
  </si>
  <si>
    <t>Spanish Fork</t>
  </si>
  <si>
    <t>Vona</t>
  </si>
  <si>
    <t>Pleasant Lake</t>
  </si>
  <si>
    <t>Springville</t>
  </si>
  <si>
    <t>Allison</t>
  </si>
  <si>
    <t>Rigby</t>
  </si>
  <si>
    <t>Murdo</t>
  </si>
  <si>
    <t>Vineyard</t>
  </si>
  <si>
    <t>Fortine</t>
  </si>
  <si>
    <t>Silva</t>
  </si>
  <si>
    <t>Okaton</t>
  </si>
  <si>
    <t>Woodland Hills</t>
  </si>
  <si>
    <t>Breen</t>
  </si>
  <si>
    <t>Happy's Inn</t>
  </si>
  <si>
    <t>South Pierce unorg.</t>
  </si>
  <si>
    <t>Van Metre</t>
  </si>
  <si>
    <t>Charleston</t>
  </si>
  <si>
    <t>Libby</t>
  </si>
  <si>
    <t>Wolford</t>
  </si>
  <si>
    <t>Gem Village</t>
  </si>
  <si>
    <t>Manicke</t>
  </si>
  <si>
    <t>Badger</t>
  </si>
  <si>
    <t>Midway</t>
  </si>
  <si>
    <t>Port of Roosville</t>
  </si>
  <si>
    <t>Churchs Ferry</t>
  </si>
  <si>
    <t>Bancroft</t>
  </si>
  <si>
    <t>Hesperus</t>
  </si>
  <si>
    <t>Rexford</t>
  </si>
  <si>
    <t>Crary</t>
  </si>
  <si>
    <t>De Smet</t>
  </si>
  <si>
    <t>Wallsburg</t>
  </si>
  <si>
    <t>Ignacio</t>
  </si>
  <si>
    <t>Stryker</t>
  </si>
  <si>
    <t>Devils Lake</t>
  </si>
  <si>
    <t>Erwin</t>
  </si>
  <si>
    <t>Marvel</t>
  </si>
  <si>
    <t>Trego</t>
  </si>
  <si>
    <t>Doyon</t>
  </si>
  <si>
    <t>Central</t>
  </si>
  <si>
    <t>Southern Ute Indian Reservation</t>
  </si>
  <si>
    <t>Troy</t>
  </si>
  <si>
    <t>Edmore</t>
  </si>
  <si>
    <t>Hetland</t>
  </si>
  <si>
    <t>Dammeron Valley</t>
  </si>
  <si>
    <t>Climax</t>
  </si>
  <si>
    <t>Yaak</t>
  </si>
  <si>
    <t>Hampden</t>
  </si>
  <si>
    <t>Enterprise</t>
  </si>
  <si>
    <t>Alder</t>
  </si>
  <si>
    <t>Penn</t>
  </si>
  <si>
    <t>Lake Preston</t>
  </si>
  <si>
    <t>Gunlock</t>
  </si>
  <si>
    <t>Twin Lakes</t>
  </si>
  <si>
    <t>Southam</t>
  </si>
  <si>
    <t>Manchester</t>
  </si>
  <si>
    <t>Hilldale</t>
  </si>
  <si>
    <t>Bellvue</t>
  </si>
  <si>
    <t>Ennis</t>
  </si>
  <si>
    <t>Starkweather</t>
  </si>
  <si>
    <t>Oldham</t>
  </si>
  <si>
    <t>Hurricane</t>
  </si>
  <si>
    <t>Berthoud</t>
  </si>
  <si>
    <t>Elliott</t>
  </si>
  <si>
    <t>Osceola</t>
  </si>
  <si>
    <t>Ivins</t>
  </si>
  <si>
    <t>Hutchins Ranch</t>
  </si>
  <si>
    <t>La Verkin</t>
  </si>
  <si>
    <t>Estes Park</t>
  </si>
  <si>
    <t>Jefferson Island</t>
  </si>
  <si>
    <t>Englevale</t>
  </si>
  <si>
    <t>Laurin</t>
  </si>
  <si>
    <t>Fort Ramson</t>
  </si>
  <si>
    <t>Junius</t>
  </si>
  <si>
    <t>New Harmony</t>
  </si>
  <si>
    <t>Glen Haven</t>
  </si>
  <si>
    <t>McAllister</t>
  </si>
  <si>
    <t>Pine Valley</t>
  </si>
  <si>
    <t>Kelim</t>
  </si>
  <si>
    <t>Nevada City</t>
  </si>
  <si>
    <t>Grano</t>
  </si>
  <si>
    <t>Nunda</t>
  </si>
  <si>
    <t>Rockville</t>
  </si>
  <si>
    <t>Laporte</t>
  </si>
  <si>
    <t>Orland</t>
  </si>
  <si>
    <t>Saint George</t>
  </si>
  <si>
    <t>Livermore</t>
  </si>
  <si>
    <t>Pony</t>
  </si>
  <si>
    <t>Loraine</t>
  </si>
  <si>
    <t>Prairie Village</t>
  </si>
  <si>
    <t>Santa Clara</t>
  </si>
  <si>
    <t>Loveland</t>
  </si>
  <si>
    <t>McLeod</t>
  </si>
  <si>
    <t>Ramona</t>
  </si>
  <si>
    <t>Springdale</t>
  </si>
  <si>
    <t>Masonville</t>
  </si>
  <si>
    <t>Silver Star</t>
  </si>
  <si>
    <t>Mohall</t>
  </si>
  <si>
    <t>Rutland</t>
  </si>
  <si>
    <t>Toquerville</t>
  </si>
  <si>
    <t>Red Feather Lakes</t>
  </si>
  <si>
    <t>Twin Bridges</t>
  </si>
  <si>
    <t>Sheldon</t>
  </si>
  <si>
    <t>Wentworth</t>
  </si>
  <si>
    <t>Veyo</t>
  </si>
  <si>
    <t>Rustic</t>
  </si>
  <si>
    <t>Varney</t>
  </si>
  <si>
    <t>Tolley</t>
  </si>
  <si>
    <t>Winfred</t>
  </si>
  <si>
    <t>Virgin</t>
  </si>
  <si>
    <t>Timnath</t>
  </si>
  <si>
    <t>Virginia City</t>
  </si>
  <si>
    <t>Virginia Dale</t>
  </si>
  <si>
    <t>Waterloo</t>
  </si>
  <si>
    <t>Deadwood</t>
  </si>
  <si>
    <t>Zion National Park</t>
  </si>
  <si>
    <t>Brockway</t>
  </si>
  <si>
    <t>Bicknell</t>
  </si>
  <si>
    <t>Wilds</t>
  </si>
  <si>
    <t>Circle</t>
  </si>
  <si>
    <t>Lead</t>
  </si>
  <si>
    <t>Vida</t>
  </si>
  <si>
    <t>Maurice</t>
  </si>
  <si>
    <t>Hanksville</t>
  </si>
  <si>
    <t>Boncarbo</t>
  </si>
  <si>
    <t>Sherwood</t>
  </si>
  <si>
    <t>Branson</t>
  </si>
  <si>
    <t>Pluma</t>
  </si>
  <si>
    <t>Cokedale</t>
  </si>
  <si>
    <t>Checkerboard</t>
  </si>
  <si>
    <t>Teasdale</t>
  </si>
  <si>
    <t>Delhi</t>
  </si>
  <si>
    <t>Lennep</t>
  </si>
  <si>
    <t>Abercrombie</t>
  </si>
  <si>
    <t>St. Onge</t>
  </si>
  <si>
    <t>Torrey</t>
  </si>
  <si>
    <t>Gulnare</t>
  </si>
  <si>
    <t>Martinsdale</t>
  </si>
  <si>
    <t>Barney</t>
  </si>
  <si>
    <t>Terraville</t>
  </si>
  <si>
    <t>Heohne</t>
  </si>
  <si>
    <t>Ringling</t>
  </si>
  <si>
    <t>Christine</t>
  </si>
  <si>
    <t>Whitewood</t>
  </si>
  <si>
    <t>Farr West</t>
  </si>
  <si>
    <t>Jansen</t>
  </si>
  <si>
    <t>Colfax</t>
  </si>
  <si>
    <t>Beresford</t>
  </si>
  <si>
    <t>Harrisville</t>
  </si>
  <si>
    <t>Kim</t>
  </si>
  <si>
    <t>White Sulphur Springs</t>
  </si>
  <si>
    <t>Dwight</t>
  </si>
  <si>
    <t>Canton</t>
  </si>
  <si>
    <t>Alberton</t>
  </si>
  <si>
    <t>Fairmount</t>
  </si>
  <si>
    <t>Huntsville</t>
  </si>
  <si>
    <t>Model</t>
  </si>
  <si>
    <t>De Borgia</t>
  </si>
  <si>
    <t>Galchutt</t>
  </si>
  <si>
    <t>Harrisburg</t>
  </si>
  <si>
    <t>North Odgen</t>
  </si>
  <si>
    <t>Sopris</t>
  </si>
  <si>
    <t>Haugan</t>
  </si>
  <si>
    <t>Geneseo</t>
  </si>
  <si>
    <t>Starkville</t>
  </si>
  <si>
    <t>Great Bend</t>
  </si>
  <si>
    <t>Lennox</t>
  </si>
  <si>
    <t>Plain City</t>
  </si>
  <si>
    <t>Lozeau</t>
  </si>
  <si>
    <t>Hankinson</t>
  </si>
  <si>
    <t>Shindler</t>
  </si>
  <si>
    <t>Trinchera</t>
  </si>
  <si>
    <t>Saltese</t>
  </si>
  <si>
    <t>Lidgerwood</t>
  </si>
  <si>
    <t>Trinidad</t>
  </si>
  <si>
    <t>St. Regis</t>
  </si>
  <si>
    <t>Mantador</t>
  </si>
  <si>
    <t>Tea</t>
  </si>
  <si>
    <t>Tyrone</t>
  </si>
  <si>
    <t>Wahpeton</t>
  </si>
  <si>
    <t>Worthing</t>
  </si>
  <si>
    <t>South Odgen</t>
  </si>
  <si>
    <t>Villegreen</t>
  </si>
  <si>
    <t>Taft</t>
  </si>
  <si>
    <t>Kennebec</t>
  </si>
  <si>
    <t>Tarkio</t>
  </si>
  <si>
    <t>Wyndmere</t>
  </si>
  <si>
    <t>Bonner</t>
  </si>
  <si>
    <t>Washington Terrace</t>
  </si>
  <si>
    <t>Boyero</t>
  </si>
  <si>
    <t>Belcourt</t>
  </si>
  <si>
    <t>Oacoma</t>
  </si>
  <si>
    <t>West Haven</t>
  </si>
  <si>
    <t>Genoa</t>
  </si>
  <si>
    <t>Condon</t>
  </si>
  <si>
    <t>Dunseith</t>
  </si>
  <si>
    <t>Presho</t>
  </si>
  <si>
    <t>Hugo</t>
  </si>
  <si>
    <t>Evaro</t>
  </si>
  <si>
    <t>Mylo</t>
  </si>
  <si>
    <t>Karval</t>
  </si>
  <si>
    <t>Frenchtown</t>
  </si>
  <si>
    <t>Nanson</t>
  </si>
  <si>
    <t>Limon</t>
  </si>
  <si>
    <t>Greenough</t>
  </si>
  <si>
    <t>Huson</t>
  </si>
  <si>
    <t>Rolla</t>
  </si>
  <si>
    <t>Britton</t>
  </si>
  <si>
    <t>Saint John</t>
  </si>
  <si>
    <t>Fleming</t>
  </si>
  <si>
    <t>Lolo Hot Springs</t>
  </si>
  <si>
    <t>San Haven</t>
  </si>
  <si>
    <t>Hillhead</t>
  </si>
  <si>
    <t>Iliff</t>
  </si>
  <si>
    <t>Cogswell</t>
  </si>
  <si>
    <t>Padroni</t>
  </si>
  <si>
    <t>Potomac</t>
  </si>
  <si>
    <t>Crete</t>
  </si>
  <si>
    <t>Peetz</t>
  </si>
  <si>
    <t>Seeley Lake</t>
  </si>
  <si>
    <t>Delamere</t>
  </si>
  <si>
    <t>Newark</t>
  </si>
  <si>
    <t>Turah</t>
  </si>
  <si>
    <t>Forman</t>
  </si>
  <si>
    <t>Veblen</t>
  </si>
  <si>
    <t>Klein</t>
  </si>
  <si>
    <t>Gwinner</t>
  </si>
  <si>
    <t>Bridgewater</t>
  </si>
  <si>
    <t>Havana</t>
  </si>
  <si>
    <t>Canistota</t>
  </si>
  <si>
    <t>Colbran</t>
  </si>
  <si>
    <t>De Beque</t>
  </si>
  <si>
    <t>Stirum</t>
  </si>
  <si>
    <t>Fruita</t>
  </si>
  <si>
    <t>Brisbin</t>
  </si>
  <si>
    <t>Straubville</t>
  </si>
  <si>
    <t>Fruitvale</t>
  </si>
  <si>
    <t>Chico Hot Springs</t>
  </si>
  <si>
    <t>Goodrich</t>
  </si>
  <si>
    <t>Clyde Park</t>
  </si>
  <si>
    <t>McClusky</t>
  </si>
  <si>
    <t>Spencer</t>
  </si>
  <si>
    <t>Glade Park</t>
  </si>
  <si>
    <t>Cooke City</t>
  </si>
  <si>
    <t>Corwin Springs</t>
  </si>
  <si>
    <t>Cannon Ball</t>
  </si>
  <si>
    <t>Unityville</t>
  </si>
  <si>
    <t>Emigrant</t>
  </si>
  <si>
    <t>Fort Yates</t>
  </si>
  <si>
    <t>Mack</t>
  </si>
  <si>
    <t>Gardiner</t>
  </si>
  <si>
    <t>Selfridge</t>
  </si>
  <si>
    <t>Jardine</t>
  </si>
  <si>
    <t>Solen</t>
  </si>
  <si>
    <t>Molina</t>
  </si>
  <si>
    <t>Leola</t>
  </si>
  <si>
    <t>Palisade</t>
  </si>
  <si>
    <t>Deep Creek unorg.</t>
  </si>
  <si>
    <t>Long Lake</t>
  </si>
  <si>
    <t>Pray</t>
  </si>
  <si>
    <t>E-Six unorg.</t>
  </si>
  <si>
    <t>Whitewater</t>
  </si>
  <si>
    <t>Silver Gate</t>
  </si>
  <si>
    <t>Marmarth</t>
  </si>
  <si>
    <t>Bethlehem</t>
  </si>
  <si>
    <t>Belfield</t>
  </si>
  <si>
    <t>Wilsall</t>
  </si>
  <si>
    <t>Dickinson</t>
  </si>
  <si>
    <t>Ellsworth AFB</t>
  </si>
  <si>
    <t>Dinosaur</t>
  </si>
  <si>
    <t>Cat Creek</t>
  </si>
  <si>
    <t>Fryburg</t>
  </si>
  <si>
    <t>Elm Springs</t>
  </si>
  <si>
    <t>Elk Springs</t>
  </si>
  <si>
    <t>Gladstone</t>
  </si>
  <si>
    <t>Enning</t>
  </si>
  <si>
    <t>Hamilton</t>
  </si>
  <si>
    <t>Teigen</t>
  </si>
  <si>
    <t>Lefor</t>
  </si>
  <si>
    <t>Fairpoint</t>
  </si>
  <si>
    <t>Maybell</t>
  </si>
  <si>
    <t>Winnett</t>
  </si>
  <si>
    <t>New Hradec</t>
  </si>
  <si>
    <t>Faith</t>
  </si>
  <si>
    <t>Bowdoin</t>
  </si>
  <si>
    <t>Richardton</t>
  </si>
  <si>
    <t>Fort Meade</t>
  </si>
  <si>
    <t>Dodson</t>
  </si>
  <si>
    <t>Hereford</t>
  </si>
  <si>
    <t>Landusky</t>
  </si>
  <si>
    <t>Taylor</t>
  </si>
  <si>
    <t>Howes</t>
  </si>
  <si>
    <t>Lewis</t>
  </si>
  <si>
    <t>Loring</t>
  </si>
  <si>
    <t>Marcus</t>
  </si>
  <si>
    <t>Mancos</t>
  </si>
  <si>
    <t>Malta</t>
  </si>
  <si>
    <t>Hope</t>
  </si>
  <si>
    <t>Maurine</t>
  </si>
  <si>
    <t>Mesa Verde National Park</t>
  </si>
  <si>
    <t>Port of Morgan</t>
  </si>
  <si>
    <t>Luverne</t>
  </si>
  <si>
    <t>Regina</t>
  </si>
  <si>
    <t>Sharon</t>
  </si>
  <si>
    <t>Towaoc</t>
  </si>
  <si>
    <t>Saco</t>
  </si>
  <si>
    <t>Yellow Jacket</t>
  </si>
  <si>
    <t>Buchanan</t>
  </si>
  <si>
    <t>Plainview</t>
  </si>
  <si>
    <t>Cimarron</t>
  </si>
  <si>
    <t>Courtenay</t>
  </si>
  <si>
    <t>Red Owl</t>
  </si>
  <si>
    <t>Crystal Springs</t>
  </si>
  <si>
    <t>Stoneville</t>
  </si>
  <si>
    <t>Naturita</t>
  </si>
  <si>
    <t>Dupuyer</t>
  </si>
  <si>
    <t>Sturgis</t>
  </si>
  <si>
    <t>Nucla</t>
  </si>
  <si>
    <t>Heart Butte</t>
  </si>
  <si>
    <t>Medina</t>
  </si>
  <si>
    <t>Tilford</t>
  </si>
  <si>
    <t>Olathe</t>
  </si>
  <si>
    <t>Ledger</t>
  </si>
  <si>
    <t>Millarton</t>
  </si>
  <si>
    <t>Union Center</t>
  </si>
  <si>
    <t>Paradox</t>
  </si>
  <si>
    <t>Valier</t>
  </si>
  <si>
    <t>Montpelier</t>
  </si>
  <si>
    <t>White Owl</t>
  </si>
  <si>
    <t>Redvale</t>
  </si>
  <si>
    <t>Spiritwood Lake</t>
  </si>
  <si>
    <t>Belle Creek</t>
  </si>
  <si>
    <t>Streeter</t>
  </si>
  <si>
    <t>Cedar Butte</t>
  </si>
  <si>
    <t>Fort Morgan</t>
  </si>
  <si>
    <t>Biddle</t>
  </si>
  <si>
    <t>Woodworth</t>
  </si>
  <si>
    <t>Mosher</t>
  </si>
  <si>
    <t>Hillrose</t>
  </si>
  <si>
    <t>Epsie</t>
  </si>
  <si>
    <t>Cando</t>
  </si>
  <si>
    <t>Log Lane Village</t>
  </si>
  <si>
    <t>Moorehead</t>
  </si>
  <si>
    <t>Egeland</t>
  </si>
  <si>
    <t>Wood</t>
  </si>
  <si>
    <t>Orchard</t>
  </si>
  <si>
    <t>Olive</t>
  </si>
  <si>
    <t>Hansboro</t>
  </si>
  <si>
    <t>Argonne</t>
  </si>
  <si>
    <t>Snyder</t>
  </si>
  <si>
    <t>Maza</t>
  </si>
  <si>
    <t>Canova</t>
  </si>
  <si>
    <t>Sonnette</t>
  </si>
  <si>
    <t>Perth</t>
  </si>
  <si>
    <t>Carthage</t>
  </si>
  <si>
    <t>Weldona</t>
  </si>
  <si>
    <t>Rocklake</t>
  </si>
  <si>
    <t>Wiggins</t>
  </si>
  <si>
    <t>Fedora</t>
  </si>
  <si>
    <t>Elliston</t>
  </si>
  <si>
    <t>Fowler</t>
  </si>
  <si>
    <t>Clifford</t>
  </si>
  <si>
    <t>Roswell</t>
  </si>
  <si>
    <t>La Junta</t>
  </si>
  <si>
    <t>Goldcreek</t>
  </si>
  <si>
    <t>Cummings</t>
  </si>
  <si>
    <t>Manzanola</t>
  </si>
  <si>
    <t>Helmville</t>
  </si>
  <si>
    <t>Galesburg</t>
  </si>
  <si>
    <t>Baltic</t>
  </si>
  <si>
    <t>Rocky Ford</t>
  </si>
  <si>
    <t>Swink</t>
  </si>
  <si>
    <t>Hatton</t>
  </si>
  <si>
    <t>Buffalo Ridge</t>
  </si>
  <si>
    <t>Timpas</t>
  </si>
  <si>
    <t>Hillsboro</t>
  </si>
  <si>
    <t>Buffalo Trading Post</t>
  </si>
  <si>
    <t>Mildred</t>
  </si>
  <si>
    <t>Mayville</t>
  </si>
  <si>
    <t>Colton</t>
  </si>
  <si>
    <t>Ridgway</t>
  </si>
  <si>
    <t>Terry</t>
  </si>
  <si>
    <t>Portland</t>
  </si>
  <si>
    <t>Conner</t>
  </si>
  <si>
    <t>Crooks</t>
  </si>
  <si>
    <t>Bailey</t>
  </si>
  <si>
    <t>Corvallis</t>
  </si>
  <si>
    <t>Dell Rapids</t>
  </si>
  <si>
    <t>Como</t>
  </si>
  <si>
    <t>Darby</t>
  </si>
  <si>
    <t>Ardoch</t>
  </si>
  <si>
    <t>Ellis</t>
  </si>
  <si>
    <t>Fairplay</t>
  </si>
  <si>
    <t>Conway</t>
  </si>
  <si>
    <t>Garretson</t>
  </si>
  <si>
    <t>Fort Owen</t>
  </si>
  <si>
    <t>Edinburg</t>
  </si>
  <si>
    <t>Hartford</t>
  </si>
  <si>
    <t>Guffey</t>
  </si>
  <si>
    <t>Grantsdale</t>
  </si>
  <si>
    <t>Fairdale</t>
  </si>
  <si>
    <t>Humboldt</t>
  </si>
  <si>
    <t>Hartsel</t>
  </si>
  <si>
    <t>Fordville</t>
  </si>
  <si>
    <t>Humbolt</t>
  </si>
  <si>
    <t>Medicine Springs</t>
  </si>
  <si>
    <t>Forest River</t>
  </si>
  <si>
    <t>Lake George</t>
  </si>
  <si>
    <t>Pinesdale</t>
  </si>
  <si>
    <t>Gardar</t>
  </si>
  <si>
    <t>Stevensville</t>
  </si>
  <si>
    <t>Grafton</t>
  </si>
  <si>
    <t>Renner</t>
  </si>
  <si>
    <t>Tarryall</t>
  </si>
  <si>
    <t>Sula</t>
  </si>
  <si>
    <t>Hoople</t>
  </si>
  <si>
    <t>Rowena</t>
  </si>
  <si>
    <t>Victor</t>
  </si>
  <si>
    <t>Lankin</t>
  </si>
  <si>
    <t>Sherman</t>
  </si>
  <si>
    <t>Woodside</t>
  </si>
  <si>
    <t>Minto</t>
  </si>
  <si>
    <t>Haxtun</t>
  </si>
  <si>
    <t>Crane</t>
  </si>
  <si>
    <t>Nash</t>
  </si>
  <si>
    <t>Valley Springs</t>
  </si>
  <si>
    <t>Holyoke</t>
  </si>
  <si>
    <t>Enid</t>
  </si>
  <si>
    <t>Park River</t>
  </si>
  <si>
    <t>Minneheha</t>
  </si>
  <si>
    <t>Paoli</t>
  </si>
  <si>
    <t>Pisek</t>
  </si>
  <si>
    <t>Colman</t>
  </si>
  <si>
    <t>Lambert</t>
  </si>
  <si>
    <t>Voss</t>
  </si>
  <si>
    <t>Egan</t>
  </si>
  <si>
    <t>Ridgelawn</t>
  </si>
  <si>
    <t>Meredith</t>
  </si>
  <si>
    <t>Savage</t>
  </si>
  <si>
    <t>Blaisdell</t>
  </si>
  <si>
    <t>Snowmass</t>
  </si>
  <si>
    <t>Snowmass Village</t>
  </si>
  <si>
    <t>Carpio</t>
  </si>
  <si>
    <t>Woody Creek</t>
  </si>
  <si>
    <t>Brockton</t>
  </si>
  <si>
    <t>Des Lacs</t>
  </si>
  <si>
    <t>Culbertson</t>
  </si>
  <si>
    <t>Donnybrook</t>
  </si>
  <si>
    <t>Caputa</t>
  </si>
  <si>
    <t>Granada</t>
  </si>
  <si>
    <t>Froid</t>
  </si>
  <si>
    <t>Hartman</t>
  </si>
  <si>
    <t>McCabe</t>
  </si>
  <si>
    <t>Kenmare</t>
  </si>
  <si>
    <t>Creighton</t>
  </si>
  <si>
    <t>Holly</t>
  </si>
  <si>
    <t>Makoti</t>
  </si>
  <si>
    <t>Deer Field</t>
  </si>
  <si>
    <t>Lamar</t>
  </si>
  <si>
    <t>Minot</t>
  </si>
  <si>
    <t>Wiley</t>
  </si>
  <si>
    <t>Angela</t>
  </si>
  <si>
    <t>Ryder</t>
  </si>
  <si>
    <t>Hill City</t>
  </si>
  <si>
    <t>Ashland</t>
  </si>
  <si>
    <t>Sawyer</t>
  </si>
  <si>
    <t>Keystone</t>
  </si>
  <si>
    <t>Baxter</t>
  </si>
  <si>
    <t>Birney</t>
  </si>
  <si>
    <t>Surrey</t>
  </si>
  <si>
    <t>Mystic</t>
  </si>
  <si>
    <t>Brandenberg</t>
  </si>
  <si>
    <t>Tagus</t>
  </si>
  <si>
    <t>New Underwood</t>
  </si>
  <si>
    <t>Boone</t>
  </si>
  <si>
    <t>Cartersville</t>
  </si>
  <si>
    <t>Owanka</t>
  </si>
  <si>
    <t>CO City</t>
  </si>
  <si>
    <t>Colstrip</t>
  </si>
  <si>
    <t>Cathay</t>
  </si>
  <si>
    <t>Quinn</t>
  </si>
  <si>
    <t>North Avondale</t>
  </si>
  <si>
    <t>Emrick</t>
  </si>
  <si>
    <t>Fessenden</t>
  </si>
  <si>
    <t>Rochford</t>
  </si>
  <si>
    <t>Pueblo West</t>
  </si>
  <si>
    <t>Lame Deer</t>
  </si>
  <si>
    <t>Hamberg</t>
  </si>
  <si>
    <t>Rockerville</t>
  </si>
  <si>
    <t>Rye</t>
  </si>
  <si>
    <t>Harvey</t>
  </si>
  <si>
    <t>Scenic</t>
  </si>
  <si>
    <t>Heaton</t>
  </si>
  <si>
    <t>Silver City</t>
  </si>
  <si>
    <t>Rangely</t>
  </si>
  <si>
    <t>Sumatra</t>
  </si>
  <si>
    <t>Hurdsfield</t>
  </si>
  <si>
    <t>Villa Ranchero</t>
  </si>
  <si>
    <t>Thurlow</t>
  </si>
  <si>
    <t>Selz</t>
  </si>
  <si>
    <t>Wall</t>
  </si>
  <si>
    <t>Vananda</t>
  </si>
  <si>
    <t>Sykeston</t>
  </si>
  <si>
    <t>Wasta</t>
  </si>
  <si>
    <t>Homelake</t>
  </si>
  <si>
    <t>Belknap</t>
  </si>
  <si>
    <t>Bison</t>
  </si>
  <si>
    <t>Monte Vista</t>
  </si>
  <si>
    <t>Camas</t>
  </si>
  <si>
    <t>Alkabo</t>
  </si>
  <si>
    <t>Lemmon</t>
  </si>
  <si>
    <t>South Fork</t>
  </si>
  <si>
    <t>Appam</t>
  </si>
  <si>
    <t>Summitville</t>
  </si>
  <si>
    <t>Finch</t>
  </si>
  <si>
    <t>Barr</t>
  </si>
  <si>
    <t>Hathaway</t>
  </si>
  <si>
    <t>Corinth</t>
  </si>
  <si>
    <t>Prairie City</t>
  </si>
  <si>
    <t>Hayden</t>
  </si>
  <si>
    <t>Epping</t>
  </si>
  <si>
    <t>Shadehill</t>
  </si>
  <si>
    <t>Oak Creek</t>
  </si>
  <si>
    <t>McGregor</t>
  </si>
  <si>
    <t>Sorum</t>
  </si>
  <si>
    <t>Phippsburg</t>
  </si>
  <si>
    <t>Lonepine</t>
  </si>
  <si>
    <t>Ray</t>
  </si>
  <si>
    <t>Steamboat Springs</t>
  </si>
  <si>
    <t>Moiese</t>
  </si>
  <si>
    <t>Spring Brook</t>
  </si>
  <si>
    <t>Usta</t>
  </si>
  <si>
    <t>Tonopas</t>
  </si>
  <si>
    <t>Niarada</t>
  </si>
  <si>
    <t>Springbrook</t>
  </si>
  <si>
    <t>White Butte</t>
  </si>
  <si>
    <t>Yampa</t>
  </si>
  <si>
    <t>Noxon</t>
  </si>
  <si>
    <t>Wildrose</t>
  </si>
  <si>
    <t>Williston</t>
  </si>
  <si>
    <t>Perma</t>
  </si>
  <si>
    <t>Zahl</t>
  </si>
  <si>
    <t>Crestone</t>
  </si>
  <si>
    <t>Plains</t>
  </si>
  <si>
    <t>Lebanon</t>
  </si>
  <si>
    <t>Thompson Falls</t>
  </si>
  <si>
    <t>Tolstoy</t>
  </si>
  <si>
    <t>Agency Village</t>
  </si>
  <si>
    <t>Sargents</t>
  </si>
  <si>
    <t>Antelope</t>
  </si>
  <si>
    <t>Claire City</t>
  </si>
  <si>
    <t>Villa Grove</t>
  </si>
  <si>
    <t>Archer</t>
  </si>
  <si>
    <t>Corona</t>
  </si>
  <si>
    <t>Coalridge</t>
  </si>
  <si>
    <t>Hammer</t>
  </si>
  <si>
    <t>Mountain Village</t>
  </si>
  <si>
    <t>Comertown</t>
  </si>
  <si>
    <t>New Effington</t>
  </si>
  <si>
    <t>Dagmar</t>
  </si>
  <si>
    <t>Ortley</t>
  </si>
  <si>
    <t>Peever</t>
  </si>
  <si>
    <t>Placerville</t>
  </si>
  <si>
    <t>Homestead</t>
  </si>
  <si>
    <t>Rosholt</t>
  </si>
  <si>
    <t>Sawpit</t>
  </si>
  <si>
    <t>Medicine Lake</t>
  </si>
  <si>
    <t>Sisseton</t>
  </si>
  <si>
    <t>Slick Rock</t>
  </si>
  <si>
    <t>Outlook</t>
  </si>
  <si>
    <t>Telluride</t>
  </si>
  <si>
    <t>Port of Raymond</t>
  </si>
  <si>
    <t>White Rock</t>
  </si>
  <si>
    <t>Ovid</t>
  </si>
  <si>
    <t>Wilmot</t>
  </si>
  <si>
    <t>Artesian</t>
  </si>
  <si>
    <t>Blue River</t>
  </si>
  <si>
    <t>Reserve</t>
  </si>
  <si>
    <t>Cuthbert</t>
  </si>
  <si>
    <t>Forestburg</t>
  </si>
  <si>
    <t>Copper Mountain</t>
  </si>
  <si>
    <t>Woonsocket</t>
  </si>
  <si>
    <t>Frisco</t>
  </si>
  <si>
    <t>Gregson</t>
  </si>
  <si>
    <t>Batesland</t>
  </si>
  <si>
    <t>Heeney</t>
  </si>
  <si>
    <t>Melrose</t>
  </si>
  <si>
    <t>Denby</t>
  </si>
  <si>
    <t>Rocker</t>
  </si>
  <si>
    <t>Kyle</t>
  </si>
  <si>
    <t>Walkerville</t>
  </si>
  <si>
    <t>Silverthorne</t>
  </si>
  <si>
    <t>Absarokee</t>
  </si>
  <si>
    <t>Oglala</t>
  </si>
  <si>
    <t>Dean</t>
  </si>
  <si>
    <t>Porcupine</t>
  </si>
  <si>
    <t>Florissant</t>
  </si>
  <si>
    <t>Fishtail</t>
  </si>
  <si>
    <t>Red Shirt</t>
  </si>
  <si>
    <t>Molt</t>
  </si>
  <si>
    <t>Sharps Corner</t>
  </si>
  <si>
    <t>Nye</t>
  </si>
  <si>
    <t>Wounded Knee</t>
  </si>
  <si>
    <t>Woodland Park</t>
  </si>
  <si>
    <t>Ashton</t>
  </si>
  <si>
    <t>Akron</t>
  </si>
  <si>
    <t>Athol</t>
  </si>
  <si>
    <t>Reedpoint</t>
  </si>
  <si>
    <t>Brentford</t>
  </si>
  <si>
    <t>Cope</t>
  </si>
  <si>
    <t>Big Timber</t>
  </si>
  <si>
    <t>Last Chance</t>
  </si>
  <si>
    <t>Greycliff</t>
  </si>
  <si>
    <t>Conde</t>
  </si>
  <si>
    <t>Doland</t>
  </si>
  <si>
    <t>Otis</t>
  </si>
  <si>
    <t>Frankfort</t>
  </si>
  <si>
    <t>Woodrow</t>
  </si>
  <si>
    <t>Agawam</t>
  </si>
  <si>
    <t>Briggsdale</t>
  </si>
  <si>
    <t>Northville</t>
  </si>
  <si>
    <t>Collins</t>
  </si>
  <si>
    <t>Redfield</t>
  </si>
  <si>
    <t>Carr</t>
  </si>
  <si>
    <t>Cordova</t>
  </si>
  <si>
    <t>Dacono</t>
  </si>
  <si>
    <t>Dutton</t>
  </si>
  <si>
    <t>Turton</t>
  </si>
  <si>
    <t>Eaton</t>
  </si>
  <si>
    <t>Elwell</t>
  </si>
  <si>
    <t>Power</t>
  </si>
  <si>
    <t>Devon</t>
  </si>
  <si>
    <t>Fort Pierre</t>
  </si>
  <si>
    <t>Evans</t>
  </si>
  <si>
    <t>Dunkirk</t>
  </si>
  <si>
    <t>Hayes</t>
  </si>
  <si>
    <t>Firestone</t>
  </si>
  <si>
    <t>Ethridge</t>
  </si>
  <si>
    <t>Mission Ridge</t>
  </si>
  <si>
    <t>Fort Lupton</t>
  </si>
  <si>
    <t>Ferdig</t>
  </si>
  <si>
    <t>Galata</t>
  </si>
  <si>
    <t>Galeton</t>
  </si>
  <si>
    <t>Kevin</t>
  </si>
  <si>
    <t>Onida</t>
  </si>
  <si>
    <t>Oilmont</t>
  </si>
  <si>
    <t>Mission</t>
  </si>
  <si>
    <t>Gilcrest</t>
  </si>
  <si>
    <t>Okreek</t>
  </si>
  <si>
    <t>Gill</t>
  </si>
  <si>
    <t>Sunburst</t>
  </si>
  <si>
    <t>Gowandas</t>
  </si>
  <si>
    <t>Parmelee</t>
  </si>
  <si>
    <t>Greeley</t>
  </si>
  <si>
    <t>Hysham</t>
  </si>
  <si>
    <t>St. Francis</t>
  </si>
  <si>
    <t>Myers</t>
  </si>
  <si>
    <t>Ione</t>
  </si>
  <si>
    <t>Baylor</t>
  </si>
  <si>
    <t>Colome</t>
  </si>
  <si>
    <t>Johnstown</t>
  </si>
  <si>
    <t>Hamill</t>
  </si>
  <si>
    <t>Keenesburg</t>
  </si>
  <si>
    <t>New Witten</t>
  </si>
  <si>
    <t>Kersey</t>
  </si>
  <si>
    <t>Frazer</t>
  </si>
  <si>
    <t>Wewela</t>
  </si>
  <si>
    <t>La Salle</t>
  </si>
  <si>
    <t>Winner</t>
  </si>
  <si>
    <t>Glentana</t>
  </si>
  <si>
    <t>Center Point</t>
  </si>
  <si>
    <t>Lucerne</t>
  </si>
  <si>
    <t>Larslan</t>
  </si>
  <si>
    <t>Mead</t>
  </si>
  <si>
    <t>Chancellor</t>
  </si>
  <si>
    <t>Milliken</t>
  </si>
  <si>
    <t>Nashua</t>
  </si>
  <si>
    <t>New Raymer</t>
  </si>
  <si>
    <t>Opheim</t>
  </si>
  <si>
    <t>Oswego</t>
  </si>
  <si>
    <t>Hurley</t>
  </si>
  <si>
    <t>Nunn</t>
  </si>
  <si>
    <t>Port of Opheim</t>
  </si>
  <si>
    <t>Peckham</t>
  </si>
  <si>
    <t>St. Marie</t>
  </si>
  <si>
    <t>Platteville</t>
  </si>
  <si>
    <t>Tampico</t>
  </si>
  <si>
    <t>Purcell</t>
  </si>
  <si>
    <t>Vandalia</t>
  </si>
  <si>
    <t>Pearson's Corner</t>
  </si>
  <si>
    <t>Raymer</t>
  </si>
  <si>
    <t>Harlowton</t>
  </si>
  <si>
    <t>Turkey Ridge</t>
  </si>
  <si>
    <t>Roggen</t>
  </si>
  <si>
    <t>Hedgesville</t>
  </si>
  <si>
    <t>Viborg</t>
  </si>
  <si>
    <t>Severance</t>
  </si>
  <si>
    <t>Judith Gap</t>
  </si>
  <si>
    <t>Stoneham</t>
  </si>
  <si>
    <t>Shawmut</t>
  </si>
  <si>
    <t>Vollmar</t>
  </si>
  <si>
    <t>Big Springs</t>
  </si>
  <si>
    <t>Wattenburg</t>
  </si>
  <si>
    <t>Winnecook</t>
  </si>
  <si>
    <t>Dakota Dunes</t>
  </si>
  <si>
    <t>Windsor</t>
  </si>
  <si>
    <t>Elk Point</t>
  </si>
  <si>
    <t>St. Phillip</t>
  </si>
  <si>
    <t>Hale</t>
  </si>
  <si>
    <t>Junction City</t>
  </si>
  <si>
    <t>Idalia</t>
  </si>
  <si>
    <t>Acton</t>
  </si>
  <si>
    <t>McCook Lake</t>
  </si>
  <si>
    <t>Joes</t>
  </si>
  <si>
    <t>Ballantine</t>
  </si>
  <si>
    <t>Nora</t>
  </si>
  <si>
    <t>Kirk</t>
  </si>
  <si>
    <t>North Sioux City</t>
  </si>
  <si>
    <t>Laird</t>
  </si>
  <si>
    <t>Sioux City</t>
  </si>
  <si>
    <t>Wray</t>
  </si>
  <si>
    <t>Laurel</t>
  </si>
  <si>
    <t>Akaska</t>
  </si>
  <si>
    <t>Pillar</t>
  </si>
  <si>
    <t>Glenham</t>
  </si>
  <si>
    <t>Pompeys Pillar</t>
  </si>
  <si>
    <t>Shepherd</t>
  </si>
  <si>
    <t>Java</t>
  </si>
  <si>
    <t>Worden</t>
  </si>
  <si>
    <t>Lowry</t>
  </si>
  <si>
    <t>Mobridge</t>
  </si>
  <si>
    <t>Selby</t>
  </si>
  <si>
    <t>WY | Wind River Shoshone</t>
  </si>
  <si>
    <t>WY | Wind River Arapahoe</t>
  </si>
  <si>
    <t>WY | Wind River Joint</t>
  </si>
  <si>
    <t>Tubing</t>
  </si>
  <si>
    <t>Cherry Creek</t>
  </si>
  <si>
    <t>Dupree</t>
  </si>
  <si>
    <t>Gayville</t>
  </si>
  <si>
    <t>Lesterville</t>
  </si>
  <si>
    <t>Mission Hill</t>
  </si>
  <si>
    <t>Red Elm</t>
  </si>
  <si>
    <t>Red Scaffold</t>
  </si>
  <si>
    <t>Valley View</t>
  </si>
  <si>
    <t>Volin</t>
  </si>
  <si>
    <t>Lower Brule Sioux Tribe of the Lower Brule Reservation</t>
  </si>
  <si>
    <t>Lower Brule</t>
  </si>
  <si>
    <t>The Indian lands of Lower Brule</t>
  </si>
  <si>
    <t>SDOSPR</t>
  </si>
  <si>
    <t>Ogalala Sioux Tribe of the Pine Ridge Reservation</t>
  </si>
  <si>
    <t>Pine Ridge</t>
  </si>
  <si>
    <t>The Indian lands of Pine Ridge</t>
  </si>
  <si>
    <t>SDRSTR</t>
  </si>
  <si>
    <t>Rosebud Sioux Tribe of the Rosebud Indian Reservation</t>
  </si>
  <si>
    <t>Rosebud</t>
  </si>
  <si>
    <t>The Indian lands of Rosebud</t>
  </si>
  <si>
    <t>SDSWDN</t>
  </si>
  <si>
    <t>Passwords: boss , temp for AOR Well  &amp; Well Diagram pages</t>
  </si>
  <si>
    <t>Bottom(ft)</t>
  </si>
  <si>
    <t>Sisseton-Wahpeton Dakota Nation of the Lake Traverse Reservation</t>
  </si>
  <si>
    <t>The Indian lands of Lake Traverse</t>
  </si>
  <si>
    <t>SDYSSD</t>
  </si>
  <si>
    <t>Yankton Sioux Tribe of the Yankton Reservation</t>
  </si>
  <si>
    <t>Yankton</t>
  </si>
  <si>
    <t>The Indian lands of Yankton</t>
  </si>
  <si>
    <t>UTGSVB</t>
  </si>
  <si>
    <t>Skull Valley Band of Goshutes of the Skull Valley Reservation, Utah</t>
  </si>
  <si>
    <t>UT</t>
  </si>
  <si>
    <t>The Indian lands of Skull Valley</t>
  </si>
  <si>
    <t>UTPITU</t>
  </si>
  <si>
    <t>Paiute Indian Tribe of Utah</t>
  </si>
  <si>
    <t>UTSNNW</t>
  </si>
  <si>
    <t>Northwestern Band of Shoshoni Nation</t>
  </si>
  <si>
    <t>The Indian lands of Northwestern Shoshoni</t>
  </si>
  <si>
    <t>UTUTUO</t>
  </si>
  <si>
    <t>Ute IndianTribe of Uintah &amp; Ouray Reservation</t>
  </si>
  <si>
    <t>The Indian lands of Uintah and Ouray</t>
  </si>
  <si>
    <t>WYESTW</t>
  </si>
  <si>
    <t>Eastern Shoshone Tribe of the Wind River Reservation</t>
  </si>
  <si>
    <t>WY</t>
  </si>
  <si>
    <t>The Indian lands of Wind River</t>
  </si>
  <si>
    <t>WYNATW</t>
  </si>
  <si>
    <t>Northern Arapahoe Tribe of the Wind River Reservation</t>
  </si>
  <si>
    <t>WYWRWR</t>
  </si>
  <si>
    <t>Wind River Joint Environmental of the Wind River Reservation</t>
  </si>
  <si>
    <t>Well Type ID</t>
  </si>
  <si>
    <t>Class</t>
  </si>
  <si>
    <t>Type Code</t>
  </si>
  <si>
    <t>Salt Water Disposal (2D)</t>
  </si>
  <si>
    <t>Class II</t>
  </si>
  <si>
    <t>2D</t>
  </si>
  <si>
    <t>Enhanced Recovery (2R)</t>
  </si>
  <si>
    <t>2R</t>
  </si>
  <si>
    <t>Hydrocarbon Storage (2H)</t>
  </si>
  <si>
    <t>2H</t>
  </si>
  <si>
    <t>Class V</t>
  </si>
  <si>
    <t>Hazardous Waste Disposal (1W)</t>
  </si>
  <si>
    <t>Class I</t>
  </si>
  <si>
    <t>1W</t>
  </si>
  <si>
    <t>Non-Hazardous Waste Disposal (1I)</t>
  </si>
  <si>
    <t>1I</t>
  </si>
  <si>
    <t>Deep Radioactive Waste Disposal (1X)</t>
  </si>
  <si>
    <t>1X</t>
  </si>
  <si>
    <t>Commercial Salt Water Disposal (2D)</t>
  </si>
  <si>
    <t>Solution Mining (3G)</t>
  </si>
  <si>
    <t>Class III</t>
  </si>
  <si>
    <t>3G</t>
  </si>
  <si>
    <t>Frasch Mining (3S)</t>
  </si>
  <si>
    <t>3S</t>
  </si>
  <si>
    <t>Uranium Mining (3U)</t>
  </si>
  <si>
    <t>3U</t>
  </si>
  <si>
    <t>Other Class III Well (3X)</t>
  </si>
  <si>
    <t>3X</t>
  </si>
  <si>
    <t>Well Type/Class</t>
  </si>
  <si>
    <t>N/E/C</t>
  </si>
  <si>
    <t>1/4 Sec</t>
  </si>
  <si>
    <t xml:space="preserve">Township </t>
  </si>
  <si>
    <t>Range</t>
  </si>
  <si>
    <t>Yes</t>
  </si>
  <si>
    <t>YN</t>
  </si>
  <si>
    <t>Existing</t>
  </si>
  <si>
    <t>Conversion</t>
  </si>
  <si>
    <t>NEC</t>
  </si>
  <si>
    <t>Oil Field ID</t>
  </si>
  <si>
    <t>Field Name</t>
  </si>
  <si>
    <t>Altamont (Duchesne)</t>
  </si>
  <si>
    <t>Duchesne</t>
  </si>
  <si>
    <t>Altamont (Uintah)</t>
  </si>
  <si>
    <t>Uintah</t>
  </si>
  <si>
    <t>Altamont-Bluebell (Duchesne)</t>
  </si>
  <si>
    <t>Altamont-Bluebell (Uintah)</t>
  </si>
  <si>
    <t>Antelope Creek (Duchesne)</t>
  </si>
  <si>
    <t>Antelope Creek (Uintah)</t>
  </si>
  <si>
    <t>Bluebell (Duchesne)</t>
  </si>
  <si>
    <t>Bluebell (Uintah)</t>
  </si>
  <si>
    <t>Boundary</t>
  </si>
  <si>
    <t>Brennan Bottom</t>
  </si>
  <si>
    <t>Brundage</t>
  </si>
  <si>
    <t>Cedar Rim</t>
  </si>
  <si>
    <t>Coyote Canyon</t>
  </si>
  <si>
    <t>Dirty Devil</t>
  </si>
  <si>
    <t>Duck Creek</t>
  </si>
  <si>
    <t>Eight Mile Flat North</t>
  </si>
  <si>
    <t>Gilsonite</t>
  </si>
  <si>
    <t>Glen Bench</t>
  </si>
  <si>
    <t>Gypsum Hills</t>
  </si>
  <si>
    <t>Horseshoe Bend</t>
  </si>
  <si>
    <t>Island</t>
  </si>
  <si>
    <t>Leland Bench</t>
  </si>
  <si>
    <t>Monument Butte (Duchesne)</t>
  </si>
  <si>
    <t>Monument Butte (Uintah)</t>
  </si>
  <si>
    <t>Natural Buttes</t>
  </si>
  <si>
    <t>Natural Duck</t>
  </si>
  <si>
    <t>Ouray Field</t>
  </si>
  <si>
    <t>Pariette Bench</t>
  </si>
  <si>
    <t>Red Wash</t>
  </si>
  <si>
    <t>Southman Canyon</t>
  </si>
  <si>
    <t>Walker Hollow</t>
  </si>
  <si>
    <t>White River</t>
  </si>
  <si>
    <t>Wonsits Valley</t>
  </si>
  <si>
    <t>Circle Ridge</t>
  </si>
  <si>
    <t>Fremont</t>
  </si>
  <si>
    <t>Lander</t>
  </si>
  <si>
    <t>Maverick Springs</t>
  </si>
  <si>
    <t>Riverton East</t>
  </si>
  <si>
    <t>Rolff Lake</t>
  </si>
  <si>
    <t>Steamboat Butte</t>
  </si>
  <si>
    <t>Winkleman Dome</t>
  </si>
  <si>
    <t>Basin Fruitland</t>
  </si>
  <si>
    <t>La Plata</t>
  </si>
  <si>
    <t>Cache</t>
  </si>
  <si>
    <t>Montezuma</t>
  </si>
  <si>
    <t>Igancio Blanco (Archuleta)</t>
  </si>
  <si>
    <t>Archuleta</t>
  </si>
  <si>
    <t>Igancio Blanco (LaPlata)</t>
  </si>
  <si>
    <t>Red Mesa</t>
  </si>
  <si>
    <t>Roadrunner</t>
  </si>
  <si>
    <t>Sagehen</t>
  </si>
  <si>
    <t>San Juan Basin Coal Degas</t>
  </si>
  <si>
    <t>Sentinel Peak/Marble Wash</t>
  </si>
  <si>
    <t>Tiffany</t>
  </si>
  <si>
    <t>Valencia Canyon</t>
  </si>
  <si>
    <t>Ash Creek</t>
  </si>
  <si>
    <t>Big Horn</t>
  </si>
  <si>
    <t>Benrud</t>
  </si>
  <si>
    <t>Roosevelt</t>
  </si>
  <si>
    <t>East Benrud</t>
  </si>
  <si>
    <t>Rooselvelt</t>
  </si>
  <si>
    <t>Big Knife Field</t>
  </si>
  <si>
    <t>Pondera</t>
  </si>
  <si>
    <t>Blackfoot Tribal A</t>
  </si>
  <si>
    <t>Glacier</t>
  </si>
  <si>
    <t>Cut Bank</t>
  </si>
  <si>
    <t>Deadman's Coulee</t>
  </si>
  <si>
    <t>Landslide Butte</t>
  </si>
  <si>
    <t>Long Creek West</t>
  </si>
  <si>
    <t>Lustre</t>
  </si>
  <si>
    <t>Valley</t>
  </si>
  <si>
    <t>Midfork</t>
  </si>
  <si>
    <t>Mineral Bench</t>
  </si>
  <si>
    <t>Palmer Tesoro CBSU</t>
  </si>
  <si>
    <t>Palomino</t>
  </si>
  <si>
    <t>East Poplar</t>
  </si>
  <si>
    <t>Poplar</t>
  </si>
  <si>
    <t>Reagan Dome</t>
  </si>
  <si>
    <t>Tule Creek</t>
  </si>
  <si>
    <t>Two Medicine (Glacier)</t>
  </si>
  <si>
    <t>Two Medicine (Pondera)</t>
  </si>
  <si>
    <t>Volt</t>
  </si>
  <si>
    <t>Antelope Creek</t>
  </si>
  <si>
    <t>McKenzie</t>
  </si>
  <si>
    <t>Lucky Mound</t>
  </si>
  <si>
    <t>McLean</t>
  </si>
  <si>
    <t>Mandaree</t>
  </si>
  <si>
    <t>Dunn</t>
  </si>
  <si>
    <t>Sheep Mountain</t>
  </si>
  <si>
    <t>Huerfano</t>
  </si>
  <si>
    <t>Spindle</t>
  </si>
  <si>
    <t>Weld</t>
  </si>
  <si>
    <t>McElmo Dome</t>
  </si>
  <si>
    <t>Bois Bed/Saline Zone</t>
  </si>
  <si>
    <t>Rio Blanco</t>
  </si>
  <si>
    <t>Central Piceance Creek Basin</t>
  </si>
  <si>
    <t>Elk Basin, NW</t>
  </si>
  <si>
    <t>Carbon</t>
  </si>
  <si>
    <t>Cat Dr.-Unit 2</t>
  </si>
  <si>
    <t>Petroleum</t>
  </si>
  <si>
    <t>Cupton</t>
  </si>
  <si>
    <t>Fallon</t>
  </si>
  <si>
    <t>Pine, East</t>
  </si>
  <si>
    <t>Wibaux</t>
  </si>
  <si>
    <t>Kevin-Sunburst</t>
  </si>
  <si>
    <t>Toole</t>
  </si>
  <si>
    <t>Little Wall</t>
  </si>
  <si>
    <t>Musselshell</t>
  </si>
  <si>
    <t>Sidney</t>
  </si>
  <si>
    <t>Richland</t>
  </si>
  <si>
    <t>Wright Creek</t>
  </si>
  <si>
    <t>Powder River</t>
  </si>
  <si>
    <t>Red Creek</t>
  </si>
  <si>
    <t>Beanblossom</t>
  </si>
  <si>
    <t>Garfield</t>
  </si>
  <si>
    <t>Dooley</t>
  </si>
  <si>
    <t>Sheridan</t>
  </si>
  <si>
    <t>Blackfoot Cut Bank</t>
  </si>
  <si>
    <t>Cut Bank Tweedy South</t>
  </si>
  <si>
    <t>Richey SW</t>
  </si>
  <si>
    <t>McCone</t>
  </si>
  <si>
    <t>Blackleaf Canyon</t>
  </si>
  <si>
    <t>Teton</t>
  </si>
  <si>
    <t>Kincheloe Sumatra</t>
  </si>
  <si>
    <t>Melstone</t>
  </si>
  <si>
    <t>Cabin Creek</t>
  </si>
  <si>
    <t>E. Lookout Butte</t>
  </si>
  <si>
    <t>North Katy Lake</t>
  </si>
  <si>
    <t>Wildcat</t>
  </si>
  <si>
    <t>Dewey</t>
  </si>
  <si>
    <t>Green River</t>
  </si>
  <si>
    <t>Lisbon</t>
  </si>
  <si>
    <t>San Juan</t>
  </si>
  <si>
    <t>Aneth Unit</t>
  </si>
  <si>
    <t>Jonah</t>
  </si>
  <si>
    <t>E. Pleasant Valley</t>
  </si>
  <si>
    <t>Castle Draw</t>
  </si>
  <si>
    <t>Beluga</t>
  </si>
  <si>
    <t>Sand Wash</t>
  </si>
  <si>
    <t>Humpback</t>
  </si>
  <si>
    <t>Lone Tree</t>
  </si>
  <si>
    <t>Canvasback</t>
  </si>
  <si>
    <t>Rock House Gas</t>
  </si>
  <si>
    <t>NW Sheldon Dome</t>
  </si>
  <si>
    <t>Muddy Ridge</t>
  </si>
  <si>
    <t>Dwyer Unit</t>
  </si>
  <si>
    <t>Pleasant Valley</t>
  </si>
  <si>
    <t>Uteland Butte</t>
  </si>
  <si>
    <t>River Bend Unit</t>
  </si>
  <si>
    <t>NENE</t>
  </si>
  <si>
    <t>NENW</t>
  </si>
  <si>
    <t>NESE</t>
  </si>
  <si>
    <t>NESW</t>
  </si>
  <si>
    <t>NWNE</t>
  </si>
  <si>
    <t>NWNW</t>
  </si>
  <si>
    <t>NWSE</t>
  </si>
  <si>
    <t>NWSW</t>
  </si>
  <si>
    <t>SENE</t>
  </si>
  <si>
    <t>SENW</t>
  </si>
  <si>
    <t>SESE</t>
  </si>
  <si>
    <t>SESW</t>
  </si>
  <si>
    <t>SWNE</t>
  </si>
  <si>
    <t>SWNW</t>
  </si>
  <si>
    <t>SWSE</t>
  </si>
  <si>
    <t>SWSW</t>
  </si>
  <si>
    <t>Qtrsection</t>
  </si>
  <si>
    <t>N</t>
  </si>
  <si>
    <t>E</t>
  </si>
  <si>
    <t>NS</t>
  </si>
  <si>
    <t>EW</t>
  </si>
  <si>
    <t>W</t>
  </si>
  <si>
    <t>feet</t>
  </si>
  <si>
    <t>Well Information</t>
  </si>
  <si>
    <t>City ID</t>
  </si>
  <si>
    <t>City</t>
  </si>
  <si>
    <t>Aurora</t>
  </si>
  <si>
    <t>Bennett</t>
  </si>
  <si>
    <t>Alamosa</t>
  </si>
  <si>
    <t>Byers</t>
  </si>
  <si>
    <t>Arapahoe</t>
  </si>
  <si>
    <t>Arboles</t>
  </si>
  <si>
    <t>Campo</t>
  </si>
  <si>
    <t>Baca</t>
  </si>
  <si>
    <t>Vilas</t>
  </si>
  <si>
    <t>Walsh</t>
  </si>
  <si>
    <t>Caddoa</t>
  </si>
  <si>
    <t>Bent</t>
  </si>
  <si>
    <t>Las Animas</t>
  </si>
  <si>
    <t>Allenspark</t>
  </si>
  <si>
    <t>Boulder</t>
  </si>
  <si>
    <t>Broomfield</t>
  </si>
  <si>
    <t>Buena Vista</t>
  </si>
  <si>
    <t>Chaffee</t>
  </si>
  <si>
    <t>Granite</t>
  </si>
  <si>
    <t>Cheyenne</t>
  </si>
  <si>
    <t>Kit Carson</t>
  </si>
  <si>
    <t>Georgetown</t>
  </si>
  <si>
    <t>Clear Creek</t>
  </si>
  <si>
    <t>Antonito</t>
  </si>
  <si>
    <t>Conejos</t>
  </si>
  <si>
    <t>Blanca</t>
  </si>
  <si>
    <t>Costilla</t>
  </si>
  <si>
    <t>Crowley</t>
  </si>
  <si>
    <t>Silver Cliff</t>
  </si>
  <si>
    <t>Custer</t>
  </si>
  <si>
    <t>Austin</t>
  </si>
  <si>
    <t>Delta</t>
  </si>
  <si>
    <t>Denver</t>
  </si>
  <si>
    <t>Cahone</t>
  </si>
  <si>
    <t>Dolores</t>
  </si>
  <si>
    <t>Blakeland</t>
  </si>
  <si>
    <t>Douglas</t>
  </si>
  <si>
    <t>Basalt</t>
  </si>
  <si>
    <t>Eagle</t>
  </si>
  <si>
    <t>Agate</t>
  </si>
  <si>
    <t>Elbert</t>
  </si>
  <si>
    <t>Kiowa</t>
  </si>
  <si>
    <t>Black Forest</t>
  </si>
  <si>
    <t>El Paso</t>
  </si>
  <si>
    <t>Cascade</t>
  </si>
  <si>
    <t>Canon City</t>
  </si>
  <si>
    <t>Florence</t>
  </si>
  <si>
    <t>Carbondale</t>
  </si>
  <si>
    <t>Black Hawk</t>
  </si>
  <si>
    <t>Gilpin</t>
  </si>
  <si>
    <t>Fraser</t>
  </si>
  <si>
    <t>Grand</t>
  </si>
  <si>
    <t>Almont</t>
  </si>
  <si>
    <t>Gunnison</t>
  </si>
  <si>
    <t>Pitkin</t>
  </si>
  <si>
    <t>Lake City</t>
  </si>
  <si>
    <t>Hinsdale</t>
  </si>
  <si>
    <t>Cuchara</t>
  </si>
  <si>
    <t>Coalmont</t>
  </si>
  <si>
    <t>Jackson</t>
  </si>
  <si>
    <t>Arvada</t>
  </si>
  <si>
    <t>Jefferson</t>
  </si>
  <si>
    <t>Arlington</t>
  </si>
  <si>
    <t>Towner</t>
  </si>
  <si>
    <t>Bethune</t>
  </si>
  <si>
    <t>Leadville</t>
  </si>
  <si>
    <t>Lake</t>
  </si>
  <si>
    <t>Bayfield</t>
  </si>
  <si>
    <t>Larimer</t>
  </si>
  <si>
    <t>Aguilar</t>
  </si>
  <si>
    <t>Weston</t>
  </si>
  <si>
    <t>Arriba</t>
  </si>
  <si>
    <t>Lincoln</t>
  </si>
  <si>
    <t>Atwood</t>
  </si>
  <si>
    <t>Logan</t>
  </si>
  <si>
    <t>Crook</t>
  </si>
  <si>
    <t>Clifton</t>
  </si>
  <si>
    <t>Mesa</t>
  </si>
  <si>
    <t>Creede</t>
  </si>
  <si>
    <t>Mineral</t>
  </si>
  <si>
    <t>Craig</t>
  </si>
  <si>
    <t>Moffat</t>
  </si>
  <si>
    <t>Cortez</t>
  </si>
  <si>
    <t>Bedrock</t>
  </si>
  <si>
    <t>Montrose</t>
  </si>
  <si>
    <t>Brush</t>
  </si>
  <si>
    <t>Morgan</t>
  </si>
  <si>
    <t>Cheraw</t>
  </si>
  <si>
    <t>Otero</t>
  </si>
  <si>
    <t>Ouray</t>
  </si>
  <si>
    <t>Alma</t>
  </si>
  <si>
    <t>Park</t>
  </si>
  <si>
    <t>Grant</t>
  </si>
  <si>
    <t>Amherst</t>
  </si>
  <si>
    <t>Phillips</t>
  </si>
  <si>
    <t>Aspen</t>
  </si>
  <si>
    <t>Bristol</t>
  </si>
  <si>
    <t>Prowers</t>
  </si>
  <si>
    <t>Avondale</t>
  </si>
  <si>
    <t>Pueblo</t>
  </si>
  <si>
    <t>Beulah</t>
  </si>
  <si>
    <t>Meeker</t>
  </si>
  <si>
    <t>Clark</t>
  </si>
  <si>
    <t>Routt</t>
  </si>
  <si>
    <t>Bonanza</t>
  </si>
  <si>
    <t>Saguache</t>
  </si>
  <si>
    <t>Center</t>
  </si>
  <si>
    <t>Norwood</t>
  </si>
  <si>
    <t>San Miguel</t>
  </si>
  <si>
    <t>Julesburg</t>
  </si>
  <si>
    <t>Sedgwick</t>
  </si>
  <si>
    <t>Breckenridge</t>
  </si>
  <si>
    <t>Summit</t>
  </si>
  <si>
    <t>Cripple Creek</t>
  </si>
  <si>
    <t>Teller</t>
  </si>
  <si>
    <t>Divide</t>
  </si>
  <si>
    <t>Anton</t>
  </si>
  <si>
    <t>Washington</t>
  </si>
  <si>
    <t>Ault</t>
  </si>
  <si>
    <t>Pierce</t>
  </si>
  <si>
    <t>Eckley</t>
  </si>
  <si>
    <t>Yuma</t>
  </si>
  <si>
    <t>Del Norte</t>
  </si>
  <si>
    <t>Rio Grande</t>
  </si>
  <si>
    <t>Fort Collins</t>
  </si>
  <si>
    <t>Marshall</t>
  </si>
  <si>
    <t>Silverton</t>
  </si>
  <si>
    <t>Union</t>
  </si>
  <si>
    <t>Ward</t>
  </si>
  <si>
    <t>Helena</t>
  </si>
  <si>
    <t>Lewis and Clark</t>
  </si>
  <si>
    <t>Whitlash</t>
  </si>
  <si>
    <t>Liberty</t>
  </si>
  <si>
    <t>Weldon</t>
  </si>
  <si>
    <t>Cameron</t>
  </si>
  <si>
    <t>Madison</t>
  </si>
  <si>
    <t>Norris</t>
  </si>
  <si>
    <t>Sixteen</t>
  </si>
  <si>
    <t>Meagher</t>
  </si>
  <si>
    <t>Lolo</t>
  </si>
  <si>
    <t>Missoula</t>
  </si>
  <si>
    <t>Beaverton</t>
  </si>
  <si>
    <t>Fairview</t>
  </si>
  <si>
    <t>Silver Bow</t>
  </si>
  <si>
    <t>Highwood</t>
  </si>
  <si>
    <t>Choteau</t>
  </si>
  <si>
    <t>Intake</t>
  </si>
  <si>
    <t>Dawson</t>
  </si>
  <si>
    <t>Lewistown</t>
  </si>
  <si>
    <t>Fergus</t>
  </si>
  <si>
    <t>Westby</t>
  </si>
  <si>
    <t>Operation Date</t>
  </si>
  <si>
    <t>wcheung</t>
  </si>
  <si>
    <t>*multiple entries</t>
  </si>
  <si>
    <t>tblPG_PermitTests</t>
  </si>
  <si>
    <t>MIT ID</t>
  </si>
  <si>
    <t>Test Type</t>
  </si>
  <si>
    <t>Prior to receiving authorization to begin injection</t>
  </si>
  <si>
    <t>tblPG_PermitFR</t>
  </si>
  <si>
    <t>*select from a dropdown list provided by tblPermit_PermitFR</t>
  </si>
  <si>
    <t>tblPG_AOR</t>
  </si>
  <si>
    <t>Name</t>
  </si>
  <si>
    <t>Abandoned</t>
  </si>
  <si>
    <t>TOC Depth</t>
  </si>
  <si>
    <t>CAP Required?</t>
  </si>
  <si>
    <t>Tribal 11-1</t>
  </si>
  <si>
    <t>TOC determined from Temperature log.</t>
  </si>
  <si>
    <t>tblPG_AORAction</t>
  </si>
  <si>
    <t>CA Completion Date</t>
  </si>
  <si>
    <t>tblPG_MonRecords</t>
  </si>
  <si>
    <t>RecLoc ID</t>
  </si>
  <si>
    <t>Address</t>
  </si>
  <si>
    <t>Zip</t>
  </si>
  <si>
    <t>WESCO Operating, Inc.</t>
  </si>
  <si>
    <t>120 S Durbin</t>
  </si>
  <si>
    <t xml:space="preserve">82602-    </t>
  </si>
  <si>
    <t>FR ID*</t>
  </si>
  <si>
    <t>The conceptual plan is for the Permit Writer to enter Permit Generator (PG) to select the specific well that they wish to dump information.</t>
  </si>
  <si>
    <t>The yellow boxes are data entries that are "GIVEN" (i.e. Well ID that is identified when the user selects a well, PG ID #(modification ID), auto number generated for PG tables.)</t>
  </si>
  <si>
    <t>In the Well Type and Location screen in PG, the PW chooses the operator but I don't see a need for this because all wells are already tied to a facility.</t>
  </si>
  <si>
    <t>This option is useful for situations when the company changes hands, but when the operator turns in an application for the first time, this is unnecessary.</t>
  </si>
  <si>
    <t>So I have made the Facility ID a "GIVEN"</t>
  </si>
  <si>
    <t>Note: (this is also repeated in the WellInfo tab)</t>
  </si>
  <si>
    <t>The data dump is based on the QC'd Excel spreadsheet after the PW has checked and analyzed the data.</t>
  </si>
  <si>
    <t>The red boxes are the entries that need to be imported into PG/U2.</t>
  </si>
  <si>
    <t>This will provide the Well ID, Well Auth #, Permit #, and Facility ID.</t>
  </si>
  <si>
    <t>At this point, the preliminary information will have been entered and the well given an Permit # and Well Auth # (we may want to automate this process in the future).</t>
  </si>
  <si>
    <t>Go to the Look Up tab to see the indexed data entries (i.e. plain English text and corresponding U2 recognizable value).</t>
  </si>
  <si>
    <t>**may not include this as it requires interaction with PG/U2</t>
  </si>
  <si>
    <t xml:space="preserve">Note: The PG_PermitFr requires a non-static lookup table from PG, so we may not enter this information.  Please create the link and we can decide to delete as necessary. </t>
  </si>
  <si>
    <t>Miner</t>
  </si>
  <si>
    <t>Flatwillow</t>
  </si>
  <si>
    <t>Brady</t>
  </si>
  <si>
    <t>Broadus</t>
  </si>
  <si>
    <t>Ovando</t>
  </si>
  <si>
    <t>Powell</t>
  </si>
  <si>
    <t>Deer Lodge</t>
  </si>
  <si>
    <t>Crow Rock</t>
  </si>
  <si>
    <t>Prairie</t>
  </si>
  <si>
    <t>Ravalli</t>
  </si>
  <si>
    <t>Bainville</t>
  </si>
  <si>
    <t>East Glacier Park</t>
  </si>
  <si>
    <t>West Yellowstone</t>
  </si>
  <si>
    <t>Gallatin</t>
  </si>
  <si>
    <t>Wise River</t>
  </si>
  <si>
    <t>Beaverhead</t>
  </si>
  <si>
    <t>Hardin</t>
  </si>
  <si>
    <t>Port of Turner</t>
  </si>
  <si>
    <t>Blaine</t>
  </si>
  <si>
    <t>Turner</t>
  </si>
  <si>
    <t>Toston</t>
  </si>
  <si>
    <t>Broadwater</t>
  </si>
  <si>
    <t>Washoe</t>
  </si>
  <si>
    <t>Capitol</t>
  </si>
  <si>
    <t>Carter</t>
  </si>
  <si>
    <t>Neihart</t>
  </si>
  <si>
    <t>Floweree</t>
  </si>
  <si>
    <t>Chouteau</t>
  </si>
  <si>
    <t>Inverness</t>
  </si>
  <si>
    <t>Hill</t>
  </si>
  <si>
    <t>Peerless</t>
  </si>
  <si>
    <t>Daniels</t>
  </si>
  <si>
    <t>Southern Cross</t>
  </si>
  <si>
    <t>Baker</t>
  </si>
  <si>
    <t>Martin City</t>
  </si>
  <si>
    <t>Rothiemay</t>
  </si>
  <si>
    <t>Golden Valley</t>
  </si>
  <si>
    <t>Porters Corner</t>
  </si>
  <si>
    <t>Box Elder</t>
  </si>
  <si>
    <t>Butte</t>
  </si>
  <si>
    <t>Raynesford</t>
  </si>
  <si>
    <t>Judith Basin</t>
  </si>
  <si>
    <t>Buffalo</t>
  </si>
  <si>
    <t>Ingomar</t>
  </si>
  <si>
    <t>Heron</t>
  </si>
  <si>
    <t>Top(ft)</t>
  </si>
  <si>
    <t>Bot(ft)</t>
  </si>
  <si>
    <t>TDS (mg/L)</t>
  </si>
  <si>
    <t>Test Well</t>
  </si>
  <si>
    <t>CO | Igancio Blanco (Archuleta)</t>
  </si>
  <si>
    <t>99-12-11235</t>
  </si>
  <si>
    <t>TestComments</t>
  </si>
  <si>
    <t>feet from</t>
  </si>
  <si>
    <t>E/W line</t>
  </si>
  <si>
    <t>N/S line</t>
  </si>
  <si>
    <t>Ground Elevation</t>
  </si>
  <si>
    <t>Footage</t>
  </si>
  <si>
    <t>Calls</t>
  </si>
  <si>
    <t>Well Location</t>
  </si>
  <si>
    <r>
      <t>Sec</t>
    </r>
    <r>
      <rPr>
        <sz val="12"/>
        <color theme="3"/>
        <rFont val="Trebuchet MS"/>
        <family val="2"/>
      </rPr>
      <t xml:space="preserve">    </t>
    </r>
    <r>
      <rPr>
        <b/>
        <sz val="12"/>
        <color theme="3"/>
        <rFont val="Trebuchet MS"/>
        <family val="2"/>
      </rPr>
      <t>OR</t>
    </r>
  </si>
  <si>
    <t>Aquifer</t>
  </si>
  <si>
    <t>Injection Zone</t>
  </si>
  <si>
    <t>Formation Name</t>
  </si>
  <si>
    <t>Casing Description</t>
  </si>
  <si>
    <t>Unit Type</t>
  </si>
  <si>
    <t>DELETE FROM HERE ON OUT</t>
  </si>
  <si>
    <t>Water Quality of Unit</t>
  </si>
  <si>
    <t>Form1</t>
  </si>
  <si>
    <t>Form2</t>
  </si>
  <si>
    <t>Form3</t>
  </si>
  <si>
    <t>Form4</t>
  </si>
  <si>
    <t>Form5</t>
  </si>
  <si>
    <t>Lith1</t>
  </si>
  <si>
    <t>Lith2</t>
  </si>
  <si>
    <t>Lith3</t>
  </si>
  <si>
    <t>Lith4</t>
  </si>
  <si>
    <t>Lith5</t>
  </si>
  <si>
    <t>Value Range (mg/L)</t>
  </si>
  <si>
    <t>Upper</t>
  </si>
  <si>
    <t>Lower</t>
  </si>
  <si>
    <t>Total Depth of Well (KB)</t>
  </si>
  <si>
    <t>Plugged Back Total Depth (KB)</t>
  </si>
  <si>
    <t>Packer Depth (KB)</t>
  </si>
  <si>
    <t>class g</t>
  </si>
  <si>
    <t>class h</t>
  </si>
  <si>
    <t>class i</t>
  </si>
  <si>
    <t>All Depths Measured in KB</t>
  </si>
  <si>
    <t>Friction Loss</t>
  </si>
  <si>
    <t>Value</t>
  </si>
  <si>
    <t>psi/ft</t>
  </si>
  <si>
    <t>Source of value</t>
  </si>
  <si>
    <t>Depths Measured in KB</t>
  </si>
  <si>
    <t>6 months</t>
  </si>
  <si>
    <t>1 year</t>
  </si>
  <si>
    <t>5 years</t>
  </si>
  <si>
    <t>Geologic Unit</t>
  </si>
  <si>
    <t>Additional Comments</t>
  </si>
  <si>
    <t>Well Status</t>
  </si>
  <si>
    <t>SPUD Date</t>
  </si>
  <si>
    <t>AOR (enter Well ID or leave blank)</t>
  </si>
  <si>
    <t>Active</t>
  </si>
  <si>
    <t>Plugged &amp; Abandoned</t>
  </si>
  <si>
    <t>Temporarily Abandoned</t>
  </si>
  <si>
    <t>Under Construction</t>
  </si>
  <si>
    <t>Kelly Bushing</t>
  </si>
  <si>
    <t>RETURN_VALUE</t>
  </si>
  <si>
    <t>Once</t>
  </si>
  <si>
    <t>1 week</t>
  </si>
  <si>
    <t>2 weeks</t>
  </si>
  <si>
    <t>1 month</t>
  </si>
  <si>
    <t>3 months</t>
  </si>
  <si>
    <t>2 years</t>
  </si>
  <si>
    <t>Frequency</t>
  </si>
  <si>
    <r>
      <t>On the </t>
    </r>
    <r>
      <rPr>
        <sz val="12"/>
        <color rgb="FF2F2F2F"/>
        <rFont val="Segoe UI Semibold"/>
        <family val="2"/>
      </rPr>
      <t>Formulas</t>
    </r>
    <r>
      <rPr>
        <sz val="12"/>
        <color rgb="FF2F2F2F"/>
        <rFont val="Segoe UI"/>
        <family val="2"/>
      </rPr>
      <t> tab, in the </t>
    </r>
    <r>
      <rPr>
        <sz val="12"/>
        <color rgb="FF2F2F2F"/>
        <rFont val="Segoe UI Semibold"/>
        <family val="2"/>
      </rPr>
      <t>Defined Names</t>
    </r>
    <r>
      <rPr>
        <sz val="12"/>
        <color rgb="FF2F2F2F"/>
        <rFont val="Segoe UI"/>
        <family val="2"/>
      </rPr>
      <t> group, click </t>
    </r>
    <r>
      <rPr>
        <sz val="12"/>
        <color rgb="FF2F2F2F"/>
        <rFont val="Segoe UI Semibold"/>
        <family val="2"/>
      </rPr>
      <t>Name Manager</t>
    </r>
    <r>
      <rPr>
        <sz val="12"/>
        <color rgb="FF2F2F2F"/>
        <rFont val="Segoe UI"/>
        <family val="2"/>
      </rPr>
      <t>.</t>
    </r>
  </si>
  <si>
    <r>
      <t>Select all of your entries, right-click, and then click </t>
    </r>
    <r>
      <rPr>
        <sz val="12"/>
        <color rgb="FF2F2F2F"/>
        <rFont val="Segoe UI Semibold"/>
        <family val="2"/>
      </rPr>
      <t>Define Name</t>
    </r>
    <r>
      <rPr>
        <sz val="12"/>
        <color rgb="FF2F2F2F"/>
        <rFont val="Segoe UI"/>
        <family val="2"/>
      </rPr>
      <t>.</t>
    </r>
  </si>
  <si>
    <t>Create dropdown list:</t>
  </si>
  <si>
    <t>Modify dropdown list:</t>
  </si>
  <si>
    <t>Data, Data Tools, Data Validation</t>
  </si>
  <si>
    <t>Individual Permit</t>
  </si>
  <si>
    <t>Area Permit</t>
  </si>
  <si>
    <t>General Permit</t>
  </si>
  <si>
    <t>Emergency Permit</t>
  </si>
  <si>
    <t>Radioactive Tracer Survey (Part II MIT)</t>
  </si>
  <si>
    <t>Cement Evaluation Log (CBL, RAL, USIT)</t>
  </si>
  <si>
    <t>Injectate Sample</t>
  </si>
  <si>
    <t>Monitoring Record Evaluation</t>
  </si>
  <si>
    <t>Radioactive Tracer Survey (Part I MIT)</t>
  </si>
  <si>
    <t>Dual Induction Log</t>
  </si>
  <si>
    <t>Deviation Checks</t>
  </si>
  <si>
    <t>Bradenhead Monitoring</t>
  </si>
  <si>
    <t>Other Fluid Migration Test (Part II MI)</t>
  </si>
  <si>
    <t>Other Significant Leak Test (Part I MI)</t>
  </si>
  <si>
    <t>Other Non-MIT Test (Specify)</t>
  </si>
  <si>
    <t>Other Class V</t>
  </si>
  <si>
    <t>Production</t>
  </si>
  <si>
    <t>Conductor</t>
  </si>
  <si>
    <t>Liner</t>
  </si>
  <si>
    <t>Open Hole</t>
  </si>
  <si>
    <t>SRT</t>
  </si>
  <si>
    <t>Source</t>
  </si>
  <si>
    <t>API # (xx-xxx-xxxxx)</t>
  </si>
  <si>
    <t>(mm/dd/yyyy)</t>
  </si>
  <si>
    <t>Top (ft KB)</t>
  </si>
  <si>
    <t>Water Sample</t>
  </si>
  <si>
    <t>Top Depth (ft KB)</t>
  </si>
  <si>
    <t>Bot Depth (ft KB)</t>
  </si>
  <si>
    <t>Bottom (ft KB)</t>
  </si>
  <si>
    <t>Depths measured in KB</t>
  </si>
  <si>
    <t>Bottom Depth (ft KB)</t>
  </si>
  <si>
    <t>Enter TOTAL number of AOR Wells</t>
  </si>
  <si>
    <t>ft KB</t>
  </si>
  <si>
    <t>Producer</t>
  </si>
  <si>
    <t>Monitoring Well</t>
  </si>
  <si>
    <t>Water Source</t>
  </si>
  <si>
    <t xml:space="preserve">Other </t>
  </si>
  <si>
    <t>UIC Injection Well</t>
  </si>
  <si>
    <t>Well Status Date</t>
  </si>
  <si>
    <t>Dependent drop down list</t>
  </si>
  <si>
    <t>Provide "Source of Value" if "Other" selected.</t>
  </si>
  <si>
    <t>NA | Not Reservation</t>
  </si>
  <si>
    <t xml:space="preserve"> (mm/dd/yyyy)</t>
  </si>
  <si>
    <t>Depth (typically depth to top perf)</t>
  </si>
  <si>
    <t>Well-Loc</t>
  </si>
  <si>
    <t>Casing-MAIP</t>
  </si>
  <si>
    <t>Geology</t>
  </si>
  <si>
    <t>If not in the dropdown, leave blank and provide Oil Field Name in Comments.</t>
  </si>
  <si>
    <t xml:space="preserve">API # </t>
  </si>
  <si>
    <t>(xx-xxx-xxxxx)</t>
  </si>
  <si>
    <t>Perforations (include as much detail as allowable)</t>
  </si>
  <si>
    <t>1/4 1/4 Sec</t>
  </si>
  <si>
    <t>Permit Applicant Instructions</t>
  </si>
  <si>
    <t>Please fill out the requested information in the following tabs:</t>
  </si>
  <si>
    <t>Include each unit from surface to the base of the injection zone.</t>
  </si>
  <si>
    <t>Include only AOR wells that penetrate the TOP of the confining zone.</t>
  </si>
  <si>
    <t>AOR - include only AOR wells that penetrate the TOP of the confining zone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</si>
</sst>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-mmm\-yy"/>
    <numFmt numFmtId="165" formatCode="0.000"/>
  </numFmts>
  <fonts count="7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i/>
      <sz val="10"/>
      <name val="Garamond"/>
      <family val="1"/>
    </font>
    <font>
      <b/>
      <sz val="10"/>
      <color indexed="12"/>
      <name val="Arial"/>
      <family val="2"/>
    </font>
    <font>
      <b/>
      <sz val="10"/>
      <name val="Garamond"/>
      <family val="1"/>
    </font>
    <font>
      <b/>
      <sz val="10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i/>
      <u/>
      <sz val="10"/>
      <name val="Arial"/>
      <family val="2"/>
    </font>
    <font>
      <b/>
      <sz val="10"/>
      <color indexed="10"/>
      <name val="Arial"/>
      <family val="2"/>
    </font>
    <font>
      <sz val="10"/>
      <name val="Arial Unicode MS"/>
      <family val="2"/>
    </font>
    <font>
      <b/>
      <sz val="10"/>
      <color indexed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0"/>
      <color indexed="12"/>
      <name val="Trebuchet MS"/>
      <family val="2"/>
    </font>
    <font>
      <b/>
      <sz val="10"/>
      <name val="Trebuchet MS"/>
      <family val="2"/>
    </font>
    <font>
      <i/>
      <sz val="10"/>
      <name val="Trebuchet MS"/>
      <family val="2"/>
    </font>
    <font>
      <sz val="12"/>
      <color indexed="60"/>
      <name val="Trebuchet MS"/>
      <family val="2"/>
    </font>
    <font>
      <sz val="12"/>
      <name val="Trebuchet MS"/>
      <family val="2"/>
    </font>
    <font>
      <b/>
      <sz val="12"/>
      <name val="Trebuchet MS"/>
      <family val="2"/>
    </font>
    <font>
      <i/>
      <sz val="12"/>
      <name val="Trebuchet MS"/>
      <family val="2"/>
    </font>
    <font>
      <i/>
      <sz val="12"/>
      <color theme="3"/>
      <name val="Trebuchet MS"/>
      <family val="2"/>
    </font>
    <font>
      <sz val="12"/>
      <color theme="3"/>
      <name val="Trebuchet MS"/>
      <family val="2"/>
    </font>
    <font>
      <i/>
      <sz val="10"/>
      <color indexed="12"/>
      <name val="Trebuchet MS"/>
      <family val="2"/>
    </font>
    <font>
      <sz val="10"/>
      <color theme="3"/>
      <name val="Trebuchet MS"/>
      <family val="2"/>
    </font>
    <font>
      <sz val="12"/>
      <color indexed="10"/>
      <name val="Trebuchet MS"/>
      <family val="2"/>
    </font>
    <font>
      <sz val="10"/>
      <color indexed="57"/>
      <name val="Trebuchet MS"/>
      <family val="2"/>
    </font>
    <font>
      <sz val="10"/>
      <color indexed="10"/>
      <name val="Trebuchet MS"/>
      <family val="2"/>
    </font>
    <font>
      <i/>
      <sz val="10"/>
      <color indexed="10"/>
      <name val="Trebuchet MS"/>
      <family val="2"/>
    </font>
    <font>
      <i/>
      <sz val="10"/>
      <color indexed="57"/>
      <name val="Trebuchet MS"/>
      <family val="2"/>
    </font>
    <font>
      <i/>
      <sz val="12"/>
      <color theme="2" tint="-0.749992370372631"/>
      <name val="Trebuchet MS"/>
      <family val="2"/>
    </font>
    <font>
      <sz val="12"/>
      <color theme="2" tint="-0.749992370372631"/>
      <name val="Trebuchet MS"/>
      <family val="2"/>
    </font>
    <font>
      <sz val="10"/>
      <color theme="2" tint="-0.749992370372631"/>
      <name val="Trebuchet MS"/>
      <family val="2"/>
    </font>
    <font>
      <b/>
      <i/>
      <sz val="12"/>
      <color theme="3"/>
      <name val="Trebuchet MS"/>
      <family val="2"/>
    </font>
    <font>
      <i/>
      <sz val="10"/>
      <color theme="3"/>
      <name val="Trebuchet MS"/>
      <family val="2"/>
    </font>
    <font>
      <b/>
      <sz val="12"/>
      <color theme="3"/>
      <name val="Trebuchet MS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i/>
      <sz val="11"/>
      <color theme="3"/>
      <name val="Trebuchet MS"/>
      <family val="2"/>
    </font>
    <font>
      <i/>
      <sz val="12"/>
      <color theme="4" tint="-0.249977111117893"/>
      <name val="Trebuchet MS"/>
      <family val="2"/>
    </font>
    <font>
      <sz val="12"/>
      <color theme="4" tint="-0.249977111117893"/>
      <name val="Trebuchet MS"/>
      <family val="2"/>
    </font>
    <font>
      <sz val="10"/>
      <color theme="4" tint="-0.249977111117893"/>
      <name val="Arial"/>
      <family val="2"/>
    </font>
    <font>
      <i/>
      <sz val="11"/>
      <name val="Trebuchet MS"/>
      <family val="2"/>
    </font>
    <font>
      <i/>
      <sz val="12"/>
      <color theme="3" tint="-0.249977111117893"/>
      <name val="Trebuchet MS"/>
      <family val="2"/>
    </font>
    <font>
      <b/>
      <sz val="12"/>
      <color theme="4" tint="-0.249977111117893"/>
      <name val="Trebuchet MS"/>
      <family val="2"/>
    </font>
    <font>
      <sz val="11"/>
      <name val="Arial"/>
      <family val="2"/>
    </font>
    <font>
      <sz val="11"/>
      <name val="Trebuchet MS"/>
      <family val="2"/>
    </font>
    <font>
      <i/>
      <sz val="11"/>
      <name val="Arial"/>
      <family val="2"/>
    </font>
    <font>
      <i/>
      <sz val="12"/>
      <color rgb="FF0070C0"/>
      <name val="Trebuchet MS"/>
      <family val="2"/>
    </font>
    <font>
      <sz val="12"/>
      <color rgb="FF0070C0"/>
      <name val="Trebuchet MS"/>
      <family val="2"/>
    </font>
    <font>
      <sz val="10"/>
      <color rgb="FF0070C0"/>
      <name val="Trebuchet MS"/>
      <family val="2"/>
    </font>
    <font>
      <i/>
      <sz val="10"/>
      <color rgb="FF0070C0"/>
      <name val="Trebuchet MS"/>
      <family val="2"/>
    </font>
    <font>
      <i/>
      <sz val="12"/>
      <color indexed="10"/>
      <name val="Trebuchet MS"/>
      <family val="2"/>
    </font>
    <font>
      <b/>
      <u/>
      <sz val="12"/>
      <color rgb="FFFF0000"/>
      <name val="Trebuchet MS"/>
      <family val="2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Trebuchet MS"/>
      <family val="2"/>
    </font>
    <font>
      <sz val="12"/>
      <color rgb="FFFF0000"/>
      <name val="Trebuchet MS"/>
      <family val="2"/>
    </font>
    <font>
      <sz val="12"/>
      <color rgb="FF2F2F2F"/>
      <name val="Segoe UI"/>
      <family val="2"/>
    </font>
    <font>
      <sz val="12"/>
      <color rgb="FF2F2F2F"/>
      <name val="Segoe UI Semibold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color theme="3" tint="0.59999389629810485"/>
      <name val="Trebuchet MS"/>
      <family val="2"/>
    </font>
    <font>
      <b/>
      <sz val="14"/>
      <color rgb="FFFF0000"/>
      <name val="Trebuchet MS"/>
      <family val="2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indexed="13"/>
        <bgColor indexed="8"/>
      </patternFill>
    </fill>
    <fill>
      <patternFill patternType="solid">
        <fgColor indexed="10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</fills>
  <borders count="3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0" fontId="2" fillId="0" borderId="0"/>
    <xf numFmtId="0" fontId="49" fillId="0" borderId="0"/>
    <xf numFmtId="0" fontId="1" fillId="0" borderId="0"/>
  </cellStyleXfs>
  <cellXfs count="485">
    <xf numFmtId="0" fontId="0" fillId="0" borderId="0" xfId="0"/>
    <xf numFmtId="14" fontId="0" fillId="0" borderId="0" xfId="0" applyNumberFormat="1"/>
    <xf numFmtId="0" fontId="5" fillId="0" borderId="0" xfId="0" applyFont="1"/>
    <xf numFmtId="0" fontId="6" fillId="0" borderId="0" xfId="0" applyFont="1"/>
    <xf numFmtId="0" fontId="0" fillId="0" borderId="0" xfId="0" applyBorder="1"/>
    <xf numFmtId="0" fontId="0" fillId="0" borderId="2" xfId="0" applyBorder="1"/>
    <xf numFmtId="0" fontId="6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3" xfId="0" applyBorder="1"/>
    <xf numFmtId="0" fontId="0" fillId="0" borderId="0" xfId="0" applyAlignment="1">
      <alignment horizontal="left"/>
    </xf>
    <xf numFmtId="0" fontId="7" fillId="2" borderId="7" xfId="1" applyFont="1" applyFill="1" applyBorder="1" applyAlignment="1">
      <alignment horizontal="center"/>
    </xf>
    <xf numFmtId="0" fontId="7" fillId="3" borderId="1" xfId="1" applyFont="1" applyFill="1" applyBorder="1" applyAlignment="1">
      <alignment horizontal="right" wrapText="1"/>
    </xf>
    <xf numFmtId="0" fontId="7" fillId="4" borderId="1" xfId="1" applyFont="1" applyFill="1" applyBorder="1" applyAlignment="1">
      <alignment horizontal="right" wrapText="1"/>
    </xf>
    <xf numFmtId="0" fontId="7" fillId="0" borderId="1" xfId="1" applyFont="1" applyFill="1" applyBorder="1" applyAlignment="1">
      <alignment wrapText="1"/>
    </xf>
    <xf numFmtId="0" fontId="7" fillId="4" borderId="1" xfId="1" applyFont="1" applyFill="1" applyBorder="1" applyAlignment="1">
      <alignment wrapText="1"/>
    </xf>
    <xf numFmtId="0" fontId="7" fillId="0" borderId="0" xfId="1"/>
    <xf numFmtId="14" fontId="7" fillId="4" borderId="1" xfId="1" applyNumberFormat="1" applyFont="1" applyFill="1" applyBorder="1" applyAlignment="1">
      <alignment horizontal="right" wrapText="1"/>
    </xf>
    <xf numFmtId="164" fontId="7" fillId="0" borderId="1" xfId="1" applyNumberFormat="1" applyFont="1" applyFill="1" applyBorder="1" applyAlignment="1">
      <alignment horizontal="right" wrapText="1"/>
    </xf>
    <xf numFmtId="0" fontId="3" fillId="4" borderId="1" xfId="1" applyFont="1" applyFill="1" applyBorder="1" applyAlignment="1">
      <alignment wrapText="1"/>
    </xf>
    <xf numFmtId="14" fontId="7" fillId="2" borderId="7" xfId="1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/>
    <xf numFmtId="0" fontId="6" fillId="0" borderId="0" xfId="0" applyFont="1" applyAlignment="1"/>
    <xf numFmtId="14" fontId="0" fillId="0" borderId="0" xfId="0" applyNumberFormat="1" applyAlignment="1"/>
    <xf numFmtId="0" fontId="18" fillId="0" borderId="1" xfId="1" applyFont="1" applyFill="1" applyBorder="1" applyAlignment="1"/>
    <xf numFmtId="0" fontId="7" fillId="0" borderId="1" xfId="1" applyFont="1" applyFill="1" applyBorder="1" applyAlignment="1"/>
    <xf numFmtId="0" fontId="7" fillId="0" borderId="0" xfId="1" applyFont="1" applyFill="1" applyBorder="1" applyAlignment="1">
      <alignment horizontal="center"/>
    </xf>
    <xf numFmtId="0" fontId="6" fillId="0" borderId="0" xfId="0" applyFont="1" applyFill="1" applyAlignment="1">
      <alignment horizontal="left"/>
    </xf>
    <xf numFmtId="0" fontId="18" fillId="0" borderId="0" xfId="1" applyFont="1" applyFill="1" applyBorder="1" applyAlignment="1">
      <alignment horizontal="center"/>
    </xf>
    <xf numFmtId="0" fontId="0" fillId="0" borderId="0" xfId="0" applyFill="1" applyAlignment="1"/>
    <xf numFmtId="0" fontId="0" fillId="0" borderId="0" xfId="0" applyFill="1" applyAlignment="1">
      <alignment horizontal="left"/>
    </xf>
    <xf numFmtId="0" fontId="7" fillId="0" borderId="1" xfId="1" applyFont="1" applyFill="1" applyBorder="1" applyAlignment="1">
      <alignment horizontal="right"/>
    </xf>
    <xf numFmtId="0" fontId="0" fillId="0" borderId="0" xfId="0" applyBorder="1" applyAlignment="1"/>
    <xf numFmtId="0" fontId="0" fillId="0" borderId="0" xfId="0" applyProtection="1"/>
    <xf numFmtId="0" fontId="19" fillId="0" borderId="0" xfId="0" applyFont="1"/>
    <xf numFmtId="0" fontId="21" fillId="0" borderId="0" xfId="0" applyFont="1"/>
    <xf numFmtId="0" fontId="12" fillId="0" borderId="0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9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0" fillId="6" borderId="11" xfId="0" applyFill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15" fillId="0" borderId="0" xfId="0" applyFont="1" applyBorder="1" applyAlignment="1" applyProtection="1">
      <alignment vertical="center"/>
      <protection locked="0"/>
    </xf>
    <xf numFmtId="0" fontId="0" fillId="6" borderId="11" xfId="0" applyFill="1" applyBorder="1" applyProtection="1">
      <protection locked="0"/>
    </xf>
    <xf numFmtId="1" fontId="3" fillId="6" borderId="11" xfId="0" applyNumberFormat="1" applyFont="1" applyFill="1" applyBorder="1" applyProtection="1">
      <protection locked="0"/>
    </xf>
    <xf numFmtId="0" fontId="16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5" fillId="5" borderId="8" xfId="0" applyFont="1" applyFill="1" applyBorder="1" applyAlignment="1" applyProtection="1">
      <alignment horizontal="center" vertical="top" wrapText="1"/>
      <protection locked="0"/>
    </xf>
    <xf numFmtId="165" fontId="5" fillId="0" borderId="8" xfId="0" applyNumberFormat="1" applyFont="1" applyBorder="1" applyAlignment="1" applyProtection="1">
      <alignment horizontal="center" vertical="top" wrapText="1"/>
      <protection locked="0"/>
    </xf>
    <xf numFmtId="0" fontId="5" fillId="0" borderId="8" xfId="0" applyFont="1" applyBorder="1" applyAlignment="1" applyProtection="1">
      <alignment horizontal="center" vertical="top" wrapText="1"/>
      <protection locked="0"/>
    </xf>
    <xf numFmtId="0" fontId="9" fillId="0" borderId="0" xfId="0" applyFont="1" applyProtection="1"/>
    <xf numFmtId="0" fontId="0" fillId="0" borderId="13" xfId="0" applyBorder="1" applyProtection="1"/>
    <xf numFmtId="0" fontId="10" fillId="0" borderId="0" xfId="0" applyFont="1" applyProtection="1"/>
    <xf numFmtId="0" fontId="6" fillId="0" borderId="14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horizontal="right" vertical="center"/>
    </xf>
    <xf numFmtId="0" fontId="3" fillId="0" borderId="16" xfId="0" applyFont="1" applyBorder="1" applyAlignment="1" applyProtection="1">
      <alignment vertical="center"/>
    </xf>
    <xf numFmtId="0" fontId="13" fillId="0" borderId="17" xfId="0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vertical="center"/>
    </xf>
    <xf numFmtId="0" fontId="0" fillId="0" borderId="18" xfId="0" applyBorder="1" applyProtection="1"/>
    <xf numFmtId="0" fontId="3" fillId="0" borderId="0" xfId="0" applyFont="1" applyBorder="1" applyAlignment="1" applyProtection="1">
      <alignment horizontal="center" vertical="center"/>
    </xf>
    <xf numFmtId="0" fontId="0" fillId="0" borderId="19" xfId="0" applyBorder="1" applyProtection="1"/>
    <xf numFmtId="0" fontId="6" fillId="0" borderId="18" xfId="0" applyFont="1" applyBorder="1" applyProtection="1"/>
    <xf numFmtId="0" fontId="0" fillId="0" borderId="20" xfId="0" applyBorder="1" applyProtection="1"/>
    <xf numFmtId="0" fontId="0" fillId="0" borderId="21" xfId="0" applyBorder="1" applyProtection="1"/>
    <xf numFmtId="0" fontId="6" fillId="0" borderId="22" xfId="0" applyFont="1" applyBorder="1" applyProtection="1"/>
    <xf numFmtId="0" fontId="0" fillId="0" borderId="15" xfId="0" applyBorder="1" applyProtection="1"/>
    <xf numFmtId="0" fontId="0" fillId="0" borderId="0" xfId="0" applyFill="1" applyBorder="1" applyProtection="1"/>
    <xf numFmtId="0" fontId="0" fillId="0" borderId="23" xfId="0" applyBorder="1" applyProtection="1"/>
    <xf numFmtId="0" fontId="0" fillId="0" borderId="24" xfId="0" applyFill="1" applyBorder="1" applyProtection="1"/>
    <xf numFmtId="0" fontId="22" fillId="0" borderId="25" xfId="0" applyFont="1" applyBorder="1" applyAlignment="1" applyProtection="1">
      <alignment horizontal="center" vertical="center"/>
      <protection hidden="1"/>
    </xf>
    <xf numFmtId="0" fontId="20" fillId="0" borderId="26" xfId="0" applyFont="1" applyBorder="1" applyProtection="1">
      <protection hidden="1"/>
    </xf>
    <xf numFmtId="0" fontId="0" fillId="0" borderId="11" xfId="0" applyBorder="1" applyProtection="1">
      <protection hidden="1"/>
    </xf>
    <xf numFmtId="1" fontId="20" fillId="0" borderId="11" xfId="0" applyNumberFormat="1" applyFont="1" applyFill="1" applyBorder="1" applyProtection="1">
      <protection hidden="1"/>
    </xf>
    <xf numFmtId="1" fontId="20" fillId="0" borderId="27" xfId="0" applyNumberFormat="1" applyFont="1" applyBorder="1" applyProtection="1">
      <protection hidden="1"/>
    </xf>
    <xf numFmtId="0" fontId="6" fillId="0" borderId="0" xfId="0" applyFont="1" applyFill="1" applyAlignment="1"/>
    <xf numFmtId="0" fontId="6" fillId="0" borderId="0" xfId="0" applyFont="1" applyFill="1" applyBorder="1" applyAlignment="1"/>
    <xf numFmtId="0" fontId="5" fillId="0" borderId="0" xfId="0" applyFont="1" applyAlignment="1" applyProtection="1">
      <alignment horizontal="center" vertical="center" shrinkToFit="1"/>
      <protection locked="0"/>
    </xf>
    <xf numFmtId="0" fontId="9" fillId="0" borderId="0" xfId="0" applyFont="1" applyAlignment="1" applyProtection="1">
      <alignment horizontal="center" vertical="center" shrinkToFit="1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6" fillId="7" borderId="0" xfId="0" applyFont="1" applyFill="1" applyProtection="1"/>
    <xf numFmtId="0" fontId="27" fillId="7" borderId="0" xfId="0" applyFont="1" applyFill="1" applyProtection="1"/>
    <xf numFmtId="0" fontId="28" fillId="7" borderId="0" xfId="0" applyFont="1" applyFill="1" applyProtection="1"/>
    <xf numFmtId="0" fontId="29" fillId="7" borderId="0" xfId="0" applyFont="1" applyFill="1" applyProtection="1"/>
    <xf numFmtId="0" fontId="29" fillId="7" borderId="0" xfId="0" applyFont="1" applyFill="1" applyBorder="1" applyProtection="1"/>
    <xf numFmtId="0" fontId="29" fillId="7" borderId="0" xfId="0" applyFont="1" applyFill="1" applyAlignment="1" applyProtection="1">
      <alignment horizontal="left"/>
    </xf>
    <xf numFmtId="0" fontId="29" fillId="7" borderId="0" xfId="0" applyFont="1" applyFill="1" applyAlignment="1" applyProtection="1">
      <alignment shrinkToFit="1"/>
    </xf>
    <xf numFmtId="0" fontId="30" fillId="7" borderId="0" xfId="0" applyFont="1" applyFill="1" applyProtection="1"/>
    <xf numFmtId="0" fontId="31" fillId="7" borderId="0" xfId="0" applyFont="1" applyFill="1" applyProtection="1"/>
    <xf numFmtId="0" fontId="31" fillId="7" borderId="0" xfId="0" applyFont="1" applyFill="1" applyBorder="1" applyProtection="1"/>
    <xf numFmtId="0" fontId="32" fillId="7" borderId="0" xfId="0" applyFont="1" applyFill="1" applyProtection="1"/>
    <xf numFmtId="0" fontId="33" fillId="7" borderId="0" xfId="0" applyFont="1" applyFill="1" applyProtection="1"/>
    <xf numFmtId="0" fontId="33" fillId="7" borderId="0" xfId="0" applyFont="1" applyFill="1" applyAlignment="1" applyProtection="1"/>
    <xf numFmtId="0" fontId="33" fillId="7" borderId="0" xfId="0" applyFont="1" applyFill="1" applyBorder="1" applyProtection="1"/>
    <xf numFmtId="0" fontId="31" fillId="7" borderId="0" xfId="0" applyFont="1" applyFill="1" applyBorder="1" applyAlignment="1" applyProtection="1">
      <alignment vertical="top" wrapText="1"/>
    </xf>
    <xf numFmtId="0" fontId="33" fillId="7" borderId="0" xfId="0" applyFont="1" applyFill="1" applyAlignment="1" applyProtection="1">
      <alignment horizontal="right"/>
    </xf>
    <xf numFmtId="0" fontId="33" fillId="7" borderId="0" xfId="0" applyFont="1" applyFill="1" applyAlignment="1" applyProtection="1">
      <alignment horizontal="left"/>
    </xf>
    <xf numFmtId="1" fontId="31" fillId="7" borderId="8" xfId="0" applyNumberFormat="1" applyFont="1" applyFill="1" applyBorder="1" applyProtection="1">
      <protection locked="0"/>
    </xf>
    <xf numFmtId="0" fontId="33" fillId="7" borderId="0" xfId="0" applyFont="1" applyFill="1" applyAlignment="1" applyProtection="1">
      <alignment shrinkToFit="1"/>
    </xf>
    <xf numFmtId="0" fontId="31" fillId="7" borderId="8" xfId="0" applyFont="1" applyFill="1" applyBorder="1" applyAlignment="1" applyProtection="1">
      <protection locked="0"/>
    </xf>
    <xf numFmtId="0" fontId="33" fillId="7" borderId="0" xfId="0" applyFont="1" applyFill="1" applyBorder="1" applyAlignment="1" applyProtection="1"/>
    <xf numFmtId="0" fontId="33" fillId="7" borderId="0" xfId="0" applyFont="1" applyFill="1" applyBorder="1" applyAlignment="1" applyProtection="1">
      <alignment horizontal="left"/>
    </xf>
    <xf numFmtId="0" fontId="31" fillId="7" borderId="0" xfId="0" applyFont="1" applyFill="1" applyAlignment="1" applyProtection="1"/>
    <xf numFmtId="0" fontId="34" fillId="7" borderId="0" xfId="0" applyFont="1" applyFill="1" applyProtection="1"/>
    <xf numFmtId="0" fontId="35" fillId="7" borderId="0" xfId="0" applyFont="1" applyFill="1" applyBorder="1" applyProtection="1"/>
    <xf numFmtId="0" fontId="36" fillId="7" borderId="0" xfId="0" applyFont="1" applyFill="1" applyProtection="1"/>
    <xf numFmtId="0" fontId="33" fillId="7" borderId="0" xfId="0" applyFont="1" applyFill="1" applyBorder="1" applyProtection="1">
      <protection locked="0"/>
    </xf>
    <xf numFmtId="0" fontId="33" fillId="7" borderId="0" xfId="0" applyFont="1" applyFill="1" applyBorder="1" applyAlignment="1" applyProtection="1">
      <protection locked="0"/>
    </xf>
    <xf numFmtId="0" fontId="33" fillId="7" borderId="0" xfId="0" applyFont="1" applyFill="1" applyBorder="1" applyAlignment="1">
      <alignment horizontal="left" vertical="center"/>
    </xf>
    <xf numFmtId="0" fontId="33" fillId="7" borderId="0" xfId="0" applyFont="1" applyFill="1" applyBorder="1" applyAlignment="1"/>
    <xf numFmtId="0" fontId="26" fillId="7" borderId="0" xfId="0" applyFont="1" applyFill="1" applyAlignment="1" applyProtection="1">
      <alignment shrinkToFit="1"/>
    </xf>
    <xf numFmtId="0" fontId="31" fillId="7" borderId="0" xfId="0" applyFont="1" applyFill="1" applyAlignment="1" applyProtection="1">
      <alignment vertical="center" wrapText="1"/>
    </xf>
    <xf numFmtId="0" fontId="26" fillId="7" borderId="8" xfId="0" applyFont="1" applyFill="1" applyBorder="1" applyProtection="1"/>
    <xf numFmtId="0" fontId="31" fillId="7" borderId="0" xfId="0" applyFont="1" applyFill="1"/>
    <xf numFmtId="0" fontId="26" fillId="7" borderId="0" xfId="0" applyFont="1" applyFill="1" applyAlignment="1" applyProtection="1">
      <alignment horizontal="left"/>
    </xf>
    <xf numFmtId="0" fontId="31" fillId="7" borderId="0" xfId="0" applyFont="1" applyFill="1" applyAlignment="1" applyProtection="1">
      <alignment shrinkToFit="1"/>
    </xf>
    <xf numFmtId="0" fontId="31" fillId="7" borderId="0" xfId="0" applyFont="1" applyFill="1" applyBorder="1" applyAlignment="1" applyProtection="1">
      <alignment horizontal="left"/>
    </xf>
    <xf numFmtId="0" fontId="31" fillId="7" borderId="8" xfId="0" applyFont="1" applyFill="1" applyBorder="1" applyAlignment="1" applyProtection="1"/>
    <xf numFmtId="0" fontId="31" fillId="7" borderId="8" xfId="0" applyFont="1" applyFill="1" applyBorder="1" applyProtection="1"/>
    <xf numFmtId="165" fontId="31" fillId="7" borderId="8" xfId="0" applyNumberFormat="1" applyFont="1" applyFill="1" applyBorder="1" applyProtection="1">
      <protection locked="0"/>
    </xf>
    <xf numFmtId="0" fontId="31" fillId="7" borderId="8" xfId="0" applyFont="1" applyFill="1" applyBorder="1" applyAlignment="1" applyProtection="1">
      <alignment horizontal="center"/>
      <protection locked="0"/>
    </xf>
    <xf numFmtId="0" fontId="31" fillId="7" borderId="0" xfId="0" applyFont="1" applyFill="1" applyAlignment="1" applyProtection="1">
      <alignment horizontal="left"/>
    </xf>
    <xf numFmtId="0" fontId="31" fillId="7" borderId="0" xfId="0" applyFont="1" applyFill="1" applyBorder="1" applyAlignment="1" applyProtection="1"/>
    <xf numFmtId="0" fontId="34" fillId="7" borderId="0" xfId="0" applyFont="1" applyFill="1" applyAlignment="1" applyProtection="1"/>
    <xf numFmtId="0" fontId="35" fillId="7" borderId="0" xfId="0" applyFont="1" applyFill="1" applyProtection="1"/>
    <xf numFmtId="0" fontId="34" fillId="7" borderId="0" xfId="0" applyFont="1" applyFill="1" applyBorder="1" applyProtection="1"/>
    <xf numFmtId="0" fontId="37" fillId="7" borderId="0" xfId="0" applyFont="1" applyFill="1" applyProtection="1"/>
    <xf numFmtId="165" fontId="26" fillId="7" borderId="0" xfId="0" applyNumberFormat="1" applyFont="1" applyFill="1" applyProtection="1"/>
    <xf numFmtId="2" fontId="26" fillId="7" borderId="0" xfId="0" applyNumberFormat="1" applyFont="1" applyFill="1" applyProtection="1"/>
    <xf numFmtId="14" fontId="39" fillId="7" borderId="0" xfId="0" applyNumberFormat="1" applyFont="1" applyFill="1" applyProtection="1"/>
    <xf numFmtId="1" fontId="26" fillId="7" borderId="0" xfId="0" applyNumberFormat="1" applyFont="1" applyFill="1" applyProtection="1"/>
    <xf numFmtId="3" fontId="26" fillId="7" borderId="0" xfId="0" applyNumberFormat="1" applyFont="1" applyFill="1" applyProtection="1"/>
    <xf numFmtId="0" fontId="39" fillId="7" borderId="0" xfId="0" applyFont="1" applyFill="1" applyProtection="1"/>
    <xf numFmtId="2" fontId="39" fillId="7" borderId="0" xfId="0" applyNumberFormat="1" applyFont="1" applyFill="1" applyProtection="1"/>
    <xf numFmtId="14" fontId="26" fillId="7" borderId="0" xfId="0" applyNumberFormat="1" applyFont="1" applyFill="1" applyProtection="1"/>
    <xf numFmtId="1" fontId="29" fillId="7" borderId="0" xfId="0" applyNumberFormat="1" applyFont="1" applyFill="1" applyProtection="1"/>
    <xf numFmtId="3" fontId="29" fillId="7" borderId="0" xfId="0" applyNumberFormat="1" applyFont="1" applyFill="1" applyProtection="1"/>
    <xf numFmtId="0" fontId="40" fillId="7" borderId="0" xfId="0" applyFont="1" applyFill="1" applyBorder="1" applyAlignment="1" applyProtection="1">
      <alignment horizontal="center"/>
    </xf>
    <xf numFmtId="0" fontId="39" fillId="7" borderId="0" xfId="0" applyFont="1" applyFill="1" applyBorder="1" applyProtection="1"/>
    <xf numFmtId="2" fontId="39" fillId="7" borderId="0" xfId="0" applyNumberFormat="1" applyFont="1" applyFill="1" applyBorder="1" applyProtection="1"/>
    <xf numFmtId="14" fontId="39" fillId="7" borderId="0" xfId="0" applyNumberFormat="1" applyFont="1" applyFill="1" applyBorder="1" applyProtection="1"/>
    <xf numFmtId="0" fontId="41" fillId="7" borderId="0" xfId="0" applyFont="1" applyFill="1" applyBorder="1" applyAlignment="1" applyProtection="1">
      <alignment horizontal="center"/>
    </xf>
    <xf numFmtId="165" fontId="29" fillId="7" borderId="0" xfId="0" applyNumberFormat="1" applyFont="1" applyFill="1" applyProtection="1"/>
    <xf numFmtId="0" fontId="42" fillId="7" borderId="0" xfId="0" applyFont="1" applyFill="1" applyProtection="1"/>
    <xf numFmtId="0" fontId="42" fillId="7" borderId="0" xfId="0" applyFont="1" applyFill="1" applyBorder="1" applyProtection="1"/>
    <xf numFmtId="2" fontId="42" fillId="7" borderId="0" xfId="0" applyNumberFormat="1" applyFont="1" applyFill="1" applyBorder="1" applyProtection="1"/>
    <xf numFmtId="14" fontId="42" fillId="7" borderId="0" xfId="0" applyNumberFormat="1" applyFont="1" applyFill="1" applyBorder="1" applyProtection="1"/>
    <xf numFmtId="2" fontId="42" fillId="7" borderId="0" xfId="0" applyNumberFormat="1" applyFont="1" applyFill="1" applyProtection="1"/>
    <xf numFmtId="14" fontId="42" fillId="7" borderId="0" xfId="0" applyNumberFormat="1" applyFont="1" applyFill="1" applyProtection="1"/>
    <xf numFmtId="2" fontId="29" fillId="7" borderId="0" xfId="0" applyNumberFormat="1" applyFont="1" applyFill="1" applyProtection="1"/>
    <xf numFmtId="14" fontId="29" fillId="7" borderId="0" xfId="0" applyNumberFormat="1" applyFont="1" applyFill="1" applyProtection="1"/>
    <xf numFmtId="0" fontId="27" fillId="7" borderId="0" xfId="0" applyFont="1" applyFill="1" applyAlignment="1" applyProtection="1">
      <alignment vertical="center" wrapText="1" shrinkToFit="1"/>
    </xf>
    <xf numFmtId="165" fontId="27" fillId="7" borderId="0" xfId="0" applyNumberFormat="1" applyFont="1" applyFill="1" applyAlignment="1" applyProtection="1">
      <alignment vertical="center" wrapText="1" shrinkToFit="1"/>
    </xf>
    <xf numFmtId="2" fontId="27" fillId="7" borderId="0" xfId="0" applyNumberFormat="1" applyFont="1" applyFill="1" applyAlignment="1" applyProtection="1">
      <alignment vertical="center" wrapText="1" shrinkToFit="1"/>
    </xf>
    <xf numFmtId="14" fontId="27" fillId="7" borderId="0" xfId="0" applyNumberFormat="1" applyFont="1" applyFill="1" applyAlignment="1" applyProtection="1">
      <alignment vertical="center" wrapText="1" shrinkToFit="1"/>
    </xf>
    <xf numFmtId="1" fontId="27" fillId="7" borderId="0" xfId="0" applyNumberFormat="1" applyFont="1" applyFill="1" applyAlignment="1" applyProtection="1">
      <alignment vertical="center" wrapText="1" shrinkToFit="1"/>
    </xf>
    <xf numFmtId="3" fontId="27" fillId="7" borderId="0" xfId="0" applyNumberFormat="1" applyFont="1" applyFill="1" applyAlignment="1" applyProtection="1">
      <alignment vertical="center" wrapText="1" shrinkToFit="1"/>
    </xf>
    <xf numFmtId="0" fontId="40" fillId="7" borderId="0" xfId="0" applyFont="1" applyFill="1" applyProtection="1"/>
    <xf numFmtId="0" fontId="40" fillId="7" borderId="0" xfId="0" applyFont="1" applyFill="1" applyAlignment="1" applyProtection="1">
      <alignment shrinkToFit="1"/>
    </xf>
    <xf numFmtId="0" fontId="40" fillId="7" borderId="8" xfId="0" applyFont="1" applyFill="1" applyBorder="1" applyProtection="1"/>
    <xf numFmtId="165" fontId="26" fillId="7" borderId="8" xfId="0" applyNumberFormat="1" applyFont="1" applyFill="1" applyBorder="1" applyProtection="1"/>
    <xf numFmtId="2" fontId="26" fillId="7" borderId="8" xfId="0" applyNumberFormat="1" applyFont="1" applyFill="1" applyBorder="1" applyProtection="1"/>
    <xf numFmtId="14" fontId="26" fillId="7" borderId="8" xfId="0" applyNumberFormat="1" applyFont="1" applyFill="1" applyBorder="1" applyProtection="1"/>
    <xf numFmtId="14" fontId="26" fillId="7" borderId="9" xfId="0" applyNumberFormat="1" applyFont="1" applyFill="1" applyBorder="1" applyProtection="1"/>
    <xf numFmtId="0" fontId="26" fillId="7" borderId="8" xfId="0" applyFont="1" applyFill="1" applyBorder="1" applyAlignment="1" applyProtection="1">
      <alignment horizontal="center" shrinkToFit="1"/>
      <protection locked="0"/>
    </xf>
    <xf numFmtId="1" fontId="26" fillId="7" borderId="8" xfId="0" applyNumberFormat="1" applyFont="1" applyFill="1" applyBorder="1" applyAlignment="1" applyProtection="1">
      <alignment shrinkToFit="1"/>
      <protection locked="0"/>
    </xf>
    <xf numFmtId="165" fontId="26" fillId="7" borderId="8" xfId="0" applyNumberFormat="1" applyFont="1" applyFill="1" applyBorder="1" applyAlignment="1" applyProtection="1">
      <alignment shrinkToFit="1"/>
      <protection locked="0"/>
    </xf>
    <xf numFmtId="4" fontId="26" fillId="7" borderId="10" xfId="0" applyNumberFormat="1" applyFont="1" applyFill="1" applyBorder="1" applyAlignment="1" applyProtection="1">
      <alignment shrinkToFit="1"/>
      <protection locked="0"/>
    </xf>
    <xf numFmtId="14" fontId="26" fillId="7" borderId="8" xfId="0" applyNumberFormat="1" applyFont="1" applyFill="1" applyBorder="1" applyAlignment="1" applyProtection="1">
      <alignment shrinkToFit="1"/>
      <protection locked="0"/>
    </xf>
    <xf numFmtId="1" fontId="26" fillId="7" borderId="8" xfId="0" applyNumberFormat="1" applyFont="1" applyFill="1" applyBorder="1" applyAlignment="1" applyProtection="1">
      <alignment shrinkToFit="1"/>
      <protection locked="0" hidden="1"/>
    </xf>
    <xf numFmtId="1" fontId="26" fillId="7" borderId="8" xfId="0" applyNumberFormat="1" applyFont="1" applyFill="1" applyBorder="1" applyAlignment="1" applyProtection="1">
      <alignment shrinkToFit="1"/>
      <protection hidden="1"/>
    </xf>
    <xf numFmtId="3" fontId="26" fillId="7" borderId="8" xfId="0" applyNumberFormat="1" applyFont="1" applyFill="1" applyBorder="1" applyAlignment="1" applyProtection="1">
      <alignment shrinkToFit="1"/>
      <protection hidden="1"/>
    </xf>
    <xf numFmtId="1" fontId="26" fillId="7" borderId="0" xfId="0" applyNumberFormat="1" applyFont="1" applyFill="1" applyAlignment="1" applyProtection="1">
      <alignment shrinkToFit="1"/>
    </xf>
    <xf numFmtId="0" fontId="43" fillId="7" borderId="0" xfId="0" applyFont="1" applyFill="1" applyProtection="1"/>
    <xf numFmtId="0" fontId="43" fillId="7" borderId="0" xfId="0" applyFont="1" applyFill="1" applyBorder="1" applyProtection="1"/>
    <xf numFmtId="0" fontId="44" fillId="7" borderId="0" xfId="0" applyFont="1" applyFill="1" applyBorder="1" applyProtection="1"/>
    <xf numFmtId="0" fontId="44" fillId="7" borderId="0" xfId="0" applyFont="1" applyFill="1" applyProtection="1"/>
    <xf numFmtId="0" fontId="45" fillId="7" borderId="0" xfId="0" applyFont="1" applyFill="1" applyProtection="1"/>
    <xf numFmtId="0" fontId="44" fillId="7" borderId="8" xfId="0" applyFont="1" applyFill="1" applyBorder="1" applyProtection="1">
      <protection locked="0"/>
    </xf>
    <xf numFmtId="1" fontId="44" fillId="7" borderId="8" xfId="0" applyNumberFormat="1" applyFont="1" applyFill="1" applyBorder="1" applyProtection="1">
      <protection locked="0"/>
    </xf>
    <xf numFmtId="0" fontId="44" fillId="7" borderId="8" xfId="0" applyFont="1" applyFill="1" applyBorder="1" applyAlignment="1" applyProtection="1">
      <protection locked="0"/>
    </xf>
    <xf numFmtId="0" fontId="34" fillId="7" borderId="0" xfId="0" applyFont="1" applyFill="1" applyAlignment="1" applyProtection="1">
      <alignment horizontal="right"/>
    </xf>
    <xf numFmtId="0" fontId="34" fillId="7" borderId="0" xfId="0" applyFont="1" applyFill="1" applyAlignment="1" applyProtection="1">
      <alignment horizontal="left"/>
    </xf>
    <xf numFmtId="0" fontId="34" fillId="7" borderId="0" xfId="0" applyFont="1" applyFill="1" applyBorder="1" applyAlignment="1" applyProtection="1">
      <alignment horizontal="center"/>
    </xf>
    <xf numFmtId="0" fontId="46" fillId="7" borderId="0" xfId="0" applyFont="1" applyFill="1" applyProtection="1"/>
    <xf numFmtId="0" fontId="35" fillId="7" borderId="3" xfId="0" applyFont="1" applyFill="1" applyBorder="1" applyProtection="1"/>
    <xf numFmtId="0" fontId="34" fillId="7" borderId="0" xfId="0" applyFont="1" applyFill="1" applyAlignment="1" applyProtection="1">
      <alignment shrinkToFit="1"/>
    </xf>
    <xf numFmtId="0" fontId="34" fillId="7" borderId="0" xfId="0" applyFont="1" applyFill="1" applyBorder="1" applyAlignment="1" applyProtection="1">
      <alignment vertical="top"/>
    </xf>
    <xf numFmtId="0" fontId="47" fillId="7" borderId="0" xfId="0" applyFont="1" applyFill="1" applyBorder="1" applyAlignment="1" applyProtection="1">
      <alignment horizontal="left"/>
    </xf>
    <xf numFmtId="0" fontId="47" fillId="7" borderId="0" xfId="0" applyFont="1" applyFill="1" applyProtection="1"/>
    <xf numFmtId="0" fontId="34" fillId="7" borderId="4" xfId="0" applyFont="1" applyFill="1" applyBorder="1" applyAlignment="1" applyProtection="1"/>
    <xf numFmtId="0" fontId="35" fillId="7" borderId="24" xfId="0" applyFont="1" applyFill="1" applyBorder="1" applyAlignment="1"/>
    <xf numFmtId="0" fontId="34" fillId="7" borderId="0" xfId="0" applyFont="1" applyFill="1" applyBorder="1" applyAlignment="1" applyProtection="1"/>
    <xf numFmtId="0" fontId="35" fillId="7" borderId="24" xfId="0" applyFont="1" applyFill="1" applyBorder="1" applyAlignment="1">
      <alignment horizontal="left" vertical="center"/>
    </xf>
    <xf numFmtId="0" fontId="47" fillId="7" borderId="0" xfId="0" applyFont="1" applyFill="1" applyAlignment="1" applyProtection="1">
      <alignment vertical="center"/>
    </xf>
    <xf numFmtId="0" fontId="34" fillId="7" borderId="0" xfId="0" applyFont="1" applyFill="1" applyAlignment="1" applyProtection="1">
      <alignment horizontal="center"/>
    </xf>
    <xf numFmtId="0" fontId="35" fillId="7" borderId="0" xfId="0" applyFont="1" applyFill="1" applyAlignment="1" applyProtection="1"/>
    <xf numFmtId="0" fontId="31" fillId="7" borderId="6" xfId="0" applyFont="1" applyFill="1" applyBorder="1" applyProtection="1"/>
    <xf numFmtId="0" fontId="26" fillId="7" borderId="6" xfId="0" applyFont="1" applyFill="1" applyBorder="1" applyProtection="1"/>
    <xf numFmtId="0" fontId="27" fillId="7" borderId="6" xfId="0" applyFont="1" applyFill="1" applyBorder="1" applyProtection="1"/>
    <xf numFmtId="0" fontId="50" fillId="0" borderId="1" xfId="3" applyFont="1" applyFill="1" applyBorder="1" applyAlignment="1">
      <alignment horizontal="right" wrapText="1"/>
    </xf>
    <xf numFmtId="0" fontId="50" fillId="0" borderId="1" xfId="3" applyFont="1" applyFill="1" applyBorder="1" applyAlignment="1">
      <alignment wrapText="1"/>
    </xf>
    <xf numFmtId="0" fontId="35" fillId="7" borderId="0" xfId="0" applyFont="1" applyFill="1" applyAlignment="1" applyProtection="1">
      <alignment horizontal="center"/>
    </xf>
    <xf numFmtId="0" fontId="26" fillId="7" borderId="8" xfId="0" applyFont="1" applyFill="1" applyBorder="1" applyAlignment="1" applyProtection="1">
      <alignment shrinkToFit="1"/>
      <protection locked="0"/>
    </xf>
    <xf numFmtId="0" fontId="3" fillId="7" borderId="0" xfId="0" applyFont="1" applyFill="1" applyProtection="1"/>
    <xf numFmtId="0" fontId="14" fillId="7" borderId="0" xfId="0" applyFont="1" applyFill="1" applyProtection="1"/>
    <xf numFmtId="0" fontId="17" fillId="7" borderId="0" xfId="0" applyFont="1" applyFill="1" applyProtection="1"/>
    <xf numFmtId="0" fontId="17" fillId="7" borderId="0" xfId="0" applyFont="1" applyFill="1" applyBorder="1" applyProtection="1"/>
    <xf numFmtId="0" fontId="15" fillId="7" borderId="0" xfId="0" applyFont="1" applyFill="1" applyBorder="1" applyProtection="1"/>
    <xf numFmtId="0" fontId="24" fillId="7" borderId="0" xfId="0" applyFont="1" applyFill="1" applyBorder="1" applyProtection="1"/>
    <xf numFmtId="0" fontId="24" fillId="7" borderId="0" xfId="0" applyFont="1" applyFill="1" applyProtection="1"/>
    <xf numFmtId="0" fontId="17" fillId="7" borderId="0" xfId="0" applyFont="1" applyFill="1" applyBorder="1" applyAlignment="1" applyProtection="1">
      <alignment horizontal="center"/>
    </xf>
    <xf numFmtId="0" fontId="17" fillId="7" borderId="0" xfId="0" applyFont="1" applyFill="1" applyAlignment="1" applyProtection="1">
      <alignment vertical="center" wrapText="1"/>
    </xf>
    <xf numFmtId="0" fontId="17" fillId="7" borderId="0" xfId="0" applyFont="1" applyFill="1" applyBorder="1" applyAlignment="1" applyProtection="1">
      <alignment vertical="center" wrapText="1"/>
    </xf>
    <xf numFmtId="0" fontId="25" fillId="7" borderId="0" xfId="0" applyFont="1" applyFill="1" applyBorder="1" applyProtection="1"/>
    <xf numFmtId="0" fontId="25" fillId="7" borderId="0" xfId="0" applyFont="1" applyFill="1" applyProtection="1"/>
    <xf numFmtId="0" fontId="17" fillId="7" borderId="0" xfId="0" applyFont="1" applyFill="1" applyBorder="1" applyAlignment="1" applyProtection="1">
      <alignment horizontal="left"/>
    </xf>
    <xf numFmtId="0" fontId="17" fillId="7" borderId="28" xfId="0" applyFont="1" applyFill="1" applyBorder="1" applyProtection="1"/>
    <xf numFmtId="0" fontId="31" fillId="7" borderId="8" xfId="0" applyFont="1" applyFill="1" applyBorder="1" applyProtection="1">
      <protection locked="0"/>
    </xf>
    <xf numFmtId="0" fontId="32" fillId="7" borderId="0" xfId="0" applyFont="1" applyFill="1" applyBorder="1" applyProtection="1"/>
    <xf numFmtId="0" fontId="52" fillId="7" borderId="0" xfId="0" applyFont="1" applyFill="1" applyBorder="1" applyProtection="1"/>
    <xf numFmtId="0" fontId="53" fillId="7" borderId="0" xfId="0" applyFont="1" applyFill="1" applyBorder="1" applyProtection="1"/>
    <xf numFmtId="0" fontId="52" fillId="7" borderId="0" xfId="0" applyFont="1" applyFill="1" applyBorder="1" applyAlignment="1" applyProtection="1">
      <alignment horizontal="left"/>
    </xf>
    <xf numFmtId="0" fontId="54" fillId="7" borderId="0" xfId="0" applyFont="1" applyFill="1" applyProtection="1"/>
    <xf numFmtId="0" fontId="54" fillId="7" borderId="0" xfId="0" applyFont="1" applyFill="1" applyBorder="1" applyProtection="1"/>
    <xf numFmtId="0" fontId="55" fillId="7" borderId="0" xfId="0" applyFont="1" applyFill="1" applyBorder="1" applyProtection="1"/>
    <xf numFmtId="0" fontId="56" fillId="7" borderId="0" xfId="0" applyFont="1" applyFill="1" applyBorder="1" applyProtection="1"/>
    <xf numFmtId="0" fontId="31" fillId="7" borderId="8" xfId="0" applyFont="1" applyFill="1" applyBorder="1" applyAlignment="1" applyProtection="1">
      <alignment shrinkToFit="1"/>
      <protection locked="0"/>
    </xf>
    <xf numFmtId="0" fontId="53" fillId="7" borderId="0" xfId="0" applyFont="1" applyFill="1" applyBorder="1" applyAlignment="1" applyProtection="1"/>
    <xf numFmtId="0" fontId="57" fillId="7" borderId="0" xfId="0" applyFont="1" applyFill="1" applyBorder="1" applyAlignment="1" applyProtection="1">
      <alignment horizontal="left"/>
    </xf>
    <xf numFmtId="0" fontId="32" fillId="7" borderId="0" xfId="0" applyFont="1" applyFill="1" applyBorder="1" applyAlignment="1" applyProtection="1">
      <alignment horizontal="left"/>
    </xf>
    <xf numFmtId="0" fontId="33" fillId="7" borderId="0" xfId="0" applyFont="1" applyFill="1" applyBorder="1" applyAlignment="1" applyProtection="1">
      <alignment horizontal="right"/>
    </xf>
    <xf numFmtId="1" fontId="31" fillId="7" borderId="8" xfId="0" applyNumberFormat="1" applyFont="1" applyFill="1" applyBorder="1" applyAlignment="1" applyProtection="1">
      <protection locked="0"/>
    </xf>
    <xf numFmtId="0" fontId="33" fillId="7" borderId="0" xfId="0" applyFont="1" applyFill="1" applyBorder="1" applyAlignment="1" applyProtection="1">
      <alignment horizontal="right" vertical="center"/>
    </xf>
    <xf numFmtId="0" fontId="31" fillId="7" borderId="0" xfId="0" applyFont="1" applyFill="1" applyBorder="1" applyAlignment="1" applyProtection="1">
      <alignment shrinkToFit="1"/>
    </xf>
    <xf numFmtId="0" fontId="31" fillId="7" borderId="0" xfId="0" applyFont="1" applyFill="1" applyBorder="1" applyAlignment="1" applyProtection="1">
      <alignment horizontal="right" vertical="center"/>
    </xf>
    <xf numFmtId="0" fontId="31" fillId="7" borderId="0" xfId="0" applyFont="1" applyFill="1" applyBorder="1" applyAlignment="1" applyProtection="1">
      <alignment horizontal="center"/>
    </xf>
    <xf numFmtId="0" fontId="31" fillId="7" borderId="0" xfId="0" applyFont="1" applyFill="1" applyBorder="1" applyAlignment="1" applyProtection="1">
      <alignment vertical="center" wrapText="1"/>
    </xf>
    <xf numFmtId="0" fontId="31" fillId="7" borderId="0" xfId="0" applyFont="1" applyFill="1" applyAlignment="1" applyProtection="1">
      <alignment vertical="center"/>
    </xf>
    <xf numFmtId="0" fontId="58" fillId="7" borderId="0" xfId="0" applyFont="1" applyFill="1" applyProtection="1"/>
    <xf numFmtId="0" fontId="59" fillId="7" borderId="0" xfId="0" applyFont="1" applyFill="1" applyProtection="1"/>
    <xf numFmtId="0" fontId="59" fillId="7" borderId="0" xfId="0" applyFont="1" applyFill="1" applyBorder="1" applyProtection="1"/>
    <xf numFmtId="0" fontId="55" fillId="7" borderId="0" xfId="0" applyFont="1" applyFill="1" applyBorder="1" applyAlignment="1" applyProtection="1">
      <alignment horizontal="right"/>
    </xf>
    <xf numFmtId="0" fontId="55" fillId="7" borderId="0" xfId="0" applyFont="1" applyFill="1" applyBorder="1" applyAlignment="1" applyProtection="1"/>
    <xf numFmtId="0" fontId="60" fillId="7" borderId="0" xfId="0" applyFont="1" applyFill="1" applyBorder="1" applyProtection="1"/>
    <xf numFmtId="0" fontId="55" fillId="7" borderId="0" xfId="0" applyFont="1" applyFill="1" applyBorder="1" applyAlignment="1" applyProtection="1">
      <alignment horizontal="left"/>
    </xf>
    <xf numFmtId="0" fontId="59" fillId="7" borderId="0" xfId="0" applyFont="1" applyFill="1" applyBorder="1" applyAlignment="1" applyProtection="1"/>
    <xf numFmtId="0" fontId="58" fillId="7" borderId="0" xfId="0" applyFont="1" applyFill="1" applyBorder="1" applyAlignment="1" applyProtection="1"/>
    <xf numFmtId="0" fontId="55" fillId="7" borderId="0" xfId="0" applyFont="1" applyFill="1" applyAlignment="1" applyProtection="1"/>
    <xf numFmtId="0" fontId="58" fillId="7" borderId="0" xfId="0" applyFont="1" applyFill="1" applyBorder="1" applyProtection="1"/>
    <xf numFmtId="0" fontId="15" fillId="7" borderId="0" xfId="0" applyFont="1" applyFill="1" applyProtection="1"/>
    <xf numFmtId="0" fontId="26" fillId="8" borderId="0" xfId="0" applyFont="1" applyFill="1" applyProtection="1"/>
    <xf numFmtId="0" fontId="38" fillId="8" borderId="0" xfId="0" applyFont="1" applyFill="1" applyProtection="1"/>
    <xf numFmtId="0" fontId="29" fillId="8" borderId="0" xfId="0" applyFont="1" applyFill="1" applyProtection="1"/>
    <xf numFmtId="0" fontId="27" fillId="8" borderId="0" xfId="0" applyFont="1" applyFill="1" applyAlignment="1" applyProtection="1">
      <alignment vertical="center" wrapText="1" shrinkToFit="1"/>
    </xf>
    <xf numFmtId="0" fontId="26" fillId="8" borderId="8" xfId="0" applyFont="1" applyFill="1" applyBorder="1" applyProtection="1"/>
    <xf numFmtId="3" fontId="26" fillId="8" borderId="8" xfId="0" applyNumberFormat="1" applyFont="1" applyFill="1" applyBorder="1" applyAlignment="1" applyProtection="1">
      <alignment shrinkToFit="1"/>
      <protection locked="0"/>
    </xf>
    <xf numFmtId="0" fontId="26" fillId="7" borderId="10" xfId="0" applyFont="1" applyFill="1" applyBorder="1" applyAlignment="1" applyProtection="1">
      <alignment shrinkToFit="1"/>
      <protection locked="0"/>
    </xf>
    <xf numFmtId="0" fontId="31" fillId="7" borderId="8" xfId="0" applyFont="1" applyFill="1" applyBorder="1" applyAlignment="1" applyProtection="1">
      <protection locked="0"/>
    </xf>
    <xf numFmtId="0" fontId="61" fillId="7" borderId="0" xfId="0" applyFont="1" applyFill="1" applyProtection="1"/>
    <xf numFmtId="0" fontId="62" fillId="7" borderId="0" xfId="0" applyFont="1" applyFill="1" applyProtection="1"/>
    <xf numFmtId="0" fontId="29" fillId="7" borderId="0" xfId="0" applyFont="1" applyFill="1" applyBorder="1" applyAlignment="1" applyProtection="1">
      <alignment horizontal="left" vertical="top"/>
    </xf>
    <xf numFmtId="0" fontId="26" fillId="7" borderId="0" xfId="0" applyFont="1" applyFill="1" applyBorder="1" applyProtection="1"/>
    <xf numFmtId="0" fontId="26" fillId="7" borderId="0" xfId="0" applyFont="1" applyFill="1" applyBorder="1" applyAlignment="1" applyProtection="1">
      <alignment horizontal="left"/>
      <protection locked="0"/>
    </xf>
    <xf numFmtId="0" fontId="63" fillId="7" borderId="0" xfId="0" applyFont="1" applyFill="1" applyProtection="1"/>
    <xf numFmtId="0" fontId="64" fillId="7" borderId="0" xfId="0" applyFont="1" applyFill="1" applyProtection="1"/>
    <xf numFmtId="0" fontId="64" fillId="7" borderId="0" xfId="0" applyFont="1" applyFill="1" applyAlignment="1" applyProtection="1">
      <alignment horizontal="left"/>
    </xf>
    <xf numFmtId="0" fontId="64" fillId="7" borderId="0" xfId="0" applyFont="1" applyFill="1" applyAlignment="1" applyProtection="1">
      <alignment shrinkToFit="1"/>
    </xf>
    <xf numFmtId="0" fontId="64" fillId="7" borderId="0" xfId="0" applyFont="1" applyFill="1" applyAlignment="1" applyProtection="1">
      <alignment horizontal="center"/>
    </xf>
    <xf numFmtId="0" fontId="38" fillId="7" borderId="0" xfId="0" applyFont="1" applyFill="1" applyBorder="1" applyAlignment="1" applyProtection="1">
      <alignment horizontal="center"/>
    </xf>
    <xf numFmtId="0" fontId="65" fillId="7" borderId="0" xfId="0" applyFont="1" applyFill="1" applyBorder="1" applyAlignment="1" applyProtection="1">
      <alignment horizontal="center"/>
    </xf>
    <xf numFmtId="0" fontId="61" fillId="7" borderId="0" xfId="0" applyFont="1" applyFill="1" applyAlignment="1" applyProtection="1">
      <alignment horizontal="left"/>
    </xf>
    <xf numFmtId="0" fontId="61" fillId="7" borderId="0" xfId="0" applyFont="1" applyFill="1" applyAlignment="1" applyProtection="1">
      <alignment shrinkToFit="1"/>
    </xf>
    <xf numFmtId="0" fontId="61" fillId="7" borderId="0" xfId="0" applyFont="1" applyFill="1" applyAlignment="1" applyProtection="1">
      <alignment horizontal="center"/>
    </xf>
    <xf numFmtId="0" fontId="31" fillId="7" borderId="8" xfId="0" applyFont="1" applyFill="1" applyBorder="1" applyAlignment="1" applyProtection="1">
      <alignment horizontal="center" shrinkToFit="1"/>
      <protection locked="0"/>
    </xf>
    <xf numFmtId="0" fontId="31" fillId="7" borderId="10" xfId="0" applyFont="1" applyFill="1" applyBorder="1" applyAlignment="1" applyProtection="1">
      <alignment shrinkToFit="1"/>
      <protection locked="0"/>
    </xf>
    <xf numFmtId="1" fontId="31" fillId="7" borderId="8" xfId="0" applyNumberFormat="1" applyFont="1" applyFill="1" applyBorder="1" applyAlignment="1" applyProtection="1">
      <alignment shrinkToFit="1"/>
      <protection locked="0"/>
    </xf>
    <xf numFmtId="0" fontId="31" fillId="9" borderId="0" xfId="0" applyFont="1" applyFill="1" applyProtection="1"/>
    <xf numFmtId="0" fontId="31" fillId="9" borderId="0" xfId="0" applyFont="1" applyFill="1" applyAlignment="1" applyProtection="1">
      <alignment shrinkToFit="1"/>
    </xf>
    <xf numFmtId="0" fontId="33" fillId="9" borderId="0" xfId="0" applyFont="1" applyFill="1" applyProtection="1"/>
    <xf numFmtId="0" fontId="33" fillId="9" borderId="0" xfId="0" applyFont="1" applyFill="1" applyAlignment="1" applyProtection="1">
      <alignment shrinkToFit="1"/>
    </xf>
    <xf numFmtId="0" fontId="32" fillId="9" borderId="0" xfId="0" applyFont="1" applyFill="1" applyProtection="1"/>
    <xf numFmtId="0" fontId="31" fillId="9" borderId="0" xfId="0" applyFont="1" applyFill="1" applyAlignment="1" applyProtection="1">
      <alignment horizontal="left"/>
    </xf>
    <xf numFmtId="0" fontId="61" fillId="9" borderId="0" xfId="0" applyFont="1" applyFill="1" applyProtection="1"/>
    <xf numFmtId="0" fontId="62" fillId="9" borderId="0" xfId="0" applyFont="1" applyFill="1" applyProtection="1"/>
    <xf numFmtId="0" fontId="31" fillId="9" borderId="0" xfId="0" applyFont="1" applyFill="1"/>
    <xf numFmtId="0" fontId="31" fillId="9" borderId="0" xfId="0" applyFont="1" applyFill="1" applyBorder="1" applyAlignment="1" applyProtection="1"/>
    <xf numFmtId="0" fontId="66" fillId="7" borderId="0" xfId="0" applyFont="1" applyFill="1" applyAlignment="1" applyProtection="1">
      <alignment horizontal="left"/>
    </xf>
    <xf numFmtId="0" fontId="31" fillId="10" borderId="0" xfId="0" applyFont="1" applyFill="1" applyProtection="1"/>
    <xf numFmtId="0" fontId="0" fillId="0" borderId="0" xfId="0" applyFill="1"/>
    <xf numFmtId="0" fontId="67" fillId="0" borderId="0" xfId="0" applyFont="1" applyFill="1"/>
    <xf numFmtId="0" fontId="31" fillId="7" borderId="8" xfId="0" applyFont="1" applyFill="1" applyBorder="1" applyAlignment="1" applyProtection="1">
      <alignment horizontal="right" vertical="center"/>
      <protection locked="0"/>
    </xf>
    <xf numFmtId="0" fontId="69" fillId="7" borderId="0" xfId="0" applyFont="1" applyFill="1" applyBorder="1" applyProtection="1"/>
    <xf numFmtId="0" fontId="35" fillId="7" borderId="0" xfId="0" applyFont="1" applyFill="1" applyBorder="1" applyAlignment="1" applyProtection="1">
      <alignment shrinkToFit="1"/>
    </xf>
    <xf numFmtId="0" fontId="51" fillId="7" borderId="0" xfId="0" applyFont="1" applyFill="1" applyBorder="1" applyAlignment="1" applyProtection="1">
      <alignment horizontal="left"/>
    </xf>
    <xf numFmtId="0" fontId="51" fillId="7" borderId="0" xfId="0" applyFont="1" applyFill="1" applyBorder="1" applyAlignment="1" applyProtection="1"/>
    <xf numFmtId="0" fontId="34" fillId="7" borderId="0" xfId="0" applyFont="1" applyFill="1" applyBorder="1" applyAlignment="1" applyProtection="1">
      <alignment horizontal="center"/>
    </xf>
    <xf numFmtId="0" fontId="51" fillId="7" borderId="0" xfId="0" applyFont="1" applyFill="1" applyBorder="1" applyProtection="1"/>
    <xf numFmtId="0" fontId="31" fillId="7" borderId="8" xfId="0" applyFont="1" applyFill="1" applyBorder="1" applyAlignment="1" applyProtection="1">
      <alignment horizontal="center"/>
    </xf>
    <xf numFmtId="0" fontId="31" fillId="7" borderId="10" xfId="0" applyFont="1" applyFill="1" applyBorder="1" applyAlignment="1" applyProtection="1">
      <alignment horizontal="center"/>
    </xf>
    <xf numFmtId="0" fontId="31" fillId="11" borderId="0" xfId="0" applyFont="1" applyFill="1" applyProtection="1"/>
    <xf numFmtId="0" fontId="32" fillId="11" borderId="0" xfId="0" applyFont="1" applyFill="1" applyProtection="1"/>
    <xf numFmtId="0" fontId="35" fillId="11" borderId="0" xfId="0" applyFont="1" applyFill="1" applyProtection="1"/>
    <xf numFmtId="0" fontId="34" fillId="11" borderId="0" xfId="0" applyFont="1" applyFill="1" applyProtection="1"/>
    <xf numFmtId="0" fontId="31" fillId="11" borderId="8" xfId="0" applyFont="1" applyFill="1" applyBorder="1" applyProtection="1"/>
    <xf numFmtId="0" fontId="31" fillId="11" borderId="8" xfId="0" applyFont="1" applyFill="1" applyBorder="1" applyAlignment="1" applyProtection="1">
      <alignment horizontal="right"/>
    </xf>
    <xf numFmtId="0" fontId="61" fillId="11" borderId="0" xfId="0" applyFont="1" applyFill="1" applyBorder="1" applyProtection="1"/>
    <xf numFmtId="0" fontId="61" fillId="11" borderId="0" xfId="0" applyFont="1" applyFill="1" applyBorder="1" applyAlignment="1" applyProtection="1">
      <alignment horizontal="left"/>
    </xf>
    <xf numFmtId="0" fontId="31" fillId="11" borderId="6" xfId="0" applyFont="1" applyFill="1" applyBorder="1" applyProtection="1"/>
    <xf numFmtId="0" fontId="33" fillId="11" borderId="6" xfId="0" applyFont="1" applyFill="1" applyBorder="1" applyAlignment="1" applyProtection="1">
      <alignment horizontal="left"/>
    </xf>
    <xf numFmtId="0" fontId="31" fillId="7" borderId="10" xfId="0" applyFont="1" applyFill="1" applyBorder="1" applyProtection="1"/>
    <xf numFmtId="0" fontId="31" fillId="7" borderId="8" xfId="0" applyFont="1" applyFill="1" applyBorder="1" applyAlignment="1" applyProtection="1">
      <alignment horizontal="center"/>
      <protection locked="0"/>
    </xf>
    <xf numFmtId="0" fontId="31" fillId="7" borderId="8" xfId="0" applyFont="1" applyFill="1" applyBorder="1" applyAlignment="1" applyProtection="1">
      <protection locked="0"/>
    </xf>
    <xf numFmtId="0" fontId="71" fillId="0" borderId="0" xfId="0" applyFont="1"/>
    <xf numFmtId="0" fontId="31" fillId="0" borderId="0" xfId="0" applyFont="1" applyAlignment="1" applyProtection="1"/>
    <xf numFmtId="0" fontId="31" fillId="7" borderId="8" xfId="0" applyFont="1" applyFill="1" applyBorder="1" applyAlignment="1" applyProtection="1">
      <alignment shrinkToFit="1"/>
    </xf>
    <xf numFmtId="0" fontId="31" fillId="7" borderId="6" xfId="0" applyFont="1" applyFill="1" applyBorder="1" applyAlignment="1" applyProtection="1"/>
    <xf numFmtId="165" fontId="31" fillId="7" borderId="6" xfId="0" applyNumberFormat="1" applyFont="1" applyFill="1" applyBorder="1" applyProtection="1"/>
    <xf numFmtId="0" fontId="31" fillId="7" borderId="6" xfId="0" applyFont="1" applyFill="1" applyBorder="1" applyAlignment="1" applyProtection="1">
      <alignment horizontal="center"/>
    </xf>
    <xf numFmtId="1" fontId="31" fillId="7" borderId="6" xfId="0" applyNumberFormat="1" applyFont="1" applyFill="1" applyBorder="1" applyAlignment="1" applyProtection="1">
      <alignment horizontal="center"/>
    </xf>
    <xf numFmtId="0" fontId="31" fillId="9" borderId="0" xfId="0" applyFont="1" applyFill="1" applyBorder="1" applyProtection="1"/>
    <xf numFmtId="0" fontId="0" fillId="12" borderId="0" xfId="0" applyFill="1"/>
    <xf numFmtId="0" fontId="31" fillId="7" borderId="8" xfId="0" applyFont="1" applyFill="1" applyBorder="1" applyAlignment="1" applyProtection="1">
      <alignment horizontal="center"/>
      <protection locked="0"/>
    </xf>
    <xf numFmtId="0" fontId="31" fillId="7" borderId="8" xfId="0" applyFont="1" applyFill="1" applyBorder="1" applyAlignment="1" applyProtection="1">
      <protection locked="0"/>
    </xf>
    <xf numFmtId="0" fontId="31" fillId="7" borderId="8" xfId="0" applyFont="1" applyFill="1" applyBorder="1" applyAlignment="1" applyProtection="1">
      <alignment horizontal="left"/>
      <protection locked="0"/>
    </xf>
    <xf numFmtId="0" fontId="53" fillId="7" borderId="0" xfId="0" applyFont="1" applyFill="1" applyBorder="1" applyAlignment="1" applyProtection="1">
      <alignment horizontal="left"/>
    </xf>
    <xf numFmtId="0" fontId="69" fillId="7" borderId="0" xfId="0" applyFont="1" applyFill="1" applyBorder="1" applyAlignment="1" applyProtection="1">
      <alignment horizontal="left"/>
    </xf>
    <xf numFmtId="0" fontId="31" fillId="7" borderId="8" xfId="0" applyFont="1" applyFill="1" applyBorder="1" applyAlignment="1" applyProtection="1">
      <alignment horizontal="left" vertical="top"/>
      <protection locked="0"/>
    </xf>
    <xf numFmtId="0" fontId="31" fillId="7" borderId="0" xfId="0" applyFont="1" applyFill="1" applyBorder="1" applyAlignment="1" applyProtection="1">
      <alignment horizontal="left" vertical="top"/>
    </xf>
    <xf numFmtId="0" fontId="53" fillId="7" borderId="0" xfId="0" applyFont="1" applyFill="1" applyBorder="1" applyAlignment="1" applyProtection="1">
      <alignment horizontal="left" vertical="top"/>
    </xf>
    <xf numFmtId="0" fontId="57" fillId="7" borderId="0" xfId="0" applyFont="1" applyFill="1" applyBorder="1" applyAlignment="1" applyProtection="1">
      <alignment horizontal="left" vertical="top"/>
    </xf>
    <xf numFmtId="0" fontId="69" fillId="7" borderId="0" xfId="0" applyFont="1" applyFill="1" applyBorder="1" applyAlignment="1" applyProtection="1">
      <alignment horizontal="left" vertical="top"/>
    </xf>
    <xf numFmtId="0" fontId="31" fillId="7" borderId="0" xfId="0" applyFont="1" applyFill="1" applyBorder="1" applyAlignment="1" applyProtection="1">
      <alignment horizontal="left" vertical="top" shrinkToFit="1"/>
    </xf>
    <xf numFmtId="0" fontId="31" fillId="7" borderId="0" xfId="0" applyFont="1" applyFill="1" applyBorder="1" applyAlignment="1" applyProtection="1">
      <alignment horizontal="left" vertical="center"/>
    </xf>
    <xf numFmtId="0" fontId="3" fillId="0" borderId="0" xfId="0" applyFont="1" applyAlignment="1"/>
    <xf numFmtId="1" fontId="44" fillId="7" borderId="8" xfId="0" applyNumberFormat="1" applyFont="1" applyFill="1" applyBorder="1" applyAlignment="1" applyProtection="1">
      <alignment horizontal="right"/>
      <protection locked="0"/>
    </xf>
    <xf numFmtId="0" fontId="44" fillId="7" borderId="8" xfId="0" applyFont="1" applyFill="1" applyBorder="1" applyAlignment="1" applyProtection="1">
      <alignment horizontal="right"/>
      <protection locked="0"/>
    </xf>
    <xf numFmtId="0" fontId="70" fillId="7" borderId="0" xfId="0" applyFont="1" applyFill="1" applyProtection="1"/>
    <xf numFmtId="0" fontId="31" fillId="7" borderId="0" xfId="0" applyFont="1" applyFill="1" applyBorder="1" applyAlignment="1" applyProtection="1">
      <alignment horizontal="left" vertical="center" wrapText="1"/>
    </xf>
    <xf numFmtId="0" fontId="3" fillId="7" borderId="0" xfId="0" applyFont="1" applyFill="1" applyBorder="1" applyProtection="1"/>
    <xf numFmtId="0" fontId="58" fillId="7" borderId="0" xfId="0" applyFont="1" applyFill="1" applyBorder="1" applyAlignment="1" applyProtection="1">
      <alignment horizontal="left"/>
    </xf>
    <xf numFmtId="0" fontId="14" fillId="7" borderId="0" xfId="0" applyFont="1" applyFill="1" applyBorder="1" applyProtection="1"/>
    <xf numFmtId="0" fontId="17" fillId="7" borderId="0" xfId="0" applyFont="1" applyFill="1" applyBorder="1" applyAlignment="1" applyProtection="1"/>
    <xf numFmtId="0" fontId="52" fillId="7" borderId="0" xfId="0" applyFont="1" applyFill="1" applyBorder="1" applyAlignment="1" applyProtection="1">
      <alignment vertical="top"/>
    </xf>
    <xf numFmtId="0" fontId="3" fillId="0" borderId="0" xfId="0" applyFont="1"/>
    <xf numFmtId="0" fontId="0" fillId="0" borderId="0" xfId="0" applyFont="1" applyAlignment="1"/>
    <xf numFmtId="0" fontId="69" fillId="7" borderId="5" xfId="0" applyFont="1" applyFill="1" applyBorder="1" applyAlignment="1" applyProtection="1">
      <alignment horizontal="left" vertical="top"/>
      <protection locked="0"/>
    </xf>
    <xf numFmtId="14" fontId="69" fillId="7" borderId="0" xfId="0" applyNumberFormat="1" applyFont="1" applyFill="1" applyBorder="1" applyProtection="1"/>
    <xf numFmtId="14" fontId="53" fillId="7" borderId="0" xfId="0" applyNumberFormat="1" applyFont="1" applyFill="1" applyBorder="1" applyProtection="1"/>
    <xf numFmtId="14" fontId="57" fillId="7" borderId="0" xfId="0" applyNumberFormat="1" applyFont="1" applyFill="1" applyBorder="1" applyAlignment="1" applyProtection="1">
      <alignment horizontal="left"/>
    </xf>
    <xf numFmtId="14" fontId="69" fillId="7" borderId="0" xfId="0" applyNumberFormat="1" applyFont="1" applyFill="1" applyBorder="1" applyAlignment="1" applyProtection="1">
      <alignment horizontal="left"/>
    </xf>
    <xf numFmtId="14" fontId="53" fillId="7" borderId="0" xfId="0" applyNumberFormat="1" applyFont="1" applyFill="1" applyBorder="1" applyAlignment="1" applyProtection="1">
      <alignment horizontal="left"/>
    </xf>
    <xf numFmtId="14" fontId="69" fillId="7" borderId="0" xfId="0" applyNumberFormat="1" applyFont="1" applyFill="1" applyBorder="1" applyAlignment="1" applyProtection="1">
      <alignment horizontal="left" vertical="top"/>
    </xf>
    <xf numFmtId="14" fontId="53" fillId="7" borderId="0" xfId="0" applyNumberFormat="1" applyFont="1" applyFill="1" applyBorder="1" applyAlignment="1" applyProtection="1">
      <alignment horizontal="left" vertical="top"/>
    </xf>
    <xf numFmtId="14" fontId="57" fillId="7" borderId="0" xfId="0" applyNumberFormat="1" applyFont="1" applyFill="1" applyBorder="1" applyAlignment="1" applyProtection="1">
      <alignment horizontal="left" vertical="top"/>
    </xf>
    <xf numFmtId="0" fontId="0" fillId="0" borderId="0" xfId="0" applyBorder="1" applyAlignment="1" applyProtection="1">
      <protection locked="0"/>
    </xf>
    <xf numFmtId="0" fontId="68" fillId="0" borderId="0" xfId="0" applyFont="1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68" fillId="0" borderId="6" xfId="0" applyFont="1" applyBorder="1" applyAlignment="1" applyProtection="1">
      <alignment horizontal="left" vertical="top"/>
      <protection locked="0"/>
    </xf>
    <xf numFmtId="0" fontId="68" fillId="0" borderId="0" xfId="0" applyFont="1" applyBorder="1" applyAlignment="1" applyProtection="1">
      <alignment horizontal="left" vertical="top"/>
      <protection locked="0"/>
    </xf>
    <xf numFmtId="0" fontId="0" fillId="0" borderId="0" xfId="0" applyBorder="1" applyAlignment="1" applyProtection="1">
      <alignment horizontal="left" vertical="top"/>
      <protection locked="0"/>
    </xf>
    <xf numFmtId="0" fontId="31" fillId="11" borderId="6" xfId="0" applyFont="1" applyFill="1" applyBorder="1" applyAlignment="1" applyProtection="1">
      <alignment horizontal="center"/>
    </xf>
    <xf numFmtId="0" fontId="29" fillId="9" borderId="0" xfId="0" applyFont="1" applyFill="1" applyProtection="1"/>
    <xf numFmtId="2" fontId="31" fillId="7" borderId="8" xfId="0" applyNumberFormat="1" applyFont="1" applyFill="1" applyBorder="1" applyAlignment="1" applyProtection="1">
      <protection locked="0"/>
    </xf>
    <xf numFmtId="0" fontId="34" fillId="7" borderId="0" xfId="0" applyFont="1" applyFill="1" applyBorder="1" applyAlignment="1" applyProtection="1">
      <alignment horizontal="center"/>
    </xf>
    <xf numFmtId="0" fontId="31" fillId="7" borderId="8" xfId="0" applyFont="1" applyFill="1" applyBorder="1" applyAlignment="1" applyProtection="1">
      <alignment horizontal="center"/>
      <protection locked="0"/>
    </xf>
    <xf numFmtId="0" fontId="44" fillId="7" borderId="10" xfId="0" applyFont="1" applyFill="1" applyBorder="1" applyAlignment="1" applyProtection="1">
      <protection locked="0"/>
    </xf>
    <xf numFmtId="0" fontId="44" fillId="7" borderId="31" xfId="0" applyFont="1" applyFill="1" applyBorder="1" applyAlignment="1" applyProtection="1">
      <protection locked="0"/>
    </xf>
    <xf numFmtId="0" fontId="44" fillId="7" borderId="28" xfId="0" applyFont="1" applyFill="1" applyBorder="1" applyAlignment="1" applyProtection="1">
      <protection locked="0"/>
    </xf>
    <xf numFmtId="0" fontId="44" fillId="7" borderId="31" xfId="0" applyFont="1" applyFill="1" applyBorder="1" applyProtection="1">
      <protection locked="0"/>
    </xf>
    <xf numFmtId="0" fontId="44" fillId="7" borderId="28" xfId="0" applyFont="1" applyFill="1" applyBorder="1" applyProtection="1">
      <protection locked="0"/>
    </xf>
    <xf numFmtId="14" fontId="44" fillId="7" borderId="10" xfId="0" applyNumberFormat="1" applyFont="1" applyFill="1" applyBorder="1" applyAlignment="1" applyProtection="1">
      <protection locked="0"/>
    </xf>
    <xf numFmtId="14" fontId="44" fillId="7" borderId="31" xfId="0" applyNumberFormat="1" applyFont="1" applyFill="1" applyBorder="1" applyAlignment="1" applyProtection="1">
      <protection locked="0"/>
    </xf>
    <xf numFmtId="14" fontId="44" fillId="7" borderId="28" xfId="0" applyNumberFormat="1" applyFont="1" applyFill="1" applyBorder="1" applyAlignment="1" applyProtection="1">
      <protection locked="0"/>
    </xf>
    <xf numFmtId="49" fontId="44" fillId="7" borderId="10" xfId="0" applyNumberFormat="1" applyFont="1" applyFill="1" applyBorder="1" applyAlignment="1" applyProtection="1">
      <protection locked="0"/>
    </xf>
    <xf numFmtId="49" fontId="44" fillId="7" borderId="31" xfId="0" applyNumberFormat="1" applyFont="1" applyFill="1" applyBorder="1" applyAlignment="1" applyProtection="1">
      <protection locked="0"/>
    </xf>
    <xf numFmtId="49" fontId="44" fillId="7" borderId="28" xfId="0" applyNumberFormat="1" applyFont="1" applyFill="1" applyBorder="1" applyAlignment="1" applyProtection="1">
      <protection locked="0"/>
    </xf>
    <xf numFmtId="14" fontId="44" fillId="7" borderId="10" xfId="0" applyNumberFormat="1" applyFont="1" applyFill="1" applyBorder="1" applyAlignment="1" applyProtection="1">
      <alignment horizontal="left" shrinkToFit="1"/>
      <protection locked="0"/>
    </xf>
    <xf numFmtId="14" fontId="44" fillId="7" borderId="28" xfId="0" applyNumberFormat="1" applyFont="1" applyFill="1" applyBorder="1" applyAlignment="1" applyProtection="1">
      <alignment horizontal="left" shrinkToFit="1"/>
      <protection locked="0"/>
    </xf>
    <xf numFmtId="0" fontId="44" fillId="7" borderId="2" xfId="0" applyFont="1" applyFill="1" applyBorder="1" applyAlignment="1" applyProtection="1">
      <alignment vertical="top" wrapText="1"/>
      <protection locked="0"/>
    </xf>
    <xf numFmtId="0" fontId="44" fillId="7" borderId="3" xfId="0" applyFont="1" applyFill="1" applyBorder="1" applyAlignment="1" applyProtection="1">
      <alignment vertical="top" wrapText="1"/>
      <protection locked="0"/>
    </xf>
    <xf numFmtId="0" fontId="44" fillId="7" borderId="29" xfId="0" applyFont="1" applyFill="1" applyBorder="1" applyAlignment="1" applyProtection="1">
      <alignment vertical="top" wrapText="1"/>
      <protection locked="0"/>
    </xf>
    <xf numFmtId="0" fontId="44" fillId="7" borderId="4" xfId="0" applyFont="1" applyFill="1" applyBorder="1" applyAlignment="1" applyProtection="1">
      <alignment vertical="top" wrapText="1"/>
      <protection locked="0"/>
    </xf>
    <xf numFmtId="0" fontId="44" fillId="7" borderId="0" xfId="0" applyFont="1" applyFill="1" applyBorder="1" applyAlignment="1" applyProtection="1">
      <alignment vertical="top" wrapText="1"/>
      <protection locked="0"/>
    </xf>
    <xf numFmtId="0" fontId="44" fillId="7" borderId="24" xfId="0" applyFont="1" applyFill="1" applyBorder="1" applyAlignment="1" applyProtection="1">
      <alignment vertical="top" wrapText="1"/>
      <protection locked="0"/>
    </xf>
    <xf numFmtId="0" fontId="44" fillId="7" borderId="5" xfId="0" applyFont="1" applyFill="1" applyBorder="1" applyAlignment="1" applyProtection="1">
      <alignment vertical="top" wrapText="1"/>
      <protection locked="0"/>
    </xf>
    <xf numFmtId="0" fontId="44" fillId="7" borderId="6" xfId="0" applyFont="1" applyFill="1" applyBorder="1" applyAlignment="1" applyProtection="1">
      <alignment vertical="top" wrapText="1"/>
      <protection locked="0"/>
    </xf>
    <xf numFmtId="0" fontId="44" fillId="7" borderId="30" xfId="0" applyFont="1" applyFill="1" applyBorder="1" applyAlignment="1" applyProtection="1">
      <alignment vertical="top" wrapText="1"/>
      <protection locked="0"/>
    </xf>
    <xf numFmtId="0" fontId="34" fillId="7" borderId="0" xfId="0" applyFont="1" applyFill="1" applyBorder="1" applyAlignment="1" applyProtection="1">
      <alignment horizontal="center"/>
    </xf>
    <xf numFmtId="0" fontId="0" fillId="0" borderId="0" xfId="0" applyBorder="1" applyAlignment="1">
      <alignment horizontal="center"/>
    </xf>
    <xf numFmtId="0" fontId="31" fillId="7" borderId="10" xfId="0" applyFont="1" applyFill="1" applyBorder="1" applyAlignment="1" applyProtection="1">
      <protection locked="0"/>
    </xf>
    <xf numFmtId="0" fontId="0" fillId="0" borderId="31" xfId="0" applyBorder="1" applyAlignment="1" applyProtection="1">
      <protection locked="0"/>
    </xf>
    <xf numFmtId="0" fontId="0" fillId="0" borderId="28" xfId="0" applyBorder="1" applyAlignment="1" applyProtection="1">
      <protection locked="0"/>
    </xf>
    <xf numFmtId="0" fontId="31" fillId="7" borderId="8" xfId="0" applyFont="1" applyFill="1" applyBorder="1" applyAlignment="1" applyProtection="1">
      <alignment horizontal="center"/>
      <protection locked="0"/>
    </xf>
    <xf numFmtId="0" fontId="0" fillId="0" borderId="8" xfId="0" applyBorder="1" applyAlignment="1" applyProtection="1">
      <protection locked="0"/>
    </xf>
    <xf numFmtId="0" fontId="31" fillId="7" borderId="10" xfId="0" applyFont="1" applyFill="1" applyBorder="1" applyAlignment="1" applyProtection="1">
      <alignment horizontal="center"/>
      <protection locked="0"/>
    </xf>
    <xf numFmtId="0" fontId="31" fillId="7" borderId="8" xfId="0" applyFont="1" applyFill="1" applyBorder="1" applyAlignment="1" applyProtection="1">
      <alignment horizontal="center"/>
    </xf>
    <xf numFmtId="0" fontId="0" fillId="0" borderId="8" xfId="0" applyBorder="1" applyAlignment="1">
      <alignment horizontal="center"/>
    </xf>
    <xf numFmtId="0" fontId="31" fillId="7" borderId="8" xfId="0" applyFont="1" applyFill="1" applyBorder="1" applyAlignment="1" applyProtection="1"/>
    <xf numFmtId="0" fontId="0" fillId="0" borderId="8" xfId="0" applyBorder="1" applyAlignment="1"/>
    <xf numFmtId="0" fontId="31" fillId="7" borderId="2" xfId="0" applyFont="1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29" xfId="0" applyBorder="1" applyAlignment="1" applyProtection="1">
      <alignment vertical="top"/>
      <protection locked="0"/>
    </xf>
    <xf numFmtId="0" fontId="0" fillId="0" borderId="5" xfId="0" applyBorder="1" applyAlignment="1" applyProtection="1">
      <alignment vertical="top"/>
      <protection locked="0"/>
    </xf>
    <xf numFmtId="0" fontId="0" fillId="0" borderId="6" xfId="0" applyBorder="1" applyAlignment="1" applyProtection="1">
      <alignment vertical="top"/>
      <protection locked="0"/>
    </xf>
    <xf numFmtId="0" fontId="0" fillId="0" borderId="30" xfId="0" applyBorder="1" applyAlignment="1" applyProtection="1">
      <alignment vertical="top"/>
      <protection locked="0"/>
    </xf>
    <xf numFmtId="0" fontId="31" fillId="0" borderId="10" xfId="0" applyFont="1" applyFill="1" applyBorder="1" applyAlignment="1" applyProtection="1">
      <protection locked="0"/>
    </xf>
    <xf numFmtId="0" fontId="31" fillId="0" borderId="31" xfId="0" applyFont="1" applyFill="1" applyBorder="1" applyAlignment="1" applyProtection="1">
      <protection locked="0"/>
    </xf>
    <xf numFmtId="0" fontId="31" fillId="0" borderId="28" xfId="0" applyFont="1" applyFill="1" applyBorder="1" applyAlignment="1" applyProtection="1">
      <protection locked="0"/>
    </xf>
    <xf numFmtId="0" fontId="31" fillId="9" borderId="0" xfId="0" applyFont="1" applyFill="1" applyBorder="1" applyAlignment="1" applyProtection="1"/>
    <xf numFmtId="0" fontId="0" fillId="9" borderId="0" xfId="0" applyFill="1" applyBorder="1" applyAlignment="1" applyProtection="1"/>
    <xf numFmtId="14" fontId="69" fillId="7" borderId="10" xfId="0" applyNumberFormat="1" applyFont="1" applyFill="1" applyBorder="1" applyAlignment="1" applyProtection="1">
      <alignment horizontal="left"/>
      <protection locked="0"/>
    </xf>
    <xf numFmtId="14" fontId="68" fillId="0" borderId="28" xfId="0" applyNumberFormat="1" applyFont="1" applyBorder="1" applyAlignment="1" applyProtection="1">
      <alignment horizontal="left"/>
      <protection locked="0"/>
    </xf>
    <xf numFmtId="14" fontId="69" fillId="7" borderId="5" xfId="0" applyNumberFormat="1" applyFont="1" applyFill="1" applyBorder="1" applyAlignment="1" applyProtection="1">
      <alignment horizontal="left"/>
      <protection locked="0"/>
    </xf>
    <xf numFmtId="14" fontId="68" fillId="0" borderId="30" xfId="0" applyNumberFormat="1" applyFont="1" applyBorder="1" applyAlignment="1" applyProtection="1">
      <alignment horizontal="left"/>
      <protection locked="0"/>
    </xf>
    <xf numFmtId="0" fontId="69" fillId="7" borderId="10" xfId="0" applyFont="1" applyFill="1" applyBorder="1" applyAlignment="1" applyProtection="1">
      <alignment horizontal="left" vertical="top"/>
      <protection locked="0"/>
    </xf>
    <xf numFmtId="0" fontId="68" fillId="0" borderId="31" xfId="0" applyFont="1" applyBorder="1" applyAlignment="1" applyProtection="1">
      <alignment horizontal="left" vertical="top"/>
      <protection locked="0"/>
    </xf>
    <xf numFmtId="0" fontId="0" fillId="0" borderId="31" xfId="0" applyBorder="1" applyAlignment="1" applyProtection="1">
      <alignment horizontal="left" vertical="top"/>
      <protection locked="0"/>
    </xf>
    <xf numFmtId="0" fontId="0" fillId="0" borderId="28" xfId="0" applyBorder="1" applyAlignment="1" applyProtection="1">
      <alignment horizontal="left" vertical="top"/>
      <protection locked="0"/>
    </xf>
    <xf numFmtId="0" fontId="60" fillId="7" borderId="0" xfId="0" applyFont="1" applyFill="1" applyBorder="1" applyAlignment="1" applyProtection="1">
      <alignment horizontal="center"/>
    </xf>
    <xf numFmtId="0" fontId="58" fillId="7" borderId="0" xfId="0" applyFont="1" applyFill="1" applyBorder="1" applyAlignment="1" applyProtection="1">
      <alignment horizontal="center"/>
    </xf>
    <xf numFmtId="0" fontId="31" fillId="7" borderId="10" xfId="0" applyFont="1" applyFill="1" applyBorder="1" applyAlignment="1" applyProtection="1">
      <alignment horizontal="left"/>
      <protection locked="0"/>
    </xf>
    <xf numFmtId="0" fontId="31" fillId="7" borderId="31" xfId="0" applyFont="1" applyFill="1" applyBorder="1" applyAlignment="1" applyProtection="1">
      <alignment horizontal="left"/>
      <protection locked="0"/>
    </xf>
    <xf numFmtId="0" fontId="31" fillId="7" borderId="28" xfId="0" applyFont="1" applyFill="1" applyBorder="1" applyAlignment="1" applyProtection="1">
      <alignment horizontal="left"/>
      <protection locked="0"/>
    </xf>
    <xf numFmtId="0" fontId="31" fillId="7" borderId="2" xfId="0" applyFont="1" applyFill="1" applyBorder="1" applyAlignment="1" applyProtection="1">
      <alignment horizontal="left" vertical="top" wrapText="1"/>
      <protection locked="0"/>
    </xf>
    <xf numFmtId="0" fontId="31" fillId="7" borderId="3" xfId="0" applyFont="1" applyFill="1" applyBorder="1" applyAlignment="1" applyProtection="1">
      <alignment horizontal="left" vertical="top" wrapText="1"/>
      <protection locked="0"/>
    </xf>
    <xf numFmtId="0" fontId="31" fillId="7" borderId="29" xfId="0" applyFont="1" applyFill="1" applyBorder="1" applyAlignment="1" applyProtection="1">
      <alignment horizontal="left" vertical="top" wrapText="1"/>
      <protection locked="0"/>
    </xf>
    <xf numFmtId="0" fontId="31" fillId="7" borderId="5" xfId="0" applyFont="1" applyFill="1" applyBorder="1" applyAlignment="1" applyProtection="1">
      <alignment horizontal="left" vertical="top" wrapText="1"/>
      <protection locked="0"/>
    </xf>
    <xf numFmtId="0" fontId="31" fillId="7" borderId="6" xfId="0" applyFont="1" applyFill="1" applyBorder="1" applyAlignment="1" applyProtection="1">
      <alignment horizontal="left" vertical="top" wrapText="1"/>
      <protection locked="0"/>
    </xf>
    <xf numFmtId="0" fontId="31" fillId="7" borderId="30" xfId="0" applyFont="1" applyFill="1" applyBorder="1" applyAlignment="1" applyProtection="1">
      <alignment horizontal="left" vertical="top" wrapText="1"/>
      <protection locked="0"/>
    </xf>
    <xf numFmtId="14" fontId="31" fillId="7" borderId="8" xfId="0" applyNumberFormat="1" applyFont="1" applyFill="1" applyBorder="1" applyAlignment="1" applyProtection="1">
      <alignment horizontal="left"/>
      <protection locked="0"/>
    </xf>
    <xf numFmtId="0" fontId="69" fillId="7" borderId="5" xfId="0" applyFont="1" applyFill="1" applyBorder="1" applyAlignment="1" applyProtection="1">
      <protection locked="0"/>
    </xf>
    <xf numFmtId="0" fontId="69" fillId="0" borderId="30" xfId="0" applyFont="1" applyBorder="1" applyAlignment="1" applyProtection="1">
      <protection locked="0"/>
    </xf>
    <xf numFmtId="0" fontId="69" fillId="7" borderId="10" xfId="0" applyFont="1" applyFill="1" applyBorder="1" applyAlignment="1" applyProtection="1">
      <alignment horizontal="left"/>
      <protection locked="0"/>
    </xf>
    <xf numFmtId="0" fontId="68" fillId="0" borderId="31" xfId="0" applyFont="1" applyBorder="1" applyAlignment="1" applyProtection="1">
      <alignment horizontal="left"/>
      <protection locked="0"/>
    </xf>
    <xf numFmtId="0" fontId="0" fillId="0" borderId="31" xfId="0" applyBorder="1" applyAlignment="1" applyProtection="1">
      <alignment horizontal="left"/>
      <protection locked="0"/>
    </xf>
    <xf numFmtId="0" fontId="0" fillId="0" borderId="28" xfId="0" applyBorder="1" applyAlignment="1" applyProtection="1">
      <alignment horizontal="left"/>
      <protection locked="0"/>
    </xf>
    <xf numFmtId="14" fontId="31" fillId="7" borderId="8" xfId="0" applyNumberFormat="1" applyFont="1" applyFill="1" applyBorder="1" applyAlignment="1" applyProtection="1">
      <alignment horizontal="left" vertical="center"/>
      <protection locked="0"/>
    </xf>
    <xf numFmtId="0" fontId="31" fillId="7" borderId="8" xfId="0" applyFont="1" applyFill="1" applyBorder="1" applyAlignment="1" applyProtection="1">
      <alignment horizontal="left" vertical="center"/>
      <protection locked="0"/>
    </xf>
    <xf numFmtId="0" fontId="69" fillId="7" borderId="2" xfId="0" applyFont="1" applyFill="1" applyBorder="1" applyAlignment="1" applyProtection="1">
      <protection locked="0"/>
    </xf>
    <xf numFmtId="0" fontId="69" fillId="7" borderId="3" xfId="0" applyFont="1" applyFill="1" applyBorder="1" applyAlignment="1" applyProtection="1">
      <protection locked="0"/>
    </xf>
    <xf numFmtId="0" fontId="68" fillId="0" borderId="29" xfId="0" applyFont="1" applyBorder="1" applyAlignment="1" applyProtection="1">
      <protection locked="0"/>
    </xf>
    <xf numFmtId="0" fontId="69" fillId="7" borderId="31" xfId="0" applyFont="1" applyFill="1" applyBorder="1" applyAlignment="1" applyProtection="1">
      <alignment horizontal="left" vertical="top"/>
      <protection locked="0"/>
    </xf>
    <xf numFmtId="0" fontId="69" fillId="7" borderId="28" xfId="0" applyFont="1" applyFill="1" applyBorder="1" applyAlignment="1" applyProtection="1">
      <alignment horizontal="left" vertical="top"/>
      <protection locked="0"/>
    </xf>
    <xf numFmtId="0" fontId="31" fillId="7" borderId="8" xfId="0" applyFont="1" applyFill="1" applyBorder="1" applyAlignment="1" applyProtection="1">
      <alignment horizontal="left"/>
      <protection locked="0"/>
    </xf>
    <xf numFmtId="0" fontId="69" fillId="7" borderId="31" xfId="0" applyFont="1" applyFill="1" applyBorder="1" applyAlignment="1" applyProtection="1">
      <alignment horizontal="left"/>
      <protection locked="0"/>
    </xf>
    <xf numFmtId="0" fontId="69" fillId="7" borderId="28" xfId="0" applyFont="1" applyFill="1" applyBorder="1" applyAlignment="1" applyProtection="1">
      <alignment horizontal="left"/>
      <protection locked="0"/>
    </xf>
    <xf numFmtId="0" fontId="31" fillId="7" borderId="10" xfId="0" applyFont="1" applyFill="1" applyBorder="1" applyAlignment="1" applyProtection="1">
      <alignment horizontal="left" vertical="center"/>
      <protection locked="0"/>
    </xf>
    <xf numFmtId="0" fontId="31" fillId="7" borderId="31" xfId="0" applyFont="1" applyFill="1" applyBorder="1" applyAlignment="1" applyProtection="1">
      <alignment horizontal="left" vertical="center"/>
      <protection locked="0"/>
    </xf>
    <xf numFmtId="0" fontId="31" fillId="7" borderId="28" xfId="0" applyFont="1" applyFill="1" applyBorder="1" applyAlignment="1" applyProtection="1">
      <alignment horizontal="left" vertical="center"/>
      <protection locked="0"/>
    </xf>
    <xf numFmtId="0" fontId="69" fillId="7" borderId="10" xfId="0" applyFont="1" applyFill="1" applyBorder="1" applyAlignment="1" applyProtection="1">
      <protection locked="0"/>
    </xf>
    <xf numFmtId="0" fontId="69" fillId="7" borderId="31" xfId="0" applyFont="1" applyFill="1" applyBorder="1" applyAlignment="1" applyProtection="1">
      <protection locked="0"/>
    </xf>
    <xf numFmtId="0" fontId="69" fillId="7" borderId="28" xfId="0" applyFont="1" applyFill="1" applyBorder="1" applyAlignment="1" applyProtection="1">
      <protection locked="0"/>
    </xf>
    <xf numFmtId="0" fontId="69" fillId="7" borderId="2" xfId="0" applyFont="1" applyFill="1" applyBorder="1" applyAlignment="1" applyProtection="1">
      <alignment horizontal="left"/>
      <protection locked="0"/>
    </xf>
    <xf numFmtId="0" fontId="69" fillId="7" borderId="3" xfId="0" applyFont="1" applyFill="1" applyBorder="1" applyAlignment="1" applyProtection="1">
      <alignment horizontal="left"/>
      <protection locked="0"/>
    </xf>
    <xf numFmtId="0" fontId="68" fillId="0" borderId="29" xfId="0" applyFont="1" applyBorder="1" applyAlignment="1" applyProtection="1">
      <alignment horizontal="left"/>
      <protection locked="0"/>
    </xf>
    <xf numFmtId="0" fontId="69" fillId="7" borderId="5" xfId="0" applyFont="1" applyFill="1" applyBorder="1" applyAlignment="1" applyProtection="1">
      <alignment horizontal="left"/>
      <protection locked="0"/>
    </xf>
    <xf numFmtId="0" fontId="69" fillId="0" borderId="30" xfId="0" applyFont="1" applyBorder="1" applyAlignment="1" applyProtection="1">
      <alignment horizontal="left"/>
      <protection locked="0"/>
    </xf>
    <xf numFmtId="0" fontId="69" fillId="7" borderId="2" xfId="0" applyFont="1" applyFill="1" applyBorder="1" applyAlignment="1" applyProtection="1">
      <alignment horizontal="left" vertical="top"/>
      <protection locked="0"/>
    </xf>
    <xf numFmtId="0" fontId="69" fillId="7" borderId="3" xfId="0" applyFont="1" applyFill="1" applyBorder="1" applyAlignment="1" applyProtection="1">
      <alignment horizontal="left" vertical="top"/>
      <protection locked="0"/>
    </xf>
    <xf numFmtId="0" fontId="68" fillId="0" borderId="29" xfId="0" applyFont="1" applyBorder="1" applyAlignment="1" applyProtection="1">
      <alignment horizontal="left" vertical="top"/>
      <protection locked="0"/>
    </xf>
    <xf numFmtId="0" fontId="69" fillId="7" borderId="5" xfId="0" applyFont="1" applyFill="1" applyBorder="1" applyAlignment="1" applyProtection="1">
      <alignment horizontal="left" vertical="top"/>
      <protection locked="0"/>
    </xf>
    <xf numFmtId="0" fontId="69" fillId="0" borderId="30" xfId="0" applyFont="1" applyBorder="1" applyAlignment="1" applyProtection="1">
      <alignment horizontal="left" vertical="top"/>
      <protection locked="0"/>
    </xf>
    <xf numFmtId="14" fontId="69" fillId="7" borderId="10" xfId="0" applyNumberFormat="1" applyFont="1" applyFill="1" applyBorder="1" applyAlignment="1" applyProtection="1">
      <alignment horizontal="left" vertical="top"/>
      <protection locked="0"/>
    </xf>
    <xf numFmtId="14" fontId="68" fillId="0" borderId="28" xfId="0" applyNumberFormat="1" applyFont="1" applyBorder="1" applyAlignment="1" applyProtection="1">
      <alignment horizontal="left" vertical="top"/>
      <protection locked="0"/>
    </xf>
    <xf numFmtId="0" fontId="0" fillId="0" borderId="31" xfId="0" applyBorder="1" applyAlignment="1"/>
    <xf numFmtId="0" fontId="0" fillId="0" borderId="28" xfId="0" applyBorder="1" applyAlignment="1"/>
    <xf numFmtId="0" fontId="8" fillId="6" borderId="18" xfId="0" applyFont="1" applyFill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44" fillId="7" borderId="28" xfId="0" applyFont="1" applyFill="1" applyBorder="1" applyAlignment="1"/>
    <xf numFmtId="14" fontId="44" fillId="7" borderId="10" xfId="0" applyNumberFormat="1" applyFont="1" applyFill="1" applyBorder="1" applyAlignment="1" applyProtection="1">
      <alignment shrinkToFit="1"/>
      <protection locked="0"/>
    </xf>
    <xf numFmtId="0" fontId="44" fillId="7" borderId="28" xfId="0" applyFont="1" applyFill="1" applyBorder="1" applyAlignment="1" applyProtection="1">
      <alignment shrinkToFit="1"/>
      <protection locked="0"/>
    </xf>
    <xf numFmtId="0" fontId="44" fillId="7" borderId="10" xfId="0" applyFont="1" applyFill="1" applyBorder="1" applyAlignment="1" applyProtection="1"/>
    <xf numFmtId="0" fontId="26" fillId="7" borderId="10" xfId="0" applyFont="1" applyFill="1" applyBorder="1" applyAlignment="1" applyProtection="1">
      <alignment shrinkToFit="1"/>
      <protection locked="0"/>
    </xf>
    <xf numFmtId="0" fontId="26" fillId="7" borderId="28" xfId="0" applyFont="1" applyFill="1" applyBorder="1" applyAlignment="1" applyProtection="1">
      <alignment shrinkToFit="1"/>
      <protection locked="0"/>
    </xf>
    <xf numFmtId="0" fontId="27" fillId="7" borderId="0" xfId="0" applyFont="1" applyFill="1" applyAlignment="1" applyProtection="1">
      <alignment horizontal="left" vertical="center" wrapText="1" shrinkToFit="1"/>
    </xf>
    <xf numFmtId="0" fontId="26" fillId="7" borderId="0" xfId="0" applyFont="1" applyFill="1" applyAlignment="1" applyProtection="1">
      <alignment horizontal="left" vertical="center" wrapText="1" shrinkToFit="1"/>
    </xf>
    <xf numFmtId="0" fontId="73" fillId="0" borderId="0" xfId="0" applyFont="1"/>
    <xf numFmtId="0" fontId="74" fillId="0" borderId="0" xfId="0" applyFont="1" applyBorder="1"/>
    <xf numFmtId="0" fontId="73" fillId="0" borderId="0" xfId="0" applyFont="1" applyBorder="1"/>
    <xf numFmtId="0" fontId="75" fillId="7" borderId="0" xfId="0" applyFont="1" applyFill="1" applyAlignment="1" applyProtection="1">
      <alignment horizontal="left"/>
    </xf>
    <xf numFmtId="0" fontId="76" fillId="7" borderId="0" xfId="0" applyFont="1" applyFill="1" applyAlignment="1" applyProtection="1"/>
  </cellXfs>
  <cellStyles count="5">
    <cellStyle name="Normal" xfId="0" builtinId="0"/>
    <cellStyle name="Normal 2" xfId="2" xr:uid="{00000000-0005-0000-0000-000001000000}"/>
    <cellStyle name="Normal 2 2" xfId="4" xr:uid="{00000000-0005-0000-0000-000002000000}"/>
    <cellStyle name="Normal_Sheet1" xfId="3" xr:uid="{00000000-0005-0000-0000-000003000000}"/>
    <cellStyle name="Normal_Sheet2" xfId="1" xr:uid="{00000000-0005-0000-0000-000004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95</xdr:row>
      <xdr:rowOff>57150</xdr:rowOff>
    </xdr:from>
    <xdr:to>
      <xdr:col>0</xdr:col>
      <xdr:colOff>314325</xdr:colOff>
      <xdr:row>95</xdr:row>
      <xdr:rowOff>85725</xdr:rowOff>
    </xdr:to>
    <xdr:grpSp>
      <xdr:nvGrpSpPr>
        <xdr:cNvPr id="11464" name="Group 1">
          <a:extLst>
            <a:ext uri="{FF2B5EF4-FFF2-40B4-BE49-F238E27FC236}">
              <a16:creationId xmlns:a16="http://schemas.microsoft.com/office/drawing/2014/main" id="{00000000-0008-0000-0F00-0000C82C0000}"/>
            </a:ext>
          </a:extLst>
        </xdr:cNvPr>
        <xdr:cNvGrpSpPr>
          <a:grpSpLocks/>
        </xdr:cNvGrpSpPr>
      </xdr:nvGrpSpPr>
      <xdr:grpSpPr bwMode="auto">
        <a:xfrm>
          <a:off x="9525" y="14601825"/>
          <a:ext cx="304800" cy="28575"/>
          <a:chOff x="36" y="393"/>
          <a:chExt cx="32" cy="4"/>
        </a:xfrm>
      </xdr:grpSpPr>
      <xdr:sp macro="" textlink="">
        <xdr:nvSpPr>
          <xdr:cNvPr id="11473" name="Line 2">
            <a:extLst>
              <a:ext uri="{FF2B5EF4-FFF2-40B4-BE49-F238E27FC236}">
                <a16:creationId xmlns:a16="http://schemas.microsoft.com/office/drawing/2014/main" id="{00000000-0008-0000-0F00-0000D12C0000}"/>
              </a:ext>
            </a:extLst>
          </xdr:cNvPr>
          <xdr:cNvSpPr>
            <a:spLocks noChangeShapeType="1"/>
          </xdr:cNvSpPr>
        </xdr:nvSpPr>
        <xdr:spPr bwMode="auto">
          <a:xfrm>
            <a:off x="36" y="393"/>
            <a:ext cx="3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474" name="Line 3">
            <a:extLst>
              <a:ext uri="{FF2B5EF4-FFF2-40B4-BE49-F238E27FC236}">
                <a16:creationId xmlns:a16="http://schemas.microsoft.com/office/drawing/2014/main" id="{00000000-0008-0000-0F00-0000D22C0000}"/>
              </a:ext>
            </a:extLst>
          </xdr:cNvPr>
          <xdr:cNvSpPr>
            <a:spLocks noChangeShapeType="1"/>
          </xdr:cNvSpPr>
        </xdr:nvSpPr>
        <xdr:spPr bwMode="auto">
          <a:xfrm>
            <a:off x="36" y="397"/>
            <a:ext cx="3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38100</xdr:colOff>
      <xdr:row>96</xdr:row>
      <xdr:rowOff>47625</xdr:rowOff>
    </xdr:from>
    <xdr:to>
      <xdr:col>0</xdr:col>
      <xdr:colOff>342900</xdr:colOff>
      <xdr:row>96</xdr:row>
      <xdr:rowOff>76200</xdr:rowOff>
    </xdr:to>
    <xdr:grpSp>
      <xdr:nvGrpSpPr>
        <xdr:cNvPr id="11465" name="Group 4">
          <a:extLst>
            <a:ext uri="{FF2B5EF4-FFF2-40B4-BE49-F238E27FC236}">
              <a16:creationId xmlns:a16="http://schemas.microsoft.com/office/drawing/2014/main" id="{00000000-0008-0000-0F00-0000C92C0000}"/>
            </a:ext>
          </a:extLst>
        </xdr:cNvPr>
        <xdr:cNvGrpSpPr>
          <a:grpSpLocks/>
        </xdr:cNvGrpSpPr>
      </xdr:nvGrpSpPr>
      <xdr:grpSpPr bwMode="auto">
        <a:xfrm>
          <a:off x="38100" y="14744700"/>
          <a:ext cx="304800" cy="28575"/>
          <a:chOff x="36" y="393"/>
          <a:chExt cx="32" cy="4"/>
        </a:xfrm>
      </xdr:grpSpPr>
      <xdr:sp macro="" textlink="">
        <xdr:nvSpPr>
          <xdr:cNvPr id="11471" name="Line 5">
            <a:extLst>
              <a:ext uri="{FF2B5EF4-FFF2-40B4-BE49-F238E27FC236}">
                <a16:creationId xmlns:a16="http://schemas.microsoft.com/office/drawing/2014/main" id="{00000000-0008-0000-0F00-0000CF2C0000}"/>
              </a:ext>
            </a:extLst>
          </xdr:cNvPr>
          <xdr:cNvSpPr>
            <a:spLocks noChangeShapeType="1"/>
          </xdr:cNvSpPr>
        </xdr:nvSpPr>
        <xdr:spPr bwMode="auto">
          <a:xfrm>
            <a:off x="36" y="393"/>
            <a:ext cx="3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472" name="Line 6">
            <a:extLst>
              <a:ext uri="{FF2B5EF4-FFF2-40B4-BE49-F238E27FC236}">
                <a16:creationId xmlns:a16="http://schemas.microsoft.com/office/drawing/2014/main" id="{00000000-0008-0000-0F00-0000D02C0000}"/>
              </a:ext>
            </a:extLst>
          </xdr:cNvPr>
          <xdr:cNvSpPr>
            <a:spLocks noChangeShapeType="1"/>
          </xdr:cNvSpPr>
        </xdr:nvSpPr>
        <xdr:spPr bwMode="auto">
          <a:xfrm>
            <a:off x="36" y="397"/>
            <a:ext cx="3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97</xdr:row>
      <xdr:rowOff>66675</xdr:rowOff>
    </xdr:from>
    <xdr:to>
      <xdr:col>0</xdr:col>
      <xdr:colOff>180975</xdr:colOff>
      <xdr:row>98</xdr:row>
      <xdr:rowOff>9525</xdr:rowOff>
    </xdr:to>
    <xdr:sp macro="" textlink="">
      <xdr:nvSpPr>
        <xdr:cNvPr id="11466" name="Freeform 7">
          <a:extLst>
            <a:ext uri="{FF2B5EF4-FFF2-40B4-BE49-F238E27FC236}">
              <a16:creationId xmlns:a16="http://schemas.microsoft.com/office/drawing/2014/main" id="{00000000-0008-0000-0F00-0000CA2C0000}"/>
            </a:ext>
          </a:extLst>
        </xdr:cNvPr>
        <xdr:cNvSpPr>
          <a:spLocks/>
        </xdr:cNvSpPr>
      </xdr:nvSpPr>
      <xdr:spPr bwMode="auto">
        <a:xfrm>
          <a:off x="0" y="14916150"/>
          <a:ext cx="180975" cy="95250"/>
        </a:xfrm>
        <a:custGeom>
          <a:avLst/>
          <a:gdLst>
            <a:gd name="T0" fmla="*/ 2147483646 w 12"/>
            <a:gd name="T1" fmla="*/ 2147483646 h 8"/>
            <a:gd name="T2" fmla="*/ 0 w 12"/>
            <a:gd name="T3" fmla="*/ 2147483646 h 8"/>
            <a:gd name="T4" fmla="*/ 2147483646 w 12"/>
            <a:gd name="T5" fmla="*/ 0 h 8"/>
            <a:gd name="T6" fmla="*/ 2147483646 w 12"/>
            <a:gd name="T7" fmla="*/ 2147483646 h 8"/>
            <a:gd name="T8" fmla="*/ 0 60000 65536"/>
            <a:gd name="T9" fmla="*/ 0 60000 65536"/>
            <a:gd name="T10" fmla="*/ 0 60000 65536"/>
            <a:gd name="T11" fmla="*/ 0 60000 65536"/>
            <a:gd name="T12" fmla="*/ 0 w 12"/>
            <a:gd name="T13" fmla="*/ 0 h 8"/>
            <a:gd name="T14" fmla="*/ 12 w 12"/>
            <a:gd name="T15" fmla="*/ 8 h 8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12" h="8">
              <a:moveTo>
                <a:pt x="12" y="8"/>
              </a:moveTo>
              <a:lnTo>
                <a:pt x="0" y="8"/>
              </a:lnTo>
              <a:lnTo>
                <a:pt x="12" y="0"/>
              </a:lnTo>
              <a:lnTo>
                <a:pt x="12" y="8"/>
              </a:lnTo>
              <a:close/>
            </a:path>
          </a:pathLst>
        </a:cu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98</xdr:row>
      <xdr:rowOff>57150</xdr:rowOff>
    </xdr:from>
    <xdr:to>
      <xdr:col>0</xdr:col>
      <xdr:colOff>171450</xdr:colOff>
      <xdr:row>98</xdr:row>
      <xdr:rowOff>152400</xdr:rowOff>
    </xdr:to>
    <xdr:sp macro="" textlink="">
      <xdr:nvSpPr>
        <xdr:cNvPr id="11467" name="Freeform 8">
          <a:extLst>
            <a:ext uri="{FF2B5EF4-FFF2-40B4-BE49-F238E27FC236}">
              <a16:creationId xmlns:a16="http://schemas.microsoft.com/office/drawing/2014/main" id="{00000000-0008-0000-0F00-0000CB2C0000}"/>
            </a:ext>
          </a:extLst>
        </xdr:cNvPr>
        <xdr:cNvSpPr>
          <a:spLocks/>
        </xdr:cNvSpPr>
      </xdr:nvSpPr>
      <xdr:spPr bwMode="auto">
        <a:xfrm flipH="1">
          <a:off x="0" y="15059025"/>
          <a:ext cx="171450" cy="95250"/>
        </a:xfrm>
        <a:custGeom>
          <a:avLst/>
          <a:gdLst>
            <a:gd name="T0" fmla="*/ 2147483646 w 12"/>
            <a:gd name="T1" fmla="*/ 2147483646 h 8"/>
            <a:gd name="T2" fmla="*/ 0 w 12"/>
            <a:gd name="T3" fmla="*/ 2147483646 h 8"/>
            <a:gd name="T4" fmla="*/ 2147483646 w 12"/>
            <a:gd name="T5" fmla="*/ 0 h 8"/>
            <a:gd name="T6" fmla="*/ 2147483646 w 12"/>
            <a:gd name="T7" fmla="*/ 2147483646 h 8"/>
            <a:gd name="T8" fmla="*/ 0 60000 65536"/>
            <a:gd name="T9" fmla="*/ 0 60000 65536"/>
            <a:gd name="T10" fmla="*/ 0 60000 65536"/>
            <a:gd name="T11" fmla="*/ 0 60000 65536"/>
            <a:gd name="T12" fmla="*/ 0 w 12"/>
            <a:gd name="T13" fmla="*/ 0 h 8"/>
            <a:gd name="T14" fmla="*/ 12 w 12"/>
            <a:gd name="T15" fmla="*/ 8 h 8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12" h="8">
              <a:moveTo>
                <a:pt x="12" y="8"/>
              </a:moveTo>
              <a:lnTo>
                <a:pt x="0" y="8"/>
              </a:lnTo>
              <a:lnTo>
                <a:pt x="12" y="0"/>
              </a:lnTo>
              <a:lnTo>
                <a:pt x="12" y="8"/>
              </a:lnTo>
              <a:close/>
            </a:path>
          </a:pathLst>
        </a:cu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209550</xdr:colOff>
      <xdr:row>0</xdr:row>
      <xdr:rowOff>19050</xdr:rowOff>
    </xdr:from>
    <xdr:to>
      <xdr:col>0</xdr:col>
      <xdr:colOff>495300</xdr:colOff>
      <xdr:row>0</xdr:row>
      <xdr:rowOff>142875</xdr:rowOff>
    </xdr:to>
    <xdr:sp macro="[0]!DrawInjWell" textlink="">
      <xdr:nvSpPr>
        <xdr:cNvPr id="11468" name="AutoShape 9">
          <a:extLst>
            <a:ext uri="{FF2B5EF4-FFF2-40B4-BE49-F238E27FC236}">
              <a16:creationId xmlns:a16="http://schemas.microsoft.com/office/drawing/2014/main" id="{00000000-0008-0000-0F00-0000CC2C0000}"/>
            </a:ext>
          </a:extLst>
        </xdr:cNvPr>
        <xdr:cNvSpPr>
          <a:spLocks noChangeArrowheads="1"/>
        </xdr:cNvSpPr>
      </xdr:nvSpPr>
      <xdr:spPr bwMode="auto">
        <a:xfrm>
          <a:off x="209550" y="19050"/>
          <a:ext cx="285750" cy="123825"/>
        </a:xfrm>
        <a:prstGeom prst="bevel">
          <a:avLst>
            <a:gd name="adj" fmla="val 12500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209550</xdr:colOff>
      <xdr:row>2</xdr:row>
      <xdr:rowOff>19050</xdr:rowOff>
    </xdr:from>
    <xdr:to>
      <xdr:col>0</xdr:col>
      <xdr:colOff>495300</xdr:colOff>
      <xdr:row>2</xdr:row>
      <xdr:rowOff>142875</xdr:rowOff>
    </xdr:to>
    <xdr:sp macro="[0]!delShapesSel" textlink="">
      <xdr:nvSpPr>
        <xdr:cNvPr id="11469" name="AutoShape 10">
          <a:extLst>
            <a:ext uri="{FF2B5EF4-FFF2-40B4-BE49-F238E27FC236}">
              <a16:creationId xmlns:a16="http://schemas.microsoft.com/office/drawing/2014/main" id="{00000000-0008-0000-0F00-0000CD2C0000}"/>
            </a:ext>
          </a:extLst>
        </xdr:cNvPr>
        <xdr:cNvSpPr>
          <a:spLocks noChangeArrowheads="1"/>
        </xdr:cNvSpPr>
      </xdr:nvSpPr>
      <xdr:spPr bwMode="auto">
        <a:xfrm>
          <a:off x="209550" y="342900"/>
          <a:ext cx="285750" cy="123825"/>
        </a:xfrm>
        <a:prstGeom prst="bevel">
          <a:avLst>
            <a:gd name="adj" fmla="val 12500"/>
          </a:avLst>
        </a:prstGeom>
        <a:solidFill>
          <a:srgbClr val="33996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209550</xdr:colOff>
      <xdr:row>1</xdr:row>
      <xdr:rowOff>19050</xdr:rowOff>
    </xdr:from>
    <xdr:to>
      <xdr:col>0</xdr:col>
      <xdr:colOff>495300</xdr:colOff>
      <xdr:row>1</xdr:row>
      <xdr:rowOff>142875</xdr:rowOff>
    </xdr:to>
    <xdr:sp macro="[0]!DrawAORWell" textlink="">
      <xdr:nvSpPr>
        <xdr:cNvPr id="11470" name="AutoShape 11">
          <a:extLst>
            <a:ext uri="{FF2B5EF4-FFF2-40B4-BE49-F238E27FC236}">
              <a16:creationId xmlns:a16="http://schemas.microsoft.com/office/drawing/2014/main" id="{00000000-0008-0000-0F00-0000CE2C0000}"/>
            </a:ext>
          </a:extLst>
        </xdr:cNvPr>
        <xdr:cNvSpPr>
          <a:spLocks noChangeArrowheads="1"/>
        </xdr:cNvSpPr>
      </xdr:nvSpPr>
      <xdr:spPr bwMode="auto">
        <a:xfrm>
          <a:off x="209550" y="180975"/>
          <a:ext cx="285750" cy="123825"/>
        </a:xfrm>
        <a:prstGeom prst="bevel">
          <a:avLst>
            <a:gd name="adj" fmla="val 12500"/>
          </a:avLst>
        </a:prstGeom>
        <a:solidFill>
          <a:srgbClr val="0000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133350</xdr:colOff>
      <xdr:row>1</xdr:row>
      <xdr:rowOff>47625</xdr:rowOff>
    </xdr:from>
    <xdr:to>
      <xdr:col>16</xdr:col>
      <xdr:colOff>476250</xdr:colOff>
      <xdr:row>3</xdr:row>
      <xdr:rowOff>0</xdr:rowOff>
    </xdr:to>
    <xdr:sp macro="[0]!ImportDataFromWorkbook" textlink="">
      <xdr:nvSpPr>
        <xdr:cNvPr id="2120" name="AutoShape 15">
          <a:extLst>
            <a:ext uri="{FF2B5EF4-FFF2-40B4-BE49-F238E27FC236}">
              <a16:creationId xmlns:a16="http://schemas.microsoft.com/office/drawing/2014/main" id="{00000000-0008-0000-1700-000048080000}"/>
            </a:ext>
          </a:extLst>
        </xdr:cNvPr>
        <xdr:cNvSpPr>
          <a:spLocks noChangeArrowheads="1"/>
        </xdr:cNvSpPr>
      </xdr:nvSpPr>
      <xdr:spPr bwMode="auto">
        <a:xfrm>
          <a:off x="5610225" y="95250"/>
          <a:ext cx="342900" cy="219075"/>
        </a:xfrm>
        <a:prstGeom prst="leftRightArrow">
          <a:avLst>
            <a:gd name="adj1" fmla="val 50000"/>
            <a:gd name="adj2" fmla="val 31304"/>
          </a:avLst>
        </a:prstGeom>
        <a:solidFill>
          <a:srgbClr val="FF0000"/>
        </a:solidFill>
        <a:ln w="9525">
          <a:solidFill>
            <a:srgbClr val="FF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4B07D-6830-45A0-A710-19E25FEB142E}">
  <dimension ref="A1:A8"/>
  <sheetViews>
    <sheetView tabSelected="1" workbookViewId="0">
      <selection activeCell="A9" sqref="A9"/>
    </sheetView>
  </sheetViews>
  <sheetFormatPr defaultRowHeight="12.75"/>
  <cols>
    <col min="1" max="1" width="64.85546875" style="4" customWidth="1"/>
  </cols>
  <sheetData>
    <row r="1" spans="1:1" ht="18">
      <c r="A1" s="481" t="s">
        <v>3493</v>
      </c>
    </row>
    <row r="2" spans="1:1" ht="18">
      <c r="A2" s="481"/>
    </row>
    <row r="3" spans="1:1" s="480" customFormat="1" ht="15">
      <c r="A3" s="482" t="s">
        <v>3494</v>
      </c>
    </row>
    <row r="4" spans="1:1" s="480" customFormat="1" ht="15">
      <c r="A4" s="482"/>
    </row>
    <row r="5" spans="1:1" ht="15">
      <c r="A5" s="482" t="s">
        <v>3485</v>
      </c>
    </row>
    <row r="6" spans="1:1" ht="15">
      <c r="A6" s="482" t="s">
        <v>3486</v>
      </c>
    </row>
    <row r="7" spans="1:1" ht="15">
      <c r="A7" s="482" t="s">
        <v>3487</v>
      </c>
    </row>
    <row r="8" spans="1:1" ht="15">
      <c r="A8" s="482" t="s">
        <v>3497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8"/>
  <dimension ref="A1:J20"/>
  <sheetViews>
    <sheetView workbookViewId="0">
      <selection activeCell="E7" sqref="E7"/>
    </sheetView>
  </sheetViews>
  <sheetFormatPr defaultRowHeight="12.75"/>
  <cols>
    <col min="5" max="5" width="10.28515625" style="1" bestFit="1" customWidth="1"/>
    <col min="6" max="6" width="10.140625" style="1" bestFit="1" customWidth="1"/>
  </cols>
  <sheetData>
    <row r="1" spans="1:10">
      <c r="A1" s="3" t="s">
        <v>3300</v>
      </c>
      <c r="C1" s="3" t="s">
        <v>3286</v>
      </c>
    </row>
    <row r="2" spans="1:10">
      <c r="A2" s="12" t="s">
        <v>311</v>
      </c>
      <c r="B2" s="12" t="s">
        <v>343</v>
      </c>
      <c r="C2" s="12" t="s">
        <v>346</v>
      </c>
      <c r="D2" s="12" t="s">
        <v>347</v>
      </c>
      <c r="E2" s="21" t="s">
        <v>341</v>
      </c>
      <c r="F2" s="21" t="s">
        <v>3301</v>
      </c>
      <c r="G2" s="12" t="s">
        <v>345</v>
      </c>
      <c r="H2" s="12" t="s">
        <v>320</v>
      </c>
      <c r="I2" s="12" t="s">
        <v>321</v>
      </c>
      <c r="J2" s="12" t="s">
        <v>322</v>
      </c>
    </row>
    <row r="3" spans="1:10">
      <c r="C3" t="str">
        <f>IF(AOR!F23&lt;&gt;"",AOR!F23,"")</f>
        <v/>
      </c>
      <c r="D3" t="e">
        <f>IF(AOR!#REF!&lt;&gt;"",AOR!#REF!,"")</f>
        <v>#REF!</v>
      </c>
      <c r="E3" t="str">
        <f>IF(AOR!F24&lt;&gt;"",AOR!F24,"")</f>
        <v/>
      </c>
      <c r="F3" t="str">
        <f>IF(AOR!F25&lt;&gt;"",AOR!F25,"")</f>
        <v/>
      </c>
      <c r="G3" t="str">
        <f>IF(AOR!F26&lt;&gt;"",AOR!F26,"")</f>
        <v/>
      </c>
    </row>
    <row r="4" spans="1:10">
      <c r="C4" t="str">
        <f>IF(AOR!M23&lt;&gt;"",AOR!M23,"")</f>
        <v/>
      </c>
      <c r="D4" t="e">
        <f>IF(AOR!#REF!&lt;&gt;"",AOR!#REF!,"")</f>
        <v>#REF!</v>
      </c>
      <c r="E4" t="str">
        <f>IF(AOR!M24&lt;&gt;"",AOR!M24,"")</f>
        <v/>
      </c>
      <c r="F4" t="str">
        <f>IF(AOR!M25&lt;&gt;"",AOR!M25,"")</f>
        <v/>
      </c>
      <c r="G4" t="str">
        <f>IF(AOR!M26&lt;&gt;"",AOR!M26,"")</f>
        <v/>
      </c>
    </row>
    <row r="5" spans="1:10">
      <c r="C5" t="str">
        <f>IF(AOR!T23&lt;&gt;"",AOR!T23,"")</f>
        <v/>
      </c>
      <c r="D5" t="e">
        <f>IF(AOR!#REF!&lt;&gt;"",AOR!#REF!,"")</f>
        <v>#REF!</v>
      </c>
      <c r="E5" t="str">
        <f>IF(AOR!T24&lt;&gt;"",AOR!T24,"")</f>
        <v/>
      </c>
      <c r="F5" t="str">
        <f>IF(AOR!T25&lt;&gt;"",AOR!T25,"")</f>
        <v/>
      </c>
      <c r="G5" t="str">
        <f>IF(AOR!T26&lt;&gt;"",AOR!T26,"")</f>
        <v/>
      </c>
    </row>
    <row r="6" spans="1:10">
      <c r="C6" t="str">
        <f>IF(AOR!AA23&lt;&gt;"",AOR!AA23,"")</f>
        <v/>
      </c>
      <c r="D6" t="e">
        <f>IF(AOR!#REF!&lt;&gt;"",AOR!#REF!,"")</f>
        <v>#REF!</v>
      </c>
      <c r="E6" t="str">
        <f>IF(AOR!AA24&lt;&gt;"",AOR!AA24,"")</f>
        <v/>
      </c>
      <c r="F6" t="str">
        <f>IF(AOR!AA25&lt;&gt;"",AOR!AA25,"")</f>
        <v/>
      </c>
      <c r="G6" t="str">
        <f>IF(AOR!AA26&lt;&gt;"",AOR!AA26,"")</f>
        <v/>
      </c>
    </row>
    <row r="7" spans="1:10">
      <c r="C7" t="str">
        <f>IF(AOR!AH23&lt;&gt;"",AOR!AH23,"")</f>
        <v/>
      </c>
      <c r="D7" t="e">
        <f>IF(AOR!#REF!&lt;&gt;"",AOR!#REF!,"")</f>
        <v>#REF!</v>
      </c>
      <c r="E7" t="str">
        <f>IF(AOR!AH24&lt;&gt;"",AOR!AH24,"")</f>
        <v/>
      </c>
      <c r="F7" t="str">
        <f>IF(AOR!AH25&lt;&gt;"",AOR!AH25,"")</f>
        <v/>
      </c>
      <c r="G7" t="str">
        <f>IF(AOR!AH26&lt;&gt;"",AOR!AH26,"")</f>
        <v/>
      </c>
    </row>
    <row r="8" spans="1:10">
      <c r="C8" t="str">
        <f>IF(AOR!AO23&lt;&gt;"",AOR!AO23,"")</f>
        <v/>
      </c>
      <c r="D8" t="e">
        <f>IF(AOR!#REF!&lt;&gt;"",AOR!#REF!,"")</f>
        <v>#REF!</v>
      </c>
      <c r="E8" t="str">
        <f>IF(AOR!AO24&lt;&gt;"",AOR!AO24,"")</f>
        <v/>
      </c>
      <c r="F8" t="str">
        <f>IF(AOR!AO25&lt;&gt;"",AOR!AO25,"")</f>
        <v/>
      </c>
      <c r="G8" t="str">
        <f>IF(AOR!AO26&lt;&gt;"",AOR!AO26,"")</f>
        <v/>
      </c>
    </row>
    <row r="9" spans="1:10">
      <c r="C9" t="str">
        <f>IF(AOR!AV23&lt;&gt;"",AOR!AV23,"")</f>
        <v/>
      </c>
      <c r="D9" t="e">
        <f>IF(AOR!#REF!&lt;&gt;"",AOR!#REF!,"")</f>
        <v>#REF!</v>
      </c>
      <c r="E9" t="str">
        <f>IF(AOR!AV24&lt;&gt;"",AOR!AV24,"")</f>
        <v/>
      </c>
      <c r="F9" t="str">
        <f>IF(AOR!AV25&lt;&gt;"",AOR!AV25,"")</f>
        <v/>
      </c>
      <c r="G9" t="str">
        <f>IF(AOR!AV26&lt;&gt;"",AOR!AV26,"")</f>
        <v/>
      </c>
    </row>
    <row r="10" spans="1:10">
      <c r="C10" t="str">
        <f>IF(AOR!BC23&lt;&gt;"",AOR!BC23,"")</f>
        <v/>
      </c>
      <c r="D10" t="e">
        <f>IF(AOR!#REF!&lt;&gt;"",AOR!#REF!,"")</f>
        <v>#REF!</v>
      </c>
      <c r="E10" t="str">
        <f>IF(AOR!BC24&lt;&gt;"",AOR!BC24,"")</f>
        <v/>
      </c>
      <c r="F10" t="str">
        <f>IF(AOR!BC25&lt;&gt;"",AOR!BC25,"")</f>
        <v/>
      </c>
      <c r="G10" t="str">
        <f>IF(AOR!BC26&lt;&gt;"",AOR!BC26,"")</f>
        <v/>
      </c>
    </row>
    <row r="11" spans="1:10">
      <c r="C11" t="str">
        <f>IF(AOR!BJ23&lt;&gt;"",AOR!BJ23,"")</f>
        <v/>
      </c>
      <c r="D11" t="e">
        <f>IF(AOR!#REF!&lt;&gt;"",AOR!#REF!,"")</f>
        <v>#REF!</v>
      </c>
      <c r="E11" t="str">
        <f>IF(AOR!BJ24&lt;&gt;"",AOR!BJ24,"")</f>
        <v/>
      </c>
      <c r="F11" t="str">
        <f>IF(AOR!BJ25&lt;&gt;"",AOR!BJ25,"")</f>
        <v/>
      </c>
      <c r="G11" t="str">
        <f>IF(AOR!BJ26&lt;&gt;"",AOR!BJ26,"")</f>
        <v/>
      </c>
    </row>
    <row r="12" spans="1:10">
      <c r="C12" t="str">
        <f>IF(AOR!BQ23&lt;&gt;"",AOR!BQ23,"")</f>
        <v/>
      </c>
      <c r="D12" t="e">
        <f>IF(AOR!#REF!&lt;&gt;"",AOR!#REF!,"")</f>
        <v>#REF!</v>
      </c>
      <c r="E12" t="str">
        <f>IF(AOR!BQ24&lt;&gt;"",AOR!BQ24,"")</f>
        <v/>
      </c>
      <c r="F12" t="str">
        <f>IF(AOR!BQ25&lt;&gt;"",AOR!BQ25,"")</f>
        <v/>
      </c>
      <c r="G12" t="str">
        <f>IF(AOR!BQ26&lt;&gt;"",AOR!BQ26,"")</f>
        <v/>
      </c>
    </row>
    <row r="14" spans="1:10">
      <c r="C14" t="s">
        <v>467</v>
      </c>
    </row>
    <row r="16" spans="1:10">
      <c r="A16" s="13">
        <v>7</v>
      </c>
      <c r="B16" s="13">
        <v>47</v>
      </c>
      <c r="C16" s="14">
        <v>2</v>
      </c>
      <c r="D16" s="16" t="s">
        <v>271</v>
      </c>
      <c r="E16" s="18" t="s">
        <v>271</v>
      </c>
      <c r="F16" s="18" t="s">
        <v>271</v>
      </c>
      <c r="G16" s="20" t="s">
        <v>271</v>
      </c>
      <c r="H16" s="19">
        <v>39008</v>
      </c>
      <c r="I16" s="17"/>
      <c r="J16" s="15" t="s">
        <v>3285</v>
      </c>
    </row>
    <row r="20" spans="3:3">
      <c r="C20" s="36" t="s">
        <v>346</v>
      </c>
    </row>
  </sheetData>
  <phoneticPr fontId="4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9"/>
  <dimension ref="A1:K5"/>
  <sheetViews>
    <sheetView workbookViewId="0">
      <selection activeCell="E7" sqref="E7"/>
    </sheetView>
  </sheetViews>
  <sheetFormatPr defaultRowHeight="12.75"/>
  <sheetData>
    <row r="1" spans="1:11">
      <c r="A1" s="3" t="s">
        <v>3302</v>
      </c>
    </row>
    <row r="2" spans="1:11">
      <c r="A2" s="12" t="s">
        <v>3303</v>
      </c>
      <c r="B2" s="12" t="s">
        <v>312</v>
      </c>
      <c r="C2" s="12" t="s">
        <v>3304</v>
      </c>
      <c r="D2" s="12" t="s">
        <v>3304</v>
      </c>
      <c r="E2" s="12" t="s">
        <v>3132</v>
      </c>
      <c r="F2" s="12" t="s">
        <v>335</v>
      </c>
      <c r="G2" s="12" t="s">
        <v>336</v>
      </c>
      <c r="H2" s="12" t="s">
        <v>3305</v>
      </c>
      <c r="I2" s="12" t="s">
        <v>320</v>
      </c>
      <c r="J2" s="12" t="s">
        <v>321</v>
      </c>
      <c r="K2" s="12" t="s">
        <v>322</v>
      </c>
    </row>
    <row r="3" spans="1:11">
      <c r="C3" t="e">
        <f>IF(#REF!="","",#REF!)</f>
        <v>#REF!</v>
      </c>
      <c r="D3" t="e">
        <f>IF(#REF!="","",#REF!)</f>
        <v>#REF!</v>
      </c>
      <c r="E3" t="e">
        <f>IF(#REF!="","",#REF!)</f>
        <v>#REF!</v>
      </c>
      <c r="F3" t="e">
        <f>IF(#REF!="","",#REF!)</f>
        <v>#REF!</v>
      </c>
      <c r="G3" t="e">
        <f>IF(#REF!="","",#REF!)</f>
        <v>#REF!</v>
      </c>
      <c r="H3" t="e">
        <f>IF(#REF!="","",#REF!)</f>
        <v>#REF!</v>
      </c>
    </row>
    <row r="4" spans="1:11">
      <c r="D4" s="11"/>
    </row>
    <row r="5" spans="1:11" ht="38.25">
      <c r="A5" s="13">
        <v>2</v>
      </c>
      <c r="B5" s="13">
        <v>10</v>
      </c>
      <c r="C5" s="16" t="s">
        <v>3306</v>
      </c>
      <c r="D5" s="16" t="s">
        <v>3307</v>
      </c>
      <c r="E5" s="16" t="s">
        <v>261</v>
      </c>
      <c r="F5" s="16" t="s">
        <v>3055</v>
      </c>
      <c r="G5" s="16" t="s">
        <v>2910</v>
      </c>
      <c r="H5" s="16" t="s">
        <v>3308</v>
      </c>
      <c r="I5" s="19">
        <v>39008</v>
      </c>
      <c r="J5" s="17"/>
      <c r="K5" s="15" t="s">
        <v>3285</v>
      </c>
    </row>
  </sheetData>
  <phoneticPr fontId="4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8"/>
  <dimension ref="A1:A43"/>
  <sheetViews>
    <sheetView topLeftCell="A28" workbookViewId="0">
      <selection activeCell="C1" sqref="C1"/>
    </sheetView>
  </sheetViews>
  <sheetFormatPr defaultRowHeight="12.75"/>
  <sheetData>
    <row r="1" spans="1:1">
      <c r="A1" t="s">
        <v>3310</v>
      </c>
    </row>
    <row r="2" spans="1:1">
      <c r="A2" t="s">
        <v>3319</v>
      </c>
    </row>
    <row r="3" spans="1:1">
      <c r="A3" t="s">
        <v>3318</v>
      </c>
    </row>
    <row r="5" spans="1:1">
      <c r="A5" t="s">
        <v>3311</v>
      </c>
    </row>
    <row r="6" spans="1:1">
      <c r="A6" t="s">
        <v>3317</v>
      </c>
    </row>
    <row r="8" spans="1:1">
      <c r="A8" t="s">
        <v>3316</v>
      </c>
    </row>
    <row r="10" spans="1:1">
      <c r="A10" t="s">
        <v>3320</v>
      </c>
    </row>
    <row r="12" spans="1:1">
      <c r="A12" t="s">
        <v>3315</v>
      </c>
    </row>
    <row r="13" spans="1:1">
      <c r="A13" t="s">
        <v>3312</v>
      </c>
    </row>
    <row r="14" spans="1:1">
      <c r="A14" t="s">
        <v>3313</v>
      </c>
    </row>
    <row r="15" spans="1:1">
      <c r="A15" t="s">
        <v>3314</v>
      </c>
    </row>
    <row r="17" spans="1:1">
      <c r="A17" t="s">
        <v>3322</v>
      </c>
    </row>
    <row r="19" spans="1:1">
      <c r="A19" t="s">
        <v>1132</v>
      </c>
    </row>
    <row r="20" spans="1:1">
      <c r="A20" t="s">
        <v>1133</v>
      </c>
    </row>
    <row r="21" spans="1:1">
      <c r="A21" t="s">
        <v>1134</v>
      </c>
    </row>
    <row r="23" spans="1:1">
      <c r="A23" t="s">
        <v>1135</v>
      </c>
    </row>
    <row r="24" spans="1:1">
      <c r="A24" t="s">
        <v>1136</v>
      </c>
    </row>
    <row r="25" spans="1:1">
      <c r="A25" t="s">
        <v>1137</v>
      </c>
    </row>
    <row r="27" spans="1:1">
      <c r="A27" t="s">
        <v>1138</v>
      </c>
    </row>
    <row r="29" spans="1:1">
      <c r="A29" t="s">
        <v>2888</v>
      </c>
    </row>
    <row r="31" spans="1:1">
      <c r="A31" t="s">
        <v>1139</v>
      </c>
    </row>
    <row r="32" spans="1:1">
      <c r="A32" t="s">
        <v>1140</v>
      </c>
    </row>
    <row r="34" spans="1:1">
      <c r="A34" t="s">
        <v>1141</v>
      </c>
    </row>
    <row r="35" spans="1:1">
      <c r="A35" t="s">
        <v>1142</v>
      </c>
    </row>
    <row r="37" spans="1:1" ht="17.25">
      <c r="A37" s="316" t="s">
        <v>3439</v>
      </c>
    </row>
    <row r="38" spans="1:1" ht="17.25">
      <c r="A38" s="316" t="s">
        <v>3436</v>
      </c>
    </row>
    <row r="39" spans="1:1" ht="17.25">
      <c r="A39" s="316" t="s">
        <v>3438</v>
      </c>
    </row>
    <row r="40" spans="1:1" ht="17.25">
      <c r="A40" s="316" t="s">
        <v>3437</v>
      </c>
    </row>
    <row r="42" spans="1:1" ht="17.25">
      <c r="A42" s="316" t="s">
        <v>3440</v>
      </c>
    </row>
    <row r="43" spans="1:1" ht="17.25">
      <c r="A43" s="316" t="s">
        <v>3480</v>
      </c>
    </row>
  </sheetData>
  <sheetProtection selectLockedCells="1"/>
  <phoneticPr fontId="4" type="noConversion"/>
  <pageMargins left="0.75" right="0.75" top="1" bottom="1" header="0.5" footer="0.5"/>
  <pageSetup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7"/>
  <dimension ref="A1:AN787"/>
  <sheetViews>
    <sheetView topLeftCell="B1" workbookViewId="0">
      <selection activeCell="F17" sqref="F17"/>
    </sheetView>
  </sheetViews>
  <sheetFormatPr defaultRowHeight="12.75"/>
  <cols>
    <col min="2" max="2" width="22.140625" customWidth="1"/>
    <col min="3" max="3" width="10.140625" customWidth="1"/>
    <col min="4" max="4" width="13.28515625" customWidth="1"/>
    <col min="8" max="8" width="16.85546875" customWidth="1"/>
    <col min="12" max="12" width="10.85546875" bestFit="1" customWidth="1"/>
    <col min="15" max="15" width="42.7109375" customWidth="1"/>
    <col min="17" max="17" width="22.140625" customWidth="1"/>
    <col min="20" max="20" width="21.7109375" customWidth="1"/>
    <col min="21" max="21" width="33.85546875" customWidth="1"/>
    <col min="25" max="25" width="16.5703125" customWidth="1"/>
    <col min="30" max="30" width="14.5703125" customWidth="1"/>
    <col min="35" max="35" width="13" customWidth="1"/>
  </cols>
  <sheetData>
    <row r="1" spans="1:26">
      <c r="A1" t="s">
        <v>351</v>
      </c>
      <c r="B1" s="3" t="s">
        <v>352</v>
      </c>
      <c r="D1" s="3" t="s">
        <v>2950</v>
      </c>
      <c r="F1" s="3" t="s">
        <v>3123</v>
      </c>
      <c r="H1" s="22"/>
      <c r="I1" s="3" t="s">
        <v>344</v>
      </c>
      <c r="L1" t="s">
        <v>492</v>
      </c>
      <c r="M1" s="3" t="s">
        <v>340</v>
      </c>
      <c r="P1" t="s">
        <v>509</v>
      </c>
      <c r="Q1" s="3" t="s">
        <v>533</v>
      </c>
      <c r="R1" t="s">
        <v>510</v>
      </c>
      <c r="S1" t="s">
        <v>511</v>
      </c>
      <c r="T1" t="s">
        <v>636</v>
      </c>
      <c r="U1" t="s">
        <v>346</v>
      </c>
      <c r="Y1" t="s">
        <v>3428</v>
      </c>
      <c r="Z1" t="s">
        <v>3435</v>
      </c>
    </row>
    <row r="3" spans="1:26">
      <c r="A3" t="s">
        <v>325</v>
      </c>
      <c r="B3" t="s">
        <v>353</v>
      </c>
      <c r="D3" t="s">
        <v>2949</v>
      </c>
      <c r="F3" t="s">
        <v>3107</v>
      </c>
      <c r="I3" s="347" t="s">
        <v>3474</v>
      </c>
      <c r="L3">
        <v>14</v>
      </c>
      <c r="M3" t="s">
        <v>506</v>
      </c>
      <c r="P3">
        <v>1</v>
      </c>
      <c r="Q3" t="s">
        <v>512</v>
      </c>
      <c r="R3">
        <v>1</v>
      </c>
      <c r="S3" t="s">
        <v>514</v>
      </c>
      <c r="T3">
        <v>3</v>
      </c>
      <c r="U3" t="s">
        <v>639</v>
      </c>
      <c r="Y3">
        <v>1</v>
      </c>
      <c r="Z3" t="s">
        <v>3429</v>
      </c>
    </row>
    <row r="4" spans="1:26">
      <c r="A4" t="s">
        <v>354</v>
      </c>
      <c r="B4" t="s">
        <v>355</v>
      </c>
      <c r="D4" t="s">
        <v>333</v>
      </c>
      <c r="F4" t="s">
        <v>3108</v>
      </c>
      <c r="I4" s="347" t="s">
        <v>3478</v>
      </c>
      <c r="L4">
        <v>3</v>
      </c>
      <c r="M4" t="s">
        <v>495</v>
      </c>
      <c r="P4">
        <v>11</v>
      </c>
      <c r="Q4" t="s">
        <v>521</v>
      </c>
      <c r="R4">
        <v>1</v>
      </c>
      <c r="S4" t="s">
        <v>515</v>
      </c>
      <c r="T4">
        <v>2</v>
      </c>
      <c r="U4" t="s">
        <v>638</v>
      </c>
      <c r="Y4">
        <v>7</v>
      </c>
      <c r="Z4" t="s">
        <v>3430</v>
      </c>
    </row>
    <row r="5" spans="1:26">
      <c r="A5" t="s">
        <v>356</v>
      </c>
      <c r="B5" t="s">
        <v>357</v>
      </c>
      <c r="D5" t="s">
        <v>361</v>
      </c>
      <c r="F5" t="s">
        <v>3109</v>
      </c>
      <c r="I5" s="347" t="s">
        <v>3475</v>
      </c>
      <c r="L5">
        <v>1</v>
      </c>
      <c r="M5" t="s">
        <v>493</v>
      </c>
      <c r="P5">
        <v>13</v>
      </c>
      <c r="Q5" t="s">
        <v>3445</v>
      </c>
      <c r="R5">
        <v>2</v>
      </c>
      <c r="S5" t="s">
        <v>525</v>
      </c>
      <c r="T5">
        <v>5</v>
      </c>
      <c r="U5" t="s">
        <v>641</v>
      </c>
      <c r="Y5">
        <v>14</v>
      </c>
      <c r="Z5" t="s">
        <v>3431</v>
      </c>
    </row>
    <row r="6" spans="1:26">
      <c r="F6" t="s">
        <v>3110</v>
      </c>
      <c r="I6" s="347" t="s">
        <v>3476</v>
      </c>
      <c r="L6">
        <v>9</v>
      </c>
      <c r="M6" t="s">
        <v>501</v>
      </c>
      <c r="P6">
        <v>23</v>
      </c>
      <c r="Q6" t="s">
        <v>3446</v>
      </c>
      <c r="R6">
        <v>2</v>
      </c>
      <c r="S6" t="s">
        <v>524</v>
      </c>
      <c r="T6">
        <v>1</v>
      </c>
      <c r="U6" t="s">
        <v>637</v>
      </c>
      <c r="Y6">
        <v>30</v>
      </c>
      <c r="Z6" t="s">
        <v>3432</v>
      </c>
    </row>
    <row r="7" spans="1:26">
      <c r="A7" t="s">
        <v>310</v>
      </c>
      <c r="B7" s="3" t="s">
        <v>313</v>
      </c>
      <c r="D7" s="3" t="s">
        <v>2953</v>
      </c>
      <c r="F7" t="s">
        <v>3111</v>
      </c>
      <c r="I7" s="347" t="s">
        <v>3477</v>
      </c>
      <c r="L7">
        <v>6</v>
      </c>
      <c r="M7" t="s">
        <v>498</v>
      </c>
      <c r="P7">
        <v>16</v>
      </c>
      <c r="Q7" t="s">
        <v>528</v>
      </c>
      <c r="R7">
        <v>1</v>
      </c>
      <c r="S7" t="s">
        <v>517</v>
      </c>
      <c r="T7">
        <v>4</v>
      </c>
      <c r="U7" t="s">
        <v>640</v>
      </c>
      <c r="Y7">
        <v>90</v>
      </c>
      <c r="Z7" t="s">
        <v>3433</v>
      </c>
    </row>
    <row r="8" spans="1:26">
      <c r="F8" t="s">
        <v>3112</v>
      </c>
      <c r="I8" s="3" t="s">
        <v>305</v>
      </c>
      <c r="L8">
        <v>13</v>
      </c>
      <c r="M8" t="s">
        <v>505</v>
      </c>
      <c r="P8">
        <v>20</v>
      </c>
      <c r="Q8" t="s">
        <v>531</v>
      </c>
      <c r="R8">
        <v>0</v>
      </c>
      <c r="Y8">
        <v>180</v>
      </c>
      <c r="Z8" t="s">
        <v>3415</v>
      </c>
    </row>
    <row r="9" spans="1:26" ht="15">
      <c r="A9" s="203">
        <v>1</v>
      </c>
      <c r="B9" s="204" t="s">
        <v>348</v>
      </c>
      <c r="D9" t="s">
        <v>334</v>
      </c>
      <c r="F9" t="s">
        <v>3113</v>
      </c>
      <c r="L9">
        <v>7</v>
      </c>
      <c r="M9" t="s">
        <v>499</v>
      </c>
      <c r="P9">
        <v>17</v>
      </c>
      <c r="Q9" t="s">
        <v>3447</v>
      </c>
      <c r="R9">
        <v>1</v>
      </c>
      <c r="S9" t="s">
        <v>517</v>
      </c>
      <c r="Y9">
        <v>365</v>
      </c>
      <c r="Z9" t="s">
        <v>3416</v>
      </c>
    </row>
    <row r="10" spans="1:26" ht="15">
      <c r="A10" s="203">
        <v>2</v>
      </c>
      <c r="B10" s="204" t="s">
        <v>3384</v>
      </c>
      <c r="D10" t="s">
        <v>2951</v>
      </c>
      <c r="F10" t="s">
        <v>3114</v>
      </c>
      <c r="I10" t="s">
        <v>2949</v>
      </c>
      <c r="L10">
        <v>12</v>
      </c>
      <c r="M10" t="s">
        <v>504</v>
      </c>
      <c r="P10">
        <v>12</v>
      </c>
      <c r="Q10" t="s">
        <v>523</v>
      </c>
      <c r="R10">
        <v>2</v>
      </c>
      <c r="S10" t="s">
        <v>522</v>
      </c>
      <c r="T10" t="s">
        <v>2916</v>
      </c>
      <c r="U10" s="3" t="s">
        <v>327</v>
      </c>
      <c r="V10" t="s">
        <v>2917</v>
      </c>
      <c r="W10" t="s">
        <v>2918</v>
      </c>
      <c r="Y10">
        <v>730</v>
      </c>
      <c r="Z10" t="s">
        <v>3434</v>
      </c>
    </row>
    <row r="11" spans="1:26" ht="15">
      <c r="A11" s="203">
        <v>3</v>
      </c>
      <c r="B11" s="204" t="s">
        <v>349</v>
      </c>
      <c r="D11" t="s">
        <v>2952</v>
      </c>
      <c r="F11" t="s">
        <v>3115</v>
      </c>
      <c r="I11" t="s">
        <v>333</v>
      </c>
      <c r="L11">
        <v>17</v>
      </c>
      <c r="M11" t="s">
        <v>507</v>
      </c>
      <c r="P11">
        <v>21</v>
      </c>
      <c r="Q11" t="s">
        <v>532</v>
      </c>
      <c r="R11">
        <v>0</v>
      </c>
      <c r="Y11">
        <v>1825</v>
      </c>
      <c r="Z11" t="s">
        <v>3417</v>
      </c>
    </row>
    <row r="12" spans="1:26" ht="15">
      <c r="A12" s="203">
        <v>4</v>
      </c>
      <c r="B12" s="204" t="s">
        <v>3418</v>
      </c>
      <c r="F12" t="s">
        <v>3116</v>
      </c>
      <c r="L12">
        <v>2</v>
      </c>
      <c r="M12" t="s">
        <v>494</v>
      </c>
      <c r="P12">
        <v>18</v>
      </c>
      <c r="Q12" t="s">
        <v>529</v>
      </c>
      <c r="R12">
        <v>2</v>
      </c>
      <c r="S12" t="s">
        <v>527</v>
      </c>
      <c r="T12">
        <v>1</v>
      </c>
      <c r="U12" t="s">
        <v>2919</v>
      </c>
      <c r="V12" t="s">
        <v>2920</v>
      </c>
      <c r="W12" t="s">
        <v>2921</v>
      </c>
    </row>
    <row r="13" spans="1:26">
      <c r="D13" s="3" t="s">
        <v>3126</v>
      </c>
      <c r="F13" t="s">
        <v>3117</v>
      </c>
      <c r="I13" s="3" t="s">
        <v>296</v>
      </c>
      <c r="L13">
        <v>16</v>
      </c>
      <c r="M13" t="s">
        <v>347</v>
      </c>
      <c r="P13">
        <v>39</v>
      </c>
      <c r="Q13" t="s">
        <v>314</v>
      </c>
      <c r="R13">
        <v>0</v>
      </c>
      <c r="T13">
        <v>3</v>
      </c>
      <c r="U13" t="s">
        <v>2922</v>
      </c>
      <c r="V13" t="s">
        <v>2920</v>
      </c>
      <c r="W13" t="s">
        <v>2923</v>
      </c>
    </row>
    <row r="14" spans="1:26">
      <c r="F14" t="s">
        <v>3118</v>
      </c>
      <c r="L14">
        <v>15</v>
      </c>
      <c r="M14" t="s">
        <v>314</v>
      </c>
      <c r="P14">
        <v>19</v>
      </c>
      <c r="Q14" t="s">
        <v>530</v>
      </c>
      <c r="R14">
        <v>0</v>
      </c>
      <c r="T14">
        <v>4</v>
      </c>
      <c r="U14" t="s">
        <v>2924</v>
      </c>
      <c r="V14" t="s">
        <v>2920</v>
      </c>
      <c r="W14" t="s">
        <v>2925</v>
      </c>
    </row>
    <row r="15" spans="1:26">
      <c r="A15" t="s">
        <v>360</v>
      </c>
      <c r="B15" s="3" t="s">
        <v>317</v>
      </c>
      <c r="D15" t="s">
        <v>3124</v>
      </c>
      <c r="F15" t="s">
        <v>3119</v>
      </c>
      <c r="H15">
        <v>1</v>
      </c>
      <c r="I15" t="s">
        <v>301</v>
      </c>
      <c r="L15">
        <v>4</v>
      </c>
      <c r="M15" t="s">
        <v>496</v>
      </c>
      <c r="P15">
        <v>25</v>
      </c>
      <c r="Q15" t="s">
        <v>3448</v>
      </c>
      <c r="R15">
        <v>1</v>
      </c>
      <c r="S15" t="s">
        <v>514</v>
      </c>
      <c r="T15">
        <v>37</v>
      </c>
      <c r="U15" t="s">
        <v>2927</v>
      </c>
      <c r="V15" t="s">
        <v>2928</v>
      </c>
      <c r="W15" t="s">
        <v>2929</v>
      </c>
    </row>
    <row r="16" spans="1:26">
      <c r="D16" t="s">
        <v>356</v>
      </c>
      <c r="F16" t="s">
        <v>3120</v>
      </c>
      <c r="H16">
        <v>2</v>
      </c>
      <c r="I16" t="s">
        <v>642</v>
      </c>
      <c r="L16">
        <v>8</v>
      </c>
      <c r="M16" t="s">
        <v>500</v>
      </c>
      <c r="P16">
        <v>29</v>
      </c>
      <c r="Q16" t="s">
        <v>495</v>
      </c>
      <c r="R16">
        <v>0</v>
      </c>
      <c r="T16">
        <v>38</v>
      </c>
      <c r="U16" t="s">
        <v>2930</v>
      </c>
      <c r="V16" t="s">
        <v>2928</v>
      </c>
      <c r="W16" t="s">
        <v>2931</v>
      </c>
    </row>
    <row r="17" spans="1:23">
      <c r="A17">
        <v>1</v>
      </c>
      <c r="B17" t="s">
        <v>361</v>
      </c>
      <c r="F17" t="s">
        <v>3121</v>
      </c>
      <c r="H17">
        <v>3</v>
      </c>
      <c r="I17" t="s">
        <v>3457</v>
      </c>
      <c r="L17">
        <v>11</v>
      </c>
      <c r="M17" t="s">
        <v>503</v>
      </c>
      <c r="P17">
        <v>6</v>
      </c>
      <c r="Q17" t="s">
        <v>3449</v>
      </c>
      <c r="R17">
        <v>1</v>
      </c>
      <c r="S17" t="s">
        <v>514</v>
      </c>
      <c r="T17">
        <v>39</v>
      </c>
      <c r="U17" t="s">
        <v>2932</v>
      </c>
      <c r="V17" t="s">
        <v>2928</v>
      </c>
      <c r="W17" t="s">
        <v>2933</v>
      </c>
    </row>
    <row r="18" spans="1:23">
      <c r="A18">
        <v>2</v>
      </c>
      <c r="B18" t="s">
        <v>362</v>
      </c>
      <c r="D18" s="3" t="s">
        <v>3127</v>
      </c>
      <c r="E18" s="2"/>
      <c r="F18" t="s">
        <v>3122</v>
      </c>
      <c r="H18">
        <v>4</v>
      </c>
      <c r="I18" t="s">
        <v>3458</v>
      </c>
      <c r="L18">
        <v>10</v>
      </c>
      <c r="M18" t="s">
        <v>502</v>
      </c>
      <c r="P18">
        <v>30</v>
      </c>
      <c r="Q18" t="s">
        <v>3450</v>
      </c>
      <c r="R18">
        <v>2</v>
      </c>
      <c r="S18" t="s">
        <v>525</v>
      </c>
      <c r="T18">
        <v>40</v>
      </c>
      <c r="U18" t="s">
        <v>2934</v>
      </c>
      <c r="V18" t="s">
        <v>2920</v>
      </c>
      <c r="W18" t="s">
        <v>2921</v>
      </c>
    </row>
    <row r="19" spans="1:23">
      <c r="A19">
        <v>3</v>
      </c>
      <c r="B19" t="s">
        <v>363</v>
      </c>
      <c r="H19">
        <v>5</v>
      </c>
      <c r="I19" t="s">
        <v>2866</v>
      </c>
      <c r="L19">
        <v>5</v>
      </c>
      <c r="M19" t="s">
        <v>497</v>
      </c>
      <c r="P19">
        <v>31</v>
      </c>
      <c r="Q19" t="s">
        <v>499</v>
      </c>
      <c r="R19">
        <v>1</v>
      </c>
      <c r="S19" t="s">
        <v>514</v>
      </c>
      <c r="T19">
        <v>42</v>
      </c>
      <c r="U19" t="s">
        <v>2935</v>
      </c>
      <c r="V19" t="s">
        <v>2936</v>
      </c>
      <c r="W19" t="s">
        <v>2937</v>
      </c>
    </row>
    <row r="20" spans="1:23">
      <c r="A20">
        <v>4</v>
      </c>
      <c r="B20" t="s">
        <v>364</v>
      </c>
      <c r="D20" t="s">
        <v>3125</v>
      </c>
      <c r="H20">
        <v>6</v>
      </c>
      <c r="I20" t="s">
        <v>3459</v>
      </c>
      <c r="P20">
        <v>32</v>
      </c>
      <c r="Q20" t="s">
        <v>500</v>
      </c>
      <c r="R20">
        <v>0</v>
      </c>
      <c r="T20">
        <v>43</v>
      </c>
      <c r="U20" t="s">
        <v>2938</v>
      </c>
      <c r="V20" t="s">
        <v>2936</v>
      </c>
      <c r="W20" t="s">
        <v>2939</v>
      </c>
    </row>
    <row r="21" spans="1:23">
      <c r="A21">
        <v>5</v>
      </c>
      <c r="B21" t="s">
        <v>365</v>
      </c>
      <c r="D21" t="s">
        <v>3128</v>
      </c>
      <c r="H21">
        <v>7</v>
      </c>
      <c r="I21" t="s">
        <v>3460</v>
      </c>
      <c r="P21">
        <v>34</v>
      </c>
      <c r="Q21" t="s">
        <v>502</v>
      </c>
      <c r="R21">
        <v>1</v>
      </c>
      <c r="S21" t="s">
        <v>513</v>
      </c>
      <c r="T21">
        <v>44</v>
      </c>
      <c r="U21" t="s">
        <v>2940</v>
      </c>
      <c r="V21" t="s">
        <v>2936</v>
      </c>
      <c r="W21" t="s">
        <v>2941</v>
      </c>
    </row>
    <row r="22" spans="1:23">
      <c r="P22">
        <v>36</v>
      </c>
      <c r="Q22" t="s">
        <v>504</v>
      </c>
      <c r="R22">
        <v>0</v>
      </c>
      <c r="T22">
        <v>45</v>
      </c>
      <c r="U22" t="s">
        <v>2942</v>
      </c>
      <c r="V22" t="s">
        <v>2936</v>
      </c>
      <c r="W22" t="s">
        <v>2943</v>
      </c>
    </row>
    <row r="23" spans="1:23">
      <c r="A23" s="2" t="s">
        <v>368</v>
      </c>
      <c r="B23" s="3" t="s">
        <v>369</v>
      </c>
      <c r="D23" s="3" t="s">
        <v>270</v>
      </c>
      <c r="E23" s="5"/>
      <c r="F23" s="6" t="s">
        <v>273</v>
      </c>
      <c r="G23" s="10"/>
      <c r="H23" s="5" t="s">
        <v>319</v>
      </c>
      <c r="I23" s="6" t="s">
        <v>274</v>
      </c>
      <c r="J23" s="10"/>
      <c r="K23" s="10"/>
      <c r="P23">
        <v>33</v>
      </c>
      <c r="Q23" t="s">
        <v>501</v>
      </c>
      <c r="R23">
        <v>2</v>
      </c>
      <c r="S23" t="s">
        <v>522</v>
      </c>
      <c r="T23">
        <v>95</v>
      </c>
      <c r="U23" t="s">
        <v>3456</v>
      </c>
      <c r="V23" t="s">
        <v>2926</v>
      </c>
      <c r="W23">
        <v>5</v>
      </c>
    </row>
    <row r="24" spans="1:23">
      <c r="E24" s="7"/>
      <c r="F24" s="4"/>
      <c r="G24" s="4"/>
      <c r="H24" s="7"/>
      <c r="I24" s="4"/>
      <c r="J24" s="4"/>
      <c r="K24" s="4"/>
      <c r="P24">
        <v>35</v>
      </c>
      <c r="Q24" t="s">
        <v>503</v>
      </c>
      <c r="R24">
        <v>1</v>
      </c>
      <c r="S24" t="s">
        <v>514</v>
      </c>
    </row>
    <row r="25" spans="1:23">
      <c r="A25">
        <v>1</v>
      </c>
      <c r="B25" s="324" t="s">
        <v>3441</v>
      </c>
      <c r="D25" t="s">
        <v>367</v>
      </c>
      <c r="E25" s="7" t="s">
        <v>323</v>
      </c>
      <c r="F25" s="4" t="s">
        <v>285</v>
      </c>
      <c r="G25" s="4"/>
      <c r="H25" s="7" t="s">
        <v>275</v>
      </c>
      <c r="I25" s="4" t="s">
        <v>276</v>
      </c>
      <c r="J25" s="4"/>
      <c r="K25" s="4"/>
      <c r="P25">
        <v>38</v>
      </c>
      <c r="Q25" t="s">
        <v>506</v>
      </c>
      <c r="R25">
        <v>1</v>
      </c>
      <c r="S25" t="s">
        <v>514</v>
      </c>
    </row>
    <row r="26" spans="1:23">
      <c r="A26">
        <v>5</v>
      </c>
      <c r="B26" s="324" t="s">
        <v>3442</v>
      </c>
      <c r="D26" t="s">
        <v>366</v>
      </c>
      <c r="E26" s="7" t="s">
        <v>289</v>
      </c>
      <c r="F26" s="4" t="s">
        <v>286</v>
      </c>
      <c r="G26" s="4"/>
      <c r="H26" s="7" t="s">
        <v>277</v>
      </c>
      <c r="I26" s="4" t="s">
        <v>278</v>
      </c>
      <c r="J26" s="4"/>
      <c r="K26" s="4"/>
      <c r="P26">
        <v>37</v>
      </c>
      <c r="Q26" t="s">
        <v>505</v>
      </c>
    </row>
    <row r="27" spans="1:23">
      <c r="A27">
        <v>6</v>
      </c>
      <c r="B27" s="324" t="s">
        <v>3443</v>
      </c>
      <c r="E27" s="7" t="s">
        <v>3125</v>
      </c>
      <c r="F27" s="4" t="s">
        <v>287</v>
      </c>
      <c r="G27" s="4"/>
      <c r="H27" s="7" t="s">
        <v>279</v>
      </c>
      <c r="I27" s="4" t="s">
        <v>280</v>
      </c>
      <c r="J27" s="4"/>
      <c r="K27" s="4"/>
      <c r="P27">
        <v>40</v>
      </c>
      <c r="Q27" t="s">
        <v>3451</v>
      </c>
      <c r="T27" t="s">
        <v>3420</v>
      </c>
    </row>
    <row r="28" spans="1:23">
      <c r="A28">
        <v>7</v>
      </c>
      <c r="B28" s="324" t="s">
        <v>3444</v>
      </c>
      <c r="E28" s="8" t="s">
        <v>354</v>
      </c>
      <c r="F28" s="9" t="s">
        <v>288</v>
      </c>
      <c r="G28" s="9"/>
      <c r="H28" s="7" t="s">
        <v>281</v>
      </c>
      <c r="I28" s="4" t="s">
        <v>282</v>
      </c>
      <c r="J28" s="4"/>
      <c r="K28" s="4"/>
      <c r="P28">
        <v>10</v>
      </c>
      <c r="Q28" t="s">
        <v>520</v>
      </c>
      <c r="T28" s="292"/>
    </row>
    <row r="29" spans="1:23">
      <c r="H29" s="8" t="s">
        <v>283</v>
      </c>
      <c r="I29" s="9" t="s">
        <v>284</v>
      </c>
      <c r="J29" s="9"/>
      <c r="K29" s="9"/>
      <c r="P29" s="324">
        <v>9</v>
      </c>
      <c r="Q29" t="s">
        <v>519</v>
      </c>
      <c r="T29" s="292" t="s">
        <v>3423</v>
      </c>
    </row>
    <row r="30" spans="1:23">
      <c r="P30" s="324">
        <v>8</v>
      </c>
      <c r="Q30" t="s">
        <v>518</v>
      </c>
      <c r="T30" s="292" t="s">
        <v>3425</v>
      </c>
    </row>
    <row r="31" spans="1:23" s="23" customFormat="1">
      <c r="A31" s="23" t="s">
        <v>371</v>
      </c>
      <c r="B31" s="23" t="s">
        <v>372</v>
      </c>
      <c r="C31" s="23" t="s">
        <v>373</v>
      </c>
      <c r="D31" s="24" t="s">
        <v>374</v>
      </c>
      <c r="E31" s="23" t="s">
        <v>375</v>
      </c>
      <c r="I31" s="23" t="s">
        <v>535</v>
      </c>
      <c r="J31" s="23" t="s">
        <v>536</v>
      </c>
      <c r="K31" s="23" t="s">
        <v>3132</v>
      </c>
      <c r="L31" s="23" t="s">
        <v>336</v>
      </c>
      <c r="M31" s="23" t="s">
        <v>335</v>
      </c>
      <c r="N31" s="23" t="s">
        <v>3305</v>
      </c>
      <c r="O31" s="24" t="s">
        <v>534</v>
      </c>
      <c r="P31">
        <v>7</v>
      </c>
      <c r="Q31" t="s">
        <v>516</v>
      </c>
      <c r="T31" s="292" t="s">
        <v>3424</v>
      </c>
    </row>
    <row r="32" spans="1:23" s="23" customFormat="1">
      <c r="P32">
        <v>28</v>
      </c>
      <c r="Q32" t="s">
        <v>3452</v>
      </c>
      <c r="T32" s="292" t="s">
        <v>3426</v>
      </c>
    </row>
    <row r="33" spans="1:20" s="23" customFormat="1">
      <c r="A33" s="23" t="s">
        <v>376</v>
      </c>
      <c r="B33" s="23" t="s">
        <v>377</v>
      </c>
      <c r="C33" s="23" t="s">
        <v>339</v>
      </c>
      <c r="D33" s="348" t="s">
        <v>3482</v>
      </c>
      <c r="I33" s="23">
        <v>8</v>
      </c>
      <c r="J33" s="23" t="s">
        <v>555</v>
      </c>
      <c r="K33" s="23" t="s">
        <v>556</v>
      </c>
      <c r="L33" s="23" t="s">
        <v>339</v>
      </c>
      <c r="M33" s="23" t="s">
        <v>3176</v>
      </c>
      <c r="N33" s="23" t="s">
        <v>557</v>
      </c>
      <c r="O33" s="25" t="str">
        <f>L33&amp;" | "&amp;K33&amp;" | "&amp;J33</f>
        <v>CO | Colorado Springs | Colorado Springs Gazette</v>
      </c>
      <c r="P33">
        <v>14</v>
      </c>
      <c r="Q33" t="s">
        <v>507</v>
      </c>
      <c r="T33" s="292"/>
    </row>
    <row r="34" spans="1:20" s="23" customFormat="1">
      <c r="A34" s="23" t="s">
        <v>379</v>
      </c>
      <c r="B34" s="23" t="s">
        <v>380</v>
      </c>
      <c r="C34" s="23" t="s">
        <v>339</v>
      </c>
      <c r="D34" s="23" t="s">
        <v>660</v>
      </c>
      <c r="E34" s="23" t="s">
        <v>378</v>
      </c>
      <c r="I34" s="23">
        <v>1</v>
      </c>
      <c r="J34" s="23" t="s">
        <v>537</v>
      </c>
      <c r="K34" s="23" t="s">
        <v>3213</v>
      </c>
      <c r="L34" s="23" t="s">
        <v>339</v>
      </c>
      <c r="M34" s="23" t="s">
        <v>3214</v>
      </c>
      <c r="N34" s="23" t="s">
        <v>538</v>
      </c>
      <c r="O34" s="25" t="str">
        <f t="shared" ref="O34:O59" si="0">L34&amp;" | "&amp;K34&amp;" | "&amp;J34</f>
        <v>CO | Craig | Craig NW Colorado Press</v>
      </c>
      <c r="P34">
        <v>15</v>
      </c>
      <c r="Q34" t="s">
        <v>526</v>
      </c>
      <c r="T34" s="292" t="s">
        <v>3462</v>
      </c>
    </row>
    <row r="35" spans="1:20" s="23" customFormat="1">
      <c r="A35" s="23" t="s">
        <v>387</v>
      </c>
      <c r="B35" s="23" t="s">
        <v>388</v>
      </c>
      <c r="C35" s="23" t="s">
        <v>384</v>
      </c>
      <c r="D35" s="23" t="s">
        <v>670</v>
      </c>
      <c r="E35" s="23" t="s">
        <v>381</v>
      </c>
      <c r="I35" s="23">
        <v>2</v>
      </c>
      <c r="J35" s="23" t="s">
        <v>539</v>
      </c>
      <c r="K35" s="23" t="s">
        <v>3165</v>
      </c>
      <c r="L35" s="23" t="s">
        <v>339</v>
      </c>
      <c r="M35" s="23" t="s">
        <v>3165</v>
      </c>
      <c r="N35" s="23" t="s">
        <v>540</v>
      </c>
      <c r="O35" s="25" t="str">
        <f t="shared" si="0"/>
        <v>CO | Denver | Denver Post</v>
      </c>
      <c r="P35">
        <v>26</v>
      </c>
      <c r="Q35" t="s">
        <v>3453</v>
      </c>
      <c r="T35" s="292"/>
    </row>
    <row r="36" spans="1:20" s="23" customFormat="1" ht="15">
      <c r="A36" s="23" t="s">
        <v>393</v>
      </c>
      <c r="B36" s="23" t="s">
        <v>394</v>
      </c>
      <c r="C36" s="23" t="s">
        <v>384</v>
      </c>
      <c r="D36" s="23" t="s">
        <v>671</v>
      </c>
      <c r="E36" s="23" t="s">
        <v>389</v>
      </c>
      <c r="I36" s="23">
        <v>22</v>
      </c>
      <c r="J36" s="23" t="s">
        <v>592</v>
      </c>
      <c r="K36" s="23" t="s">
        <v>3165</v>
      </c>
      <c r="L36" s="23" t="s">
        <v>339</v>
      </c>
      <c r="M36" s="23" t="s">
        <v>3165</v>
      </c>
      <c r="N36" s="23" t="s">
        <v>593</v>
      </c>
      <c r="O36" s="25" t="str">
        <f t="shared" si="0"/>
        <v>CO | Denver | Rocky Mountain Oil Journal</v>
      </c>
      <c r="P36">
        <v>27</v>
      </c>
      <c r="Q36" t="s">
        <v>3454</v>
      </c>
      <c r="T36" s="293" t="s">
        <v>370</v>
      </c>
    </row>
    <row r="37" spans="1:20" s="23" customFormat="1">
      <c r="A37" s="23" t="s">
        <v>396</v>
      </c>
      <c r="B37" s="23" t="s">
        <v>397</v>
      </c>
      <c r="C37" s="23" t="s">
        <v>384</v>
      </c>
      <c r="D37" s="23" t="s">
        <v>672</v>
      </c>
      <c r="E37" s="23" t="s">
        <v>395</v>
      </c>
      <c r="I37" s="23">
        <v>3</v>
      </c>
      <c r="J37" s="23" t="s">
        <v>541</v>
      </c>
      <c r="K37" s="23" t="s">
        <v>542</v>
      </c>
      <c r="L37" s="23" t="s">
        <v>339</v>
      </c>
      <c r="M37" s="23" t="s">
        <v>3000</v>
      </c>
      <c r="N37" s="23" t="s">
        <v>543</v>
      </c>
      <c r="O37" s="25" t="str">
        <f t="shared" si="0"/>
        <v>CO | Durango | Durango Herald</v>
      </c>
      <c r="P37">
        <v>22</v>
      </c>
      <c r="Q37" t="s">
        <v>3455</v>
      </c>
      <c r="T37" s="23" t="s">
        <v>3461</v>
      </c>
    </row>
    <row r="38" spans="1:20" s="23" customFormat="1">
      <c r="A38" s="23" t="s">
        <v>400</v>
      </c>
      <c r="B38" s="23" t="s">
        <v>401</v>
      </c>
      <c r="C38" s="23" t="s">
        <v>384</v>
      </c>
      <c r="D38" s="23" t="s">
        <v>673</v>
      </c>
      <c r="E38" s="23" t="s">
        <v>399</v>
      </c>
      <c r="I38" s="23">
        <v>4</v>
      </c>
      <c r="J38" s="23" t="s">
        <v>544</v>
      </c>
      <c r="K38" s="23" t="s">
        <v>545</v>
      </c>
      <c r="L38" s="23" t="s">
        <v>339</v>
      </c>
      <c r="M38" s="23" t="s">
        <v>3210</v>
      </c>
      <c r="N38" s="23" t="s">
        <v>546</v>
      </c>
      <c r="O38" s="25" t="str">
        <f t="shared" si="0"/>
        <v>CO | Grand Junction | Grand Junction Daily Sentinal</v>
      </c>
      <c r="T38" s="337" t="s">
        <v>3466</v>
      </c>
    </row>
    <row r="39" spans="1:20" s="23" customFormat="1">
      <c r="A39" s="23" t="s">
        <v>382</v>
      </c>
      <c r="B39" s="23" t="s">
        <v>383</v>
      </c>
      <c r="C39" s="23" t="s">
        <v>384</v>
      </c>
      <c r="D39" s="23" t="s">
        <v>674</v>
      </c>
      <c r="E39" s="23" t="s">
        <v>402</v>
      </c>
      <c r="I39" s="23">
        <v>5</v>
      </c>
      <c r="J39" s="23" t="s">
        <v>547</v>
      </c>
      <c r="K39" s="23" t="s">
        <v>548</v>
      </c>
      <c r="L39" s="23" t="s">
        <v>339</v>
      </c>
      <c r="M39" s="23" t="s">
        <v>3147</v>
      </c>
      <c r="N39" s="23" t="s">
        <v>549</v>
      </c>
      <c r="O39" s="25" t="str">
        <f t="shared" si="0"/>
        <v>CO | Longmont | Longmont Daily Times Call</v>
      </c>
      <c r="T39" s="23" t="s">
        <v>347</v>
      </c>
    </row>
    <row r="40" spans="1:20" s="23" customFormat="1">
      <c r="A40" s="23" t="s">
        <v>403</v>
      </c>
      <c r="B40" s="23" t="s">
        <v>404</v>
      </c>
      <c r="C40" s="23" t="s">
        <v>384</v>
      </c>
      <c r="D40" s="23" t="s">
        <v>675</v>
      </c>
      <c r="E40" s="23" t="s">
        <v>386</v>
      </c>
      <c r="I40" s="23">
        <v>6</v>
      </c>
      <c r="J40" s="23" t="s">
        <v>550</v>
      </c>
      <c r="K40" s="23" t="s">
        <v>3234</v>
      </c>
      <c r="L40" s="23" t="s">
        <v>339</v>
      </c>
      <c r="M40" s="23" t="s">
        <v>3052</v>
      </c>
      <c r="N40" s="23" t="s">
        <v>551</v>
      </c>
      <c r="O40" s="25" t="str">
        <f t="shared" si="0"/>
        <v>CO | Meeker | Rio Blanco Times</v>
      </c>
    </row>
    <row r="41" spans="1:20" s="23" customFormat="1">
      <c r="A41" s="23" t="s">
        <v>390</v>
      </c>
      <c r="B41" s="23" t="s">
        <v>391</v>
      </c>
      <c r="C41" s="23" t="s">
        <v>384</v>
      </c>
      <c r="D41" s="23" t="s">
        <v>676</v>
      </c>
      <c r="E41" s="23" t="s">
        <v>405</v>
      </c>
      <c r="I41" s="23">
        <v>7</v>
      </c>
      <c r="J41" s="23" t="s">
        <v>552</v>
      </c>
      <c r="K41" s="23" t="s">
        <v>553</v>
      </c>
      <c r="L41" s="23" t="s">
        <v>339</v>
      </c>
      <c r="M41" s="23" t="s">
        <v>3072</v>
      </c>
      <c r="N41" s="23" t="s">
        <v>554</v>
      </c>
      <c r="O41" s="25" t="str">
        <f t="shared" si="0"/>
        <v>CO | Rifle | Rifle Citizen Telegram</v>
      </c>
    </row>
    <row r="42" spans="1:20" s="23" customFormat="1">
      <c r="A42" s="23" t="s">
        <v>416</v>
      </c>
      <c r="B42" s="23" t="s">
        <v>417</v>
      </c>
      <c r="C42" s="23" t="s">
        <v>408</v>
      </c>
      <c r="D42" s="23" t="s">
        <v>677</v>
      </c>
      <c r="E42" s="23" t="s">
        <v>392</v>
      </c>
      <c r="I42" s="23">
        <v>9</v>
      </c>
      <c r="J42" s="23" t="s">
        <v>558</v>
      </c>
      <c r="K42" s="23" t="s">
        <v>3356</v>
      </c>
      <c r="L42" s="23" t="s">
        <v>384</v>
      </c>
      <c r="M42" s="23" t="s">
        <v>3059</v>
      </c>
      <c r="N42" s="23" t="s">
        <v>559</v>
      </c>
      <c r="O42" s="25" t="str">
        <f t="shared" si="0"/>
        <v>MT | Baker | Baker Fallon County Times</v>
      </c>
    </row>
    <row r="43" spans="1:20" s="23" customFormat="1">
      <c r="A43" s="23" t="s">
        <v>410</v>
      </c>
      <c r="B43" s="23" t="s">
        <v>411</v>
      </c>
      <c r="C43" s="23" t="s">
        <v>408</v>
      </c>
      <c r="D43" s="23" t="s">
        <v>678</v>
      </c>
      <c r="E43" s="23" t="s">
        <v>418</v>
      </c>
      <c r="I43" s="23">
        <v>10</v>
      </c>
      <c r="J43" s="23" t="s">
        <v>560</v>
      </c>
      <c r="K43" s="23" t="s">
        <v>7</v>
      </c>
      <c r="L43" s="23" t="s">
        <v>384</v>
      </c>
      <c r="M43" s="23" t="s">
        <v>4</v>
      </c>
      <c r="N43" s="23" t="s">
        <v>561</v>
      </c>
      <c r="O43" s="25" t="str">
        <f t="shared" si="0"/>
        <v>MT | Billings | Billings Gazette</v>
      </c>
    </row>
    <row r="44" spans="1:20" s="23" customFormat="1">
      <c r="A44" s="23" t="s">
        <v>413</v>
      </c>
      <c r="B44" s="23" t="s">
        <v>414</v>
      </c>
      <c r="C44" s="23" t="s">
        <v>408</v>
      </c>
      <c r="D44" s="23" t="s">
        <v>679</v>
      </c>
      <c r="E44" s="23" t="s">
        <v>412</v>
      </c>
      <c r="I44" s="23">
        <v>11</v>
      </c>
      <c r="J44" s="23" t="s">
        <v>562</v>
      </c>
      <c r="K44" s="23" t="s">
        <v>563</v>
      </c>
      <c r="L44" s="23" t="s">
        <v>384</v>
      </c>
      <c r="M44" s="23" t="s">
        <v>3336</v>
      </c>
      <c r="N44" s="23" t="s">
        <v>564</v>
      </c>
      <c r="O44" s="25" t="str">
        <f t="shared" si="0"/>
        <v>MT | Bozeman | Bozeman Daily Chronicle</v>
      </c>
    </row>
    <row r="45" spans="1:20" s="23" customFormat="1">
      <c r="A45" s="23" t="s">
        <v>406</v>
      </c>
      <c r="B45" s="23" t="s">
        <v>407</v>
      </c>
      <c r="C45" s="23" t="s">
        <v>408</v>
      </c>
      <c r="D45" s="23" t="s">
        <v>680</v>
      </c>
      <c r="E45" s="23" t="s">
        <v>415</v>
      </c>
      <c r="I45" s="23">
        <v>12</v>
      </c>
      <c r="J45" s="23" t="s">
        <v>565</v>
      </c>
      <c r="K45" s="23" t="s">
        <v>566</v>
      </c>
      <c r="L45" s="23" t="s">
        <v>384</v>
      </c>
      <c r="M45" s="23" t="s">
        <v>3022</v>
      </c>
      <c r="N45" s="23" t="s">
        <v>567</v>
      </c>
      <c r="O45" s="25" t="str">
        <f t="shared" si="0"/>
        <v>MT | Browning | Browning Glacier Reporter</v>
      </c>
    </row>
    <row r="46" spans="1:20" s="23" customFormat="1">
      <c r="A46" s="23" t="s">
        <v>423</v>
      </c>
      <c r="B46" s="23" t="s">
        <v>424</v>
      </c>
      <c r="C46" s="23" t="s">
        <v>421</v>
      </c>
      <c r="D46" s="23" t="s">
        <v>681</v>
      </c>
      <c r="E46" s="23" t="s">
        <v>409</v>
      </c>
      <c r="I46" s="23">
        <v>13</v>
      </c>
      <c r="J46" s="23" t="s">
        <v>568</v>
      </c>
      <c r="K46" s="23" t="s">
        <v>569</v>
      </c>
      <c r="L46" s="23" t="s">
        <v>384</v>
      </c>
      <c r="M46" s="23" t="s">
        <v>3265</v>
      </c>
      <c r="N46" s="23" t="s">
        <v>570</v>
      </c>
      <c r="O46" s="25" t="str">
        <f t="shared" si="0"/>
        <v>MT | Chester | Chester Liberty County Times</v>
      </c>
    </row>
    <row r="47" spans="1:20" s="23" customFormat="1">
      <c r="A47" s="23" t="s">
        <v>419</v>
      </c>
      <c r="B47" s="23" t="s">
        <v>420</v>
      </c>
      <c r="C47" s="23" t="s">
        <v>421</v>
      </c>
      <c r="D47" s="23" t="s">
        <v>682</v>
      </c>
      <c r="E47" s="23" t="s">
        <v>425</v>
      </c>
      <c r="I47" s="23">
        <v>14</v>
      </c>
      <c r="J47" s="23" t="s">
        <v>571</v>
      </c>
      <c r="K47" s="23" t="s">
        <v>572</v>
      </c>
      <c r="L47" s="23" t="s">
        <v>384</v>
      </c>
      <c r="M47" s="23" t="s">
        <v>3020</v>
      </c>
      <c r="N47" s="23" t="s">
        <v>573</v>
      </c>
      <c r="O47" s="25" t="str">
        <f t="shared" si="0"/>
        <v>MT | Conrad | Conrad Independent Observer</v>
      </c>
    </row>
    <row r="48" spans="1:20" s="23" customFormat="1">
      <c r="A48" s="23" t="s">
        <v>426</v>
      </c>
      <c r="B48" s="23" t="s">
        <v>427</v>
      </c>
      <c r="C48" s="23" t="s">
        <v>421</v>
      </c>
      <c r="D48" s="23" t="s">
        <v>683</v>
      </c>
      <c r="E48" s="23" t="s">
        <v>422</v>
      </c>
      <c r="I48" s="23">
        <v>15</v>
      </c>
      <c r="J48" s="23" t="s">
        <v>574</v>
      </c>
      <c r="K48" s="23" t="s">
        <v>3023</v>
      </c>
      <c r="L48" s="23" t="s">
        <v>384</v>
      </c>
      <c r="M48" s="23" t="s">
        <v>3022</v>
      </c>
      <c r="N48" s="23" t="s">
        <v>575</v>
      </c>
      <c r="O48" s="25" t="str">
        <f t="shared" si="0"/>
        <v>MT | Cut Bank | Cut Bank Pioneer Press</v>
      </c>
    </row>
    <row r="49" spans="1:15" s="23" customFormat="1">
      <c r="A49" s="23" t="s">
        <v>2887</v>
      </c>
      <c r="B49" s="23" t="s">
        <v>2890</v>
      </c>
      <c r="C49" s="23" t="s">
        <v>421</v>
      </c>
      <c r="D49" s="23" t="s">
        <v>684</v>
      </c>
      <c r="E49" s="23" t="s">
        <v>429</v>
      </c>
      <c r="I49" s="23">
        <v>16</v>
      </c>
      <c r="J49" s="23" t="s">
        <v>576</v>
      </c>
      <c r="K49" s="23" t="s">
        <v>577</v>
      </c>
      <c r="L49" s="23" t="s">
        <v>384</v>
      </c>
      <c r="M49" s="23" t="s">
        <v>2885</v>
      </c>
      <c r="N49" s="23" t="s">
        <v>578</v>
      </c>
      <c r="O49" s="25" t="str">
        <f t="shared" si="0"/>
        <v>MT | Forsyth | Forsyth Independent Enterprise</v>
      </c>
    </row>
    <row r="50" spans="1:15" s="23" customFormat="1">
      <c r="A50" s="23" t="s">
        <v>430</v>
      </c>
      <c r="B50" s="23" t="s">
        <v>2876</v>
      </c>
      <c r="C50" s="23" t="s">
        <v>421</v>
      </c>
      <c r="D50" s="23" t="s">
        <v>685</v>
      </c>
      <c r="E50" s="23" t="s">
        <v>2891</v>
      </c>
      <c r="I50" s="23">
        <v>35</v>
      </c>
      <c r="J50" s="23" t="s">
        <v>625</v>
      </c>
      <c r="K50" s="23" t="s">
        <v>626</v>
      </c>
      <c r="L50" s="23" t="s">
        <v>384</v>
      </c>
      <c r="M50" s="23" t="s">
        <v>3028</v>
      </c>
      <c r="N50" s="23" t="s">
        <v>627</v>
      </c>
      <c r="O50" s="25" t="str">
        <f t="shared" si="0"/>
        <v>MT | Glasgow | Glasgow Courier</v>
      </c>
    </row>
    <row r="51" spans="1:15" s="23" customFormat="1">
      <c r="A51" s="23" t="s">
        <v>2879</v>
      </c>
      <c r="B51" s="23" t="s">
        <v>2880</v>
      </c>
      <c r="C51" s="23" t="s">
        <v>421</v>
      </c>
      <c r="D51" s="23" t="s">
        <v>686</v>
      </c>
      <c r="E51" s="23" t="s">
        <v>2878</v>
      </c>
      <c r="I51" s="23">
        <v>17</v>
      </c>
      <c r="J51" s="23" t="s">
        <v>579</v>
      </c>
      <c r="K51" s="23" t="s">
        <v>580</v>
      </c>
      <c r="L51" s="23" t="s">
        <v>384</v>
      </c>
      <c r="M51" s="23" t="s">
        <v>3280</v>
      </c>
      <c r="N51" s="23" t="s">
        <v>581</v>
      </c>
      <c r="O51" s="25" t="str">
        <f t="shared" si="0"/>
        <v>MT | Glendive | Glendive Ranger Review</v>
      </c>
    </row>
    <row r="52" spans="1:15" s="23" customFormat="1">
      <c r="A52" s="23" t="s">
        <v>2883</v>
      </c>
      <c r="B52" s="23" t="s">
        <v>2884</v>
      </c>
      <c r="C52" s="23" t="s">
        <v>421</v>
      </c>
      <c r="D52" s="23" t="s">
        <v>687</v>
      </c>
      <c r="E52" s="23" t="s">
        <v>2882</v>
      </c>
      <c r="I52" s="23">
        <v>18</v>
      </c>
      <c r="J52" s="23" t="s">
        <v>582</v>
      </c>
      <c r="K52" s="23" t="s">
        <v>583</v>
      </c>
      <c r="L52" s="23" t="s">
        <v>384</v>
      </c>
      <c r="M52" s="23" t="s">
        <v>3177</v>
      </c>
      <c r="N52" s="23" t="s">
        <v>584</v>
      </c>
      <c r="O52" s="25" t="str">
        <f t="shared" si="0"/>
        <v>MT | Great Falls | Great Falls Tribune</v>
      </c>
    </row>
    <row r="53" spans="1:15" s="23" customFormat="1">
      <c r="A53" s="23" t="s">
        <v>2892</v>
      </c>
      <c r="B53" s="23" t="s">
        <v>2893</v>
      </c>
      <c r="C53" s="23" t="s">
        <v>421</v>
      </c>
      <c r="D53" s="23" t="s">
        <v>688</v>
      </c>
      <c r="E53" s="23" t="s">
        <v>2886</v>
      </c>
      <c r="I53" s="23">
        <v>19</v>
      </c>
      <c r="J53" s="23" t="s">
        <v>585</v>
      </c>
      <c r="K53" s="23" t="s">
        <v>3262</v>
      </c>
      <c r="L53" s="23" t="s">
        <v>384</v>
      </c>
      <c r="M53" s="23" t="s">
        <v>3263</v>
      </c>
      <c r="N53" s="23" t="s">
        <v>586</v>
      </c>
      <c r="O53" s="25" t="str">
        <f t="shared" si="0"/>
        <v>MT | Helena | Helena Independent Record</v>
      </c>
    </row>
    <row r="54" spans="1:15" s="23" customFormat="1">
      <c r="A54" s="23" t="s">
        <v>2902</v>
      </c>
      <c r="B54" s="23" t="s">
        <v>2903</v>
      </c>
      <c r="C54" s="23" t="s">
        <v>2898</v>
      </c>
      <c r="D54" s="23" t="s">
        <v>689</v>
      </c>
      <c r="E54" s="23" t="s">
        <v>2895</v>
      </c>
      <c r="I54" s="23">
        <v>20</v>
      </c>
      <c r="J54" s="23" t="s">
        <v>587</v>
      </c>
      <c r="K54" s="23" t="s">
        <v>588</v>
      </c>
      <c r="L54" s="23" t="s">
        <v>384</v>
      </c>
      <c r="M54" s="23" t="s">
        <v>398</v>
      </c>
      <c r="N54" s="23" t="s">
        <v>589</v>
      </c>
      <c r="O54" s="25" t="str">
        <f t="shared" si="0"/>
        <v>MT | Kalispell | Kalispell Daily Inter-Lake</v>
      </c>
    </row>
    <row r="55" spans="1:15" s="23" customFormat="1">
      <c r="A55" s="23" t="s">
        <v>2900</v>
      </c>
      <c r="B55" s="23" t="s">
        <v>2901</v>
      </c>
      <c r="C55" s="23" t="s">
        <v>2898</v>
      </c>
      <c r="D55" s="23" t="s">
        <v>690</v>
      </c>
      <c r="E55" s="23" t="s">
        <v>2904</v>
      </c>
      <c r="I55" s="23">
        <v>34</v>
      </c>
      <c r="J55" s="23" t="s">
        <v>622</v>
      </c>
      <c r="K55" s="23" t="s">
        <v>623</v>
      </c>
      <c r="L55" s="23" t="s">
        <v>384</v>
      </c>
      <c r="M55" s="23" t="s">
        <v>3224</v>
      </c>
      <c r="N55" s="23" t="s">
        <v>624</v>
      </c>
      <c r="O55" s="25" t="str">
        <f t="shared" si="0"/>
        <v>MT | Livingston | The Livingston Enterprise</v>
      </c>
    </row>
    <row r="56" spans="1:15" s="23" customFormat="1">
      <c r="A56" s="23" t="s">
        <v>2896</v>
      </c>
      <c r="B56" s="23" t="s">
        <v>2897</v>
      </c>
      <c r="C56" s="23" t="s">
        <v>2898</v>
      </c>
      <c r="D56" s="23" t="s">
        <v>691</v>
      </c>
      <c r="E56" s="23" t="s">
        <v>412</v>
      </c>
      <c r="I56" s="23">
        <v>21</v>
      </c>
      <c r="J56" s="23" t="s">
        <v>590</v>
      </c>
      <c r="K56" s="23" t="s">
        <v>3273</v>
      </c>
      <c r="L56" s="23" t="s">
        <v>384</v>
      </c>
      <c r="M56" s="23" t="s">
        <v>3273</v>
      </c>
      <c r="N56" s="23" t="s">
        <v>591</v>
      </c>
      <c r="O56" s="25" t="str">
        <f t="shared" si="0"/>
        <v>MT | Missoula | Missoula Missoulian</v>
      </c>
    </row>
    <row r="57" spans="1:15" s="23" customFormat="1">
      <c r="A57" s="23" t="s">
        <v>2905</v>
      </c>
      <c r="B57" s="23" t="s">
        <v>2906</v>
      </c>
      <c r="C57" s="23" t="s">
        <v>2898</v>
      </c>
      <c r="D57" s="23" t="s">
        <v>692</v>
      </c>
      <c r="E57" s="23" t="s">
        <v>2899</v>
      </c>
      <c r="I57" s="23">
        <v>25</v>
      </c>
      <c r="J57" s="23" t="s">
        <v>600</v>
      </c>
      <c r="K57" s="23" t="s">
        <v>601</v>
      </c>
      <c r="L57" s="23" t="s">
        <v>384</v>
      </c>
      <c r="M57" s="23" t="s">
        <v>3074</v>
      </c>
      <c r="N57" s="23" t="s">
        <v>602</v>
      </c>
      <c r="O57" s="25" t="str">
        <f t="shared" si="0"/>
        <v>MT | Plentywood | Sheridan County News</v>
      </c>
    </row>
    <row r="58" spans="1:15" s="23" customFormat="1">
      <c r="A58" s="23" t="s">
        <v>2908</v>
      </c>
      <c r="B58" s="23" t="s">
        <v>2909</v>
      </c>
      <c r="C58" s="23" t="s">
        <v>2910</v>
      </c>
      <c r="D58" s="23" t="s">
        <v>693</v>
      </c>
      <c r="E58" s="23" t="s">
        <v>2907</v>
      </c>
      <c r="J58" s="23" t="s">
        <v>1051</v>
      </c>
      <c r="K58" s="23" t="s">
        <v>1052</v>
      </c>
      <c r="L58" s="23" t="s">
        <v>384</v>
      </c>
      <c r="O58" s="25" t="str">
        <f t="shared" si="0"/>
        <v>MT | West Poplar | The Fort Peck Journal</v>
      </c>
    </row>
    <row r="59" spans="1:15" s="23" customFormat="1">
      <c r="A59" s="23" t="s">
        <v>2912</v>
      </c>
      <c r="B59" s="23" t="s">
        <v>2913</v>
      </c>
      <c r="C59" s="23" t="s">
        <v>2910</v>
      </c>
      <c r="D59" s="23" t="s">
        <v>2863</v>
      </c>
      <c r="E59" s="23" t="s">
        <v>2911</v>
      </c>
      <c r="J59" s="37" t="s">
        <v>1053</v>
      </c>
      <c r="K59" s="23" t="s">
        <v>3034</v>
      </c>
      <c r="L59" s="23" t="s">
        <v>384</v>
      </c>
      <c r="O59" s="25" t="str">
        <f t="shared" si="0"/>
        <v>MT | Poplar | Wotanin Wowapi</v>
      </c>
    </row>
    <row r="60" spans="1:15" s="23" customFormat="1">
      <c r="A60" s="23" t="s">
        <v>2914</v>
      </c>
      <c r="B60" s="23" t="s">
        <v>2915</v>
      </c>
      <c r="C60" s="23" t="s">
        <v>2910</v>
      </c>
      <c r="D60" s="23" t="s">
        <v>2864</v>
      </c>
      <c r="E60" s="23" t="s">
        <v>2911</v>
      </c>
      <c r="I60" s="23">
        <v>23</v>
      </c>
      <c r="J60" s="23" t="s">
        <v>594</v>
      </c>
      <c r="K60" s="23" t="s">
        <v>595</v>
      </c>
      <c r="L60" s="23" t="s">
        <v>384</v>
      </c>
      <c r="M60" s="23" t="s">
        <v>3065</v>
      </c>
      <c r="N60" s="23" t="s">
        <v>596</v>
      </c>
      <c r="O60" s="25" t="str">
        <f t="shared" ref="O60:O72" si="1">L60&amp;" | "&amp;K60&amp;" | "&amp;J60</f>
        <v>MT | Roundup | Roundup Record Tribune</v>
      </c>
    </row>
    <row r="61" spans="1:15" s="23" customFormat="1">
      <c r="D61" s="23" t="s">
        <v>2865</v>
      </c>
      <c r="E61" s="23" t="s">
        <v>2911</v>
      </c>
      <c r="I61" s="23">
        <v>24</v>
      </c>
      <c r="J61" s="23" t="s">
        <v>597</v>
      </c>
      <c r="K61" s="23" t="s">
        <v>598</v>
      </c>
      <c r="L61" s="23" t="s">
        <v>384</v>
      </c>
      <c r="M61" s="23" t="s">
        <v>3354</v>
      </c>
      <c r="N61" s="23" t="s">
        <v>599</v>
      </c>
      <c r="O61" s="25" t="str">
        <f t="shared" si="1"/>
        <v>MT | Scobey | Scobey Daniels County Leader</v>
      </c>
    </row>
    <row r="62" spans="1:15" s="23" customFormat="1">
      <c r="I62" s="23">
        <v>26</v>
      </c>
      <c r="J62" s="23" t="s">
        <v>603</v>
      </c>
      <c r="K62" s="23" t="s">
        <v>3066</v>
      </c>
      <c r="L62" s="23" t="s">
        <v>384</v>
      </c>
      <c r="M62" s="23" t="s">
        <v>3067</v>
      </c>
      <c r="N62" s="23" t="s">
        <v>604</v>
      </c>
      <c r="O62" s="25" t="str">
        <f t="shared" si="1"/>
        <v>MT | Sidney | Sidney Herald</v>
      </c>
    </row>
    <row r="63" spans="1:15" s="23" customFormat="1">
      <c r="I63" s="23">
        <v>27</v>
      </c>
      <c r="J63" s="23" t="s">
        <v>605</v>
      </c>
      <c r="K63" s="23" t="s">
        <v>606</v>
      </c>
      <c r="L63" s="23" t="s">
        <v>384</v>
      </c>
      <c r="M63" s="23" t="s">
        <v>3016</v>
      </c>
      <c r="N63" s="23" t="s">
        <v>607</v>
      </c>
      <c r="O63" s="25" t="str">
        <f t="shared" si="1"/>
        <v>MT | Wolf Point | Wolf Point Herald News</v>
      </c>
    </row>
    <row r="64" spans="1:15" s="23" customFormat="1">
      <c r="I64" s="23">
        <v>38</v>
      </c>
      <c r="J64" s="23" t="s">
        <v>633</v>
      </c>
      <c r="K64" s="23" t="s">
        <v>634</v>
      </c>
      <c r="L64" s="23" t="s">
        <v>421</v>
      </c>
      <c r="M64" s="23" t="s">
        <v>115</v>
      </c>
      <c r="N64" s="23" t="s">
        <v>635</v>
      </c>
      <c r="O64" s="25" t="str">
        <f t="shared" si="1"/>
        <v>SD | Rapid City | Lakota Journal</v>
      </c>
    </row>
    <row r="65" spans="1:15" s="23" customFormat="1">
      <c r="I65" s="23">
        <v>37</v>
      </c>
      <c r="J65" s="23" t="s">
        <v>630</v>
      </c>
      <c r="K65" s="23" t="s">
        <v>631</v>
      </c>
      <c r="L65" s="23" t="s">
        <v>421</v>
      </c>
      <c r="M65" s="23" t="s">
        <v>3205</v>
      </c>
      <c r="N65" s="23" t="s">
        <v>632</v>
      </c>
      <c r="O65" s="25" t="str">
        <f t="shared" si="1"/>
        <v>SD | Sioux Falls | Argus-Leader</v>
      </c>
    </row>
    <row r="66" spans="1:15" s="23" customFormat="1">
      <c r="I66" s="23">
        <v>30</v>
      </c>
      <c r="J66" s="23" t="s">
        <v>613</v>
      </c>
      <c r="K66" s="23" t="s">
        <v>614</v>
      </c>
      <c r="L66" s="23" t="s">
        <v>2898</v>
      </c>
      <c r="M66" s="23" t="s">
        <v>2957</v>
      </c>
      <c r="N66" s="23" t="s">
        <v>615</v>
      </c>
      <c r="O66" s="25" t="str">
        <f t="shared" si="1"/>
        <v>UT | Ft. Duchesne | Ute Bulletin</v>
      </c>
    </row>
    <row r="67" spans="1:15" s="23" customFormat="1">
      <c r="I67" s="23">
        <v>28</v>
      </c>
      <c r="J67" s="23" t="s">
        <v>608</v>
      </c>
      <c r="K67" s="23" t="s">
        <v>3016</v>
      </c>
      <c r="L67" s="23" t="s">
        <v>2898</v>
      </c>
      <c r="M67" s="23" t="s">
        <v>2957</v>
      </c>
      <c r="N67" s="23" t="s">
        <v>609</v>
      </c>
      <c r="O67" s="25" t="str">
        <f t="shared" si="1"/>
        <v>UT | Roosevelt | Uintah Basin Standard</v>
      </c>
    </row>
    <row r="68" spans="1:15" s="23" customFormat="1">
      <c r="I68" s="23">
        <v>29</v>
      </c>
      <c r="J68" s="23" t="s">
        <v>610</v>
      </c>
      <c r="K68" s="23" t="s">
        <v>611</v>
      </c>
      <c r="L68" s="23" t="s">
        <v>2898</v>
      </c>
      <c r="M68" s="23" t="s">
        <v>2959</v>
      </c>
      <c r="N68" s="23" t="s">
        <v>612</v>
      </c>
      <c r="O68" s="25" t="str">
        <f t="shared" si="1"/>
        <v>UT | Vernal | Vernal Express</v>
      </c>
    </row>
    <row r="69" spans="1:15" s="23" customFormat="1">
      <c r="I69" s="23">
        <v>31</v>
      </c>
      <c r="J69" s="23" t="s">
        <v>616</v>
      </c>
      <c r="K69" s="23" t="s">
        <v>2993</v>
      </c>
      <c r="L69" s="23" t="s">
        <v>2910</v>
      </c>
      <c r="M69" s="23" t="s">
        <v>2992</v>
      </c>
      <c r="N69" s="23" t="s">
        <v>617</v>
      </c>
      <c r="O69" s="25" t="str">
        <f t="shared" si="1"/>
        <v>WY | Lander | Wyoming State Journal</v>
      </c>
    </row>
    <row r="70" spans="1:15" s="23" customFormat="1">
      <c r="I70" s="23">
        <v>33</v>
      </c>
      <c r="J70" s="23" t="s">
        <v>621</v>
      </c>
      <c r="K70" s="23" t="s">
        <v>2993</v>
      </c>
      <c r="L70" s="23" t="s">
        <v>2910</v>
      </c>
      <c r="M70" s="23" t="s">
        <v>2992</v>
      </c>
      <c r="N70" s="23" t="s">
        <v>617</v>
      </c>
      <c r="O70" s="25" t="str">
        <f t="shared" si="1"/>
        <v>WY | Lander | Wind River News</v>
      </c>
    </row>
    <row r="71" spans="1:15" s="23" customFormat="1">
      <c r="I71" s="23">
        <v>32</v>
      </c>
      <c r="J71" s="23" t="s">
        <v>618</v>
      </c>
      <c r="K71" s="23" t="s">
        <v>619</v>
      </c>
      <c r="L71" s="23" t="s">
        <v>2910</v>
      </c>
      <c r="M71" s="23" t="s">
        <v>2992</v>
      </c>
      <c r="N71" s="23" t="s">
        <v>620</v>
      </c>
      <c r="O71" s="25" t="str">
        <f t="shared" si="1"/>
        <v>WY | Riverton | Riverton Ranger</v>
      </c>
    </row>
    <row r="72" spans="1:15" s="23" customFormat="1">
      <c r="I72" s="23">
        <v>36</v>
      </c>
      <c r="J72" s="23" t="s">
        <v>628</v>
      </c>
      <c r="K72" s="23" t="s">
        <v>3074</v>
      </c>
      <c r="L72" s="23" t="s">
        <v>2910</v>
      </c>
      <c r="M72" s="23" t="s">
        <v>3074</v>
      </c>
      <c r="N72" s="23" t="s">
        <v>629</v>
      </c>
      <c r="O72" s="25" t="str">
        <f t="shared" si="1"/>
        <v>WY | Sheridan | The Sheridan Press</v>
      </c>
    </row>
    <row r="73" spans="1:15" s="23" customFormat="1"/>
    <row r="74" spans="1:15" s="23" customFormat="1"/>
    <row r="75" spans="1:15" s="23" customFormat="1"/>
    <row r="76" spans="1:15" s="23" customFormat="1"/>
    <row r="77" spans="1:15" s="23" customFormat="1">
      <c r="A77" s="23" t="s">
        <v>2954</v>
      </c>
      <c r="B77" s="24" t="s">
        <v>2955</v>
      </c>
      <c r="C77" s="23" t="s">
        <v>335</v>
      </c>
      <c r="D77" s="23" t="s">
        <v>336</v>
      </c>
      <c r="H77" s="24" t="s">
        <v>694</v>
      </c>
      <c r="I77" s="26" t="s">
        <v>695</v>
      </c>
      <c r="J77" s="24" t="s">
        <v>696</v>
      </c>
      <c r="K77" s="24" t="s">
        <v>697</v>
      </c>
      <c r="L77" s="24" t="s">
        <v>698</v>
      </c>
      <c r="M77" s="24" t="s">
        <v>699</v>
      </c>
      <c r="N77" s="79" t="s">
        <v>2016</v>
      </c>
      <c r="O77" s="79" t="s">
        <v>2017</v>
      </c>
    </row>
    <row r="78" spans="1:15" s="23" customFormat="1">
      <c r="I78" s="27"/>
    </row>
    <row r="79" spans="1:15" s="23" customFormat="1">
      <c r="A79" s="23">
        <v>42</v>
      </c>
      <c r="B79" s="23" t="str">
        <f>D79 &amp; " | " &amp;E79</f>
        <v>CO | Basin Fruitland</v>
      </c>
      <c r="C79" s="23" t="s">
        <v>3000</v>
      </c>
      <c r="D79" s="23" t="s">
        <v>339</v>
      </c>
      <c r="E79" s="23" t="s">
        <v>2999</v>
      </c>
      <c r="H79" s="27" t="s">
        <v>338</v>
      </c>
      <c r="I79" s="27" t="s">
        <v>3338</v>
      </c>
      <c r="J79" s="27" t="s">
        <v>338</v>
      </c>
      <c r="K79" s="27" t="s">
        <v>3133</v>
      </c>
      <c r="L79" s="27" t="s">
        <v>214</v>
      </c>
      <c r="M79" s="27" t="s">
        <v>262</v>
      </c>
      <c r="N79" s="23" t="s">
        <v>1753</v>
      </c>
      <c r="O79" s="23" t="s">
        <v>1997</v>
      </c>
    </row>
    <row r="80" spans="1:15" s="23" customFormat="1">
      <c r="A80" s="23">
        <v>43</v>
      </c>
      <c r="B80" s="23" t="str">
        <f t="shared" ref="B80:B143" si="2">D80 &amp; " | " &amp;E80</f>
        <v>CO | Cache</v>
      </c>
      <c r="C80" s="23" t="s">
        <v>3002</v>
      </c>
      <c r="D80" s="23" t="s">
        <v>339</v>
      </c>
      <c r="E80" s="23" t="s">
        <v>3001</v>
      </c>
      <c r="H80" s="27" t="s">
        <v>3135</v>
      </c>
      <c r="I80" s="27" t="s">
        <v>3014</v>
      </c>
      <c r="J80" s="27" t="s">
        <v>70</v>
      </c>
      <c r="K80" s="27" t="s">
        <v>145</v>
      </c>
      <c r="L80" s="27" t="s">
        <v>3361</v>
      </c>
      <c r="M80" s="27" t="s">
        <v>3014</v>
      </c>
      <c r="N80" s="23" t="s">
        <v>258</v>
      </c>
      <c r="O80" s="23" t="s">
        <v>1795</v>
      </c>
    </row>
    <row r="81" spans="1:15" s="23" customFormat="1">
      <c r="A81" s="23">
        <v>44</v>
      </c>
      <c r="B81" s="23" t="str">
        <f t="shared" si="2"/>
        <v>CO | Igancio Blanco (Archuleta)</v>
      </c>
      <c r="C81" s="23" t="s">
        <v>3004</v>
      </c>
      <c r="D81" s="23" t="s">
        <v>339</v>
      </c>
      <c r="E81" s="23" t="s">
        <v>3003</v>
      </c>
      <c r="H81" s="27" t="s">
        <v>3137</v>
      </c>
      <c r="I81" s="27" t="s">
        <v>3341</v>
      </c>
      <c r="J81" s="27" t="s">
        <v>34</v>
      </c>
      <c r="K81" s="27" t="s">
        <v>3134</v>
      </c>
      <c r="L81" s="27" t="s">
        <v>3001</v>
      </c>
      <c r="M81" s="27" t="s">
        <v>183</v>
      </c>
      <c r="N81" s="23" t="s">
        <v>1011</v>
      </c>
      <c r="O81" s="23" t="s">
        <v>1396</v>
      </c>
    </row>
    <row r="82" spans="1:15" s="23" customFormat="1">
      <c r="A82" s="23">
        <v>45</v>
      </c>
      <c r="B82" s="23" t="str">
        <f t="shared" si="2"/>
        <v>CO | Igancio Blanco (LaPlata)</v>
      </c>
      <c r="C82" s="23" t="s">
        <v>3000</v>
      </c>
      <c r="D82" s="23" t="s">
        <v>339</v>
      </c>
      <c r="E82" s="23" t="s">
        <v>3005</v>
      </c>
      <c r="H82" s="27" t="s">
        <v>3004</v>
      </c>
      <c r="I82" s="27" t="s">
        <v>3344</v>
      </c>
      <c r="J82" s="27" t="s">
        <v>7</v>
      </c>
      <c r="K82" s="27" t="s">
        <v>167</v>
      </c>
      <c r="L82" s="27" t="s">
        <v>3055</v>
      </c>
      <c r="M82" s="27" t="s">
        <v>3055</v>
      </c>
      <c r="N82" s="23" t="s">
        <v>3243</v>
      </c>
      <c r="O82" s="23" t="s">
        <v>2009</v>
      </c>
    </row>
    <row r="83" spans="1:15" s="23" customFormat="1">
      <c r="A83" s="23">
        <v>46</v>
      </c>
      <c r="B83" s="23" t="str">
        <f t="shared" si="2"/>
        <v>CO | Red Mesa</v>
      </c>
      <c r="C83" s="23" t="s">
        <v>3000</v>
      </c>
      <c r="D83" s="23" t="s">
        <v>339</v>
      </c>
      <c r="E83" s="23" t="s">
        <v>3006</v>
      </c>
      <c r="H83" s="27" t="s">
        <v>3140</v>
      </c>
      <c r="I83" s="27" t="s">
        <v>3055</v>
      </c>
      <c r="J83" s="27" t="s">
        <v>74</v>
      </c>
      <c r="K83" s="27" t="s">
        <v>171</v>
      </c>
      <c r="L83" s="27" t="s">
        <v>221</v>
      </c>
      <c r="M83" s="27" t="s">
        <v>264</v>
      </c>
      <c r="O83" s="23" t="s">
        <v>2003</v>
      </c>
    </row>
    <row r="84" spans="1:15" s="23" customFormat="1">
      <c r="A84" s="23">
        <v>47</v>
      </c>
      <c r="B84" s="23" t="str">
        <f t="shared" si="2"/>
        <v>CO | Roadrunner</v>
      </c>
      <c r="C84" s="23" t="s">
        <v>3002</v>
      </c>
      <c r="D84" s="23" t="s">
        <v>339</v>
      </c>
      <c r="E84" s="23" t="s">
        <v>3007</v>
      </c>
      <c r="H84" s="27" t="s">
        <v>3144</v>
      </c>
      <c r="I84" s="27" t="s">
        <v>3347</v>
      </c>
      <c r="J84" s="27" t="s">
        <v>35</v>
      </c>
      <c r="K84" s="27" t="s">
        <v>147</v>
      </c>
      <c r="L84" s="27" t="s">
        <v>155</v>
      </c>
      <c r="M84" s="27" t="s">
        <v>3208</v>
      </c>
      <c r="O84" s="23" t="s">
        <v>3072</v>
      </c>
    </row>
    <row r="85" spans="1:15" s="23" customFormat="1">
      <c r="A85" s="23">
        <v>48</v>
      </c>
      <c r="B85" s="23" t="str">
        <f t="shared" si="2"/>
        <v>CO | Sagehen</v>
      </c>
      <c r="C85" s="23" t="s">
        <v>3002</v>
      </c>
      <c r="D85" s="23" t="s">
        <v>339</v>
      </c>
      <c r="E85" s="23" t="s">
        <v>3008</v>
      </c>
      <c r="H85" s="27" t="s">
        <v>3147</v>
      </c>
      <c r="I85" s="27" t="s">
        <v>3177</v>
      </c>
      <c r="J85" s="27" t="s">
        <v>37</v>
      </c>
      <c r="K85" s="27" t="s">
        <v>177</v>
      </c>
      <c r="L85" s="27" t="s">
        <v>2957</v>
      </c>
      <c r="M85" s="27" t="s">
        <v>2992</v>
      </c>
      <c r="O85" s="23" t="s">
        <v>2004</v>
      </c>
    </row>
    <row r="86" spans="1:15" s="23" customFormat="1">
      <c r="A86" s="23">
        <v>49</v>
      </c>
      <c r="B86" s="23" t="str">
        <f t="shared" si="2"/>
        <v>CO | San Juan Basin Coal Degas</v>
      </c>
      <c r="C86" s="23" t="s">
        <v>3000</v>
      </c>
      <c r="D86" s="23" t="s">
        <v>339</v>
      </c>
      <c r="E86" s="23" t="s">
        <v>3009</v>
      </c>
      <c r="H86" s="27" t="s">
        <v>3148</v>
      </c>
      <c r="I86" s="27" t="s">
        <v>3350</v>
      </c>
      <c r="J86" s="27" t="s">
        <v>39</v>
      </c>
      <c r="K86" s="27" t="s">
        <v>178</v>
      </c>
      <c r="L86" s="27" t="s">
        <v>207</v>
      </c>
      <c r="M86" s="27" t="s">
        <v>245</v>
      </c>
      <c r="O86" s="23" t="s">
        <v>1998</v>
      </c>
    </row>
    <row r="87" spans="1:15" s="23" customFormat="1">
      <c r="A87" s="23">
        <v>50</v>
      </c>
      <c r="B87" s="23" t="str">
        <f t="shared" si="2"/>
        <v>CO | Sentinel Peak/Marble Wash</v>
      </c>
      <c r="C87" s="23" t="s">
        <v>3002</v>
      </c>
      <c r="D87" s="23" t="s">
        <v>339</v>
      </c>
      <c r="E87" s="23" t="s">
        <v>3010</v>
      </c>
      <c r="H87" s="27" t="s">
        <v>3150</v>
      </c>
      <c r="I87" s="27" t="s">
        <v>3162</v>
      </c>
      <c r="J87" s="27" t="s">
        <v>41</v>
      </c>
      <c r="K87" s="27" t="s">
        <v>3362</v>
      </c>
      <c r="L87" s="27" t="s">
        <v>3072</v>
      </c>
      <c r="M87" s="27" t="s">
        <v>1</v>
      </c>
      <c r="O87" s="23" t="s">
        <v>1027</v>
      </c>
    </row>
    <row r="88" spans="1:15" s="23" customFormat="1">
      <c r="A88" s="23">
        <v>51</v>
      </c>
      <c r="B88" s="23" t="str">
        <f t="shared" si="2"/>
        <v>CO | Tiffany</v>
      </c>
      <c r="C88" s="23" t="s">
        <v>3000</v>
      </c>
      <c r="D88" s="23" t="s">
        <v>339</v>
      </c>
      <c r="E88" s="23" t="s">
        <v>3011</v>
      </c>
      <c r="H88" s="27" t="s">
        <v>3152</v>
      </c>
      <c r="I88" s="27" t="s">
        <v>3354</v>
      </c>
      <c r="J88" s="27" t="s">
        <v>45</v>
      </c>
      <c r="K88" s="27" t="s">
        <v>183</v>
      </c>
      <c r="L88" s="27" t="s">
        <v>3184</v>
      </c>
      <c r="M88" s="27" t="s">
        <v>258</v>
      </c>
      <c r="O88" s="23" t="s">
        <v>803</v>
      </c>
    </row>
    <row r="89" spans="1:15" s="23" customFormat="1">
      <c r="A89" s="23">
        <v>52</v>
      </c>
      <c r="B89" s="23" t="str">
        <f t="shared" si="2"/>
        <v>CO | Valencia Canyon</v>
      </c>
      <c r="C89" s="23" t="s">
        <v>3000</v>
      </c>
      <c r="D89" s="23" t="s">
        <v>339</v>
      </c>
      <c r="E89" s="23" t="s">
        <v>3012</v>
      </c>
      <c r="H89" s="27" t="s">
        <v>3155</v>
      </c>
      <c r="I89" s="27" t="s">
        <v>3280</v>
      </c>
      <c r="J89" s="27" t="s">
        <v>51</v>
      </c>
      <c r="K89" s="27" t="s">
        <v>192</v>
      </c>
      <c r="L89" s="27" t="s">
        <v>240</v>
      </c>
      <c r="M89" s="27" t="s">
        <v>260</v>
      </c>
      <c r="O89" s="23" t="s">
        <v>1831</v>
      </c>
    </row>
    <row r="90" spans="1:15" s="23" customFormat="1">
      <c r="A90" s="23">
        <v>77</v>
      </c>
      <c r="B90" s="23" t="str">
        <f t="shared" si="2"/>
        <v>CO | Sheep Mountain</v>
      </c>
      <c r="C90" s="23" t="s">
        <v>3047</v>
      </c>
      <c r="D90" s="23" t="s">
        <v>339</v>
      </c>
      <c r="E90" s="23" t="s">
        <v>3046</v>
      </c>
      <c r="H90" s="27" t="s">
        <v>3157</v>
      </c>
      <c r="I90" s="27" t="s">
        <v>3329</v>
      </c>
      <c r="J90" s="27" t="s">
        <v>3248</v>
      </c>
      <c r="K90" s="27" t="s">
        <v>3235</v>
      </c>
      <c r="L90" s="27" t="s">
        <v>227</v>
      </c>
      <c r="M90" s="27" t="s">
        <v>3205</v>
      </c>
      <c r="O90" s="23" t="s">
        <v>2005</v>
      </c>
    </row>
    <row r="91" spans="1:15" s="23" customFormat="1">
      <c r="A91" s="23">
        <v>78</v>
      </c>
      <c r="B91" s="23" t="str">
        <f t="shared" si="2"/>
        <v>CO | Spindle</v>
      </c>
      <c r="C91" s="23" t="s">
        <v>3049</v>
      </c>
      <c r="D91" s="23" t="s">
        <v>339</v>
      </c>
      <c r="E91" s="23" t="s">
        <v>3048</v>
      </c>
      <c r="H91" s="27" t="s">
        <v>3159</v>
      </c>
      <c r="I91" s="27" t="s">
        <v>3059</v>
      </c>
      <c r="J91" s="27" t="s">
        <v>3045</v>
      </c>
      <c r="K91" s="27" t="s">
        <v>195</v>
      </c>
      <c r="L91" s="27" t="s">
        <v>229</v>
      </c>
      <c r="M91" s="27" t="s">
        <v>247</v>
      </c>
      <c r="O91" s="23" t="s">
        <v>139</v>
      </c>
    </row>
    <row r="92" spans="1:15" s="23" customFormat="1">
      <c r="A92" s="23">
        <v>79</v>
      </c>
      <c r="B92" s="23" t="str">
        <f t="shared" si="2"/>
        <v>CO | McElmo Dome</v>
      </c>
      <c r="C92" s="23" t="s">
        <v>3002</v>
      </c>
      <c r="D92" s="23" t="s">
        <v>339</v>
      </c>
      <c r="E92" s="23" t="s">
        <v>3050</v>
      </c>
      <c r="H92" s="27" t="s">
        <v>3160</v>
      </c>
      <c r="I92" s="27" t="s">
        <v>3282</v>
      </c>
      <c r="J92" s="27" t="s">
        <v>78</v>
      </c>
      <c r="K92" s="27" t="s">
        <v>188</v>
      </c>
      <c r="L92" s="27" t="s">
        <v>230</v>
      </c>
      <c r="M92" s="27" t="s">
        <v>249</v>
      </c>
      <c r="O92" s="23" t="s">
        <v>1992</v>
      </c>
    </row>
    <row r="93" spans="1:15" s="23" customFormat="1">
      <c r="A93" s="23">
        <v>80</v>
      </c>
      <c r="B93" s="23" t="str">
        <f t="shared" si="2"/>
        <v>CO | Bois Bed/Saline Zone</v>
      </c>
      <c r="C93" s="23" t="s">
        <v>3052</v>
      </c>
      <c r="D93" s="23" t="s">
        <v>339</v>
      </c>
      <c r="E93" s="23" t="s">
        <v>3051</v>
      </c>
      <c r="H93" s="27" t="s">
        <v>3162</v>
      </c>
      <c r="I93" s="27" t="s">
        <v>398</v>
      </c>
      <c r="J93" s="27" t="s">
        <v>80</v>
      </c>
      <c r="K93" s="27" t="s">
        <v>125</v>
      </c>
      <c r="L93" s="27" t="s">
        <v>3219</v>
      </c>
      <c r="M93" s="27" t="s">
        <v>3224</v>
      </c>
      <c r="O93" s="23" t="s">
        <v>1999</v>
      </c>
    </row>
    <row r="94" spans="1:15" s="23" customFormat="1">
      <c r="A94" s="23">
        <v>81</v>
      </c>
      <c r="B94" s="23" t="str">
        <f t="shared" si="2"/>
        <v>CO | Central Piceance Creek Basin</v>
      </c>
      <c r="C94" s="23" t="s">
        <v>3052</v>
      </c>
      <c r="D94" s="23" t="s">
        <v>339</v>
      </c>
      <c r="E94" s="23" t="s">
        <v>3053</v>
      </c>
      <c r="H94" s="27" t="s">
        <v>3164</v>
      </c>
      <c r="I94" s="27" t="s">
        <v>3336</v>
      </c>
      <c r="J94" s="27" t="s">
        <v>82</v>
      </c>
      <c r="K94" s="27" t="s">
        <v>3162</v>
      </c>
      <c r="L94" s="27" t="s">
        <v>216</v>
      </c>
      <c r="M94" s="27" t="s">
        <v>193</v>
      </c>
      <c r="O94" s="23" t="s">
        <v>2014</v>
      </c>
    </row>
    <row r="95" spans="1:15" s="23" customFormat="1">
      <c r="A95" s="23">
        <v>105</v>
      </c>
      <c r="B95" s="23" t="str">
        <f t="shared" si="2"/>
        <v>CO | Lisbon</v>
      </c>
      <c r="C95" s="23" t="s">
        <v>3090</v>
      </c>
      <c r="D95" s="23" t="s">
        <v>339</v>
      </c>
      <c r="E95" s="23" t="s">
        <v>3089</v>
      </c>
      <c r="H95" s="27" t="s">
        <v>3165</v>
      </c>
      <c r="I95" s="27" t="s">
        <v>3072</v>
      </c>
      <c r="J95" s="27" t="s">
        <v>3359</v>
      </c>
      <c r="K95" s="27" t="s">
        <v>169</v>
      </c>
      <c r="L95" s="27" t="s">
        <v>219</v>
      </c>
      <c r="M95" s="27" t="s">
        <v>3074</v>
      </c>
      <c r="O95" s="23" t="s">
        <v>1996</v>
      </c>
    </row>
    <row r="96" spans="1:15" s="23" customFormat="1">
      <c r="A96" s="23">
        <v>106</v>
      </c>
      <c r="B96" s="23" t="str">
        <f t="shared" si="2"/>
        <v>CO | Aneth Unit</v>
      </c>
      <c r="C96" s="23" t="s">
        <v>3090</v>
      </c>
      <c r="D96" s="23" t="s">
        <v>339</v>
      </c>
      <c r="E96" s="23" t="s">
        <v>3091</v>
      </c>
      <c r="H96" s="27" t="s">
        <v>3167</v>
      </c>
      <c r="I96" s="27" t="s">
        <v>3022</v>
      </c>
      <c r="J96" s="27" t="s">
        <v>84</v>
      </c>
      <c r="K96" s="27" t="s">
        <v>173</v>
      </c>
      <c r="L96" s="27" t="s">
        <v>242</v>
      </c>
      <c r="M96" s="27" t="s">
        <v>252</v>
      </c>
      <c r="O96" s="23" t="s">
        <v>2001</v>
      </c>
    </row>
    <row r="97" spans="1:15" s="23" customFormat="1">
      <c r="A97" s="23">
        <v>116</v>
      </c>
      <c r="B97" s="23" t="str">
        <f t="shared" si="2"/>
        <v>CO | NW Sheldon Dome</v>
      </c>
      <c r="C97" s="23" t="s">
        <v>2992</v>
      </c>
      <c r="D97" s="23" t="s">
        <v>339</v>
      </c>
      <c r="E97" s="23" t="s">
        <v>3101</v>
      </c>
      <c r="H97" s="27" t="s">
        <v>3169</v>
      </c>
      <c r="I97" s="27" t="s">
        <v>3359</v>
      </c>
      <c r="J97" s="27" t="s">
        <v>3225</v>
      </c>
      <c r="K97" s="27" t="s">
        <v>175</v>
      </c>
      <c r="L97" s="27" t="s">
        <v>3090</v>
      </c>
      <c r="M97" s="27" t="s">
        <v>254</v>
      </c>
      <c r="O97" s="23" t="s">
        <v>1372</v>
      </c>
    </row>
    <row r="98" spans="1:15" s="23" customFormat="1">
      <c r="A98" s="23">
        <v>117</v>
      </c>
      <c r="B98" s="23" t="str">
        <f t="shared" si="2"/>
        <v>CO | Muddy Ridge</v>
      </c>
      <c r="C98" s="23" t="s">
        <v>2992</v>
      </c>
      <c r="D98" s="23" t="s">
        <v>339</v>
      </c>
      <c r="E98" s="23" t="s">
        <v>3102</v>
      </c>
      <c r="H98" s="27" t="s">
        <v>3171</v>
      </c>
      <c r="I98" s="27" t="s">
        <v>3151</v>
      </c>
      <c r="J98" s="27" t="s">
        <v>87</v>
      </c>
      <c r="K98" s="27" t="s">
        <v>3087</v>
      </c>
      <c r="L98" s="27" t="s">
        <v>223</v>
      </c>
      <c r="M98" s="27" t="s">
        <v>3080</v>
      </c>
      <c r="O98" s="23" t="s">
        <v>1995</v>
      </c>
    </row>
    <row r="99" spans="1:15" s="23" customFormat="1">
      <c r="A99" s="23">
        <v>53</v>
      </c>
      <c r="B99" s="23" t="str">
        <f t="shared" si="2"/>
        <v>MT | Ash Creek</v>
      </c>
      <c r="C99" s="23" t="s">
        <v>3014</v>
      </c>
      <c r="D99" s="23" t="s">
        <v>384</v>
      </c>
      <c r="E99" s="23" t="s">
        <v>3013</v>
      </c>
      <c r="H99" s="27" t="s">
        <v>3176</v>
      </c>
      <c r="I99" s="27" t="s">
        <v>3352</v>
      </c>
      <c r="J99" s="27" t="s">
        <v>89</v>
      </c>
      <c r="K99" s="27" t="s">
        <v>3169</v>
      </c>
      <c r="L99" s="27" t="s">
        <v>225</v>
      </c>
      <c r="M99" s="27" t="s">
        <v>2959</v>
      </c>
    </row>
    <row r="100" spans="1:15" s="23" customFormat="1">
      <c r="A100" s="23">
        <v>54</v>
      </c>
      <c r="B100" s="23" t="str">
        <f t="shared" si="2"/>
        <v>MT | Benrud</v>
      </c>
      <c r="C100" s="23" t="s">
        <v>3016</v>
      </c>
      <c r="D100" s="23" t="s">
        <v>384</v>
      </c>
      <c r="E100" s="23" t="s">
        <v>3015</v>
      </c>
      <c r="H100" s="27" t="s">
        <v>3173</v>
      </c>
      <c r="I100" s="27" t="s">
        <v>3194</v>
      </c>
      <c r="J100" s="27" t="s">
        <v>48</v>
      </c>
      <c r="K100" s="27" t="s">
        <v>181</v>
      </c>
      <c r="L100" s="27" t="s">
        <v>3245</v>
      </c>
      <c r="M100" s="27" t="s">
        <v>267</v>
      </c>
    </row>
    <row r="101" spans="1:15" s="23" customFormat="1">
      <c r="A101" s="23">
        <v>55</v>
      </c>
      <c r="B101" s="23" t="str">
        <f t="shared" si="2"/>
        <v>MT | East Benrud</v>
      </c>
      <c r="C101" s="23" t="s">
        <v>3018</v>
      </c>
      <c r="D101" s="23" t="s">
        <v>384</v>
      </c>
      <c r="E101" s="23" t="s">
        <v>3017</v>
      </c>
      <c r="H101" s="27" t="s">
        <v>2992</v>
      </c>
      <c r="I101" s="27" t="s">
        <v>3364</v>
      </c>
      <c r="J101" s="27" t="s">
        <v>50</v>
      </c>
      <c r="K101" s="27" t="s">
        <v>185</v>
      </c>
      <c r="L101" s="27" t="s">
        <v>234</v>
      </c>
      <c r="M101" s="27" t="s">
        <v>3203</v>
      </c>
    </row>
    <row r="102" spans="1:15" s="23" customFormat="1">
      <c r="A102" s="23">
        <v>56</v>
      </c>
      <c r="B102" s="23" t="str">
        <f t="shared" si="2"/>
        <v>MT | Big Knife Field</v>
      </c>
      <c r="C102" s="23" t="s">
        <v>3020</v>
      </c>
      <c r="D102" s="23" t="s">
        <v>384</v>
      </c>
      <c r="E102" s="23" t="s">
        <v>3019</v>
      </c>
      <c r="H102" s="27" t="s">
        <v>3072</v>
      </c>
      <c r="I102" s="27" t="s">
        <v>3199</v>
      </c>
      <c r="J102" s="27" t="s">
        <v>3207</v>
      </c>
      <c r="K102" s="27" t="s">
        <v>190</v>
      </c>
      <c r="L102" s="27" t="s">
        <v>2959</v>
      </c>
    </row>
    <row r="103" spans="1:15" s="23" customFormat="1">
      <c r="A103" s="23">
        <v>57</v>
      </c>
      <c r="B103" s="23" t="str">
        <f t="shared" si="2"/>
        <v>MT | Blackfoot Tribal A</v>
      </c>
      <c r="C103" s="23" t="s">
        <v>3022</v>
      </c>
      <c r="D103" s="23" t="s">
        <v>384</v>
      </c>
      <c r="E103" s="23" t="s">
        <v>3021</v>
      </c>
      <c r="H103" s="27" t="s">
        <v>3182</v>
      </c>
      <c r="I103" s="27" t="s">
        <v>3263</v>
      </c>
      <c r="J103" s="27" t="s">
        <v>53</v>
      </c>
      <c r="K103" s="27" t="s">
        <v>3225</v>
      </c>
      <c r="L103" s="27" t="s">
        <v>244</v>
      </c>
    </row>
    <row r="104" spans="1:15" s="23" customFormat="1">
      <c r="A104" s="23">
        <v>58</v>
      </c>
      <c r="B104" s="23" t="str">
        <f t="shared" si="2"/>
        <v>MT | Cut Bank</v>
      </c>
      <c r="C104" s="23" t="s">
        <v>3022</v>
      </c>
      <c r="D104" s="23" t="s">
        <v>384</v>
      </c>
      <c r="E104" s="23" t="s">
        <v>3023</v>
      </c>
      <c r="H104" s="27" t="s">
        <v>3184</v>
      </c>
      <c r="I104" s="27" t="s">
        <v>3265</v>
      </c>
      <c r="J104" s="27" t="s">
        <v>56</v>
      </c>
      <c r="K104" s="27" t="s">
        <v>196</v>
      </c>
      <c r="L104" s="27" t="s">
        <v>232</v>
      </c>
    </row>
    <row r="105" spans="1:15" s="23" customFormat="1">
      <c r="A105" s="23">
        <v>59</v>
      </c>
      <c r="B105" s="23" t="str">
        <f t="shared" si="2"/>
        <v>MT | Deadman's Coulee</v>
      </c>
      <c r="C105" s="23" t="s">
        <v>3016</v>
      </c>
      <c r="D105" s="23" t="s">
        <v>384</v>
      </c>
      <c r="E105" s="23" t="s">
        <v>3024</v>
      </c>
      <c r="H105" s="27" t="s">
        <v>3186</v>
      </c>
      <c r="I105" s="27" t="s">
        <v>3205</v>
      </c>
      <c r="J105" s="27" t="s">
        <v>3041</v>
      </c>
      <c r="K105" s="27" t="s">
        <v>198</v>
      </c>
      <c r="L105" s="27" t="s">
        <v>3250</v>
      </c>
    </row>
    <row r="106" spans="1:15" s="23" customFormat="1">
      <c r="A106" s="23">
        <v>60</v>
      </c>
      <c r="B106" s="23" t="str">
        <f t="shared" si="2"/>
        <v>MT | Landslide Butte</v>
      </c>
      <c r="C106" s="23" t="s">
        <v>3022</v>
      </c>
      <c r="D106" s="23" t="s">
        <v>384</v>
      </c>
      <c r="E106" s="23" t="s">
        <v>3025</v>
      </c>
      <c r="H106" s="27" t="s">
        <v>3189</v>
      </c>
      <c r="I106" s="27" t="s">
        <v>3268</v>
      </c>
      <c r="J106" s="27" t="s">
        <v>3043</v>
      </c>
      <c r="K106" s="27" t="s">
        <v>202</v>
      </c>
      <c r="L106" s="27" t="s">
        <v>236</v>
      </c>
    </row>
    <row r="107" spans="1:15" s="23" customFormat="1">
      <c r="A107" s="23">
        <v>61</v>
      </c>
      <c r="B107" s="23" t="str">
        <f t="shared" si="2"/>
        <v>MT | Long Creek West</v>
      </c>
      <c r="C107" s="23" t="s">
        <v>3016</v>
      </c>
      <c r="D107" s="23" t="s">
        <v>384</v>
      </c>
      <c r="E107" s="23" t="s">
        <v>3026</v>
      </c>
      <c r="H107" s="27" t="s">
        <v>3047</v>
      </c>
      <c r="I107" s="27" t="s">
        <v>3078</v>
      </c>
      <c r="J107" s="27" t="s">
        <v>46</v>
      </c>
      <c r="K107" s="27" t="s">
        <v>204</v>
      </c>
      <c r="L107" s="27" t="s">
        <v>238</v>
      </c>
    </row>
    <row r="108" spans="1:15" s="23" customFormat="1">
      <c r="A108" s="23">
        <v>62</v>
      </c>
      <c r="B108" s="23" t="str">
        <f t="shared" si="2"/>
        <v>MT | Lustre</v>
      </c>
      <c r="C108" s="23" t="s">
        <v>3028</v>
      </c>
      <c r="D108" s="23" t="s">
        <v>384</v>
      </c>
      <c r="E108" s="23" t="s">
        <v>3027</v>
      </c>
      <c r="H108" s="27" t="s">
        <v>3192</v>
      </c>
      <c r="I108" s="27" t="s">
        <v>3271</v>
      </c>
      <c r="J108" s="27" t="s">
        <v>59</v>
      </c>
      <c r="K108" s="27" t="s">
        <v>208</v>
      </c>
    </row>
    <row r="109" spans="1:15" s="23" customFormat="1">
      <c r="A109" s="23">
        <v>63</v>
      </c>
      <c r="B109" s="23" t="str">
        <f t="shared" si="2"/>
        <v>MT | Midfork</v>
      </c>
      <c r="C109" s="23" t="s">
        <v>3028</v>
      </c>
      <c r="D109" s="23" t="s">
        <v>384</v>
      </c>
      <c r="E109" s="23" t="s">
        <v>3029</v>
      </c>
      <c r="H109" s="27" t="s">
        <v>3194</v>
      </c>
      <c r="I109" s="27" t="s">
        <v>3212</v>
      </c>
      <c r="J109" s="27" t="s">
        <v>91</v>
      </c>
      <c r="K109" s="27" t="s">
        <v>106</v>
      </c>
    </row>
    <row r="110" spans="1:15" s="23" customFormat="1">
      <c r="A110" s="23">
        <v>64</v>
      </c>
      <c r="B110" s="23" t="str">
        <f t="shared" si="2"/>
        <v>MT | Mineral Bench</v>
      </c>
      <c r="C110" s="23" t="s">
        <v>3016</v>
      </c>
      <c r="D110" s="23" t="s">
        <v>384</v>
      </c>
      <c r="E110" s="23" t="s">
        <v>3030</v>
      </c>
      <c r="H110" s="27" t="s">
        <v>3174</v>
      </c>
      <c r="I110" s="27" t="s">
        <v>3273</v>
      </c>
      <c r="J110" s="27" t="s">
        <v>93</v>
      </c>
      <c r="K110" s="27" t="s">
        <v>110</v>
      </c>
    </row>
    <row r="111" spans="1:15" s="23" customFormat="1">
      <c r="A111" s="23">
        <v>65</v>
      </c>
      <c r="B111" s="23" t="str">
        <f t="shared" si="2"/>
        <v>MT | Palmer Tesoro CBSU</v>
      </c>
      <c r="C111" s="23" t="s">
        <v>3022</v>
      </c>
      <c r="D111" s="23" t="s">
        <v>384</v>
      </c>
      <c r="E111" s="23" t="s">
        <v>3031</v>
      </c>
      <c r="H111" s="27" t="s">
        <v>3153</v>
      </c>
      <c r="I111" s="27" t="s">
        <v>3065</v>
      </c>
      <c r="J111" s="27" t="s">
        <v>94</v>
      </c>
      <c r="K111" s="27" t="s">
        <v>118</v>
      </c>
    </row>
    <row r="112" spans="1:15" s="23" customFormat="1">
      <c r="A112" s="23">
        <v>66</v>
      </c>
      <c r="B112" s="23" t="str">
        <f t="shared" si="2"/>
        <v>MT | Palomino</v>
      </c>
      <c r="C112" s="23" t="s">
        <v>3016</v>
      </c>
      <c r="D112" s="23" t="s">
        <v>384</v>
      </c>
      <c r="E112" s="23" t="s">
        <v>3032</v>
      </c>
      <c r="H112" s="27" t="s">
        <v>3000</v>
      </c>
      <c r="I112" s="27" t="s">
        <v>3224</v>
      </c>
      <c r="J112" s="27" t="s">
        <v>96</v>
      </c>
      <c r="K112" s="27" t="s">
        <v>112</v>
      </c>
    </row>
    <row r="113" spans="1:11" s="23" customFormat="1">
      <c r="A113" s="23">
        <v>67</v>
      </c>
      <c r="B113" s="23" t="str">
        <f t="shared" si="2"/>
        <v>MT | East Poplar</v>
      </c>
      <c r="C113" s="23" t="s">
        <v>3016</v>
      </c>
      <c r="D113" s="23" t="s">
        <v>384</v>
      </c>
      <c r="E113" s="23" t="s">
        <v>3033</v>
      </c>
      <c r="H113" s="27" t="s">
        <v>3199</v>
      </c>
      <c r="I113" s="27" t="s">
        <v>3057</v>
      </c>
      <c r="J113" s="27" t="s">
        <v>3252</v>
      </c>
      <c r="K113" s="27" t="s">
        <v>3192</v>
      </c>
    </row>
    <row r="114" spans="1:11" s="23" customFormat="1">
      <c r="A114" s="23">
        <v>68</v>
      </c>
      <c r="B114" s="23" t="str">
        <f t="shared" si="2"/>
        <v>MT | Poplar</v>
      </c>
      <c r="C114" s="23" t="s">
        <v>3016</v>
      </c>
      <c r="D114" s="23" t="s">
        <v>384</v>
      </c>
      <c r="E114" s="23" t="s">
        <v>3034</v>
      </c>
      <c r="H114" s="27" t="s">
        <v>3201</v>
      </c>
      <c r="I114" s="27" t="s">
        <v>3227</v>
      </c>
      <c r="J114" s="27" t="s">
        <v>99</v>
      </c>
      <c r="K114" s="27" t="s">
        <v>122</v>
      </c>
    </row>
    <row r="115" spans="1:11" s="23" customFormat="1">
      <c r="A115" s="23">
        <v>69</v>
      </c>
      <c r="B115" s="23" t="str">
        <f t="shared" si="2"/>
        <v>MT | Reagan Dome</v>
      </c>
      <c r="C115" s="23" t="s">
        <v>3022</v>
      </c>
      <c r="D115" s="23" t="s">
        <v>384</v>
      </c>
      <c r="E115" s="23" t="s">
        <v>3035</v>
      </c>
      <c r="H115" s="27" t="s">
        <v>3145</v>
      </c>
      <c r="I115" s="27" t="s">
        <v>3020</v>
      </c>
      <c r="J115" s="27" t="s">
        <v>61</v>
      </c>
      <c r="K115" s="27" t="s">
        <v>127</v>
      </c>
    </row>
    <row r="116" spans="1:11" s="23" customFormat="1">
      <c r="A116" s="23">
        <v>70</v>
      </c>
      <c r="B116" s="23" t="str">
        <f t="shared" si="2"/>
        <v>MT | Tule Creek</v>
      </c>
      <c r="C116" s="23" t="s">
        <v>3016</v>
      </c>
      <c r="D116" s="23" t="s">
        <v>384</v>
      </c>
      <c r="E116" s="23" t="s">
        <v>3036</v>
      </c>
      <c r="H116" s="27" t="s">
        <v>3205</v>
      </c>
      <c r="I116" s="27" t="s">
        <v>3069</v>
      </c>
      <c r="J116" s="27" t="s">
        <v>104</v>
      </c>
      <c r="K116" s="27" t="s">
        <v>129</v>
      </c>
    </row>
    <row r="117" spans="1:11" s="23" customFormat="1">
      <c r="A117" s="23">
        <v>71</v>
      </c>
      <c r="B117" s="23" t="str">
        <f t="shared" si="2"/>
        <v>MT | Two Medicine (Glacier)</v>
      </c>
      <c r="C117" s="23" t="s">
        <v>3022</v>
      </c>
      <c r="D117" s="23" t="s">
        <v>384</v>
      </c>
      <c r="E117" s="23" t="s">
        <v>3037</v>
      </c>
      <c r="H117" s="27" t="s">
        <v>3207</v>
      </c>
      <c r="I117" s="27" t="s">
        <v>3328</v>
      </c>
      <c r="J117" s="27" t="s">
        <v>3067</v>
      </c>
      <c r="K117" s="27" t="s">
        <v>3199</v>
      </c>
    </row>
    <row r="118" spans="1:11" s="23" customFormat="1">
      <c r="A118" s="23">
        <v>72</v>
      </c>
      <c r="B118" s="23" t="str">
        <f t="shared" si="2"/>
        <v>MT | Two Medicine (Pondera)</v>
      </c>
      <c r="C118" s="23" t="s">
        <v>3020</v>
      </c>
      <c r="D118" s="23" t="s">
        <v>384</v>
      </c>
      <c r="E118" s="23" t="s">
        <v>3038</v>
      </c>
      <c r="H118" s="27" t="s">
        <v>3210</v>
      </c>
      <c r="I118" s="27" t="s">
        <v>3331</v>
      </c>
      <c r="J118" s="27" t="s">
        <v>62</v>
      </c>
      <c r="K118" s="27" t="s">
        <v>200</v>
      </c>
    </row>
    <row r="119" spans="1:11" s="23" customFormat="1">
      <c r="A119" s="23">
        <v>73</v>
      </c>
      <c r="B119" s="23" t="str">
        <f t="shared" si="2"/>
        <v>MT | Volt</v>
      </c>
      <c r="C119" s="23" t="s">
        <v>3016</v>
      </c>
      <c r="D119" s="23" t="s">
        <v>384</v>
      </c>
      <c r="E119" s="23" t="s">
        <v>3039</v>
      </c>
      <c r="H119" s="27" t="s">
        <v>3212</v>
      </c>
      <c r="I119" s="27" t="s">
        <v>3332</v>
      </c>
      <c r="J119" s="27" t="s">
        <v>64</v>
      </c>
      <c r="K119" s="27" t="s">
        <v>3205</v>
      </c>
    </row>
    <row r="120" spans="1:11" s="23" customFormat="1">
      <c r="A120" s="23">
        <v>82</v>
      </c>
      <c r="B120" s="23" t="str">
        <f t="shared" si="2"/>
        <v>MT | Elk Basin, NW</v>
      </c>
      <c r="C120" s="23" t="s">
        <v>3055</v>
      </c>
      <c r="D120" s="23" t="s">
        <v>384</v>
      </c>
      <c r="E120" s="23" t="s">
        <v>3054</v>
      </c>
      <c r="H120" s="27" t="s">
        <v>3214</v>
      </c>
      <c r="I120" s="27" t="s">
        <v>3067</v>
      </c>
      <c r="J120" s="27" t="s">
        <v>3074</v>
      </c>
      <c r="K120" s="27" t="s">
        <v>206</v>
      </c>
    </row>
    <row r="121" spans="1:11" s="23" customFormat="1">
      <c r="A121" s="23">
        <v>83</v>
      </c>
      <c r="B121" s="23" t="str">
        <f t="shared" si="2"/>
        <v>MT | Cat Dr.-Unit 2</v>
      </c>
      <c r="C121" s="23" t="s">
        <v>3057</v>
      </c>
      <c r="D121" s="23" t="s">
        <v>384</v>
      </c>
      <c r="E121" s="23" t="s">
        <v>3056</v>
      </c>
      <c r="H121" s="27" t="s">
        <v>3002</v>
      </c>
      <c r="I121" s="27" t="s">
        <v>3016</v>
      </c>
      <c r="J121" s="27" t="s">
        <v>66</v>
      </c>
      <c r="K121" s="27" t="s">
        <v>3258</v>
      </c>
    </row>
    <row r="122" spans="1:11" s="23" customFormat="1">
      <c r="A122" s="23">
        <v>84</v>
      </c>
      <c r="B122" s="23" t="str">
        <f t="shared" si="2"/>
        <v>MT | Cupton</v>
      </c>
      <c r="C122" s="23" t="s">
        <v>3059</v>
      </c>
      <c r="D122" s="23" t="s">
        <v>384</v>
      </c>
      <c r="E122" s="23" t="s">
        <v>3058</v>
      </c>
      <c r="H122" s="27" t="s">
        <v>3217</v>
      </c>
      <c r="I122" s="27" t="s">
        <v>2885</v>
      </c>
      <c r="J122" s="27" t="s">
        <v>68</v>
      </c>
      <c r="K122" s="27" t="s">
        <v>135</v>
      </c>
    </row>
    <row r="123" spans="1:11" s="23" customFormat="1">
      <c r="A123" s="23">
        <v>85</v>
      </c>
      <c r="B123" s="23" t="str">
        <f t="shared" si="2"/>
        <v>MT | Pine, East</v>
      </c>
      <c r="C123" s="23" t="s">
        <v>3061</v>
      </c>
      <c r="D123" s="23" t="s">
        <v>384</v>
      </c>
      <c r="E123" s="23" t="s">
        <v>3060</v>
      </c>
      <c r="H123" s="27" t="s">
        <v>3219</v>
      </c>
      <c r="I123" s="27" t="s">
        <v>0</v>
      </c>
      <c r="J123" s="27" t="s">
        <v>23</v>
      </c>
      <c r="K123" s="27" t="s">
        <v>108</v>
      </c>
    </row>
    <row r="124" spans="1:11" s="23" customFormat="1">
      <c r="A124" s="23">
        <v>86</v>
      </c>
      <c r="B124" s="23" t="str">
        <f t="shared" si="2"/>
        <v>MT | Kevin-Sunburst</v>
      </c>
      <c r="C124" s="23" t="s">
        <v>3063</v>
      </c>
      <c r="D124" s="23" t="s">
        <v>384</v>
      </c>
      <c r="E124" s="23" t="s">
        <v>3062</v>
      </c>
      <c r="H124" s="27" t="s">
        <v>3221</v>
      </c>
      <c r="I124" s="27" t="s">
        <v>3074</v>
      </c>
      <c r="J124" s="27" t="s">
        <v>25</v>
      </c>
      <c r="K124" s="27" t="s">
        <v>115</v>
      </c>
    </row>
    <row r="125" spans="1:11" s="23" customFormat="1">
      <c r="A125" s="23">
        <v>87</v>
      </c>
      <c r="B125" s="23" t="str">
        <f t="shared" si="2"/>
        <v>MT | Little Wall</v>
      </c>
      <c r="C125" s="23" t="s">
        <v>3065</v>
      </c>
      <c r="D125" s="23" t="s">
        <v>384</v>
      </c>
      <c r="E125" s="23" t="s">
        <v>3064</v>
      </c>
      <c r="H125" s="27" t="s">
        <v>3222</v>
      </c>
      <c r="I125" s="27" t="s">
        <v>3276</v>
      </c>
      <c r="J125" s="27" t="s">
        <v>27</v>
      </c>
      <c r="K125" s="27" t="s">
        <v>116</v>
      </c>
    </row>
    <row r="126" spans="1:11" s="23" customFormat="1">
      <c r="A126" s="23">
        <v>88</v>
      </c>
      <c r="B126" s="23" t="str">
        <f t="shared" si="2"/>
        <v>MT | Sidney</v>
      </c>
      <c r="C126" s="23" t="s">
        <v>3067</v>
      </c>
      <c r="D126" s="23" t="s">
        <v>384</v>
      </c>
      <c r="E126" s="23" t="s">
        <v>3066</v>
      </c>
      <c r="H126" s="27" t="s">
        <v>3224</v>
      </c>
      <c r="I126" s="27" t="s">
        <v>6</v>
      </c>
      <c r="J126" s="27" t="s">
        <v>3196</v>
      </c>
      <c r="K126" s="27" t="s">
        <v>3323</v>
      </c>
    </row>
    <row r="127" spans="1:11" s="23" customFormat="1">
      <c r="A127" s="23">
        <v>89</v>
      </c>
      <c r="B127" s="23" t="str">
        <f t="shared" si="2"/>
        <v>MT | Wright Creek</v>
      </c>
      <c r="C127" s="23" t="s">
        <v>3069</v>
      </c>
      <c r="D127" s="23" t="s">
        <v>384</v>
      </c>
      <c r="E127" s="23" t="s">
        <v>3068</v>
      </c>
      <c r="H127" s="27" t="s">
        <v>3227</v>
      </c>
      <c r="I127" s="27" t="s">
        <v>9</v>
      </c>
      <c r="J127" s="27" t="s">
        <v>30</v>
      </c>
      <c r="K127" s="27" t="s">
        <v>212</v>
      </c>
    </row>
    <row r="128" spans="1:11" s="23" customFormat="1">
      <c r="A128" s="23">
        <v>90</v>
      </c>
      <c r="B128" s="23" t="str">
        <f t="shared" si="2"/>
        <v>MT | Red Creek</v>
      </c>
      <c r="C128" s="23" t="s">
        <v>3022</v>
      </c>
      <c r="D128" s="23" t="s">
        <v>384</v>
      </c>
      <c r="E128" s="23" t="s">
        <v>3070</v>
      </c>
      <c r="H128" s="27" t="s">
        <v>3187</v>
      </c>
      <c r="I128" s="27" t="s">
        <v>3080</v>
      </c>
      <c r="J128" s="27" t="s">
        <v>3142</v>
      </c>
      <c r="K128" s="27" t="s">
        <v>131</v>
      </c>
    </row>
    <row r="129" spans="1:11" s="23" customFormat="1">
      <c r="A129" s="23">
        <v>91</v>
      </c>
      <c r="B129" s="23" t="str">
        <f t="shared" si="2"/>
        <v>MT | Beanblossom</v>
      </c>
      <c r="C129" s="23" t="s">
        <v>3072</v>
      </c>
      <c r="D129" s="23" t="s">
        <v>384</v>
      </c>
      <c r="E129" s="23" t="s">
        <v>3071</v>
      </c>
      <c r="H129" s="27" t="s">
        <v>3230</v>
      </c>
      <c r="I129" s="27" t="s">
        <v>3063</v>
      </c>
      <c r="J129" s="27" t="s">
        <v>3261</v>
      </c>
      <c r="K129" s="27" t="s">
        <v>133</v>
      </c>
    </row>
    <row r="130" spans="1:11" s="23" customFormat="1">
      <c r="A130" s="23">
        <v>92</v>
      </c>
      <c r="B130" s="23" t="str">
        <f t="shared" si="2"/>
        <v>MT | Dooley</v>
      </c>
      <c r="C130" s="23" t="s">
        <v>3074</v>
      </c>
      <c r="D130" s="23" t="s">
        <v>384</v>
      </c>
      <c r="E130" s="23" t="s">
        <v>3073</v>
      </c>
      <c r="H130" s="27" t="s">
        <v>3232</v>
      </c>
      <c r="I130" s="27" t="s">
        <v>16</v>
      </c>
      <c r="J130" s="27" t="s">
        <v>33</v>
      </c>
      <c r="K130" s="27" t="s">
        <v>137</v>
      </c>
    </row>
    <row r="131" spans="1:11" s="23" customFormat="1">
      <c r="A131" s="23">
        <v>93</v>
      </c>
      <c r="B131" s="23" t="str">
        <f t="shared" si="2"/>
        <v>MT | Blackfoot Cut Bank</v>
      </c>
      <c r="C131" s="23" t="s">
        <v>3022</v>
      </c>
      <c r="D131" s="23" t="s">
        <v>384</v>
      </c>
      <c r="E131" s="23" t="s">
        <v>3075</v>
      </c>
      <c r="H131" s="27" t="s">
        <v>3052</v>
      </c>
      <c r="I131" s="27" t="s">
        <v>3028</v>
      </c>
      <c r="J131" s="27" t="s">
        <v>102</v>
      </c>
      <c r="K131" s="27" t="s">
        <v>139</v>
      </c>
    </row>
    <row r="132" spans="1:11" s="23" customFormat="1">
      <c r="A132" s="23">
        <v>94</v>
      </c>
      <c r="B132" s="23" t="str">
        <f t="shared" si="2"/>
        <v>MT | Pondera</v>
      </c>
      <c r="C132" s="23" t="s">
        <v>3020</v>
      </c>
      <c r="D132" s="23" t="s">
        <v>384</v>
      </c>
      <c r="E132" s="23" t="s">
        <v>3020</v>
      </c>
      <c r="H132" s="27" t="s">
        <v>3256</v>
      </c>
      <c r="I132" s="27" t="s">
        <v>18</v>
      </c>
      <c r="K132" s="27" t="s">
        <v>21</v>
      </c>
    </row>
    <row r="133" spans="1:11" s="23" customFormat="1">
      <c r="A133" s="23">
        <v>95</v>
      </c>
      <c r="B133" s="23" t="str">
        <f t="shared" si="2"/>
        <v>MT | Cut Bank Tweedy South</v>
      </c>
      <c r="C133" s="23" t="s">
        <v>3022</v>
      </c>
      <c r="D133" s="23" t="s">
        <v>384</v>
      </c>
      <c r="E133" s="23" t="s">
        <v>3076</v>
      </c>
      <c r="H133" s="27" t="s">
        <v>3236</v>
      </c>
      <c r="I133" s="27" t="s">
        <v>3061</v>
      </c>
      <c r="K133" s="27" t="s">
        <v>71</v>
      </c>
    </row>
    <row r="134" spans="1:11" s="23" customFormat="1">
      <c r="A134" s="23">
        <v>96</v>
      </c>
      <c r="B134" s="23" t="str">
        <f t="shared" si="2"/>
        <v>MT | Richey SW</v>
      </c>
      <c r="C134" s="23" t="s">
        <v>3078</v>
      </c>
      <c r="D134" s="23" t="s">
        <v>384</v>
      </c>
      <c r="E134" s="23" t="s">
        <v>3077</v>
      </c>
      <c r="H134" s="27" t="s">
        <v>3238</v>
      </c>
      <c r="I134" s="27" t="s">
        <v>4</v>
      </c>
      <c r="K134" s="27" t="s">
        <v>141</v>
      </c>
    </row>
    <row r="135" spans="1:11" s="23" customFormat="1">
      <c r="A135" s="23">
        <v>97</v>
      </c>
      <c r="B135" s="23" t="str">
        <f t="shared" si="2"/>
        <v>MT | Blackleaf Canyon</v>
      </c>
      <c r="C135" s="23" t="s">
        <v>3080</v>
      </c>
      <c r="D135" s="23" t="s">
        <v>384</v>
      </c>
      <c r="E135" s="23" t="s">
        <v>3079</v>
      </c>
      <c r="H135" s="27" t="s">
        <v>3090</v>
      </c>
      <c r="K135" s="27" t="s">
        <v>143</v>
      </c>
    </row>
    <row r="136" spans="1:11" s="23" customFormat="1">
      <c r="A136" s="23">
        <v>98</v>
      </c>
      <c r="B136" s="23" t="str">
        <f t="shared" si="2"/>
        <v>MT | Kincheloe Sumatra</v>
      </c>
      <c r="C136" s="23" t="s">
        <v>2885</v>
      </c>
      <c r="D136" s="23" t="s">
        <v>384</v>
      </c>
      <c r="E136" s="23" t="s">
        <v>3081</v>
      </c>
      <c r="H136" s="27" t="s">
        <v>3241</v>
      </c>
      <c r="K136" s="27" t="s">
        <v>149</v>
      </c>
    </row>
    <row r="137" spans="1:11" s="23" customFormat="1">
      <c r="A137" s="23">
        <v>99</v>
      </c>
      <c r="B137" s="23" t="str">
        <f t="shared" si="2"/>
        <v>MT | Melstone</v>
      </c>
      <c r="C137" s="23" t="s">
        <v>3065</v>
      </c>
      <c r="D137" s="23" t="s">
        <v>384</v>
      </c>
      <c r="E137" s="23" t="s">
        <v>3082</v>
      </c>
      <c r="H137" s="27" t="s">
        <v>3243</v>
      </c>
      <c r="K137" s="27" t="s">
        <v>151</v>
      </c>
    </row>
    <row r="138" spans="1:11" s="23" customFormat="1">
      <c r="A138" s="23">
        <v>100</v>
      </c>
      <c r="B138" s="23" t="str">
        <f t="shared" si="2"/>
        <v>MT | Cabin Creek</v>
      </c>
      <c r="C138" s="23" t="s">
        <v>3059</v>
      </c>
      <c r="D138" s="23" t="s">
        <v>384</v>
      </c>
      <c r="E138" s="23" t="s">
        <v>3083</v>
      </c>
      <c r="H138" s="27" t="s">
        <v>3245</v>
      </c>
      <c r="K138" s="27" t="s">
        <v>153</v>
      </c>
    </row>
    <row r="139" spans="1:11" s="23" customFormat="1">
      <c r="A139" s="23">
        <v>101</v>
      </c>
      <c r="B139" s="23" t="str">
        <f t="shared" si="2"/>
        <v>MT | E. Lookout Butte</v>
      </c>
      <c r="C139" s="23" t="s">
        <v>3059</v>
      </c>
      <c r="D139" s="23" t="s">
        <v>384</v>
      </c>
      <c r="E139" s="23" t="s">
        <v>3084</v>
      </c>
      <c r="H139" s="27" t="s">
        <v>3247</v>
      </c>
      <c r="K139" s="27" t="s">
        <v>117</v>
      </c>
    </row>
    <row r="140" spans="1:11" s="23" customFormat="1">
      <c r="A140" s="23">
        <v>102</v>
      </c>
      <c r="B140" s="23" t="str">
        <f t="shared" si="2"/>
        <v>MT | North Katy Lake</v>
      </c>
      <c r="C140" s="23" t="s">
        <v>3074</v>
      </c>
      <c r="D140" s="23" t="s">
        <v>384</v>
      </c>
      <c r="E140" s="23" t="s">
        <v>3085</v>
      </c>
      <c r="H140" s="27" t="s">
        <v>3250</v>
      </c>
      <c r="K140" s="27" t="s">
        <v>3342</v>
      </c>
    </row>
    <row r="141" spans="1:11" s="23" customFormat="1">
      <c r="A141" s="23">
        <v>118</v>
      </c>
      <c r="B141" s="23" t="str">
        <f t="shared" si="2"/>
        <v>MT | Dwyer Unit</v>
      </c>
      <c r="C141" s="23" t="s">
        <v>2992</v>
      </c>
      <c r="D141" s="23" t="s">
        <v>384</v>
      </c>
      <c r="E141" s="23" t="s">
        <v>3103</v>
      </c>
      <c r="H141" s="27" t="s">
        <v>3049</v>
      </c>
      <c r="K141" s="27" t="s">
        <v>3260</v>
      </c>
    </row>
    <row r="142" spans="1:11" s="23" customFormat="1">
      <c r="A142" s="23">
        <v>74</v>
      </c>
      <c r="B142" s="23" t="str">
        <f t="shared" si="2"/>
        <v>ND | Antelope Creek</v>
      </c>
      <c r="C142" s="23" t="s">
        <v>3041</v>
      </c>
      <c r="D142" s="23" t="s">
        <v>408</v>
      </c>
      <c r="E142" s="23" t="s">
        <v>3040</v>
      </c>
      <c r="H142" s="27" t="s">
        <v>3254</v>
      </c>
      <c r="K142" s="27" t="s">
        <v>158</v>
      </c>
    </row>
    <row r="143" spans="1:11" s="23" customFormat="1">
      <c r="A143" s="23">
        <v>75</v>
      </c>
      <c r="B143" s="23" t="str">
        <f t="shared" si="2"/>
        <v>ND | Lucky Mound</v>
      </c>
      <c r="C143" s="23" t="s">
        <v>3043</v>
      </c>
      <c r="D143" s="23" t="s">
        <v>408</v>
      </c>
      <c r="E143" s="23" t="s">
        <v>3042</v>
      </c>
      <c r="H143" s="27"/>
      <c r="K143" s="27" t="s">
        <v>2894</v>
      </c>
    </row>
    <row r="144" spans="1:11" s="23" customFormat="1">
      <c r="A144" s="23">
        <v>76</v>
      </c>
      <c r="B144" s="23" t="str">
        <f t="shared" ref="B144:B198" si="3">D144 &amp; " | " &amp;E144</f>
        <v>ND | Mandaree</v>
      </c>
      <c r="C144" s="23" t="s">
        <v>3045</v>
      </c>
      <c r="D144" s="23" t="s">
        <v>408</v>
      </c>
      <c r="E144" s="23" t="s">
        <v>3044</v>
      </c>
      <c r="H144" s="27"/>
      <c r="K144" s="27" t="s">
        <v>161</v>
      </c>
    </row>
    <row r="145" spans="1:5" s="23" customFormat="1">
      <c r="A145" s="23">
        <v>103</v>
      </c>
      <c r="B145" s="23" t="str">
        <f t="shared" si="3"/>
        <v>SD | Wildcat</v>
      </c>
      <c r="C145" s="23" t="s">
        <v>3087</v>
      </c>
      <c r="D145" s="23" t="s">
        <v>421</v>
      </c>
      <c r="E145" s="23" t="s">
        <v>3086</v>
      </c>
    </row>
    <row r="146" spans="1:5" s="23" customFormat="1">
      <c r="A146" s="23">
        <v>1</v>
      </c>
      <c r="B146" s="23" t="str">
        <f t="shared" si="3"/>
        <v>UT | Altamont (Duchesne)</v>
      </c>
      <c r="C146" s="23" t="s">
        <v>2957</v>
      </c>
      <c r="D146" s="23" t="s">
        <v>2898</v>
      </c>
      <c r="E146" s="23" t="s">
        <v>2956</v>
      </c>
    </row>
    <row r="147" spans="1:5" s="23" customFormat="1">
      <c r="A147" s="23">
        <v>3</v>
      </c>
      <c r="B147" s="23" t="str">
        <f t="shared" si="3"/>
        <v>UT | Altamont (Uintah)</v>
      </c>
      <c r="C147" s="23" t="s">
        <v>2959</v>
      </c>
      <c r="D147" s="23" t="s">
        <v>2898</v>
      </c>
      <c r="E147" s="23" t="s">
        <v>2958</v>
      </c>
    </row>
    <row r="148" spans="1:5" s="23" customFormat="1">
      <c r="A148" s="23">
        <v>4</v>
      </c>
      <c r="B148" s="23" t="str">
        <f t="shared" si="3"/>
        <v>UT | Altamont-Bluebell (Duchesne)</v>
      </c>
      <c r="C148" s="23" t="s">
        <v>2957</v>
      </c>
      <c r="D148" s="23" t="s">
        <v>2898</v>
      </c>
      <c r="E148" s="23" t="s">
        <v>2960</v>
      </c>
    </row>
    <row r="149" spans="1:5" s="23" customFormat="1">
      <c r="A149" s="23">
        <v>5</v>
      </c>
      <c r="B149" s="23" t="str">
        <f t="shared" si="3"/>
        <v>UT | Altamont-Bluebell (Uintah)</v>
      </c>
      <c r="C149" s="23" t="s">
        <v>2959</v>
      </c>
      <c r="D149" s="23" t="s">
        <v>2898</v>
      </c>
      <c r="E149" s="23" t="s">
        <v>2961</v>
      </c>
    </row>
    <row r="150" spans="1:5" s="23" customFormat="1">
      <c r="A150" s="23">
        <v>6</v>
      </c>
      <c r="B150" s="23" t="str">
        <f t="shared" si="3"/>
        <v>UT | Antelope Creek (Duchesne)</v>
      </c>
      <c r="C150" s="23" t="s">
        <v>2957</v>
      </c>
      <c r="D150" s="23" t="s">
        <v>2898</v>
      </c>
      <c r="E150" s="23" t="s">
        <v>2962</v>
      </c>
    </row>
    <row r="151" spans="1:5" s="23" customFormat="1">
      <c r="A151" s="23">
        <v>7</v>
      </c>
      <c r="B151" s="23" t="str">
        <f t="shared" si="3"/>
        <v>UT | Antelope Creek (Uintah)</v>
      </c>
      <c r="C151" s="23" t="s">
        <v>2959</v>
      </c>
      <c r="D151" s="23" t="s">
        <v>2898</v>
      </c>
      <c r="E151" s="23" t="s">
        <v>2963</v>
      </c>
    </row>
    <row r="152" spans="1:5" s="23" customFormat="1">
      <c r="A152" s="23">
        <v>8</v>
      </c>
      <c r="B152" s="23" t="str">
        <f t="shared" si="3"/>
        <v>UT | Bluebell (Duchesne)</v>
      </c>
      <c r="C152" s="23" t="s">
        <v>2957</v>
      </c>
      <c r="D152" s="23" t="s">
        <v>2898</v>
      </c>
      <c r="E152" s="23" t="s">
        <v>2964</v>
      </c>
    </row>
    <row r="153" spans="1:5" s="23" customFormat="1">
      <c r="A153" s="23">
        <v>9</v>
      </c>
      <c r="B153" s="23" t="str">
        <f t="shared" si="3"/>
        <v>UT | Bluebell (Uintah)</v>
      </c>
      <c r="C153" s="23" t="s">
        <v>2959</v>
      </c>
      <c r="D153" s="23" t="s">
        <v>2898</v>
      </c>
      <c r="E153" s="23" t="s">
        <v>2965</v>
      </c>
    </row>
    <row r="154" spans="1:5" s="23" customFormat="1">
      <c r="A154" s="23">
        <v>10</v>
      </c>
      <c r="B154" s="23" t="str">
        <f t="shared" si="3"/>
        <v>UT | Boundary</v>
      </c>
      <c r="C154" s="23" t="s">
        <v>2957</v>
      </c>
      <c r="D154" s="23" t="s">
        <v>2898</v>
      </c>
      <c r="E154" s="23" t="s">
        <v>2966</v>
      </c>
    </row>
    <row r="155" spans="1:5" s="23" customFormat="1">
      <c r="A155" s="23">
        <v>11</v>
      </c>
      <c r="B155" s="23" t="str">
        <f t="shared" si="3"/>
        <v>UT | Brennan Bottom</v>
      </c>
      <c r="C155" s="23" t="s">
        <v>2959</v>
      </c>
      <c r="D155" s="23" t="s">
        <v>2898</v>
      </c>
      <c r="E155" s="23" t="s">
        <v>2967</v>
      </c>
    </row>
    <row r="156" spans="1:5" s="23" customFormat="1">
      <c r="A156" s="23">
        <v>12</v>
      </c>
      <c r="B156" s="23" t="str">
        <f t="shared" si="3"/>
        <v>UT | Brundage</v>
      </c>
      <c r="C156" s="23" t="s">
        <v>2957</v>
      </c>
      <c r="D156" s="23" t="s">
        <v>2898</v>
      </c>
      <c r="E156" s="23" t="s">
        <v>2968</v>
      </c>
    </row>
    <row r="157" spans="1:5" s="23" customFormat="1">
      <c r="A157" s="23">
        <v>13</v>
      </c>
      <c r="B157" s="23" t="str">
        <f t="shared" si="3"/>
        <v>UT | Cedar Rim</v>
      </c>
      <c r="C157" s="23" t="s">
        <v>2957</v>
      </c>
      <c r="D157" s="23" t="s">
        <v>2898</v>
      </c>
      <c r="E157" s="23" t="s">
        <v>2969</v>
      </c>
    </row>
    <row r="158" spans="1:5" s="23" customFormat="1">
      <c r="A158" s="23">
        <v>14</v>
      </c>
      <c r="B158" s="23" t="str">
        <f t="shared" si="3"/>
        <v>UT | Coyote Canyon</v>
      </c>
      <c r="C158" s="23" t="s">
        <v>2959</v>
      </c>
      <c r="D158" s="23" t="s">
        <v>2898</v>
      </c>
      <c r="E158" s="23" t="s">
        <v>2970</v>
      </c>
    </row>
    <row r="159" spans="1:5" s="23" customFormat="1">
      <c r="A159" s="23">
        <v>15</v>
      </c>
      <c r="B159" s="23" t="str">
        <f t="shared" si="3"/>
        <v>UT | Dirty Devil</v>
      </c>
      <c r="C159" s="23" t="s">
        <v>2959</v>
      </c>
      <c r="D159" s="23" t="s">
        <v>2898</v>
      </c>
      <c r="E159" s="23" t="s">
        <v>2971</v>
      </c>
    </row>
    <row r="160" spans="1:5" s="23" customFormat="1">
      <c r="A160" s="23">
        <v>16</v>
      </c>
      <c r="B160" s="23" t="str">
        <f t="shared" si="3"/>
        <v>UT | Duck Creek</v>
      </c>
      <c r="C160" s="23" t="s">
        <v>2959</v>
      </c>
      <c r="D160" s="23" t="s">
        <v>2898</v>
      </c>
      <c r="E160" s="23" t="s">
        <v>2972</v>
      </c>
    </row>
    <row r="161" spans="1:5" s="23" customFormat="1">
      <c r="A161" s="23">
        <v>17</v>
      </c>
      <c r="B161" s="23" t="str">
        <f t="shared" si="3"/>
        <v>UT | Eight Mile Flat North</v>
      </c>
      <c r="C161" s="23" t="s">
        <v>2959</v>
      </c>
      <c r="D161" s="23" t="s">
        <v>2898</v>
      </c>
      <c r="E161" s="23" t="s">
        <v>2973</v>
      </c>
    </row>
    <row r="162" spans="1:5" s="23" customFormat="1">
      <c r="A162" s="23">
        <v>18</v>
      </c>
      <c r="B162" s="23" t="str">
        <f t="shared" si="3"/>
        <v>UT | Gilsonite</v>
      </c>
      <c r="C162" s="23" t="s">
        <v>2957</v>
      </c>
      <c r="D162" s="23" t="s">
        <v>2898</v>
      </c>
      <c r="E162" s="23" t="s">
        <v>2974</v>
      </c>
    </row>
    <row r="163" spans="1:5" s="23" customFormat="1">
      <c r="A163" s="23">
        <v>19</v>
      </c>
      <c r="B163" s="23" t="str">
        <f t="shared" si="3"/>
        <v>UT | Glen Bench</v>
      </c>
      <c r="C163" s="23" t="s">
        <v>2959</v>
      </c>
      <c r="D163" s="23" t="s">
        <v>2898</v>
      </c>
      <c r="E163" s="23" t="s">
        <v>2975</v>
      </c>
    </row>
    <row r="164" spans="1:5" s="23" customFormat="1">
      <c r="A164" s="23">
        <v>20</v>
      </c>
      <c r="B164" s="23" t="str">
        <f t="shared" si="3"/>
        <v>UT | Gypsum Hills</v>
      </c>
      <c r="C164" s="23" t="s">
        <v>2959</v>
      </c>
      <c r="D164" s="23" t="s">
        <v>2898</v>
      </c>
      <c r="E164" s="23" t="s">
        <v>2976</v>
      </c>
    </row>
    <row r="165" spans="1:5" s="23" customFormat="1">
      <c r="A165" s="23">
        <v>21</v>
      </c>
      <c r="B165" s="23" t="str">
        <f t="shared" si="3"/>
        <v>UT | Horseshoe Bend</v>
      </c>
      <c r="C165" s="23" t="s">
        <v>2959</v>
      </c>
      <c r="D165" s="23" t="s">
        <v>2898</v>
      </c>
      <c r="E165" s="23" t="s">
        <v>2977</v>
      </c>
    </row>
    <row r="166" spans="1:5" s="23" customFormat="1">
      <c r="A166" s="23">
        <v>22</v>
      </c>
      <c r="B166" s="23" t="str">
        <f t="shared" si="3"/>
        <v>UT | Island</v>
      </c>
      <c r="C166" s="23" t="s">
        <v>2959</v>
      </c>
      <c r="D166" s="23" t="s">
        <v>2898</v>
      </c>
      <c r="E166" s="23" t="s">
        <v>2978</v>
      </c>
    </row>
    <row r="167" spans="1:5" s="23" customFormat="1">
      <c r="A167" s="23">
        <v>23</v>
      </c>
      <c r="B167" s="23" t="str">
        <f t="shared" si="3"/>
        <v>UT | Leland Bench</v>
      </c>
      <c r="C167" s="23" t="s">
        <v>2959</v>
      </c>
      <c r="D167" s="23" t="s">
        <v>2898</v>
      </c>
      <c r="E167" s="23" t="s">
        <v>2979</v>
      </c>
    </row>
    <row r="168" spans="1:5" s="23" customFormat="1">
      <c r="A168" s="23">
        <v>24</v>
      </c>
      <c r="B168" s="23" t="str">
        <f t="shared" si="3"/>
        <v>UT | Monument Butte (Duchesne)</v>
      </c>
      <c r="C168" s="23" t="s">
        <v>2957</v>
      </c>
      <c r="D168" s="23" t="s">
        <v>2898</v>
      </c>
      <c r="E168" s="23" t="s">
        <v>2980</v>
      </c>
    </row>
    <row r="169" spans="1:5" s="23" customFormat="1">
      <c r="A169" s="23">
        <v>25</v>
      </c>
      <c r="B169" s="23" t="str">
        <f t="shared" si="3"/>
        <v>UT | Monument Butte (Uintah)</v>
      </c>
      <c r="C169" s="23" t="s">
        <v>2959</v>
      </c>
      <c r="D169" s="23" t="s">
        <v>2898</v>
      </c>
      <c r="E169" s="23" t="s">
        <v>2981</v>
      </c>
    </row>
    <row r="170" spans="1:5" s="23" customFormat="1">
      <c r="A170" s="23">
        <v>26</v>
      </c>
      <c r="B170" s="23" t="str">
        <f t="shared" si="3"/>
        <v>UT | Natural Buttes</v>
      </c>
      <c r="C170" s="23" t="s">
        <v>2959</v>
      </c>
      <c r="D170" s="23" t="s">
        <v>2898</v>
      </c>
      <c r="E170" s="23" t="s">
        <v>2982</v>
      </c>
    </row>
    <row r="171" spans="1:5" s="23" customFormat="1">
      <c r="A171" s="23">
        <v>27</v>
      </c>
      <c r="B171" s="23" t="str">
        <f t="shared" si="3"/>
        <v>UT | Natural Duck</v>
      </c>
      <c r="C171" s="23" t="s">
        <v>2959</v>
      </c>
      <c r="D171" s="23" t="s">
        <v>2898</v>
      </c>
      <c r="E171" s="23" t="s">
        <v>2983</v>
      </c>
    </row>
    <row r="172" spans="1:5" s="23" customFormat="1">
      <c r="A172" s="23">
        <v>28</v>
      </c>
      <c r="B172" s="23" t="str">
        <f t="shared" si="3"/>
        <v>UT | Ouray Field</v>
      </c>
      <c r="C172" s="23" t="s">
        <v>2959</v>
      </c>
      <c r="D172" s="23" t="s">
        <v>2898</v>
      </c>
      <c r="E172" s="23" t="s">
        <v>2984</v>
      </c>
    </row>
    <row r="173" spans="1:5" s="23" customFormat="1">
      <c r="A173" s="23">
        <v>29</v>
      </c>
      <c r="B173" s="23" t="str">
        <f t="shared" si="3"/>
        <v>UT | Pariette Bench</v>
      </c>
      <c r="C173" s="23" t="s">
        <v>2959</v>
      </c>
      <c r="D173" s="23" t="s">
        <v>2898</v>
      </c>
      <c r="E173" s="23" t="s">
        <v>2985</v>
      </c>
    </row>
    <row r="174" spans="1:5" s="23" customFormat="1">
      <c r="A174" s="23">
        <v>30</v>
      </c>
      <c r="B174" s="23" t="str">
        <f t="shared" si="3"/>
        <v>UT | Red Wash</v>
      </c>
      <c r="C174" s="23" t="s">
        <v>2959</v>
      </c>
      <c r="D174" s="23" t="s">
        <v>2898</v>
      </c>
      <c r="E174" s="23" t="s">
        <v>2986</v>
      </c>
    </row>
    <row r="175" spans="1:5" s="23" customFormat="1">
      <c r="A175" s="23">
        <v>31</v>
      </c>
      <c r="B175" s="23" t="str">
        <f t="shared" si="3"/>
        <v>UT | Southman Canyon</v>
      </c>
      <c r="C175" s="23" t="s">
        <v>2959</v>
      </c>
      <c r="D175" s="23" t="s">
        <v>2898</v>
      </c>
      <c r="E175" s="23" t="s">
        <v>2987</v>
      </c>
    </row>
    <row r="176" spans="1:5" s="23" customFormat="1">
      <c r="A176" s="23">
        <v>32</v>
      </c>
      <c r="B176" s="23" t="str">
        <f t="shared" si="3"/>
        <v>UT | Walker Hollow</v>
      </c>
      <c r="C176" s="23" t="s">
        <v>2959</v>
      </c>
      <c r="D176" s="23" t="s">
        <v>2898</v>
      </c>
      <c r="E176" s="23" t="s">
        <v>2988</v>
      </c>
    </row>
    <row r="177" spans="1:9" s="23" customFormat="1">
      <c r="A177" s="23">
        <v>33</v>
      </c>
      <c r="B177" s="23" t="str">
        <f t="shared" si="3"/>
        <v>UT | White River</v>
      </c>
      <c r="C177" s="23" t="s">
        <v>2959</v>
      </c>
      <c r="D177" s="23" t="s">
        <v>2898</v>
      </c>
      <c r="E177" s="23" t="s">
        <v>2989</v>
      </c>
    </row>
    <row r="178" spans="1:9" s="23" customFormat="1">
      <c r="A178" s="23">
        <v>34</v>
      </c>
      <c r="B178" s="23" t="str">
        <f t="shared" si="3"/>
        <v>UT | Wonsits Valley</v>
      </c>
      <c r="C178" s="23" t="s">
        <v>2959</v>
      </c>
      <c r="D178" s="23" t="s">
        <v>2898</v>
      </c>
      <c r="E178" s="23" t="s">
        <v>2990</v>
      </c>
    </row>
    <row r="179" spans="1:9" s="23" customFormat="1">
      <c r="A179" s="23">
        <v>104</v>
      </c>
      <c r="B179" s="23" t="str">
        <f t="shared" si="3"/>
        <v>UT | Green River</v>
      </c>
      <c r="C179" s="23" t="s">
        <v>2957</v>
      </c>
      <c r="D179" s="23" t="s">
        <v>2898</v>
      </c>
      <c r="E179" s="23" t="s">
        <v>3088</v>
      </c>
    </row>
    <row r="180" spans="1:9" s="23" customFormat="1">
      <c r="A180" s="23">
        <v>107</v>
      </c>
      <c r="B180" s="23" t="str">
        <f t="shared" si="3"/>
        <v>UT | Jonah</v>
      </c>
      <c r="C180" s="23" t="s">
        <v>2957</v>
      </c>
      <c r="D180" s="23" t="s">
        <v>2898</v>
      </c>
      <c r="E180" s="23" t="s">
        <v>3092</v>
      </c>
    </row>
    <row r="181" spans="1:9" s="23" customFormat="1">
      <c r="A181" s="23">
        <v>108</v>
      </c>
      <c r="B181" s="23" t="str">
        <f t="shared" si="3"/>
        <v>UT | E. Pleasant Valley</v>
      </c>
      <c r="C181" s="23" t="s">
        <v>2959</v>
      </c>
      <c r="D181" s="23" t="s">
        <v>2898</v>
      </c>
      <c r="E181" s="23" t="s">
        <v>3093</v>
      </c>
    </row>
    <row r="182" spans="1:9" s="23" customFormat="1">
      <c r="A182" s="23">
        <v>109</v>
      </c>
      <c r="B182" s="23" t="str">
        <f t="shared" si="3"/>
        <v>UT | Castle Draw</v>
      </c>
      <c r="C182" s="23" t="s">
        <v>2957</v>
      </c>
      <c r="D182" s="23" t="s">
        <v>2898</v>
      </c>
      <c r="E182" s="23" t="s">
        <v>3094</v>
      </c>
    </row>
    <row r="183" spans="1:9" s="23" customFormat="1">
      <c r="A183" s="23">
        <v>110</v>
      </c>
      <c r="B183" s="23" t="str">
        <f t="shared" si="3"/>
        <v>UT | Beluga</v>
      </c>
      <c r="C183" s="23" t="s">
        <v>2957</v>
      </c>
      <c r="D183" s="23" t="s">
        <v>2898</v>
      </c>
      <c r="E183" s="23" t="s">
        <v>3095</v>
      </c>
    </row>
    <row r="184" spans="1:9" s="23" customFormat="1">
      <c r="A184" s="23">
        <v>111</v>
      </c>
      <c r="B184" s="23" t="str">
        <f t="shared" si="3"/>
        <v>UT | Sand Wash</v>
      </c>
      <c r="C184" s="23" t="s">
        <v>2957</v>
      </c>
      <c r="D184" s="23" t="s">
        <v>2898</v>
      </c>
      <c r="E184" s="23" t="s">
        <v>3096</v>
      </c>
    </row>
    <row r="185" spans="1:9" s="23" customFormat="1">
      <c r="A185" s="23">
        <v>112</v>
      </c>
      <c r="B185" s="23" t="str">
        <f t="shared" si="3"/>
        <v>UT | Humpback</v>
      </c>
      <c r="C185" s="23" t="s">
        <v>2957</v>
      </c>
      <c r="D185" s="23" t="s">
        <v>2898</v>
      </c>
      <c r="E185" s="23" t="s">
        <v>3097</v>
      </c>
    </row>
    <row r="186" spans="1:9" s="23" customFormat="1">
      <c r="A186" s="23">
        <v>113</v>
      </c>
      <c r="B186" s="23" t="str">
        <f t="shared" si="3"/>
        <v>UT | Lone Tree</v>
      </c>
      <c r="C186" s="23" t="s">
        <v>2957</v>
      </c>
      <c r="D186" s="23" t="s">
        <v>2898</v>
      </c>
      <c r="E186" s="23" t="s">
        <v>3098</v>
      </c>
    </row>
    <row r="187" spans="1:9" s="23" customFormat="1">
      <c r="A187" s="23">
        <v>114</v>
      </c>
      <c r="B187" s="23" t="str">
        <f t="shared" si="3"/>
        <v>UT | Canvasback</v>
      </c>
      <c r="C187" s="23" t="s">
        <v>2957</v>
      </c>
      <c r="D187" s="23" t="s">
        <v>2898</v>
      </c>
      <c r="E187" s="23" t="s">
        <v>3099</v>
      </c>
    </row>
    <row r="188" spans="1:9" s="23" customFormat="1">
      <c r="A188" s="23">
        <v>115</v>
      </c>
      <c r="B188" s="23" t="str">
        <f t="shared" si="3"/>
        <v>UT | Rock House Gas</v>
      </c>
      <c r="C188" s="23" t="s">
        <v>2959</v>
      </c>
      <c r="D188" s="23" t="s">
        <v>2898</v>
      </c>
      <c r="E188" s="23" t="s">
        <v>3100</v>
      </c>
    </row>
    <row r="189" spans="1:9" s="23" customFormat="1">
      <c r="A189" s="23">
        <v>119</v>
      </c>
      <c r="B189" s="23" t="str">
        <f t="shared" si="3"/>
        <v>UT | Pleasant Valley</v>
      </c>
      <c r="C189" s="23" t="s">
        <v>2957</v>
      </c>
      <c r="D189" s="23" t="s">
        <v>2898</v>
      </c>
      <c r="E189" s="23" t="s">
        <v>3104</v>
      </c>
      <c r="H189" s="24" t="s">
        <v>336</v>
      </c>
      <c r="I189" s="24" t="s">
        <v>1985</v>
      </c>
    </row>
    <row r="190" spans="1:9" s="23" customFormat="1">
      <c r="A190" s="23">
        <v>120</v>
      </c>
      <c r="B190" s="23" t="str">
        <f t="shared" si="3"/>
        <v>UT | Uteland Butte</v>
      </c>
      <c r="C190" s="23" t="s">
        <v>2959</v>
      </c>
      <c r="D190" s="23" t="s">
        <v>2898</v>
      </c>
      <c r="E190" s="23" t="s">
        <v>3105</v>
      </c>
      <c r="H190" s="23" t="s">
        <v>339</v>
      </c>
      <c r="I190" s="23" t="s">
        <v>339</v>
      </c>
    </row>
    <row r="191" spans="1:9" s="23" customFormat="1">
      <c r="A191" s="23">
        <v>121</v>
      </c>
      <c r="B191" s="23" t="str">
        <f t="shared" si="3"/>
        <v>UT | River Bend Unit</v>
      </c>
      <c r="C191" s="23" t="s">
        <v>2959</v>
      </c>
      <c r="D191" s="23" t="s">
        <v>2898</v>
      </c>
      <c r="E191" s="23" t="s">
        <v>3106</v>
      </c>
      <c r="H191" s="23" t="s">
        <v>384</v>
      </c>
      <c r="I191" s="23" t="s">
        <v>1986</v>
      </c>
    </row>
    <row r="192" spans="1:9" s="23" customFormat="1">
      <c r="A192" s="23">
        <v>35</v>
      </c>
      <c r="B192" s="23" t="str">
        <f t="shared" si="3"/>
        <v>WY | Circle Ridge</v>
      </c>
      <c r="C192" s="23" t="s">
        <v>2992</v>
      </c>
      <c r="D192" s="23" t="s">
        <v>2910</v>
      </c>
      <c r="E192" s="23" t="s">
        <v>2991</v>
      </c>
      <c r="H192" s="23" t="s">
        <v>408</v>
      </c>
      <c r="I192" s="23" t="s">
        <v>384</v>
      </c>
    </row>
    <row r="193" spans="1:40" s="23" customFormat="1">
      <c r="A193" s="23">
        <v>36</v>
      </c>
      <c r="B193" s="23" t="str">
        <f t="shared" si="3"/>
        <v>WY | Lander</v>
      </c>
      <c r="C193" s="23" t="s">
        <v>2992</v>
      </c>
      <c r="D193" s="23" t="s">
        <v>2910</v>
      </c>
      <c r="E193" s="23" t="s">
        <v>2993</v>
      </c>
      <c r="H193" s="23" t="s">
        <v>421</v>
      </c>
      <c r="I193" s="23" t="s">
        <v>408</v>
      </c>
    </row>
    <row r="194" spans="1:40" s="23" customFormat="1">
      <c r="A194" s="23">
        <v>37</v>
      </c>
      <c r="B194" s="23" t="str">
        <f t="shared" si="3"/>
        <v>WY | Maverick Springs</v>
      </c>
      <c r="C194" s="23" t="s">
        <v>2992</v>
      </c>
      <c r="D194" s="23" t="s">
        <v>2910</v>
      </c>
      <c r="E194" s="23" t="s">
        <v>2994</v>
      </c>
      <c r="H194" s="23" t="s">
        <v>2898</v>
      </c>
      <c r="I194" s="23" t="s">
        <v>421</v>
      </c>
    </row>
    <row r="195" spans="1:40" s="23" customFormat="1">
      <c r="A195" s="23">
        <v>38</v>
      </c>
      <c r="B195" s="23" t="str">
        <f t="shared" si="3"/>
        <v>WY | Riverton East</v>
      </c>
      <c r="C195" s="23" t="s">
        <v>2992</v>
      </c>
      <c r="D195" s="23" t="s">
        <v>2910</v>
      </c>
      <c r="E195" s="23" t="s">
        <v>2995</v>
      </c>
      <c r="H195" s="23" t="s">
        <v>2910</v>
      </c>
      <c r="I195" s="23" t="s">
        <v>1987</v>
      </c>
    </row>
    <row r="196" spans="1:40" s="23" customFormat="1">
      <c r="A196" s="23">
        <v>39</v>
      </c>
      <c r="B196" s="23" t="str">
        <f t="shared" si="3"/>
        <v>WY | Rolff Lake</v>
      </c>
      <c r="C196" s="23" t="s">
        <v>2992</v>
      </c>
      <c r="D196" s="23" t="s">
        <v>2910</v>
      </c>
      <c r="E196" s="23" t="s">
        <v>2996</v>
      </c>
      <c r="I196" s="23" t="s">
        <v>2898</v>
      </c>
    </row>
    <row r="197" spans="1:40" s="23" customFormat="1">
      <c r="A197" s="23">
        <v>40</v>
      </c>
      <c r="B197" s="23" t="str">
        <f t="shared" si="3"/>
        <v>WY | Steamboat Butte</v>
      </c>
      <c r="C197" s="23" t="s">
        <v>2992</v>
      </c>
      <c r="D197" s="23" t="s">
        <v>2910</v>
      </c>
      <c r="E197" s="23" t="s">
        <v>2997</v>
      </c>
      <c r="I197" s="23" t="s">
        <v>2910</v>
      </c>
    </row>
    <row r="198" spans="1:40" s="23" customFormat="1">
      <c r="A198" s="23">
        <v>41</v>
      </c>
      <c r="B198" s="23" t="str">
        <f t="shared" si="3"/>
        <v>WY | Winkleman Dome</v>
      </c>
      <c r="C198" s="23" t="s">
        <v>2992</v>
      </c>
      <c r="D198" s="23" t="s">
        <v>2910</v>
      </c>
      <c r="E198" s="23" t="s">
        <v>2998</v>
      </c>
    </row>
    <row r="199" spans="1:40" s="23" customFormat="1"/>
    <row r="200" spans="1:40" s="23" customFormat="1"/>
    <row r="201" spans="1:40" s="31" customFormat="1">
      <c r="A201" s="28" t="s">
        <v>3131</v>
      </c>
      <c r="B201" s="28" t="s">
        <v>3132</v>
      </c>
      <c r="C201" s="28" t="s">
        <v>335</v>
      </c>
      <c r="D201" s="28" t="s">
        <v>336</v>
      </c>
      <c r="E201" s="29" t="s">
        <v>700</v>
      </c>
      <c r="F201" s="28" t="s">
        <v>3131</v>
      </c>
      <c r="G201" s="28" t="s">
        <v>3132</v>
      </c>
      <c r="H201" s="28" t="s">
        <v>335</v>
      </c>
      <c r="I201" s="28" t="s">
        <v>336</v>
      </c>
      <c r="J201" s="29" t="s">
        <v>701</v>
      </c>
      <c r="K201" s="28" t="s">
        <v>3131</v>
      </c>
      <c r="L201" s="28" t="s">
        <v>3132</v>
      </c>
      <c r="M201" s="28" t="s">
        <v>335</v>
      </c>
      <c r="N201" s="28" t="s">
        <v>336</v>
      </c>
      <c r="O201" s="30" t="s">
        <v>702</v>
      </c>
      <c r="P201" s="28" t="s">
        <v>3131</v>
      </c>
      <c r="Q201" s="28" t="s">
        <v>3132</v>
      </c>
      <c r="R201" s="28" t="s">
        <v>335</v>
      </c>
      <c r="S201" s="28" t="s">
        <v>336</v>
      </c>
      <c r="T201" s="30" t="s">
        <v>703</v>
      </c>
      <c r="U201" s="28" t="s">
        <v>3131</v>
      </c>
      <c r="V201" s="28" t="s">
        <v>3132</v>
      </c>
      <c r="W201" s="28" t="s">
        <v>335</v>
      </c>
      <c r="X201" s="28" t="s">
        <v>336</v>
      </c>
      <c r="Y201" s="30" t="s">
        <v>704</v>
      </c>
      <c r="Z201" s="28" t="s">
        <v>3131</v>
      </c>
      <c r="AA201" s="28" t="s">
        <v>3132</v>
      </c>
      <c r="AB201" s="28" t="s">
        <v>335</v>
      </c>
      <c r="AC201" s="28" t="s">
        <v>336</v>
      </c>
      <c r="AD201" s="30" t="s">
        <v>705</v>
      </c>
      <c r="AE201" s="31" t="s">
        <v>3131</v>
      </c>
      <c r="AF201" s="31" t="s">
        <v>3132</v>
      </c>
      <c r="AG201" s="31" t="s">
        <v>335</v>
      </c>
      <c r="AH201" s="31" t="s">
        <v>336</v>
      </c>
      <c r="AI201" s="78" t="s">
        <v>1988</v>
      </c>
      <c r="AJ201" s="31" t="s">
        <v>3131</v>
      </c>
      <c r="AK201" s="31" t="s">
        <v>3132</v>
      </c>
      <c r="AL201" s="31" t="s">
        <v>335</v>
      </c>
      <c r="AM201" s="31" t="s">
        <v>336</v>
      </c>
      <c r="AN201" s="78" t="s">
        <v>1989</v>
      </c>
    </row>
    <row r="202" spans="1:40" s="31" customFormat="1">
      <c r="A202" s="28"/>
      <c r="B202" s="28"/>
      <c r="C202" s="28"/>
      <c r="D202" s="28"/>
      <c r="E202" s="32" t="s">
        <v>661</v>
      </c>
      <c r="F202" s="28"/>
      <c r="G202" s="28"/>
      <c r="H202" s="28"/>
      <c r="I202" s="28"/>
      <c r="J202" s="32" t="s">
        <v>661</v>
      </c>
      <c r="K202" s="28"/>
      <c r="L202" s="28"/>
      <c r="M202" s="28"/>
      <c r="N202" s="28"/>
      <c r="O202" s="32" t="s">
        <v>661</v>
      </c>
      <c r="P202" s="28"/>
      <c r="Q202" s="28"/>
      <c r="R202" s="28"/>
      <c r="S202" s="28"/>
      <c r="T202" s="32" t="s">
        <v>661</v>
      </c>
      <c r="U202" s="28"/>
      <c r="V202" s="28"/>
      <c r="W202" s="28"/>
      <c r="X202" s="28"/>
      <c r="Y202" s="32" t="s">
        <v>661</v>
      </c>
      <c r="Z202" s="28"/>
      <c r="AA202" s="28"/>
      <c r="AB202" s="28"/>
      <c r="AC202" s="28"/>
      <c r="AD202" s="32" t="s">
        <v>661</v>
      </c>
      <c r="AI202" s="32" t="s">
        <v>661</v>
      </c>
      <c r="AN202" s="32" t="s">
        <v>661</v>
      </c>
    </row>
    <row r="203" spans="1:40" s="23" customFormat="1">
      <c r="A203" s="33">
        <v>522</v>
      </c>
      <c r="B203" s="27" t="s">
        <v>706</v>
      </c>
      <c r="C203" s="27" t="s">
        <v>338</v>
      </c>
      <c r="D203" s="27" t="s">
        <v>339</v>
      </c>
      <c r="E203" s="23" t="str">
        <f t="shared" ref="E203:E266" si="4">B203&amp;" | "&amp;C203</f>
        <v>Adams City | Adams</v>
      </c>
      <c r="F203" s="33">
        <v>794</v>
      </c>
      <c r="G203" s="27" t="s">
        <v>773</v>
      </c>
      <c r="H203" s="27" t="s">
        <v>3014</v>
      </c>
      <c r="I203" s="27" t="s">
        <v>384</v>
      </c>
      <c r="J203" s="23" t="str">
        <f>G203&amp;" | "&amp;H203</f>
        <v>Aberdeen | Big Horn</v>
      </c>
      <c r="K203" s="33">
        <v>1375</v>
      </c>
      <c r="L203" s="27" t="s">
        <v>2264</v>
      </c>
      <c r="M203" s="27" t="s">
        <v>3067</v>
      </c>
      <c r="N203" s="27" t="s">
        <v>408</v>
      </c>
      <c r="O203" s="23" t="str">
        <f t="shared" ref="O203:O266" si="5">L203&amp;" | "&amp;M203</f>
        <v>Abercrombie | Richland</v>
      </c>
      <c r="P203" s="33">
        <v>2190</v>
      </c>
      <c r="Q203" s="27" t="s">
        <v>773</v>
      </c>
      <c r="R203" s="27" t="s">
        <v>147</v>
      </c>
      <c r="S203" s="27" t="s">
        <v>421</v>
      </c>
      <c r="T203" s="23" t="str">
        <f t="shared" ref="T203:T266" si="6">Q203&amp;" | "&amp;R203</f>
        <v>Aberdeen | Brown</v>
      </c>
      <c r="U203" s="33">
        <v>2430</v>
      </c>
      <c r="V203" s="27" t="s">
        <v>1379</v>
      </c>
      <c r="W203" s="27" t="s">
        <v>230</v>
      </c>
      <c r="X203" s="27" t="s">
        <v>2898</v>
      </c>
      <c r="Y203" s="23" t="str">
        <f t="shared" ref="Y203:Y266" si="7">V203&amp;" | "&amp;W203</f>
        <v>Abraham | Millard</v>
      </c>
      <c r="Z203" s="33">
        <v>2665</v>
      </c>
      <c r="AA203" s="27" t="s">
        <v>1658</v>
      </c>
      <c r="AB203" s="27" t="s">
        <v>3074</v>
      </c>
      <c r="AC203" s="27" t="s">
        <v>2910</v>
      </c>
      <c r="AD203" s="23" t="str">
        <f t="shared" ref="AD203:AD266" si="8">AA203&amp;" | "&amp;AB203</f>
        <v>Acme | Sheridan</v>
      </c>
      <c r="AE203" s="23">
        <v>3157</v>
      </c>
      <c r="AF203" s="23" t="s">
        <v>862</v>
      </c>
      <c r="AG203" s="23" t="s">
        <v>1753</v>
      </c>
      <c r="AH203" s="23" t="s">
        <v>1986</v>
      </c>
      <c r="AI203" s="23" t="str">
        <f>AF203&amp;" | "&amp;AG203</f>
        <v>Hays | Franklin</v>
      </c>
      <c r="AJ203" s="23">
        <v>3117</v>
      </c>
      <c r="AK203" s="23" t="s">
        <v>1990</v>
      </c>
      <c r="AL203" s="23" t="s">
        <v>139</v>
      </c>
      <c r="AM203" s="23" t="s">
        <v>1987</v>
      </c>
      <c r="AN203" s="23" t="str">
        <f t="shared" ref="AN203:AN229" si="9">AK203&amp;" | "&amp;AL203</f>
        <v>Amarillo | Potter</v>
      </c>
    </row>
    <row r="204" spans="1:40" s="23" customFormat="1">
      <c r="A204" s="33">
        <v>127</v>
      </c>
      <c r="B204" s="27" t="s">
        <v>3172</v>
      </c>
      <c r="C204" s="27" t="s">
        <v>3173</v>
      </c>
      <c r="D204" s="27" t="s">
        <v>339</v>
      </c>
      <c r="E204" s="23" t="str">
        <f t="shared" si="4"/>
        <v>Agate | Elbert</v>
      </c>
      <c r="F204" s="33">
        <v>1077</v>
      </c>
      <c r="G204" s="27" t="s">
        <v>2723</v>
      </c>
      <c r="H204" s="27" t="s">
        <v>6</v>
      </c>
      <c r="I204" s="27" t="s">
        <v>384</v>
      </c>
      <c r="J204" s="23" t="str">
        <f t="shared" ref="J204:J267" si="10">G204&amp;" | "&amp;H204</f>
        <v>Absarokee | Stillwater</v>
      </c>
      <c r="K204" s="33">
        <v>1275</v>
      </c>
      <c r="L204" s="27" t="s">
        <v>40</v>
      </c>
      <c r="M204" s="27" t="s">
        <v>41</v>
      </c>
      <c r="N204" s="27" t="s">
        <v>408</v>
      </c>
      <c r="O204" s="23" t="str">
        <f t="shared" si="5"/>
        <v>Absaraka | Cass</v>
      </c>
      <c r="P204" s="33">
        <v>2063</v>
      </c>
      <c r="Q204" s="27" t="s">
        <v>191</v>
      </c>
      <c r="R204" s="27" t="s">
        <v>192</v>
      </c>
      <c r="S204" s="27" t="s">
        <v>421</v>
      </c>
      <c r="T204" s="23" t="str">
        <f t="shared" si="6"/>
        <v>Academy | Charles Mix</v>
      </c>
      <c r="U204" s="33">
        <v>2227</v>
      </c>
      <c r="V204" s="27" t="s">
        <v>710</v>
      </c>
      <c r="W204" s="27" t="s">
        <v>214</v>
      </c>
      <c r="X204" s="27" t="s">
        <v>2898</v>
      </c>
      <c r="Y204" s="23" t="str">
        <f t="shared" si="7"/>
        <v>Adamsville | Beaver</v>
      </c>
      <c r="Z204" s="33">
        <v>2758</v>
      </c>
      <c r="AA204" s="27" t="s">
        <v>1380</v>
      </c>
      <c r="AB204" s="27" t="s">
        <v>3205</v>
      </c>
      <c r="AC204" s="27" t="s">
        <v>2910</v>
      </c>
      <c r="AD204" s="23" t="str">
        <f t="shared" si="8"/>
        <v>Afton | Lincoln</v>
      </c>
      <c r="AE204" s="23">
        <v>3180</v>
      </c>
      <c r="AF204" s="23" t="s">
        <v>1991</v>
      </c>
      <c r="AG204" s="23" t="s">
        <v>258</v>
      </c>
      <c r="AH204" s="23" t="s">
        <v>1986</v>
      </c>
      <c r="AI204" s="23" t="str">
        <f>AF204&amp;" | "&amp;AG204</f>
        <v>Overland Park | Johnson</v>
      </c>
      <c r="AJ204" s="23">
        <v>3118</v>
      </c>
      <c r="AK204" s="23" t="s">
        <v>1990</v>
      </c>
      <c r="AL204" s="23" t="s">
        <v>1992</v>
      </c>
      <c r="AM204" s="23" t="s">
        <v>1987</v>
      </c>
      <c r="AN204" s="23" t="str">
        <f t="shared" si="9"/>
        <v>Amarillo | Randall</v>
      </c>
    </row>
    <row r="205" spans="1:40" s="23" customFormat="1">
      <c r="A205" s="33">
        <v>266</v>
      </c>
      <c r="B205" s="27" t="s">
        <v>3202</v>
      </c>
      <c r="C205" s="27" t="s">
        <v>3145</v>
      </c>
      <c r="D205" s="27" t="s">
        <v>339</v>
      </c>
      <c r="E205" s="23" t="str">
        <f t="shared" si="4"/>
        <v>Aguilar | Las Animas</v>
      </c>
      <c r="F205" s="33">
        <v>1140</v>
      </c>
      <c r="G205" s="27" t="s">
        <v>2842</v>
      </c>
      <c r="H205" s="27" t="s">
        <v>4</v>
      </c>
      <c r="I205" s="27" t="s">
        <v>384</v>
      </c>
      <c r="J205" s="23" t="str">
        <f t="shared" si="10"/>
        <v>Acton | Yellowstone</v>
      </c>
      <c r="K205" s="33">
        <v>1214</v>
      </c>
      <c r="L205" s="27" t="s">
        <v>338</v>
      </c>
      <c r="M205" s="27" t="s">
        <v>3142</v>
      </c>
      <c r="N205" s="27" t="s">
        <v>408</v>
      </c>
      <c r="O205" s="23" t="str">
        <f t="shared" si="5"/>
        <v>Adams | Walsh</v>
      </c>
      <c r="P205" s="33">
        <v>1855</v>
      </c>
      <c r="Q205" s="27" t="s">
        <v>150</v>
      </c>
      <c r="R205" s="27" t="s">
        <v>151</v>
      </c>
      <c r="S205" s="27" t="s">
        <v>421</v>
      </c>
      <c r="T205" s="23" t="str">
        <f t="shared" si="6"/>
        <v>Agar | Sully</v>
      </c>
      <c r="U205" s="33">
        <v>2616</v>
      </c>
      <c r="V205" s="27" t="s">
        <v>926</v>
      </c>
      <c r="W205" s="27" t="s">
        <v>244</v>
      </c>
      <c r="X205" s="27" t="s">
        <v>2898</v>
      </c>
      <c r="Y205" s="23" t="str">
        <f t="shared" si="7"/>
        <v>Alpine | Utah</v>
      </c>
      <c r="Z205" s="33">
        <v>2845</v>
      </c>
      <c r="AA205" s="27" t="s">
        <v>265</v>
      </c>
      <c r="AB205" s="27" t="s">
        <v>3208</v>
      </c>
      <c r="AC205" s="27" t="s">
        <v>2910</v>
      </c>
      <c r="AD205" s="23" t="str">
        <f t="shared" si="8"/>
        <v>Aladdin | Crook</v>
      </c>
      <c r="AE205" s="23">
        <v>3192</v>
      </c>
      <c r="AF205" s="23" t="s">
        <v>1993</v>
      </c>
      <c r="AG205" s="23" t="s">
        <v>1011</v>
      </c>
      <c r="AH205" s="23" t="s">
        <v>1986</v>
      </c>
      <c r="AI205" s="23" t="str">
        <f>AF205&amp;" | "&amp;AG205</f>
        <v>Shawnee Mission | Shawnee</v>
      </c>
      <c r="AJ205" s="23">
        <v>3172</v>
      </c>
      <c r="AK205" s="23" t="s">
        <v>1994</v>
      </c>
      <c r="AL205" s="23" t="s">
        <v>1027</v>
      </c>
      <c r="AM205" s="23" t="s">
        <v>1987</v>
      </c>
      <c r="AN205" s="23" t="str">
        <f t="shared" si="9"/>
        <v>Boeme | Kimball</v>
      </c>
    </row>
    <row r="206" spans="1:40" s="23" customFormat="1">
      <c r="A206" s="33">
        <v>523</v>
      </c>
      <c r="B206" s="27" t="s">
        <v>2736</v>
      </c>
      <c r="C206" s="27" t="s">
        <v>3250</v>
      </c>
      <c r="D206" s="27" t="s">
        <v>339</v>
      </c>
      <c r="E206" s="23" t="str">
        <f t="shared" si="4"/>
        <v>Akron | Washington</v>
      </c>
      <c r="F206" s="33">
        <v>1142</v>
      </c>
      <c r="G206" s="27" t="s">
        <v>1035</v>
      </c>
      <c r="H206" s="27" t="s">
        <v>3177</v>
      </c>
      <c r="I206" s="27" t="s">
        <v>384</v>
      </c>
      <c r="J206" s="23" t="str">
        <f t="shared" si="10"/>
        <v>Adel | Cascade</v>
      </c>
      <c r="K206" s="33">
        <v>1184</v>
      </c>
      <c r="L206" s="27" t="s">
        <v>26</v>
      </c>
      <c r="M206" s="27" t="s">
        <v>27</v>
      </c>
      <c r="N206" s="27" t="s">
        <v>408</v>
      </c>
      <c r="O206" s="23" t="str">
        <f t="shared" si="5"/>
        <v>Adrian | Stutsman</v>
      </c>
      <c r="P206" s="33">
        <v>3087</v>
      </c>
      <c r="Q206" s="27" t="s">
        <v>2678</v>
      </c>
      <c r="R206" s="27" t="s">
        <v>21</v>
      </c>
      <c r="S206" s="27" t="s">
        <v>421</v>
      </c>
      <c r="T206" s="23" t="str">
        <f t="shared" si="6"/>
        <v>Agency Village | Roberts</v>
      </c>
      <c r="U206" s="33">
        <v>2557</v>
      </c>
      <c r="V206" s="27" t="s">
        <v>1491</v>
      </c>
      <c r="W206" s="27" t="s">
        <v>242</v>
      </c>
      <c r="X206" s="27" t="s">
        <v>2898</v>
      </c>
      <c r="Y206" s="23" t="str">
        <f t="shared" si="7"/>
        <v>Alta | Salt Lake</v>
      </c>
      <c r="Z206" s="33">
        <v>2746</v>
      </c>
      <c r="AA206" s="27" t="s">
        <v>259</v>
      </c>
      <c r="AB206" s="27" t="s">
        <v>260</v>
      </c>
      <c r="AC206" s="27" t="s">
        <v>2910</v>
      </c>
      <c r="AD206" s="23" t="str">
        <f t="shared" si="8"/>
        <v>Albin | Laramie</v>
      </c>
      <c r="AE206" s="23">
        <v>3136</v>
      </c>
      <c r="AF206" s="23" t="s">
        <v>1995</v>
      </c>
      <c r="AG206" s="23" t="s">
        <v>3243</v>
      </c>
      <c r="AH206" s="23" t="s">
        <v>1986</v>
      </c>
      <c r="AI206" s="23" t="str">
        <f>AF206&amp;" | "&amp;AG206</f>
        <v>Wichita | Sedgwick</v>
      </c>
      <c r="AJ206" s="23">
        <v>3175</v>
      </c>
      <c r="AK206" s="23" t="s">
        <v>3244</v>
      </c>
      <c r="AL206" s="23" t="s">
        <v>1996</v>
      </c>
      <c r="AM206" s="23" t="s">
        <v>1987</v>
      </c>
      <c r="AN206" s="23" t="str">
        <f t="shared" si="9"/>
        <v>Breckenridge | Stephens</v>
      </c>
    </row>
    <row r="207" spans="1:40" s="23" customFormat="1">
      <c r="A207" s="33">
        <v>8</v>
      </c>
      <c r="B207" s="27" t="s">
        <v>3135</v>
      </c>
      <c r="C207" s="27" t="s">
        <v>3135</v>
      </c>
      <c r="D207" s="27" t="s">
        <v>339</v>
      </c>
      <c r="E207" s="23" t="str">
        <f t="shared" si="4"/>
        <v>Alamosa | Alamosa</v>
      </c>
      <c r="F207" s="33">
        <v>1085</v>
      </c>
      <c r="G207" s="27" t="s">
        <v>2749</v>
      </c>
      <c r="H207" s="27" t="s">
        <v>3080</v>
      </c>
      <c r="I207" s="27" t="s">
        <v>384</v>
      </c>
      <c r="J207" s="23" t="str">
        <f t="shared" si="10"/>
        <v>Agawam | Teton</v>
      </c>
      <c r="K207" s="33">
        <v>1390</v>
      </c>
      <c r="L207" s="27" t="s">
        <v>3172</v>
      </c>
      <c r="M207" s="27" t="s">
        <v>62</v>
      </c>
      <c r="N207" s="27" t="s">
        <v>408</v>
      </c>
      <c r="O207" s="23" t="str">
        <f t="shared" si="5"/>
        <v>Agate | Rolette</v>
      </c>
      <c r="P207" s="33">
        <v>1886</v>
      </c>
      <c r="Q207" s="27" t="s">
        <v>2853</v>
      </c>
      <c r="R207" s="27" t="s">
        <v>158</v>
      </c>
      <c r="S207" s="27" t="s">
        <v>421</v>
      </c>
      <c r="T207" s="23" t="str">
        <f t="shared" si="6"/>
        <v>Akaska | Walworth</v>
      </c>
      <c r="U207" s="33">
        <v>2387</v>
      </c>
      <c r="V207" s="27" t="s">
        <v>1072</v>
      </c>
      <c r="W207" s="27" t="s">
        <v>2957</v>
      </c>
      <c r="X207" s="27" t="s">
        <v>2898</v>
      </c>
      <c r="Y207" s="23" t="str">
        <f t="shared" si="7"/>
        <v>Altamont | Duchesne</v>
      </c>
      <c r="Z207" s="33">
        <v>2777</v>
      </c>
      <c r="AA207" s="27" t="s">
        <v>1463</v>
      </c>
      <c r="AB207" s="27" t="s">
        <v>247</v>
      </c>
      <c r="AC207" s="27" t="s">
        <v>2910</v>
      </c>
      <c r="AD207" s="23" t="str">
        <f t="shared" si="8"/>
        <v>Alcova | Natrona</v>
      </c>
      <c r="AJ207" s="23">
        <v>3134</v>
      </c>
      <c r="AK207" s="23" t="s">
        <v>1795</v>
      </c>
      <c r="AL207" s="23" t="s">
        <v>1997</v>
      </c>
      <c r="AM207" s="23" t="s">
        <v>1987</v>
      </c>
      <c r="AN207" s="23" t="str">
        <f t="shared" si="9"/>
        <v>Dallas | Collin</v>
      </c>
    </row>
    <row r="208" spans="1:40" s="23" customFormat="1">
      <c r="A208" s="33">
        <v>524</v>
      </c>
      <c r="B208" s="27" t="s">
        <v>806</v>
      </c>
      <c r="C208" s="27" t="s">
        <v>3137</v>
      </c>
      <c r="D208" s="27" t="s">
        <v>339</v>
      </c>
      <c r="E208" s="23" t="str">
        <f t="shared" si="4"/>
        <v>Algonquin Acres | Arapahoe</v>
      </c>
      <c r="F208" s="33">
        <v>666</v>
      </c>
      <c r="G208" s="27" t="s">
        <v>2284</v>
      </c>
      <c r="H208" s="27" t="s">
        <v>3212</v>
      </c>
      <c r="I208" s="27" t="s">
        <v>384</v>
      </c>
      <c r="J208" s="23" t="str">
        <f t="shared" si="10"/>
        <v>Alberton | Mineral</v>
      </c>
      <c r="K208" s="33">
        <v>1620</v>
      </c>
      <c r="L208" s="27" t="s">
        <v>101</v>
      </c>
      <c r="M208" s="27" t="s">
        <v>102</v>
      </c>
      <c r="N208" s="27" t="s">
        <v>408</v>
      </c>
      <c r="O208" s="23" t="str">
        <f t="shared" si="5"/>
        <v>Alamo | Williams</v>
      </c>
      <c r="P208" s="33">
        <v>2075</v>
      </c>
      <c r="Q208" s="27" t="s">
        <v>1734</v>
      </c>
      <c r="R208" s="27" t="s">
        <v>3225</v>
      </c>
      <c r="S208" s="27" t="s">
        <v>421</v>
      </c>
      <c r="T208" s="23" t="str">
        <f t="shared" si="6"/>
        <v>Albee | Grant</v>
      </c>
      <c r="U208" s="33">
        <v>2424</v>
      </c>
      <c r="V208" s="27" t="s">
        <v>1348</v>
      </c>
      <c r="W208" s="27" t="s">
        <v>229</v>
      </c>
      <c r="X208" s="27" t="s">
        <v>2898</v>
      </c>
      <c r="Y208" s="23" t="str">
        <f t="shared" si="7"/>
        <v>Alton | Kane</v>
      </c>
      <c r="Z208" s="33">
        <v>2778</v>
      </c>
      <c r="AA208" s="27" t="s">
        <v>1469</v>
      </c>
      <c r="AB208" s="27" t="s">
        <v>247</v>
      </c>
      <c r="AC208" s="27" t="s">
        <v>2910</v>
      </c>
      <c r="AD208" s="23" t="str">
        <f t="shared" si="8"/>
        <v>Allendale | Natrona</v>
      </c>
      <c r="AJ208" s="23">
        <v>3133</v>
      </c>
      <c r="AK208" s="23" t="s">
        <v>1795</v>
      </c>
      <c r="AL208" s="23" t="s">
        <v>1795</v>
      </c>
      <c r="AM208" s="23" t="s">
        <v>1987</v>
      </c>
      <c r="AN208" s="23" t="str">
        <f t="shared" si="9"/>
        <v>Dallas | Dallas</v>
      </c>
    </row>
    <row r="209" spans="1:40" s="23" customFormat="1">
      <c r="A209" s="33">
        <v>39</v>
      </c>
      <c r="B209" s="27" t="s">
        <v>3146</v>
      </c>
      <c r="C209" s="27" t="s">
        <v>3147</v>
      </c>
      <c r="D209" s="27" t="s">
        <v>339</v>
      </c>
      <c r="E209" s="23" t="str">
        <f t="shared" si="4"/>
        <v>Allenspark | Boulder</v>
      </c>
      <c r="F209" s="33">
        <v>643</v>
      </c>
      <c r="G209" s="27" t="s">
        <v>2180</v>
      </c>
      <c r="H209" s="27" t="s">
        <v>3268</v>
      </c>
      <c r="I209" s="27" t="s">
        <v>384</v>
      </c>
      <c r="J209" s="23" t="str">
        <f t="shared" si="10"/>
        <v>Alder | Madison</v>
      </c>
      <c r="K209" s="33">
        <v>1352</v>
      </c>
      <c r="L209" s="27" t="s">
        <v>57</v>
      </c>
      <c r="M209" s="27" t="s">
        <v>3041</v>
      </c>
      <c r="N209" s="27" t="s">
        <v>408</v>
      </c>
      <c r="O209" s="23" t="str">
        <f t="shared" si="5"/>
        <v>Alexander | McKenzie</v>
      </c>
      <c r="P209" s="33">
        <v>1874</v>
      </c>
      <c r="Q209" s="27" t="s">
        <v>156</v>
      </c>
      <c r="R209" s="27" t="s">
        <v>3260</v>
      </c>
      <c r="S209" s="27" t="s">
        <v>421</v>
      </c>
      <c r="T209" s="23" t="str">
        <f t="shared" si="6"/>
        <v>Alcester | Union</v>
      </c>
      <c r="U209" s="33">
        <v>2370</v>
      </c>
      <c r="V209" s="27" t="s">
        <v>1075</v>
      </c>
      <c r="W209" s="27" t="s">
        <v>2957</v>
      </c>
      <c r="X209" s="27" t="s">
        <v>2898</v>
      </c>
      <c r="Y209" s="23" t="str">
        <f t="shared" si="7"/>
        <v>Altonah | Duchesne</v>
      </c>
      <c r="Z209" s="33">
        <v>2759</v>
      </c>
      <c r="AA209" s="27" t="s">
        <v>926</v>
      </c>
      <c r="AB209" s="27" t="s">
        <v>3205</v>
      </c>
      <c r="AC209" s="27" t="s">
        <v>2910</v>
      </c>
      <c r="AD209" s="23" t="str">
        <f t="shared" si="8"/>
        <v>Alpine | Lincoln</v>
      </c>
      <c r="AJ209" s="23">
        <v>3116</v>
      </c>
      <c r="AK209" s="23" t="s">
        <v>1795</v>
      </c>
      <c r="AL209" s="23" t="s">
        <v>1396</v>
      </c>
      <c r="AM209" s="23" t="s">
        <v>1987</v>
      </c>
      <c r="AN209" s="23" t="str">
        <f t="shared" si="9"/>
        <v>Dallas | Denton</v>
      </c>
    </row>
    <row r="210" spans="1:40" s="23" customFormat="1">
      <c r="A210" s="33">
        <v>3201</v>
      </c>
      <c r="B210" s="27" t="s">
        <v>2136</v>
      </c>
      <c r="C210" s="27" t="s">
        <v>3000</v>
      </c>
      <c r="D210" s="27" t="s">
        <v>339</v>
      </c>
      <c r="E210" s="23" t="str">
        <f t="shared" si="4"/>
        <v>Allison | La Plata</v>
      </c>
      <c r="F210" s="33">
        <v>992</v>
      </c>
      <c r="G210" s="27" t="s">
        <v>1807</v>
      </c>
      <c r="H210" s="27" t="s">
        <v>3352</v>
      </c>
      <c r="I210" s="27" t="s">
        <v>384</v>
      </c>
      <c r="J210" s="23" t="str">
        <f t="shared" si="10"/>
        <v>Alhambra | Hill</v>
      </c>
      <c r="K210" s="33">
        <v>1319</v>
      </c>
      <c r="L210" s="27" t="s">
        <v>49</v>
      </c>
      <c r="M210" s="27" t="s">
        <v>50</v>
      </c>
      <c r="N210" s="27" t="s">
        <v>408</v>
      </c>
      <c r="O210" s="23" t="str">
        <f t="shared" si="5"/>
        <v>Alfred | LaMoure</v>
      </c>
      <c r="P210" s="33">
        <v>2149</v>
      </c>
      <c r="Q210" s="27" t="s">
        <v>1929</v>
      </c>
      <c r="R210" s="27" t="s">
        <v>208</v>
      </c>
      <c r="S210" s="27" t="s">
        <v>421</v>
      </c>
      <c r="T210" s="23" t="str">
        <f t="shared" si="6"/>
        <v>Alexandria | Hanson</v>
      </c>
      <c r="U210" s="33">
        <v>2210</v>
      </c>
      <c r="V210" s="27" t="s">
        <v>843</v>
      </c>
      <c r="W210" s="27" t="s">
        <v>3001</v>
      </c>
      <c r="X210" s="27" t="s">
        <v>2898</v>
      </c>
      <c r="Y210" s="23" t="str">
        <f t="shared" si="7"/>
        <v>Amalga | Cache</v>
      </c>
      <c r="Z210" s="33">
        <v>2701</v>
      </c>
      <c r="AA210" s="27" t="s">
        <v>1491</v>
      </c>
      <c r="AB210" s="27" t="s">
        <v>3080</v>
      </c>
      <c r="AC210" s="27" t="s">
        <v>2910</v>
      </c>
      <c r="AD210" s="23" t="str">
        <f t="shared" si="8"/>
        <v>Alta | Teton</v>
      </c>
      <c r="AJ210" s="23">
        <v>3115</v>
      </c>
      <c r="AK210" s="23" t="s">
        <v>1795</v>
      </c>
      <c r="AL210" s="23" t="s">
        <v>1998</v>
      </c>
      <c r="AM210" s="23" t="s">
        <v>1987</v>
      </c>
      <c r="AN210" s="23" t="str">
        <f t="shared" si="9"/>
        <v>Dallas | Kaufman</v>
      </c>
    </row>
    <row r="211" spans="1:40" s="23" customFormat="1">
      <c r="A211" s="33">
        <v>374</v>
      </c>
      <c r="B211" s="27" t="s">
        <v>3223</v>
      </c>
      <c r="C211" s="27" t="s">
        <v>3224</v>
      </c>
      <c r="D211" s="27" t="s">
        <v>339</v>
      </c>
      <c r="E211" s="23" t="str">
        <f t="shared" si="4"/>
        <v>Alma | Park</v>
      </c>
      <c r="F211" s="33">
        <v>1143</v>
      </c>
      <c r="G211" s="27" t="s">
        <v>926</v>
      </c>
      <c r="H211" s="27" t="s">
        <v>3055</v>
      </c>
      <c r="I211" s="27" t="s">
        <v>384</v>
      </c>
      <c r="J211" s="23" t="str">
        <f t="shared" si="10"/>
        <v>Alpine | Carbon</v>
      </c>
      <c r="K211" s="33">
        <v>1426</v>
      </c>
      <c r="L211" s="27" t="s">
        <v>42</v>
      </c>
      <c r="M211" s="27" t="s">
        <v>70</v>
      </c>
      <c r="N211" s="27" t="s">
        <v>408</v>
      </c>
      <c r="O211" s="23" t="str">
        <f t="shared" si="5"/>
        <v>Alice | Barnes</v>
      </c>
      <c r="P211" s="33">
        <v>1939</v>
      </c>
      <c r="Q211" s="27" t="s">
        <v>791</v>
      </c>
      <c r="R211" s="27" t="s">
        <v>3134</v>
      </c>
      <c r="S211" s="27" t="s">
        <v>421</v>
      </c>
      <c r="T211" s="23" t="str">
        <f t="shared" si="6"/>
        <v>Allen | Bennett</v>
      </c>
      <c r="U211" s="33">
        <v>2598</v>
      </c>
      <c r="V211" s="27" t="s">
        <v>2040</v>
      </c>
      <c r="W211" s="27" t="s">
        <v>244</v>
      </c>
      <c r="X211" s="27" t="s">
        <v>2898</v>
      </c>
      <c r="Y211" s="23" t="str">
        <f t="shared" si="7"/>
        <v>American Fork | Utah</v>
      </c>
      <c r="Z211" s="33">
        <v>2846</v>
      </c>
      <c r="AA211" s="27" t="s">
        <v>1021</v>
      </c>
      <c r="AB211" s="27" t="s">
        <v>3208</v>
      </c>
      <c r="AC211" s="27" t="s">
        <v>2910</v>
      </c>
      <c r="AD211" s="23" t="str">
        <f t="shared" si="8"/>
        <v>Alva | Crook</v>
      </c>
      <c r="AJ211" s="23">
        <v>3114</v>
      </c>
      <c r="AK211" s="23" t="s">
        <v>1795</v>
      </c>
      <c r="AL211" s="23" t="s">
        <v>1999</v>
      </c>
      <c r="AM211" s="23" t="s">
        <v>1987</v>
      </c>
      <c r="AN211" s="23" t="str">
        <f t="shared" si="9"/>
        <v>Dallas | Rockwell</v>
      </c>
    </row>
    <row r="212" spans="1:40" s="23" customFormat="1">
      <c r="A212" s="33">
        <v>181</v>
      </c>
      <c r="B212" s="27" t="s">
        <v>3185</v>
      </c>
      <c r="C212" s="27" t="s">
        <v>3186</v>
      </c>
      <c r="D212" s="27" t="s">
        <v>339</v>
      </c>
      <c r="E212" s="23" t="str">
        <f t="shared" si="4"/>
        <v>Almont | Gunnison</v>
      </c>
      <c r="F212" s="33">
        <v>834</v>
      </c>
      <c r="G212" s="27" t="s">
        <v>1001</v>
      </c>
      <c r="H212" s="27" t="s">
        <v>3347</v>
      </c>
      <c r="I212" s="27" t="s">
        <v>384</v>
      </c>
      <c r="J212" s="23" t="str">
        <f t="shared" si="10"/>
        <v>Alzada | Carter</v>
      </c>
      <c r="K212" s="33">
        <v>1276</v>
      </c>
      <c r="L212" s="27" t="s">
        <v>42</v>
      </c>
      <c r="M212" s="27" t="s">
        <v>41</v>
      </c>
      <c r="N212" s="27" t="s">
        <v>408</v>
      </c>
      <c r="O212" s="23" t="str">
        <f t="shared" si="5"/>
        <v>Alice | Cass</v>
      </c>
      <c r="P212" s="33">
        <v>1721</v>
      </c>
      <c r="Q212" s="27" t="s">
        <v>2116</v>
      </c>
      <c r="R212" s="27" t="s">
        <v>122</v>
      </c>
      <c r="S212" s="27" t="s">
        <v>421</v>
      </c>
      <c r="T212" s="23" t="str">
        <f t="shared" si="6"/>
        <v>Alpena | Jerauld</v>
      </c>
      <c r="U212" s="33">
        <v>2300</v>
      </c>
      <c r="V212" s="27" t="s">
        <v>1591</v>
      </c>
      <c r="W212" s="27" t="s">
        <v>3090</v>
      </c>
      <c r="X212" s="27" t="s">
        <v>2898</v>
      </c>
      <c r="Y212" s="23" t="str">
        <f t="shared" si="7"/>
        <v>Aneth | San Juan</v>
      </c>
      <c r="Z212" s="33">
        <v>2856</v>
      </c>
      <c r="AA212" s="27" t="s">
        <v>3137</v>
      </c>
      <c r="AB212" s="27" t="s">
        <v>2992</v>
      </c>
      <c r="AC212" s="27" t="s">
        <v>2910</v>
      </c>
      <c r="AD212" s="23" t="str">
        <f t="shared" si="8"/>
        <v>Arapahoe | Fremont</v>
      </c>
      <c r="AJ212" s="23">
        <v>3122</v>
      </c>
      <c r="AK212" s="23" t="s">
        <v>2558</v>
      </c>
      <c r="AL212" s="23" t="s">
        <v>3072</v>
      </c>
      <c r="AM212" s="23" t="s">
        <v>1987</v>
      </c>
      <c r="AN212" s="23" t="str">
        <f t="shared" si="9"/>
        <v>Enid | Garfield</v>
      </c>
    </row>
    <row r="213" spans="1:40" s="23" customFormat="1">
      <c r="A213" s="33">
        <v>387</v>
      </c>
      <c r="B213" s="27" t="s">
        <v>3226</v>
      </c>
      <c r="C213" s="27" t="s">
        <v>3227</v>
      </c>
      <c r="D213" s="27" t="s">
        <v>339</v>
      </c>
      <c r="E213" s="23" t="str">
        <f t="shared" si="4"/>
        <v>Amherst | Phillips</v>
      </c>
      <c r="F213" s="33">
        <v>949</v>
      </c>
      <c r="G213" s="27" t="s">
        <v>1584</v>
      </c>
      <c r="H213" s="27" t="s">
        <v>3336</v>
      </c>
      <c r="I213" s="27" t="s">
        <v>384</v>
      </c>
      <c r="J213" s="23" t="str">
        <f t="shared" si="10"/>
        <v>Amsterdam | Gallatin</v>
      </c>
      <c r="K213" s="33">
        <v>1621</v>
      </c>
      <c r="L213" s="27" t="s">
        <v>2640</v>
      </c>
      <c r="M213" s="27" t="s">
        <v>102</v>
      </c>
      <c r="N213" s="27" t="s">
        <v>408</v>
      </c>
      <c r="O213" s="23" t="str">
        <f t="shared" si="5"/>
        <v>Alkabo | Williams</v>
      </c>
      <c r="P213" s="33">
        <v>2001</v>
      </c>
      <c r="Q213" s="27" t="s">
        <v>1072</v>
      </c>
      <c r="R213" s="27" t="s">
        <v>175</v>
      </c>
      <c r="S213" s="27" t="s">
        <v>421</v>
      </c>
      <c r="T213" s="23" t="str">
        <f t="shared" si="6"/>
        <v>Altamont | Deuel</v>
      </c>
      <c r="U213" s="33">
        <v>2340</v>
      </c>
      <c r="V213" s="27" t="s">
        <v>1756</v>
      </c>
      <c r="W213" s="27" t="s">
        <v>225</v>
      </c>
      <c r="X213" s="27" t="s">
        <v>2898</v>
      </c>
      <c r="Y213" s="23" t="str">
        <f t="shared" si="7"/>
        <v>Annabella | Sevier</v>
      </c>
      <c r="Z213" s="33">
        <v>2784</v>
      </c>
      <c r="AA213" s="27" t="s">
        <v>3195</v>
      </c>
      <c r="AB213" s="27" t="s">
        <v>262</v>
      </c>
      <c r="AC213" s="27" t="s">
        <v>2910</v>
      </c>
      <c r="AD213" s="23" t="str">
        <f t="shared" si="8"/>
        <v>Arlington | Albany</v>
      </c>
      <c r="AJ213" s="23">
        <v>3107</v>
      </c>
      <c r="AK213" s="23" t="s">
        <v>2000</v>
      </c>
      <c r="AL213" s="23" t="s">
        <v>1396</v>
      </c>
      <c r="AM213" s="23" t="s">
        <v>1987</v>
      </c>
      <c r="AN213" s="23" t="str">
        <f t="shared" si="9"/>
        <v>Fort Worth | Denton</v>
      </c>
    </row>
    <row r="214" spans="1:40" s="23" customFormat="1">
      <c r="A214" s="33">
        <v>462</v>
      </c>
      <c r="B214" s="27" t="s">
        <v>3249</v>
      </c>
      <c r="C214" s="27" t="s">
        <v>3250</v>
      </c>
      <c r="D214" s="27" t="s">
        <v>339</v>
      </c>
      <c r="E214" s="23" t="str">
        <f t="shared" si="4"/>
        <v>Anton | Washington</v>
      </c>
      <c r="F214" s="33">
        <v>894</v>
      </c>
      <c r="G214" s="27" t="s">
        <v>1336</v>
      </c>
      <c r="H214" s="27" t="s">
        <v>3329</v>
      </c>
      <c r="I214" s="27" t="s">
        <v>384</v>
      </c>
      <c r="J214" s="23" t="str">
        <f t="shared" si="10"/>
        <v>Anaconda | Deer Lodge</v>
      </c>
      <c r="K214" s="33">
        <v>1365</v>
      </c>
      <c r="L214" s="27" t="s">
        <v>3185</v>
      </c>
      <c r="M214" s="27" t="s">
        <v>59</v>
      </c>
      <c r="N214" s="27" t="s">
        <v>408</v>
      </c>
      <c r="O214" s="23" t="str">
        <f t="shared" si="5"/>
        <v>Almont | Morton</v>
      </c>
      <c r="P214" s="33">
        <v>1662</v>
      </c>
      <c r="Q214" s="27" t="s">
        <v>3226</v>
      </c>
      <c r="R214" s="27" t="s">
        <v>3258</v>
      </c>
      <c r="S214" s="27" t="s">
        <v>421</v>
      </c>
      <c r="T214" s="23" t="str">
        <f t="shared" si="6"/>
        <v>Amherst | Marshall</v>
      </c>
      <c r="U214" s="33">
        <v>2576</v>
      </c>
      <c r="V214" s="27" t="s">
        <v>1189</v>
      </c>
      <c r="W214" s="27" t="s">
        <v>3072</v>
      </c>
      <c r="X214" s="27" t="s">
        <v>2898</v>
      </c>
      <c r="Y214" s="23" t="str">
        <f t="shared" si="7"/>
        <v>Antimony | Garfield</v>
      </c>
      <c r="Z214" s="33">
        <v>2779</v>
      </c>
      <c r="AA214" s="27" t="s">
        <v>1473</v>
      </c>
      <c r="AB214" s="27" t="s">
        <v>247</v>
      </c>
      <c r="AC214" s="27" t="s">
        <v>2910</v>
      </c>
      <c r="AD214" s="23" t="str">
        <f t="shared" si="8"/>
        <v>Arminto | Natrona</v>
      </c>
      <c r="AJ214" s="23">
        <v>3108</v>
      </c>
      <c r="AK214" s="23" t="s">
        <v>2000</v>
      </c>
      <c r="AL214" s="23" t="s">
        <v>2001</v>
      </c>
      <c r="AM214" s="23" t="s">
        <v>1987</v>
      </c>
      <c r="AN214" s="23" t="str">
        <f t="shared" si="9"/>
        <v>Fort Worth | Tarrant</v>
      </c>
    </row>
    <row r="215" spans="1:40" s="23" customFormat="1">
      <c r="A215" s="33">
        <v>71</v>
      </c>
      <c r="B215" s="27" t="s">
        <v>3156</v>
      </c>
      <c r="C215" s="27" t="s">
        <v>3157</v>
      </c>
      <c r="D215" s="27" t="s">
        <v>339</v>
      </c>
      <c r="E215" s="23" t="str">
        <f t="shared" si="4"/>
        <v>Antonito | Conejos</v>
      </c>
      <c r="F215" s="33">
        <v>944</v>
      </c>
      <c r="G215" s="27" t="s">
        <v>1588</v>
      </c>
      <c r="H215" s="27" t="s">
        <v>3336</v>
      </c>
      <c r="I215" s="27" t="s">
        <v>384</v>
      </c>
      <c r="J215" s="23" t="str">
        <f t="shared" si="10"/>
        <v>Anceney | Gallatin</v>
      </c>
      <c r="K215" s="33">
        <v>1302</v>
      </c>
      <c r="L215" s="27" t="s">
        <v>44</v>
      </c>
      <c r="M215" s="27" t="s">
        <v>45</v>
      </c>
      <c r="N215" s="27" t="s">
        <v>408</v>
      </c>
      <c r="O215" s="23" t="str">
        <f t="shared" si="5"/>
        <v>Alsen | Cavalier</v>
      </c>
      <c r="P215" s="33">
        <v>1979</v>
      </c>
      <c r="Q215" s="27" t="s">
        <v>1435</v>
      </c>
      <c r="R215" s="27" t="s">
        <v>173</v>
      </c>
      <c r="S215" s="27" t="s">
        <v>421</v>
      </c>
      <c r="T215" s="23" t="str">
        <f t="shared" si="6"/>
        <v>Andover | Day</v>
      </c>
      <c r="U215" s="33">
        <v>3195</v>
      </c>
      <c r="V215" s="27" t="s">
        <v>1080</v>
      </c>
      <c r="W215" s="27" t="s">
        <v>2957</v>
      </c>
      <c r="X215" s="27" t="s">
        <v>2898</v>
      </c>
      <c r="Y215" s="23" t="str">
        <f t="shared" si="7"/>
        <v>Arcadia | Duchesne</v>
      </c>
      <c r="Z215" s="33">
        <v>2666</v>
      </c>
      <c r="AA215" s="27" t="s">
        <v>3193</v>
      </c>
      <c r="AB215" s="27" t="s">
        <v>3074</v>
      </c>
      <c r="AC215" s="27" t="s">
        <v>2910</v>
      </c>
      <c r="AD215" s="23" t="str">
        <f t="shared" si="8"/>
        <v>Arvada | Sheridan</v>
      </c>
      <c r="AJ215" s="23">
        <v>3112</v>
      </c>
      <c r="AK215" s="23" t="s">
        <v>2002</v>
      </c>
      <c r="AL215" s="23" t="s">
        <v>2003</v>
      </c>
      <c r="AM215" s="23" t="s">
        <v>1987</v>
      </c>
      <c r="AN215" s="23" t="str">
        <f t="shared" si="9"/>
        <v>Houston | Fort Bend</v>
      </c>
    </row>
    <row r="216" spans="1:40" s="23" customFormat="1">
      <c r="A216" s="33">
        <v>62</v>
      </c>
      <c r="B216" s="27" t="s">
        <v>3137</v>
      </c>
      <c r="C216" s="27" t="s">
        <v>3152</v>
      </c>
      <c r="D216" s="27" t="s">
        <v>339</v>
      </c>
      <c r="E216" s="23" t="str">
        <f t="shared" si="4"/>
        <v>Arapahoe | Cheyenne</v>
      </c>
      <c r="F216" s="33">
        <v>1144</v>
      </c>
      <c r="G216" s="27" t="s">
        <v>2592</v>
      </c>
      <c r="H216" s="27" t="s">
        <v>2885</v>
      </c>
      <c r="I216" s="27" t="s">
        <v>384</v>
      </c>
      <c r="J216" s="23" t="str">
        <f t="shared" si="10"/>
        <v>Angela | Rosebud</v>
      </c>
      <c r="K216" s="33">
        <v>1472</v>
      </c>
      <c r="L216" s="27" t="s">
        <v>75</v>
      </c>
      <c r="M216" s="27" t="s">
        <v>3248</v>
      </c>
      <c r="N216" s="27" t="s">
        <v>408</v>
      </c>
      <c r="O216" s="23" t="str">
        <f t="shared" si="5"/>
        <v>Ambrose | Divide</v>
      </c>
      <c r="P216" s="33">
        <v>2036</v>
      </c>
      <c r="Q216" s="27" t="s">
        <v>1644</v>
      </c>
      <c r="R216" s="27" t="s">
        <v>185</v>
      </c>
      <c r="S216" s="27" t="s">
        <v>421</v>
      </c>
      <c r="T216" s="23" t="str">
        <f t="shared" si="6"/>
        <v>Ardmore | Fall River</v>
      </c>
      <c r="U216" s="33">
        <v>2344</v>
      </c>
      <c r="V216" s="27" t="s">
        <v>3133</v>
      </c>
      <c r="W216" s="27" t="s">
        <v>225</v>
      </c>
      <c r="X216" s="27" t="s">
        <v>2898</v>
      </c>
      <c r="Y216" s="23" t="str">
        <f t="shared" si="7"/>
        <v>Aurora | Sevier</v>
      </c>
      <c r="Z216" s="33">
        <v>2857</v>
      </c>
      <c r="AA216" s="27" t="s">
        <v>1076</v>
      </c>
      <c r="AB216" s="27" t="s">
        <v>2992</v>
      </c>
      <c r="AC216" s="27" t="s">
        <v>2910</v>
      </c>
      <c r="AD216" s="23" t="str">
        <f t="shared" si="8"/>
        <v>Atlantic City | Fremont</v>
      </c>
      <c r="AJ216" s="23">
        <v>3111</v>
      </c>
      <c r="AK216" s="23" t="s">
        <v>2002</v>
      </c>
      <c r="AL216" s="23" t="s">
        <v>2004</v>
      </c>
      <c r="AM216" s="23" t="s">
        <v>1987</v>
      </c>
      <c r="AN216" s="23" t="str">
        <f t="shared" si="9"/>
        <v>Houston | Harris</v>
      </c>
    </row>
    <row r="217" spans="1:40" s="23" customFormat="1">
      <c r="A217" s="33">
        <v>15</v>
      </c>
      <c r="B217" s="27" t="s">
        <v>3138</v>
      </c>
      <c r="C217" s="27" t="s">
        <v>3004</v>
      </c>
      <c r="D217" s="27" t="s">
        <v>339</v>
      </c>
      <c r="E217" s="23" t="str">
        <f t="shared" si="4"/>
        <v>Arboles | Archuleta</v>
      </c>
      <c r="F217" s="33">
        <v>1062</v>
      </c>
      <c r="G217" s="27" t="s">
        <v>2680</v>
      </c>
      <c r="H217" s="27" t="s">
        <v>3074</v>
      </c>
      <c r="I217" s="27" t="s">
        <v>384</v>
      </c>
      <c r="J217" s="23" t="str">
        <f t="shared" si="10"/>
        <v>Antelope | Sheridan</v>
      </c>
      <c r="K217" s="33">
        <v>1277</v>
      </c>
      <c r="L217" s="27" t="s">
        <v>1074</v>
      </c>
      <c r="M217" s="27" t="s">
        <v>41</v>
      </c>
      <c r="N217" s="27" t="s">
        <v>408</v>
      </c>
      <c r="O217" s="23" t="str">
        <f t="shared" si="5"/>
        <v>Amenia | Cass</v>
      </c>
      <c r="P217" s="33">
        <v>1716</v>
      </c>
      <c r="Q217" s="27" t="s">
        <v>2479</v>
      </c>
      <c r="R217" s="27" t="s">
        <v>3323</v>
      </c>
      <c r="S217" s="27" t="s">
        <v>421</v>
      </c>
      <c r="T217" s="23" t="str">
        <f t="shared" si="6"/>
        <v>Argonne | Miner</v>
      </c>
      <c r="U217" s="33">
        <v>2348</v>
      </c>
      <c r="V217" s="27" t="s">
        <v>3163</v>
      </c>
      <c r="W217" s="27" t="s">
        <v>225</v>
      </c>
      <c r="X217" s="27" t="s">
        <v>2898</v>
      </c>
      <c r="Y217" s="23" t="str">
        <f t="shared" si="7"/>
        <v>Austin | Sevier</v>
      </c>
      <c r="Z217" s="33">
        <v>2760</v>
      </c>
      <c r="AA217" s="27" t="s">
        <v>1386</v>
      </c>
      <c r="AB217" s="27" t="s">
        <v>3205</v>
      </c>
      <c r="AC217" s="27" t="s">
        <v>2910</v>
      </c>
      <c r="AD217" s="23" t="str">
        <f t="shared" si="8"/>
        <v>Auburn | Lincoln</v>
      </c>
      <c r="AJ217" s="23">
        <v>3113</v>
      </c>
      <c r="AK217" s="23" t="s">
        <v>2002</v>
      </c>
      <c r="AL217" s="23" t="s">
        <v>2005</v>
      </c>
      <c r="AM217" s="23" t="s">
        <v>1987</v>
      </c>
      <c r="AN217" s="23" t="str">
        <f t="shared" si="9"/>
        <v>Houston | Montgomery</v>
      </c>
    </row>
    <row r="218" spans="1:40" s="23" customFormat="1">
      <c r="A218" s="33">
        <v>219</v>
      </c>
      <c r="B218" s="27" t="s">
        <v>3195</v>
      </c>
      <c r="C218" s="27" t="s">
        <v>3174</v>
      </c>
      <c r="D218" s="27" t="s">
        <v>339</v>
      </c>
      <c r="E218" s="23" t="str">
        <f t="shared" si="4"/>
        <v>Arlington | Kiowa</v>
      </c>
      <c r="F218" s="33">
        <v>921</v>
      </c>
      <c r="G218" s="27" t="s">
        <v>1484</v>
      </c>
      <c r="H218" s="27" t="s">
        <v>398</v>
      </c>
      <c r="I218" s="27" t="s">
        <v>384</v>
      </c>
      <c r="J218" s="23" t="str">
        <f t="shared" si="10"/>
        <v>Apgar | Flathead</v>
      </c>
      <c r="K218" s="33">
        <v>1415</v>
      </c>
      <c r="L218" s="27" t="s">
        <v>67</v>
      </c>
      <c r="M218" s="27" t="s">
        <v>68</v>
      </c>
      <c r="N218" s="27" t="s">
        <v>408</v>
      </c>
      <c r="O218" s="23" t="str">
        <f t="shared" si="5"/>
        <v>Amidon | Slope</v>
      </c>
      <c r="P218" s="33">
        <v>3067</v>
      </c>
      <c r="Q218" s="27" t="s">
        <v>3195</v>
      </c>
      <c r="R218" s="27" t="s">
        <v>171</v>
      </c>
      <c r="S218" s="27" t="s">
        <v>421</v>
      </c>
      <c r="T218" s="23" t="str">
        <f t="shared" si="6"/>
        <v>Arlington | Brookings</v>
      </c>
      <c r="U218" s="33">
        <v>2315</v>
      </c>
      <c r="V218" s="27" t="s">
        <v>1672</v>
      </c>
      <c r="W218" s="27" t="s">
        <v>223</v>
      </c>
      <c r="X218" s="27" t="s">
        <v>2898</v>
      </c>
      <c r="Y218" s="23" t="str">
        <f t="shared" si="7"/>
        <v>Axtell | Sanpete</v>
      </c>
      <c r="Z218" s="33">
        <v>2814</v>
      </c>
      <c r="AA218" s="27" t="s">
        <v>865</v>
      </c>
      <c r="AB218" s="27" t="s">
        <v>3055</v>
      </c>
      <c r="AC218" s="27" t="s">
        <v>2910</v>
      </c>
      <c r="AD218" s="23" t="str">
        <f t="shared" si="8"/>
        <v>Baggs | Carbon</v>
      </c>
      <c r="AJ218" s="23">
        <v>3171</v>
      </c>
      <c r="AK218" s="23" t="s">
        <v>2286</v>
      </c>
      <c r="AL218" s="23" t="s">
        <v>1372</v>
      </c>
      <c r="AM218" s="23" t="s">
        <v>1987</v>
      </c>
      <c r="AN218" s="23" t="str">
        <f t="shared" si="9"/>
        <v>Huntsville | Walker</v>
      </c>
    </row>
    <row r="219" spans="1:40" s="23" customFormat="1">
      <c r="A219" s="33">
        <v>287</v>
      </c>
      <c r="B219" s="27" t="s">
        <v>3204</v>
      </c>
      <c r="C219" s="27" t="s">
        <v>3205</v>
      </c>
      <c r="D219" s="27" t="s">
        <v>339</v>
      </c>
      <c r="E219" s="23" t="str">
        <f t="shared" si="4"/>
        <v>Arriba | Lincoln</v>
      </c>
      <c r="F219" s="33">
        <v>1061</v>
      </c>
      <c r="G219" s="27" t="s">
        <v>2683</v>
      </c>
      <c r="H219" s="27" t="s">
        <v>3074</v>
      </c>
      <c r="I219" s="27" t="s">
        <v>384</v>
      </c>
      <c r="J219" s="23" t="str">
        <f t="shared" si="10"/>
        <v>Archer | Sheridan</v>
      </c>
      <c r="K219" s="33">
        <v>1559</v>
      </c>
      <c r="L219" s="27" t="s">
        <v>92</v>
      </c>
      <c r="M219" s="27" t="s">
        <v>93</v>
      </c>
      <c r="N219" s="27" t="s">
        <v>408</v>
      </c>
      <c r="O219" s="23" t="str">
        <f t="shared" si="5"/>
        <v>Aneta | Nelson</v>
      </c>
      <c r="P219" s="33">
        <v>1964</v>
      </c>
      <c r="Q219" s="27" t="s">
        <v>3195</v>
      </c>
      <c r="R219" s="27" t="s">
        <v>129</v>
      </c>
      <c r="S219" s="27" t="s">
        <v>421</v>
      </c>
      <c r="T219" s="23" t="str">
        <f t="shared" si="6"/>
        <v>Arlington | Kingsbury</v>
      </c>
      <c r="U219" s="33">
        <v>2360</v>
      </c>
      <c r="V219" s="27" t="s">
        <v>1954</v>
      </c>
      <c r="W219" s="27" t="s">
        <v>2959</v>
      </c>
      <c r="X219" s="27" t="s">
        <v>2898</v>
      </c>
      <c r="Y219" s="23" t="str">
        <f t="shared" si="7"/>
        <v>Ballard | Uintah</v>
      </c>
      <c r="Z219" s="33">
        <v>2685</v>
      </c>
      <c r="AA219" s="27" t="s">
        <v>253</v>
      </c>
      <c r="AB219" s="27" t="s">
        <v>254</v>
      </c>
      <c r="AC219" s="27" t="s">
        <v>2910</v>
      </c>
      <c r="AD219" s="23" t="str">
        <f t="shared" si="8"/>
        <v>Bairoil | Sweetwater</v>
      </c>
      <c r="AJ219" s="23">
        <v>3099</v>
      </c>
      <c r="AK219" s="23" t="s">
        <v>2006</v>
      </c>
      <c r="AL219" s="23" t="s">
        <v>1795</v>
      </c>
      <c r="AM219" s="23" t="s">
        <v>1987</v>
      </c>
      <c r="AN219" s="23" t="str">
        <f t="shared" si="9"/>
        <v>Irving | Dallas</v>
      </c>
    </row>
    <row r="220" spans="1:40" s="23" customFormat="1">
      <c r="A220" s="33">
        <v>204</v>
      </c>
      <c r="B220" s="27" t="s">
        <v>3193</v>
      </c>
      <c r="C220" s="27" t="s">
        <v>3194</v>
      </c>
      <c r="D220" s="27" t="s">
        <v>339</v>
      </c>
      <c r="E220" s="23" t="str">
        <f t="shared" si="4"/>
        <v>Arvada | Jefferson</v>
      </c>
      <c r="F220" s="33">
        <v>1145</v>
      </c>
      <c r="G220" s="27" t="s">
        <v>707</v>
      </c>
      <c r="H220" s="27" t="s">
        <v>3338</v>
      </c>
      <c r="I220" s="27" t="s">
        <v>384</v>
      </c>
      <c r="J220" s="23" t="str">
        <f t="shared" si="10"/>
        <v>Argenta | Beaverhead</v>
      </c>
      <c r="K220" s="33">
        <v>1455</v>
      </c>
      <c r="L220" s="27" t="s">
        <v>73</v>
      </c>
      <c r="M220" s="27" t="s">
        <v>74</v>
      </c>
      <c r="N220" s="27" t="s">
        <v>408</v>
      </c>
      <c r="O220" s="23" t="str">
        <f t="shared" si="5"/>
        <v>Antler | Bottineau</v>
      </c>
      <c r="P220" s="33">
        <v>2015</v>
      </c>
      <c r="Q220" s="27" t="s">
        <v>1585</v>
      </c>
      <c r="R220" s="27" t="s">
        <v>3169</v>
      </c>
      <c r="S220" s="27" t="s">
        <v>421</v>
      </c>
      <c r="T220" s="23" t="str">
        <f t="shared" si="6"/>
        <v>Armour | Douglas</v>
      </c>
      <c r="U220" s="33">
        <v>2263</v>
      </c>
      <c r="V220" s="27" t="s">
        <v>728</v>
      </c>
      <c r="W220" s="27" t="s">
        <v>3361</v>
      </c>
      <c r="X220" s="27" t="s">
        <v>2898</v>
      </c>
      <c r="Y220" s="23" t="str">
        <f t="shared" si="7"/>
        <v>Bear River City | Box Elder</v>
      </c>
      <c r="Z220" s="33">
        <v>2667</v>
      </c>
      <c r="AA220" s="27" t="s">
        <v>1668</v>
      </c>
      <c r="AB220" s="27" t="s">
        <v>3074</v>
      </c>
      <c r="AC220" s="27" t="s">
        <v>2910</v>
      </c>
      <c r="AD220" s="23" t="str">
        <f t="shared" si="8"/>
        <v>Banner | Sheridan</v>
      </c>
      <c r="AJ220" s="23">
        <v>3142</v>
      </c>
      <c r="AK220" s="23" t="s">
        <v>2007</v>
      </c>
      <c r="AL220" s="23" t="s">
        <v>1997</v>
      </c>
      <c r="AM220" s="23" t="s">
        <v>1987</v>
      </c>
      <c r="AN220" s="23" t="str">
        <f t="shared" si="9"/>
        <v>McKinney | Collin</v>
      </c>
    </row>
    <row r="221" spans="1:40" s="23" customFormat="1">
      <c r="A221" s="33">
        <v>391</v>
      </c>
      <c r="B221" s="27" t="s">
        <v>3228</v>
      </c>
      <c r="C221" s="27" t="s">
        <v>3187</v>
      </c>
      <c r="D221" s="27" t="s">
        <v>339</v>
      </c>
      <c r="E221" s="23" t="str">
        <f t="shared" si="4"/>
        <v>Aspen | Pitkin</v>
      </c>
      <c r="F221" s="33">
        <v>1024</v>
      </c>
      <c r="G221" s="27" t="s">
        <v>1967</v>
      </c>
      <c r="H221" s="27" t="s">
        <v>3199</v>
      </c>
      <c r="I221" s="27" t="s">
        <v>384</v>
      </c>
      <c r="J221" s="23" t="str">
        <f t="shared" si="10"/>
        <v>Arlee | Lake</v>
      </c>
      <c r="K221" s="33">
        <v>1622</v>
      </c>
      <c r="L221" s="27" t="s">
        <v>2643</v>
      </c>
      <c r="M221" s="27" t="s">
        <v>102</v>
      </c>
      <c r="N221" s="27" t="s">
        <v>408</v>
      </c>
      <c r="O221" s="23" t="str">
        <f t="shared" si="5"/>
        <v>Appam | Williams</v>
      </c>
      <c r="P221" s="33">
        <v>2022</v>
      </c>
      <c r="Q221" s="27" t="s">
        <v>1062</v>
      </c>
      <c r="R221" s="27" t="s">
        <v>3362</v>
      </c>
      <c r="S221" s="27" t="s">
        <v>421</v>
      </c>
      <c r="T221" s="23" t="str">
        <f t="shared" si="6"/>
        <v>Arpan | Butte</v>
      </c>
      <c r="U221" s="33">
        <v>2224</v>
      </c>
      <c r="V221" s="27" t="s">
        <v>214</v>
      </c>
      <c r="W221" s="27" t="s">
        <v>214</v>
      </c>
      <c r="X221" s="27" t="s">
        <v>2898</v>
      </c>
      <c r="Y221" s="23" t="str">
        <f t="shared" si="7"/>
        <v>Beaver | Beaver</v>
      </c>
      <c r="Z221" s="33">
        <v>2780</v>
      </c>
      <c r="AA221" s="27" t="s">
        <v>1478</v>
      </c>
      <c r="AB221" s="27" t="s">
        <v>247</v>
      </c>
      <c r="AC221" s="27" t="s">
        <v>2910</v>
      </c>
      <c r="AD221" s="23" t="str">
        <f t="shared" si="8"/>
        <v>Bar Nunn | Natrona</v>
      </c>
      <c r="AJ221" s="23">
        <v>3110</v>
      </c>
      <c r="AK221" s="23" t="s">
        <v>1831</v>
      </c>
      <c r="AL221" s="23" t="s">
        <v>803</v>
      </c>
      <c r="AM221" s="23" t="s">
        <v>1987</v>
      </c>
      <c r="AN221" s="23" t="str">
        <f t="shared" si="9"/>
        <v>Midland | Martin</v>
      </c>
    </row>
    <row r="222" spans="1:40" s="23" customFormat="1">
      <c r="A222" s="33">
        <v>3193</v>
      </c>
      <c r="B222" s="27" t="s">
        <v>1946</v>
      </c>
      <c r="C222" s="27" t="s">
        <v>3194</v>
      </c>
      <c r="D222" s="27" t="s">
        <v>339</v>
      </c>
      <c r="E222" s="23" t="str">
        <f t="shared" si="4"/>
        <v>Aspen Park | Jefferson</v>
      </c>
      <c r="F222" s="33">
        <v>907</v>
      </c>
      <c r="G222" s="27" t="s">
        <v>1376</v>
      </c>
      <c r="H222" s="27" t="s">
        <v>3282</v>
      </c>
      <c r="I222" s="27" t="s">
        <v>384</v>
      </c>
      <c r="J222" s="23" t="str">
        <f t="shared" si="10"/>
        <v>Armells | Fergus</v>
      </c>
      <c r="K222" s="33">
        <v>1215</v>
      </c>
      <c r="L222" s="27" t="s">
        <v>2521</v>
      </c>
      <c r="M222" s="27" t="s">
        <v>3142</v>
      </c>
      <c r="N222" s="27" t="s">
        <v>408</v>
      </c>
      <c r="O222" s="23" t="str">
        <f t="shared" si="5"/>
        <v>Ardoch | Walsh</v>
      </c>
      <c r="P222" s="33">
        <v>2033</v>
      </c>
      <c r="Q222" s="27" t="s">
        <v>1095</v>
      </c>
      <c r="R222" s="27" t="s">
        <v>183</v>
      </c>
      <c r="S222" s="27" t="s">
        <v>421</v>
      </c>
      <c r="T222" s="23" t="str">
        <f t="shared" si="6"/>
        <v>Artas | Campbell</v>
      </c>
      <c r="U222" s="33">
        <v>2608</v>
      </c>
      <c r="V222" s="27" t="s">
        <v>2043</v>
      </c>
      <c r="W222" s="27" t="s">
        <v>244</v>
      </c>
      <c r="X222" s="27" t="s">
        <v>2898</v>
      </c>
      <c r="Y222" s="23" t="str">
        <f t="shared" si="7"/>
        <v>Benjamin | Utah</v>
      </c>
      <c r="Z222" s="33">
        <v>2796</v>
      </c>
      <c r="AA222" s="27" t="s">
        <v>771</v>
      </c>
      <c r="AB222" s="27" t="s">
        <v>3014</v>
      </c>
      <c r="AC222" s="27" t="s">
        <v>2910</v>
      </c>
      <c r="AD222" s="23" t="str">
        <f t="shared" si="8"/>
        <v>Basin | Big Horn</v>
      </c>
      <c r="AJ222" s="23">
        <v>3109</v>
      </c>
      <c r="AK222" s="23" t="s">
        <v>1831</v>
      </c>
      <c r="AL222" s="23" t="s">
        <v>1831</v>
      </c>
      <c r="AM222" s="23" t="s">
        <v>1987</v>
      </c>
      <c r="AN222" s="23" t="str">
        <f t="shared" si="9"/>
        <v>Midland | Midland</v>
      </c>
    </row>
    <row r="223" spans="1:40" s="23" customFormat="1">
      <c r="A223" s="33">
        <v>295</v>
      </c>
      <c r="B223" s="27" t="s">
        <v>3206</v>
      </c>
      <c r="C223" s="27" t="s">
        <v>3207</v>
      </c>
      <c r="D223" s="27" t="s">
        <v>339</v>
      </c>
      <c r="E223" s="23" t="str">
        <f t="shared" si="4"/>
        <v>Atwood | Logan</v>
      </c>
      <c r="F223" s="33">
        <v>1008</v>
      </c>
      <c r="G223" s="27" t="s">
        <v>1927</v>
      </c>
      <c r="H223" s="27" t="s">
        <v>3364</v>
      </c>
      <c r="I223" s="27" t="s">
        <v>384</v>
      </c>
      <c r="J223" s="23" t="str">
        <f t="shared" si="10"/>
        <v>Arrow Creek | Judith Basin</v>
      </c>
      <c r="K223" s="33">
        <v>1267</v>
      </c>
      <c r="L223" s="27" t="s">
        <v>38</v>
      </c>
      <c r="M223" s="27" t="s">
        <v>39</v>
      </c>
      <c r="N223" s="27" t="s">
        <v>408</v>
      </c>
      <c r="O223" s="23" t="str">
        <f t="shared" si="5"/>
        <v>Arena Baldwin | Burleigh</v>
      </c>
      <c r="P223" s="33">
        <v>3080</v>
      </c>
      <c r="Q223" s="27" t="s">
        <v>1095</v>
      </c>
      <c r="R223" s="27" t="s">
        <v>108</v>
      </c>
      <c r="S223" s="27" t="s">
        <v>421</v>
      </c>
      <c r="T223" s="23" t="str">
        <f t="shared" si="6"/>
        <v>Artas | McPherson</v>
      </c>
      <c r="U223" s="33">
        <v>2545</v>
      </c>
      <c r="V223" s="27" t="s">
        <v>1279</v>
      </c>
      <c r="W223" s="27" t="s">
        <v>240</v>
      </c>
      <c r="X223" s="27" t="s">
        <v>2898</v>
      </c>
      <c r="Y223" s="23" t="str">
        <f t="shared" si="7"/>
        <v>Beryl | Iron</v>
      </c>
      <c r="Z223" s="33">
        <v>2761</v>
      </c>
      <c r="AA223" s="27" t="s">
        <v>1390</v>
      </c>
      <c r="AB223" s="27" t="s">
        <v>3205</v>
      </c>
      <c r="AC223" s="27" t="s">
        <v>2910</v>
      </c>
      <c r="AD223" s="23" t="str">
        <f t="shared" si="8"/>
        <v>Bedford | Lincoln</v>
      </c>
      <c r="AJ223" s="23">
        <v>3119</v>
      </c>
      <c r="AK223" s="23" t="s">
        <v>2008</v>
      </c>
      <c r="AL223" s="23" t="s">
        <v>2009</v>
      </c>
      <c r="AM223" s="23" t="s">
        <v>1987</v>
      </c>
      <c r="AN223" s="23" t="str">
        <f t="shared" si="9"/>
        <v>Odessa | Ector</v>
      </c>
    </row>
    <row r="224" spans="1:40" s="23" customFormat="1">
      <c r="A224" s="33">
        <v>469</v>
      </c>
      <c r="B224" s="27" t="s">
        <v>3251</v>
      </c>
      <c r="C224" s="27" t="s">
        <v>3049</v>
      </c>
      <c r="D224" s="27" t="s">
        <v>339</v>
      </c>
      <c r="E224" s="23" t="str">
        <f t="shared" si="4"/>
        <v>Ault | Weld</v>
      </c>
      <c r="F224" s="33">
        <v>1035</v>
      </c>
      <c r="G224" s="27" t="s">
        <v>2595</v>
      </c>
      <c r="H224" s="27" t="s">
        <v>2885</v>
      </c>
      <c r="I224" s="27" t="s">
        <v>384</v>
      </c>
      <c r="J224" s="23" t="str">
        <f t="shared" si="10"/>
        <v>Ashland | Rosebud</v>
      </c>
      <c r="K224" s="33">
        <v>1278</v>
      </c>
      <c r="L224" s="27" t="s">
        <v>1078</v>
      </c>
      <c r="M224" s="27" t="s">
        <v>41</v>
      </c>
      <c r="N224" s="27" t="s">
        <v>408</v>
      </c>
      <c r="O224" s="23" t="str">
        <f t="shared" si="5"/>
        <v>Argusville | Cass</v>
      </c>
      <c r="P224" s="33">
        <v>1824</v>
      </c>
      <c r="Q224" s="27" t="s">
        <v>2706</v>
      </c>
      <c r="R224" s="27" t="s">
        <v>71</v>
      </c>
      <c r="S224" s="27" t="s">
        <v>421</v>
      </c>
      <c r="T224" s="23" t="str">
        <f t="shared" si="6"/>
        <v>Artesian | Sanborn</v>
      </c>
      <c r="U224" s="33">
        <v>2526</v>
      </c>
      <c r="V224" s="27" t="s">
        <v>2248</v>
      </c>
      <c r="W224" s="27" t="s">
        <v>236</v>
      </c>
      <c r="X224" s="27" t="s">
        <v>2898</v>
      </c>
      <c r="Y224" s="23" t="str">
        <f t="shared" si="7"/>
        <v>Bicknell | Wayne</v>
      </c>
      <c r="Z224" s="33">
        <v>2847</v>
      </c>
      <c r="AA224" s="27" t="s">
        <v>3233</v>
      </c>
      <c r="AB224" s="27" t="s">
        <v>3208</v>
      </c>
      <c r="AC224" s="27" t="s">
        <v>2910</v>
      </c>
      <c r="AD224" s="23" t="str">
        <f t="shared" si="8"/>
        <v>Beulah | Crook</v>
      </c>
      <c r="AJ224" s="23">
        <v>3120</v>
      </c>
      <c r="AK224" s="23" t="s">
        <v>2008</v>
      </c>
      <c r="AL224" s="23" t="s">
        <v>1831</v>
      </c>
      <c r="AM224" s="23" t="s">
        <v>1987</v>
      </c>
      <c r="AN224" s="23" t="str">
        <f t="shared" si="9"/>
        <v>Odessa | Midland</v>
      </c>
    </row>
    <row r="225" spans="1:40" s="23" customFormat="1">
      <c r="A225" s="33">
        <v>1</v>
      </c>
      <c r="B225" s="27" t="s">
        <v>3133</v>
      </c>
      <c r="C225" s="27" t="s">
        <v>338</v>
      </c>
      <c r="D225" s="27" t="s">
        <v>339</v>
      </c>
      <c r="E225" s="23" t="str">
        <f t="shared" si="4"/>
        <v>Aurora | Adams</v>
      </c>
      <c r="F225" s="33">
        <v>618</v>
      </c>
      <c r="G225" s="27" t="s">
        <v>2050</v>
      </c>
      <c r="H225" s="27" t="s">
        <v>3263</v>
      </c>
      <c r="I225" s="27" t="s">
        <v>384</v>
      </c>
      <c r="J225" s="23" t="str">
        <f t="shared" si="10"/>
        <v>Augusta | Lewis and Clark</v>
      </c>
      <c r="K225" s="33">
        <v>1353</v>
      </c>
      <c r="L225" s="27" t="s">
        <v>1766</v>
      </c>
      <c r="M225" s="27" t="s">
        <v>3041</v>
      </c>
      <c r="N225" s="27" t="s">
        <v>408</v>
      </c>
      <c r="O225" s="23" t="str">
        <f t="shared" si="5"/>
        <v>Arnegard | McKenzie</v>
      </c>
      <c r="P225" s="33">
        <v>1842</v>
      </c>
      <c r="Q225" s="27" t="s">
        <v>2735</v>
      </c>
      <c r="R225" s="27" t="s">
        <v>143</v>
      </c>
      <c r="S225" s="27" t="s">
        <v>421</v>
      </c>
      <c r="T225" s="23" t="str">
        <f t="shared" si="6"/>
        <v>Ashton | Spink</v>
      </c>
      <c r="U225" s="33">
        <v>2983</v>
      </c>
      <c r="V225" s="27" t="s">
        <v>1352</v>
      </c>
      <c r="W225" s="27" t="s">
        <v>229</v>
      </c>
      <c r="X225" s="27" t="s">
        <v>2898</v>
      </c>
      <c r="Y225" s="23" t="str">
        <f t="shared" si="7"/>
        <v>Big Water | Kane</v>
      </c>
      <c r="Z225" s="33">
        <v>2668</v>
      </c>
      <c r="AA225" s="27" t="s">
        <v>3014</v>
      </c>
      <c r="AB225" s="27" t="s">
        <v>3074</v>
      </c>
      <c r="AC225" s="27" t="s">
        <v>2910</v>
      </c>
      <c r="AD225" s="23" t="str">
        <f t="shared" si="8"/>
        <v>Big Horn | Sheridan</v>
      </c>
      <c r="AJ225" s="23">
        <v>3173</v>
      </c>
      <c r="AK225" s="23" t="s">
        <v>2010</v>
      </c>
      <c r="AL225" s="23" t="s">
        <v>2005</v>
      </c>
      <c r="AM225" s="23" t="s">
        <v>1987</v>
      </c>
      <c r="AN225" s="23" t="str">
        <f t="shared" si="9"/>
        <v>Spring | Montgomery</v>
      </c>
    </row>
    <row r="226" spans="1:40" s="23" customFormat="1">
      <c r="A226" s="33">
        <v>2892</v>
      </c>
      <c r="B226" s="27" t="s">
        <v>3133</v>
      </c>
      <c r="C226" s="27" t="s">
        <v>3137</v>
      </c>
      <c r="D226" s="27" t="s">
        <v>339</v>
      </c>
      <c r="E226" s="23" t="str">
        <f t="shared" si="4"/>
        <v>Aurora | Arapahoe</v>
      </c>
      <c r="F226" s="33">
        <v>611</v>
      </c>
      <c r="G226" s="27" t="s">
        <v>3163</v>
      </c>
      <c r="H226" s="27" t="s">
        <v>3263</v>
      </c>
      <c r="I226" s="27" t="s">
        <v>384</v>
      </c>
      <c r="J226" s="23" t="str">
        <f t="shared" si="10"/>
        <v>Austin | Lewis and Clark</v>
      </c>
      <c r="K226" s="33">
        <v>1279</v>
      </c>
      <c r="L226" s="27" t="s">
        <v>1083</v>
      </c>
      <c r="M226" s="27" t="s">
        <v>41</v>
      </c>
      <c r="N226" s="27" t="s">
        <v>408</v>
      </c>
      <c r="O226" s="23" t="str">
        <f t="shared" si="5"/>
        <v>Arthur | Cass</v>
      </c>
      <c r="P226" s="33">
        <v>1998</v>
      </c>
      <c r="Q226" s="27" t="s">
        <v>1490</v>
      </c>
      <c r="R226" s="27" t="s">
        <v>175</v>
      </c>
      <c r="S226" s="27" t="s">
        <v>421</v>
      </c>
      <c r="T226" s="23" t="str">
        <f t="shared" si="6"/>
        <v>Astoria | Deuel</v>
      </c>
      <c r="U226" s="33">
        <v>2297</v>
      </c>
      <c r="V226" s="27" t="s">
        <v>1596</v>
      </c>
      <c r="W226" s="27" t="s">
        <v>3090</v>
      </c>
      <c r="X226" s="27" t="s">
        <v>2898</v>
      </c>
      <c r="Y226" s="23" t="str">
        <f t="shared" si="7"/>
        <v>Blanding | San Juan</v>
      </c>
      <c r="Z226" s="33">
        <v>2678</v>
      </c>
      <c r="AA226" s="27" t="s">
        <v>251</v>
      </c>
      <c r="AB226" s="27" t="s">
        <v>252</v>
      </c>
      <c r="AC226" s="27" t="s">
        <v>2910</v>
      </c>
      <c r="AD226" s="23" t="str">
        <f t="shared" si="8"/>
        <v>Big Piney | Sublette</v>
      </c>
      <c r="AJ226" s="31">
        <v>3121</v>
      </c>
      <c r="AK226" s="31" t="s">
        <v>2011</v>
      </c>
      <c r="AL226" s="31" t="s">
        <v>2003</v>
      </c>
      <c r="AM226" s="23" t="s">
        <v>1987</v>
      </c>
      <c r="AN226" s="23" t="str">
        <f t="shared" si="9"/>
        <v>Sugar Land | Fort Bend</v>
      </c>
    </row>
    <row r="227" spans="1:40" s="23" customFormat="1">
      <c r="A227" s="33">
        <v>2907</v>
      </c>
      <c r="B227" s="27" t="s">
        <v>3133</v>
      </c>
      <c r="C227" s="27" t="s">
        <v>3169</v>
      </c>
      <c r="D227" s="27" t="s">
        <v>339</v>
      </c>
      <c r="E227" s="23" t="str">
        <f t="shared" si="4"/>
        <v>Aurora | Douglas</v>
      </c>
      <c r="F227" s="33">
        <v>743</v>
      </c>
      <c r="G227" s="27" t="s">
        <v>821</v>
      </c>
      <c r="H227" s="27" t="s">
        <v>3328</v>
      </c>
      <c r="I227" s="27" t="s">
        <v>384</v>
      </c>
      <c r="J227" s="23" t="str">
        <f t="shared" si="10"/>
        <v>Avon | Powell</v>
      </c>
      <c r="K227" s="33">
        <v>1346</v>
      </c>
      <c r="L227" s="27" t="s">
        <v>54</v>
      </c>
      <c r="M227" s="27" t="s">
        <v>56</v>
      </c>
      <c r="N227" s="27" t="s">
        <v>408</v>
      </c>
      <c r="O227" s="23" t="str">
        <f t="shared" si="5"/>
        <v>Ashley | McIntosh</v>
      </c>
      <c r="P227" s="33">
        <v>1843</v>
      </c>
      <c r="Q227" s="27" t="s">
        <v>2737</v>
      </c>
      <c r="R227" s="27" t="s">
        <v>143</v>
      </c>
      <c r="S227" s="27" t="s">
        <v>421</v>
      </c>
      <c r="T227" s="23" t="str">
        <f t="shared" si="6"/>
        <v>Athol | Spink</v>
      </c>
      <c r="U227" s="33">
        <v>2368</v>
      </c>
      <c r="V227" s="27" t="s">
        <v>1085</v>
      </c>
      <c r="W227" s="27" t="s">
        <v>2957</v>
      </c>
      <c r="X227" s="27" t="s">
        <v>2898</v>
      </c>
      <c r="Y227" s="23" t="str">
        <f t="shared" si="7"/>
        <v>Bluebell | Duchesne</v>
      </c>
      <c r="Z227" s="33">
        <v>2837</v>
      </c>
      <c r="AA227" s="27" t="s">
        <v>263</v>
      </c>
      <c r="AB227" s="27" t="s">
        <v>264</v>
      </c>
      <c r="AC227" s="27" t="s">
        <v>2910</v>
      </c>
      <c r="AD227" s="23" t="str">
        <f t="shared" si="8"/>
        <v>Bill | Converse</v>
      </c>
      <c r="AJ227" s="23">
        <v>3176</v>
      </c>
      <c r="AK227" s="23" t="s">
        <v>2012</v>
      </c>
      <c r="AL227" s="23" t="s">
        <v>2005</v>
      </c>
      <c r="AM227" s="23" t="s">
        <v>1987</v>
      </c>
      <c r="AN227" s="23" t="str">
        <f t="shared" si="9"/>
        <v>The Woodlands | Montgomery</v>
      </c>
    </row>
    <row r="228" spans="1:40" s="23" customFormat="1">
      <c r="A228" s="33">
        <v>97</v>
      </c>
      <c r="B228" s="27" t="s">
        <v>3163</v>
      </c>
      <c r="C228" s="27" t="s">
        <v>3164</v>
      </c>
      <c r="D228" s="27" t="s">
        <v>339</v>
      </c>
      <c r="E228" s="23" t="str">
        <f t="shared" si="4"/>
        <v>Austin | Delta</v>
      </c>
      <c r="F228" s="33">
        <v>968</v>
      </c>
      <c r="G228" s="27" t="s">
        <v>1698</v>
      </c>
      <c r="H228" s="27" t="s">
        <v>3022</v>
      </c>
      <c r="I228" s="27" t="s">
        <v>384</v>
      </c>
      <c r="J228" s="23" t="str">
        <f t="shared" si="10"/>
        <v>Babb | Glacier</v>
      </c>
      <c r="K228" s="33">
        <v>1572</v>
      </c>
      <c r="L228" s="27" t="s">
        <v>95</v>
      </c>
      <c r="M228" s="27" t="s">
        <v>96</v>
      </c>
      <c r="N228" s="27" t="s">
        <v>408</v>
      </c>
      <c r="O228" s="23" t="str">
        <f t="shared" si="5"/>
        <v>Backoo | Pembina</v>
      </c>
      <c r="P228" s="33">
        <v>1967</v>
      </c>
      <c r="Q228" s="27" t="s">
        <v>3133</v>
      </c>
      <c r="R228" s="27" t="s">
        <v>171</v>
      </c>
      <c r="S228" s="27" t="s">
        <v>421</v>
      </c>
      <c r="T228" s="23" t="str">
        <f t="shared" si="6"/>
        <v>Aurora | Brookings</v>
      </c>
      <c r="U228" s="33">
        <v>2299</v>
      </c>
      <c r="V228" s="27" t="s">
        <v>1602</v>
      </c>
      <c r="W228" s="27" t="s">
        <v>3090</v>
      </c>
      <c r="X228" s="27" t="s">
        <v>2898</v>
      </c>
      <c r="Y228" s="23" t="str">
        <f t="shared" si="7"/>
        <v>Bluff | San Juan</v>
      </c>
      <c r="Z228" s="33">
        <v>2686</v>
      </c>
      <c r="AA228" s="27" t="s">
        <v>1757</v>
      </c>
      <c r="AB228" s="27" t="s">
        <v>254</v>
      </c>
      <c r="AC228" s="27" t="s">
        <v>2910</v>
      </c>
      <c r="AD228" s="23" t="str">
        <f t="shared" si="8"/>
        <v>Bitter Creek | Sweetwater</v>
      </c>
      <c r="AJ228" s="23">
        <v>3170</v>
      </c>
      <c r="AK228" s="23" t="s">
        <v>2013</v>
      </c>
      <c r="AL228" s="23" t="s">
        <v>2014</v>
      </c>
      <c r="AM228" s="23" t="s">
        <v>1987</v>
      </c>
      <c r="AN228" s="23" t="str">
        <f t="shared" si="9"/>
        <v>Tyler | Smith</v>
      </c>
    </row>
    <row r="229" spans="1:40" s="23" customFormat="1">
      <c r="A229" s="33">
        <v>525</v>
      </c>
      <c r="B229" s="27" t="s">
        <v>821</v>
      </c>
      <c r="C229" s="27" t="s">
        <v>3171</v>
      </c>
      <c r="D229" s="27" t="s">
        <v>339</v>
      </c>
      <c r="E229" s="23" t="str">
        <f t="shared" si="4"/>
        <v>Avon | Eagle</v>
      </c>
      <c r="F229" s="33">
        <v>768</v>
      </c>
      <c r="G229" s="27" t="s">
        <v>3333</v>
      </c>
      <c r="H229" s="27" t="s">
        <v>3016</v>
      </c>
      <c r="I229" s="27" t="s">
        <v>384</v>
      </c>
      <c r="J229" s="23" t="str">
        <f t="shared" si="10"/>
        <v>Bainville | Roosevelt</v>
      </c>
      <c r="K229" s="33">
        <v>1254</v>
      </c>
      <c r="L229" s="27" t="s">
        <v>3356</v>
      </c>
      <c r="M229" s="27" t="s">
        <v>34</v>
      </c>
      <c r="N229" s="27" t="s">
        <v>408</v>
      </c>
      <c r="O229" s="23" t="str">
        <f t="shared" si="5"/>
        <v>Baker | Benson</v>
      </c>
      <c r="P229" s="33">
        <v>1910</v>
      </c>
      <c r="Q229" s="27" t="s">
        <v>709</v>
      </c>
      <c r="R229" s="27" t="s">
        <v>3133</v>
      </c>
      <c r="S229" s="27" t="s">
        <v>421</v>
      </c>
      <c r="T229" s="23" t="str">
        <f t="shared" si="6"/>
        <v>Aurora Center | Aurora</v>
      </c>
      <c r="U229" s="33">
        <v>2562</v>
      </c>
      <c r="V229" s="27" t="s">
        <v>1497</v>
      </c>
      <c r="W229" s="27" t="s">
        <v>242</v>
      </c>
      <c r="X229" s="27" t="s">
        <v>2898</v>
      </c>
      <c r="Y229" s="23" t="str">
        <f t="shared" si="7"/>
        <v>Bluffdale | Salt Lake</v>
      </c>
      <c r="Z229" s="33">
        <v>2679</v>
      </c>
      <c r="AA229" s="27" t="s">
        <v>1721</v>
      </c>
      <c r="AB229" s="27" t="s">
        <v>252</v>
      </c>
      <c r="AC229" s="27" t="s">
        <v>2910</v>
      </c>
      <c r="AD229" s="23" t="str">
        <f t="shared" si="8"/>
        <v>Bondurant | Sublette</v>
      </c>
      <c r="AJ229" s="23">
        <v>3169</v>
      </c>
      <c r="AK229" s="23" t="s">
        <v>2015</v>
      </c>
      <c r="AL229" s="23" t="s">
        <v>1995</v>
      </c>
      <c r="AM229" s="23" t="s">
        <v>1987</v>
      </c>
      <c r="AN229" s="23" t="str">
        <f t="shared" si="9"/>
        <v>Wichita Falls | Wichita</v>
      </c>
    </row>
    <row r="230" spans="1:40" s="23" customFormat="1">
      <c r="A230" s="33">
        <v>406</v>
      </c>
      <c r="B230" s="27" t="s">
        <v>3231</v>
      </c>
      <c r="C230" s="27" t="s">
        <v>3232</v>
      </c>
      <c r="D230" s="27" t="s">
        <v>339</v>
      </c>
      <c r="E230" s="23" t="str">
        <f t="shared" si="4"/>
        <v>Avondale | Pueblo</v>
      </c>
      <c r="F230" s="33">
        <v>899</v>
      </c>
      <c r="G230" s="27" t="s">
        <v>3356</v>
      </c>
      <c r="H230" s="27" t="s">
        <v>3059</v>
      </c>
      <c r="I230" s="27" t="s">
        <v>384</v>
      </c>
      <c r="J230" s="23" t="str">
        <f t="shared" si="10"/>
        <v>Baker | Fallon</v>
      </c>
      <c r="K230" s="33">
        <v>1334</v>
      </c>
      <c r="L230" s="27" t="s">
        <v>52</v>
      </c>
      <c r="M230" s="27" t="s">
        <v>53</v>
      </c>
      <c r="N230" s="27" t="s">
        <v>408</v>
      </c>
      <c r="O230" s="23" t="str">
        <f t="shared" si="5"/>
        <v>Balfour | McHenry</v>
      </c>
      <c r="P230" s="33">
        <v>1952</v>
      </c>
      <c r="Q230" s="27" t="s">
        <v>821</v>
      </c>
      <c r="R230" s="27" t="s">
        <v>167</v>
      </c>
      <c r="S230" s="27" t="s">
        <v>421</v>
      </c>
      <c r="T230" s="23" t="str">
        <f t="shared" si="6"/>
        <v>Avon | Bon Homme</v>
      </c>
      <c r="U230" s="33">
        <v>2353</v>
      </c>
      <c r="V230" s="27" t="s">
        <v>3237</v>
      </c>
      <c r="W230" s="27" t="s">
        <v>2959</v>
      </c>
      <c r="X230" s="27" t="s">
        <v>2898</v>
      </c>
      <c r="Y230" s="23" t="str">
        <f t="shared" si="7"/>
        <v>Bonanza | Uintah</v>
      </c>
      <c r="Z230" s="33">
        <v>2655</v>
      </c>
      <c r="AA230" s="27" t="s">
        <v>250</v>
      </c>
      <c r="AB230" s="27" t="s">
        <v>193</v>
      </c>
      <c r="AC230" s="27" t="s">
        <v>2910</v>
      </c>
      <c r="AD230" s="23" t="str">
        <f t="shared" si="8"/>
        <v>Bordeaux | Platte</v>
      </c>
    </row>
    <row r="231" spans="1:40" s="23" customFormat="1">
      <c r="A231" s="33">
        <v>376</v>
      </c>
      <c r="B231" s="27" t="s">
        <v>2516</v>
      </c>
      <c r="C231" s="27" t="s">
        <v>3224</v>
      </c>
      <c r="D231" s="27" t="s">
        <v>339</v>
      </c>
      <c r="E231" s="23" t="str">
        <f t="shared" si="4"/>
        <v>Bailey | Park</v>
      </c>
      <c r="F231" s="33">
        <v>1137</v>
      </c>
      <c r="G231" s="27" t="s">
        <v>2845</v>
      </c>
      <c r="H231" s="27" t="s">
        <v>4</v>
      </c>
      <c r="I231" s="27" t="s">
        <v>384</v>
      </c>
      <c r="J231" s="23" t="str">
        <f t="shared" si="10"/>
        <v>Ballantine | Yellowstone</v>
      </c>
      <c r="K231" s="33">
        <v>1588</v>
      </c>
      <c r="L231" s="27" t="s">
        <v>97</v>
      </c>
      <c r="M231" s="27" t="s">
        <v>3252</v>
      </c>
      <c r="N231" s="27" t="s">
        <v>408</v>
      </c>
      <c r="O231" s="23" t="str">
        <f t="shared" si="5"/>
        <v>Balta | Pierce</v>
      </c>
      <c r="P231" s="33">
        <v>1750</v>
      </c>
      <c r="Q231" s="27" t="s">
        <v>2153</v>
      </c>
      <c r="R231" s="27" t="s">
        <v>129</v>
      </c>
      <c r="S231" s="27" t="s">
        <v>421</v>
      </c>
      <c r="T231" s="23" t="str">
        <f t="shared" si="6"/>
        <v>Badger | Kingsbury</v>
      </c>
      <c r="U231" s="33">
        <v>2577</v>
      </c>
      <c r="V231" s="27" t="s">
        <v>3147</v>
      </c>
      <c r="W231" s="27" t="s">
        <v>3072</v>
      </c>
      <c r="X231" s="27" t="s">
        <v>2898</v>
      </c>
      <c r="Y231" s="23" t="str">
        <f t="shared" si="7"/>
        <v>Boulder | Garfield</v>
      </c>
      <c r="Z231" s="33">
        <v>2785</v>
      </c>
      <c r="AA231" s="27" t="s">
        <v>714</v>
      </c>
      <c r="AB231" s="27" t="s">
        <v>262</v>
      </c>
      <c r="AC231" s="27" t="s">
        <v>2910</v>
      </c>
      <c r="AD231" s="23" t="str">
        <f t="shared" si="8"/>
        <v>Bosler | Albany</v>
      </c>
    </row>
    <row r="232" spans="1:40" s="23" customFormat="1">
      <c r="A232" s="33">
        <v>526</v>
      </c>
      <c r="B232" s="27" t="s">
        <v>715</v>
      </c>
      <c r="C232" s="27" t="s">
        <v>338</v>
      </c>
      <c r="D232" s="27" t="s">
        <v>339</v>
      </c>
      <c r="E232" s="23" t="str">
        <f t="shared" si="4"/>
        <v>Barr Lake | Adams</v>
      </c>
      <c r="F232" s="33">
        <v>781</v>
      </c>
      <c r="G232" s="27" t="s">
        <v>711</v>
      </c>
      <c r="H232" s="27" t="s">
        <v>3338</v>
      </c>
      <c r="I232" s="27" t="s">
        <v>384</v>
      </c>
      <c r="J232" s="23" t="str">
        <f t="shared" si="10"/>
        <v>Bannack | Beaverhead</v>
      </c>
      <c r="K232" s="33">
        <v>1335</v>
      </c>
      <c r="L232" s="27" t="s">
        <v>1683</v>
      </c>
      <c r="M232" s="27" t="s">
        <v>53</v>
      </c>
      <c r="N232" s="27" t="s">
        <v>408</v>
      </c>
      <c r="O232" s="23" t="str">
        <f t="shared" si="5"/>
        <v>Bantry | McHenry</v>
      </c>
      <c r="P232" s="33">
        <v>1733</v>
      </c>
      <c r="Q232" s="27" t="s">
        <v>2500</v>
      </c>
      <c r="R232" s="27" t="s">
        <v>124</v>
      </c>
      <c r="S232" s="27" t="s">
        <v>421</v>
      </c>
      <c r="T232" s="23" t="str">
        <f t="shared" si="6"/>
        <v>Baltic | Minnehaha</v>
      </c>
      <c r="U232" s="33">
        <v>2579</v>
      </c>
      <c r="V232" s="27" t="s">
        <v>243</v>
      </c>
      <c r="W232" s="27" t="s">
        <v>155</v>
      </c>
      <c r="X232" s="27" t="s">
        <v>2898</v>
      </c>
      <c r="Y232" s="23" t="str">
        <f t="shared" si="7"/>
        <v>Bountiful | Davis</v>
      </c>
      <c r="Z232" s="33">
        <v>2680</v>
      </c>
      <c r="AA232" s="27" t="s">
        <v>3147</v>
      </c>
      <c r="AB232" s="27" t="s">
        <v>252</v>
      </c>
      <c r="AC232" s="27" t="s">
        <v>2910</v>
      </c>
      <c r="AD232" s="23" t="str">
        <f t="shared" si="8"/>
        <v>Boulder | Sublette</v>
      </c>
    </row>
    <row r="233" spans="1:40" s="23" customFormat="1">
      <c r="A233" s="33">
        <v>123</v>
      </c>
      <c r="B233" s="27" t="s">
        <v>3170</v>
      </c>
      <c r="C233" s="27" t="s">
        <v>3171</v>
      </c>
      <c r="D233" s="27" t="s">
        <v>339</v>
      </c>
      <c r="E233" s="23" t="str">
        <f t="shared" si="4"/>
        <v>Basalt | Eagle</v>
      </c>
      <c r="F233" s="33">
        <v>971</v>
      </c>
      <c r="G233" s="27" t="s">
        <v>1749</v>
      </c>
      <c r="H233" s="27" t="s">
        <v>3359</v>
      </c>
      <c r="I233" s="27" t="s">
        <v>384</v>
      </c>
      <c r="J233" s="23" t="str">
        <f t="shared" si="10"/>
        <v>Barber | Golden Valley</v>
      </c>
      <c r="K233" s="33">
        <v>1376</v>
      </c>
      <c r="L233" s="27" t="s">
        <v>2269</v>
      </c>
      <c r="M233" s="27" t="s">
        <v>3067</v>
      </c>
      <c r="N233" s="27" t="s">
        <v>408</v>
      </c>
      <c r="O233" s="23" t="str">
        <f t="shared" si="5"/>
        <v>Barney | Richland</v>
      </c>
      <c r="P233" s="33">
        <v>1745</v>
      </c>
      <c r="Q233" s="27" t="s">
        <v>2157</v>
      </c>
      <c r="R233" s="27" t="s">
        <v>129</v>
      </c>
      <c r="S233" s="27" t="s">
        <v>421</v>
      </c>
      <c r="T233" s="23" t="str">
        <f t="shared" si="6"/>
        <v>Bancroft | Kingsbury</v>
      </c>
      <c r="U233" s="33">
        <v>2547</v>
      </c>
      <c r="V233" s="27" t="s">
        <v>1284</v>
      </c>
      <c r="W233" s="27" t="s">
        <v>240</v>
      </c>
      <c r="X233" s="27" t="s">
        <v>2898</v>
      </c>
      <c r="Y233" s="23" t="str">
        <f t="shared" si="7"/>
        <v>Brian Head | Iron</v>
      </c>
      <c r="Z233" s="33">
        <v>2740</v>
      </c>
      <c r="AA233" s="27" t="s">
        <v>3365</v>
      </c>
      <c r="AB233" s="27" t="s">
        <v>258</v>
      </c>
      <c r="AC233" s="27" t="s">
        <v>2910</v>
      </c>
      <c r="AD233" s="23" t="str">
        <f t="shared" si="8"/>
        <v>Buffalo | Johnson</v>
      </c>
    </row>
    <row r="234" spans="1:40" s="23" customFormat="1">
      <c r="A234" s="33">
        <v>393</v>
      </c>
      <c r="B234" s="27" t="s">
        <v>3170</v>
      </c>
      <c r="C234" s="27" t="s">
        <v>3187</v>
      </c>
      <c r="D234" s="27" t="s">
        <v>339</v>
      </c>
      <c r="E234" s="23" t="str">
        <f t="shared" si="4"/>
        <v>Basalt | Pitkin</v>
      </c>
      <c r="F234" s="33">
        <v>998</v>
      </c>
      <c r="G234" s="27" t="s">
        <v>771</v>
      </c>
      <c r="H234" s="27" t="s">
        <v>3194</v>
      </c>
      <c r="I234" s="27" t="s">
        <v>384</v>
      </c>
      <c r="J234" s="23" t="str">
        <f t="shared" si="10"/>
        <v>Basin | Jefferson</v>
      </c>
      <c r="K234" s="33">
        <v>1623</v>
      </c>
      <c r="L234" s="27" t="s">
        <v>2646</v>
      </c>
      <c r="M234" s="27" t="s">
        <v>102</v>
      </c>
      <c r="N234" s="27" t="s">
        <v>408</v>
      </c>
      <c r="O234" s="23" t="str">
        <f t="shared" si="5"/>
        <v>Barr | Williams</v>
      </c>
      <c r="P234" s="33">
        <v>1985</v>
      </c>
      <c r="Q234" s="27" t="s">
        <v>917</v>
      </c>
      <c r="R234" s="27" t="s">
        <v>147</v>
      </c>
      <c r="S234" s="27" t="s">
        <v>421</v>
      </c>
      <c r="T234" s="23" t="str">
        <f t="shared" si="6"/>
        <v>Barnard | Brown</v>
      </c>
      <c r="U234" s="33">
        <v>2372</v>
      </c>
      <c r="V234" s="27" t="s">
        <v>1089</v>
      </c>
      <c r="W234" s="27" t="s">
        <v>2957</v>
      </c>
      <c r="X234" s="27" t="s">
        <v>2898</v>
      </c>
      <c r="Y234" s="23" t="str">
        <f t="shared" si="7"/>
        <v>Bridgeland | Duchesne</v>
      </c>
      <c r="Z234" s="33">
        <v>2786</v>
      </c>
      <c r="AA234" s="27" t="s">
        <v>720</v>
      </c>
      <c r="AB234" s="27" t="s">
        <v>262</v>
      </c>
      <c r="AC234" s="27" t="s">
        <v>2910</v>
      </c>
      <c r="AD234" s="23" t="str">
        <f t="shared" si="8"/>
        <v>Buford | Albany</v>
      </c>
    </row>
    <row r="235" spans="1:40" s="23" customFormat="1">
      <c r="A235" s="33">
        <v>2921</v>
      </c>
      <c r="B235" s="27" t="s">
        <v>1722</v>
      </c>
      <c r="C235" s="27" t="s">
        <v>3072</v>
      </c>
      <c r="D235" s="27" t="s">
        <v>339</v>
      </c>
      <c r="E235" s="23" t="str">
        <f t="shared" si="4"/>
        <v>Battlement Mesa | Garfield</v>
      </c>
      <c r="F235" s="33">
        <v>1120</v>
      </c>
      <c r="G235" s="27" t="s">
        <v>2789</v>
      </c>
      <c r="H235" s="27" t="s">
        <v>3028</v>
      </c>
      <c r="I235" s="27" t="s">
        <v>384</v>
      </c>
      <c r="J235" s="23" t="str">
        <f t="shared" si="10"/>
        <v>Baylor | Valley</v>
      </c>
      <c r="K235" s="33">
        <v>1456</v>
      </c>
      <c r="L235" s="27" t="s">
        <v>897</v>
      </c>
      <c r="M235" s="27" t="s">
        <v>74</v>
      </c>
      <c r="N235" s="27" t="s">
        <v>408</v>
      </c>
      <c r="O235" s="23" t="str">
        <f t="shared" si="5"/>
        <v>Barton | Bottineau</v>
      </c>
      <c r="P235" s="33">
        <v>1836</v>
      </c>
      <c r="Q235" s="27" t="s">
        <v>2715</v>
      </c>
      <c r="R235" s="27" t="s">
        <v>141</v>
      </c>
      <c r="S235" s="27" t="s">
        <v>421</v>
      </c>
      <c r="T235" s="23" t="str">
        <f t="shared" si="6"/>
        <v>Batesland | Shannon</v>
      </c>
      <c r="U235" s="33">
        <v>2238</v>
      </c>
      <c r="V235" s="27" t="s">
        <v>217</v>
      </c>
      <c r="W235" s="27" t="s">
        <v>3361</v>
      </c>
      <c r="X235" s="27" t="s">
        <v>2898</v>
      </c>
      <c r="Y235" s="23" t="str">
        <f t="shared" si="7"/>
        <v>Brigham City | Box Elder</v>
      </c>
      <c r="Z235" s="33">
        <v>2797</v>
      </c>
      <c r="AA235" s="27" t="s">
        <v>777</v>
      </c>
      <c r="AB235" s="27" t="s">
        <v>3014</v>
      </c>
      <c r="AC235" s="27" t="s">
        <v>2910</v>
      </c>
      <c r="AD235" s="23" t="str">
        <f t="shared" si="8"/>
        <v>Burlington | Big Horn</v>
      </c>
    </row>
    <row r="236" spans="1:40" s="23" customFormat="1">
      <c r="A236" s="33">
        <v>407</v>
      </c>
      <c r="B236" s="27" t="s">
        <v>2598</v>
      </c>
      <c r="C236" s="27" t="s">
        <v>3232</v>
      </c>
      <c r="D236" s="27" t="s">
        <v>339</v>
      </c>
      <c r="E236" s="23" t="str">
        <f t="shared" si="4"/>
        <v>Baxter | Pueblo</v>
      </c>
      <c r="F236" s="33">
        <v>1103</v>
      </c>
      <c r="G236" s="27" t="s">
        <v>931</v>
      </c>
      <c r="H236" s="27" t="s">
        <v>3055</v>
      </c>
      <c r="I236" s="27" t="s">
        <v>384</v>
      </c>
      <c r="J236" s="23" t="str">
        <f t="shared" si="10"/>
        <v>Bearcreek | Carbon</v>
      </c>
      <c r="K236" s="33">
        <v>1589</v>
      </c>
      <c r="L236" s="27" t="s">
        <v>897</v>
      </c>
      <c r="M236" s="27" t="s">
        <v>3252</v>
      </c>
      <c r="N236" s="27" t="s">
        <v>408</v>
      </c>
      <c r="O236" s="23" t="str">
        <f t="shared" si="5"/>
        <v>Barton | Pierce</v>
      </c>
      <c r="P236" s="33">
        <v>1992</v>
      </c>
      <c r="Q236" s="27" t="s">
        <v>923</v>
      </c>
      <c r="R236" s="27" t="s">
        <v>147</v>
      </c>
      <c r="S236" s="27" t="s">
        <v>421</v>
      </c>
      <c r="T236" s="23" t="str">
        <f t="shared" si="6"/>
        <v>Bath | Brown</v>
      </c>
      <c r="U236" s="33">
        <v>2558</v>
      </c>
      <c r="V236" s="27" t="s">
        <v>724</v>
      </c>
      <c r="W236" s="27" t="s">
        <v>242</v>
      </c>
      <c r="X236" s="27" t="s">
        <v>2898</v>
      </c>
      <c r="Y236" s="23" t="str">
        <f t="shared" si="7"/>
        <v>Brighton | Salt Lake</v>
      </c>
      <c r="Z236" s="33">
        <v>2747</v>
      </c>
      <c r="AA236" s="27" t="s">
        <v>1330</v>
      </c>
      <c r="AB236" s="27" t="s">
        <v>260</v>
      </c>
      <c r="AC236" s="27" t="s">
        <v>2910</v>
      </c>
      <c r="AD236" s="23" t="str">
        <f t="shared" si="8"/>
        <v>Burns | Laramie</v>
      </c>
    </row>
    <row r="237" spans="1:40" s="23" customFormat="1">
      <c r="A237" s="33">
        <v>237</v>
      </c>
      <c r="B237" s="27" t="s">
        <v>3200</v>
      </c>
      <c r="C237" s="27" t="s">
        <v>3000</v>
      </c>
      <c r="D237" s="27" t="s">
        <v>339</v>
      </c>
      <c r="E237" s="23" t="str">
        <f t="shared" si="4"/>
        <v>Bayfield | La Plata</v>
      </c>
      <c r="F237" s="33">
        <v>976</v>
      </c>
      <c r="G237" s="27" t="s">
        <v>1775</v>
      </c>
      <c r="H237" s="27" t="s">
        <v>3151</v>
      </c>
      <c r="I237" s="27" t="s">
        <v>384</v>
      </c>
      <c r="J237" s="23" t="str">
        <f t="shared" si="10"/>
        <v>Bearmouth | Granite</v>
      </c>
      <c r="K237" s="33">
        <v>1573</v>
      </c>
      <c r="L237" s="27" t="s">
        <v>2058</v>
      </c>
      <c r="M237" s="27" t="s">
        <v>96</v>
      </c>
      <c r="N237" s="27" t="s">
        <v>408</v>
      </c>
      <c r="O237" s="23" t="str">
        <f t="shared" si="5"/>
        <v>Bathgate | Pembina</v>
      </c>
      <c r="P237" s="33">
        <v>2021</v>
      </c>
      <c r="Q237" s="27" t="s">
        <v>1066</v>
      </c>
      <c r="R237" s="27" t="s">
        <v>3362</v>
      </c>
      <c r="S237" s="27" t="s">
        <v>421</v>
      </c>
      <c r="T237" s="23" t="str">
        <f t="shared" si="6"/>
        <v>Belle Fourche | Butte</v>
      </c>
      <c r="U237" s="33">
        <v>2500</v>
      </c>
      <c r="V237" s="27" t="s">
        <v>1673</v>
      </c>
      <c r="W237" s="27" t="s">
        <v>3250</v>
      </c>
      <c r="X237" s="27" t="s">
        <v>2898</v>
      </c>
      <c r="Y237" s="23" t="str">
        <f t="shared" si="7"/>
        <v>Brookside | Washington</v>
      </c>
      <c r="Z237" s="33">
        <v>2858</v>
      </c>
      <c r="AA237" s="27" t="s">
        <v>1081</v>
      </c>
      <c r="AB237" s="27" t="s">
        <v>2992</v>
      </c>
      <c r="AC237" s="27" t="s">
        <v>2910</v>
      </c>
      <c r="AD237" s="23" t="str">
        <f t="shared" si="8"/>
        <v>Burris | Fremont</v>
      </c>
    </row>
    <row r="238" spans="1:40" s="23" customFormat="1">
      <c r="A238" s="33">
        <v>527</v>
      </c>
      <c r="B238" s="27" t="s">
        <v>1479</v>
      </c>
      <c r="C238" s="27" t="s">
        <v>3171</v>
      </c>
      <c r="D238" s="27" t="s">
        <v>339</v>
      </c>
      <c r="E238" s="23" t="str">
        <f t="shared" si="4"/>
        <v>Beaver Creek | Eagle</v>
      </c>
      <c r="F238" s="33">
        <v>681</v>
      </c>
      <c r="G238" s="27" t="s">
        <v>3274</v>
      </c>
      <c r="H238" s="27" t="s">
        <v>3028</v>
      </c>
      <c r="I238" s="27" t="s">
        <v>384</v>
      </c>
      <c r="J238" s="23" t="str">
        <f t="shared" si="10"/>
        <v>Beaverton | Valley</v>
      </c>
      <c r="K238" s="33">
        <v>1391</v>
      </c>
      <c r="L238" s="27" t="s">
        <v>2321</v>
      </c>
      <c r="M238" s="27" t="s">
        <v>62</v>
      </c>
      <c r="N238" s="27" t="s">
        <v>408</v>
      </c>
      <c r="O238" s="23" t="str">
        <f t="shared" si="5"/>
        <v>Belcourt | Rolette</v>
      </c>
      <c r="P238" s="33">
        <v>1710</v>
      </c>
      <c r="Q238" s="27" t="s">
        <v>2079</v>
      </c>
      <c r="R238" s="27" t="s">
        <v>3192</v>
      </c>
      <c r="S238" s="27" t="s">
        <v>421</v>
      </c>
      <c r="T238" s="23" t="str">
        <f t="shared" si="6"/>
        <v>Belvidere | Jackson</v>
      </c>
      <c r="U238" s="33">
        <v>2979</v>
      </c>
      <c r="V238" s="27" t="s">
        <v>1197</v>
      </c>
      <c r="W238" s="27" t="s">
        <v>3072</v>
      </c>
      <c r="X238" s="27" t="s">
        <v>2898</v>
      </c>
      <c r="Y238" s="23" t="str">
        <f t="shared" si="7"/>
        <v>Bryce | Garfield</v>
      </c>
      <c r="Z238" s="33">
        <v>2798</v>
      </c>
      <c r="AA238" s="27" t="s">
        <v>782</v>
      </c>
      <c r="AB238" s="27" t="s">
        <v>3014</v>
      </c>
      <c r="AC238" s="27" t="s">
        <v>2910</v>
      </c>
      <c r="AD238" s="23" t="str">
        <f t="shared" si="8"/>
        <v>Byron | Big Horn</v>
      </c>
    </row>
    <row r="239" spans="1:40" s="23" customFormat="1">
      <c r="A239" s="33">
        <v>344</v>
      </c>
      <c r="B239" s="27" t="s">
        <v>3216</v>
      </c>
      <c r="C239" s="27" t="s">
        <v>3217</v>
      </c>
      <c r="D239" s="27" t="s">
        <v>339</v>
      </c>
      <c r="E239" s="23" t="str">
        <f t="shared" si="4"/>
        <v>Bedrock | Montrose</v>
      </c>
      <c r="F239" s="33">
        <v>818</v>
      </c>
      <c r="G239" s="27" t="s">
        <v>936</v>
      </c>
      <c r="H239" s="27" t="s">
        <v>3055</v>
      </c>
      <c r="I239" s="27" t="s">
        <v>384</v>
      </c>
      <c r="J239" s="23" t="str">
        <f t="shared" si="10"/>
        <v>Belfry | Carbon</v>
      </c>
      <c r="K239" s="33">
        <v>1547</v>
      </c>
      <c r="L239" s="27" t="s">
        <v>90</v>
      </c>
      <c r="M239" s="27" t="s">
        <v>91</v>
      </c>
      <c r="N239" s="27" t="s">
        <v>408</v>
      </c>
      <c r="O239" s="23" t="str">
        <f t="shared" si="5"/>
        <v>Belden | Mountrail</v>
      </c>
      <c r="P239" s="33">
        <v>2192</v>
      </c>
      <c r="Q239" s="27" t="s">
        <v>1496</v>
      </c>
      <c r="R239" s="27" t="s">
        <v>175</v>
      </c>
      <c r="S239" s="27" t="s">
        <v>421</v>
      </c>
      <c r="T239" s="23" t="str">
        <f t="shared" si="6"/>
        <v>Bemis | Deuel</v>
      </c>
      <c r="U239" s="33">
        <v>2572</v>
      </c>
      <c r="V239" s="27" t="s">
        <v>1202</v>
      </c>
      <c r="W239" s="27" t="s">
        <v>3072</v>
      </c>
      <c r="X239" s="27" t="s">
        <v>2898</v>
      </c>
      <c r="Y239" s="23" t="str">
        <f t="shared" si="7"/>
        <v>Bryce Canyon | Garfield</v>
      </c>
      <c r="Z239" s="33">
        <v>2848</v>
      </c>
      <c r="AA239" s="27" t="s">
        <v>1029</v>
      </c>
      <c r="AB239" s="27" t="s">
        <v>3208</v>
      </c>
      <c r="AC239" s="27" t="s">
        <v>2910</v>
      </c>
      <c r="AD239" s="23" t="str">
        <f t="shared" si="8"/>
        <v>Carlile | Crook</v>
      </c>
    </row>
    <row r="240" spans="1:40" s="23" customFormat="1">
      <c r="A240" s="33">
        <v>250</v>
      </c>
      <c r="B240" s="27" t="s">
        <v>2188</v>
      </c>
      <c r="C240" s="27" t="s">
        <v>3201</v>
      </c>
      <c r="D240" s="27" t="s">
        <v>339</v>
      </c>
      <c r="E240" s="23" t="str">
        <f t="shared" si="4"/>
        <v>Bellvue | Larimer</v>
      </c>
      <c r="F240" s="33">
        <v>948</v>
      </c>
      <c r="G240" s="27" t="s">
        <v>1594</v>
      </c>
      <c r="H240" s="27" t="s">
        <v>3336</v>
      </c>
      <c r="I240" s="27" t="s">
        <v>384</v>
      </c>
      <c r="J240" s="23" t="str">
        <f t="shared" si="10"/>
        <v>Belgrade | Gallatin</v>
      </c>
      <c r="K240" s="33">
        <v>1419</v>
      </c>
      <c r="L240" s="27" t="s">
        <v>2396</v>
      </c>
      <c r="M240" s="27" t="s">
        <v>23</v>
      </c>
      <c r="N240" s="27" t="s">
        <v>408</v>
      </c>
      <c r="O240" s="23" t="str">
        <f t="shared" si="5"/>
        <v>Belfield | Stark</v>
      </c>
      <c r="P240" s="33">
        <v>2191</v>
      </c>
      <c r="Q240" s="27" t="s">
        <v>2278</v>
      </c>
      <c r="R240" s="27" t="s">
        <v>3205</v>
      </c>
      <c r="S240" s="27" t="s">
        <v>421</v>
      </c>
      <c r="T240" s="23" t="str">
        <f t="shared" si="6"/>
        <v>Beresford | Lincoln</v>
      </c>
      <c r="U240" s="33">
        <v>2994</v>
      </c>
      <c r="V240" s="27" t="s">
        <v>1606</v>
      </c>
      <c r="W240" s="27" t="s">
        <v>3090</v>
      </c>
      <c r="X240" s="27" t="s">
        <v>2898</v>
      </c>
      <c r="Y240" s="23" t="str">
        <f t="shared" si="7"/>
        <v>Bullfrog | San Juan</v>
      </c>
      <c r="Z240" s="33">
        <v>2748</v>
      </c>
      <c r="AA240" s="27" t="s">
        <v>1185</v>
      </c>
      <c r="AB240" s="27" t="s">
        <v>260</v>
      </c>
      <c r="AC240" s="27" t="s">
        <v>2910</v>
      </c>
      <c r="AD240" s="23" t="str">
        <f t="shared" si="8"/>
        <v>Carpenter | Laramie</v>
      </c>
    </row>
    <row r="241" spans="1:30" s="23" customFormat="1">
      <c r="A241" s="33">
        <v>2</v>
      </c>
      <c r="B241" s="27" t="s">
        <v>3134</v>
      </c>
      <c r="C241" s="27" t="s">
        <v>338</v>
      </c>
      <c r="D241" s="27" t="s">
        <v>339</v>
      </c>
      <c r="E241" s="23" t="str">
        <f t="shared" si="4"/>
        <v>Bennett | Adams</v>
      </c>
      <c r="F241" s="33">
        <v>1039</v>
      </c>
      <c r="G241" s="27" t="s">
        <v>2636</v>
      </c>
      <c r="H241" s="27" t="s">
        <v>0</v>
      </c>
      <c r="I241" s="27" t="s">
        <v>384</v>
      </c>
      <c r="J241" s="23" t="str">
        <f t="shared" si="10"/>
        <v>Belknap | Sanders</v>
      </c>
      <c r="K241" s="33">
        <v>1357</v>
      </c>
      <c r="L241" s="27" t="s">
        <v>58</v>
      </c>
      <c r="M241" s="27" t="s">
        <v>3043</v>
      </c>
      <c r="N241" s="27" t="s">
        <v>408</v>
      </c>
      <c r="O241" s="23" t="str">
        <f t="shared" si="5"/>
        <v>Benedict | McLean</v>
      </c>
      <c r="P241" s="33">
        <v>1876</v>
      </c>
      <c r="Q241" s="27" t="s">
        <v>2278</v>
      </c>
      <c r="R241" s="27" t="s">
        <v>3260</v>
      </c>
      <c r="S241" s="27" t="s">
        <v>421</v>
      </c>
      <c r="T241" s="23" t="str">
        <f t="shared" si="6"/>
        <v>Beresford | Union</v>
      </c>
      <c r="U241" s="33">
        <v>2223</v>
      </c>
      <c r="V241" s="27" t="s">
        <v>849</v>
      </c>
      <c r="W241" s="27" t="s">
        <v>3001</v>
      </c>
      <c r="X241" s="27" t="s">
        <v>2898</v>
      </c>
      <c r="Y241" s="23" t="str">
        <f t="shared" si="7"/>
        <v>Cache Junction | Cache</v>
      </c>
      <c r="Z241" s="33">
        <v>2815</v>
      </c>
      <c r="AA241" s="27" t="s">
        <v>261</v>
      </c>
      <c r="AB241" s="27" t="s">
        <v>3055</v>
      </c>
      <c r="AC241" s="27" t="s">
        <v>2910</v>
      </c>
      <c r="AD241" s="23" t="str">
        <f t="shared" si="8"/>
        <v>Casper | Carbon</v>
      </c>
    </row>
    <row r="242" spans="1:30" s="23" customFormat="1">
      <c r="A242" s="33">
        <v>528</v>
      </c>
      <c r="B242" s="27" t="s">
        <v>1950</v>
      </c>
      <c r="C242" s="27" t="s">
        <v>3194</v>
      </c>
      <c r="D242" s="27" t="s">
        <v>339</v>
      </c>
      <c r="E242" s="23" t="str">
        <f t="shared" si="4"/>
        <v>Bergen Park | Jefferson</v>
      </c>
      <c r="F242" s="33">
        <v>738</v>
      </c>
      <c r="G242" s="27" t="s">
        <v>2462</v>
      </c>
      <c r="H242" s="27" t="s">
        <v>3069</v>
      </c>
      <c r="I242" s="27" t="s">
        <v>384</v>
      </c>
      <c r="J242" s="23" t="str">
        <f t="shared" si="10"/>
        <v>Belle Creek | Powder River</v>
      </c>
      <c r="K242" s="33">
        <v>1526</v>
      </c>
      <c r="L242" s="27" t="s">
        <v>85</v>
      </c>
      <c r="M242" s="27" t="s">
        <v>3225</v>
      </c>
      <c r="N242" s="27" t="s">
        <v>408</v>
      </c>
      <c r="O242" s="23" t="str">
        <f t="shared" si="5"/>
        <v>Bentley | Grant</v>
      </c>
      <c r="P242" s="33">
        <v>1685</v>
      </c>
      <c r="Q242" s="27" t="s">
        <v>2395</v>
      </c>
      <c r="R242" s="27" t="s">
        <v>115</v>
      </c>
      <c r="S242" s="27" t="s">
        <v>421</v>
      </c>
      <c r="T242" s="23" t="str">
        <f t="shared" si="6"/>
        <v>Bethlehem | Meade</v>
      </c>
      <c r="U242" s="33">
        <v>2399</v>
      </c>
      <c r="V242" s="27" t="s">
        <v>1150</v>
      </c>
      <c r="W242" s="27" t="s">
        <v>207</v>
      </c>
      <c r="X242" s="27" t="s">
        <v>2898</v>
      </c>
      <c r="Y242" s="23" t="str">
        <f t="shared" si="7"/>
        <v>Castle Dale | Emery</v>
      </c>
      <c r="Z242" s="33">
        <v>2781</v>
      </c>
      <c r="AA242" s="27" t="s">
        <v>261</v>
      </c>
      <c r="AB242" s="27" t="s">
        <v>247</v>
      </c>
      <c r="AC242" s="27" t="s">
        <v>2910</v>
      </c>
      <c r="AD242" s="23" t="str">
        <f t="shared" si="8"/>
        <v>Casper | Natrona</v>
      </c>
    </row>
    <row r="243" spans="1:30" s="23" customFormat="1">
      <c r="A243" s="33">
        <v>251</v>
      </c>
      <c r="B243" s="27" t="s">
        <v>2193</v>
      </c>
      <c r="C243" s="27" t="s">
        <v>3201</v>
      </c>
      <c r="D243" s="27" t="s">
        <v>339</v>
      </c>
      <c r="E243" s="23" t="str">
        <f t="shared" si="4"/>
        <v>Berthoud | Larimer</v>
      </c>
      <c r="F243" s="33">
        <v>841</v>
      </c>
      <c r="G243" s="27" t="s">
        <v>1041</v>
      </c>
      <c r="H243" s="27" t="s">
        <v>3177</v>
      </c>
      <c r="I243" s="27" t="s">
        <v>384</v>
      </c>
      <c r="J243" s="23" t="str">
        <f t="shared" si="10"/>
        <v>Belt | Cascade</v>
      </c>
      <c r="K243" s="33">
        <v>1336</v>
      </c>
      <c r="L243" s="27" t="s">
        <v>1689</v>
      </c>
      <c r="M243" s="27" t="s">
        <v>53</v>
      </c>
      <c r="N243" s="27" t="s">
        <v>408</v>
      </c>
      <c r="O243" s="23" t="str">
        <f t="shared" si="5"/>
        <v>Bergen | McHenry</v>
      </c>
      <c r="P243" s="33">
        <v>1958</v>
      </c>
      <c r="Q243" s="27" t="s">
        <v>1411</v>
      </c>
      <c r="R243" s="27" t="s">
        <v>169</v>
      </c>
      <c r="S243" s="27" t="s">
        <v>421</v>
      </c>
      <c r="T243" s="23" t="str">
        <f t="shared" si="6"/>
        <v>Bettes | Davison</v>
      </c>
      <c r="U243" s="33">
        <v>2409</v>
      </c>
      <c r="V243" s="27" t="s">
        <v>1254</v>
      </c>
      <c r="W243" s="27" t="s">
        <v>3184</v>
      </c>
      <c r="X243" s="27" t="s">
        <v>2898</v>
      </c>
      <c r="Y243" s="23" t="str">
        <f t="shared" si="7"/>
        <v>Castle Valley | Grand</v>
      </c>
      <c r="Z243" s="33">
        <v>2787</v>
      </c>
      <c r="AA243" s="27" t="s">
        <v>723</v>
      </c>
      <c r="AB243" s="27" t="s">
        <v>262</v>
      </c>
      <c r="AC243" s="27" t="s">
        <v>2910</v>
      </c>
      <c r="AD243" s="23" t="str">
        <f t="shared" si="8"/>
        <v>Centennial | Albany</v>
      </c>
    </row>
    <row r="244" spans="1:30" s="23" customFormat="1">
      <c r="A244" s="33">
        <v>3102</v>
      </c>
      <c r="B244" s="27" t="s">
        <v>1161</v>
      </c>
      <c r="C244" s="27" t="s">
        <v>3155</v>
      </c>
      <c r="D244" s="27" t="s">
        <v>339</v>
      </c>
      <c r="E244" s="23" t="str">
        <f t="shared" si="4"/>
        <v>Berthoud Falls | Clear Creek</v>
      </c>
      <c r="F244" s="33">
        <v>737</v>
      </c>
      <c r="G244" s="27" t="s">
        <v>2466</v>
      </c>
      <c r="H244" s="27" t="s">
        <v>3069</v>
      </c>
      <c r="I244" s="27" t="s">
        <v>384</v>
      </c>
      <c r="J244" s="23" t="str">
        <f t="shared" si="10"/>
        <v>Biddle | Powder River</v>
      </c>
      <c r="K244" s="33">
        <v>1320</v>
      </c>
      <c r="L244" s="27" t="s">
        <v>1614</v>
      </c>
      <c r="M244" s="27" t="s">
        <v>50</v>
      </c>
      <c r="N244" s="27" t="s">
        <v>408</v>
      </c>
      <c r="O244" s="23" t="str">
        <f t="shared" si="5"/>
        <v>Berlin | LaMoure</v>
      </c>
      <c r="P244" s="33">
        <v>1875</v>
      </c>
      <c r="Q244" s="27" t="s">
        <v>2832</v>
      </c>
      <c r="R244" s="27" t="s">
        <v>3260</v>
      </c>
      <c r="S244" s="27" t="s">
        <v>421</v>
      </c>
      <c r="T244" s="23" t="str">
        <f t="shared" si="6"/>
        <v>Big Springs | Union</v>
      </c>
      <c r="U244" s="33">
        <v>2550</v>
      </c>
      <c r="V244" s="27" t="s">
        <v>1289</v>
      </c>
      <c r="W244" s="27" t="s">
        <v>240</v>
      </c>
      <c r="X244" s="27" t="s">
        <v>2898</v>
      </c>
      <c r="Y244" s="23" t="str">
        <f t="shared" si="7"/>
        <v>Cedar City | Iron</v>
      </c>
      <c r="Z244" s="33">
        <v>2749</v>
      </c>
      <c r="AA244" s="27" t="s">
        <v>3152</v>
      </c>
      <c r="AB244" s="27" t="s">
        <v>260</v>
      </c>
      <c r="AC244" s="27" t="s">
        <v>2910</v>
      </c>
      <c r="AD244" s="23" t="str">
        <f t="shared" si="8"/>
        <v>Cheyenne | Laramie</v>
      </c>
    </row>
    <row r="245" spans="1:30" s="23" customFormat="1">
      <c r="A245" s="33">
        <v>227</v>
      </c>
      <c r="B245" s="27" t="s">
        <v>3197</v>
      </c>
      <c r="C245" s="27" t="s">
        <v>3153</v>
      </c>
      <c r="D245" s="27" t="s">
        <v>339</v>
      </c>
      <c r="E245" s="23" t="str">
        <f t="shared" si="4"/>
        <v>Bethune | Kit Carson</v>
      </c>
      <c r="F245" s="33">
        <v>1016</v>
      </c>
      <c r="G245" s="27" t="s">
        <v>1972</v>
      </c>
      <c r="H245" s="27" t="s">
        <v>3199</v>
      </c>
      <c r="I245" s="27" t="s">
        <v>384</v>
      </c>
      <c r="J245" s="23" t="str">
        <f t="shared" si="10"/>
        <v>Big Arm | Lake</v>
      </c>
      <c r="K245" s="33">
        <v>1230</v>
      </c>
      <c r="L245" s="27" t="s">
        <v>31</v>
      </c>
      <c r="M245" s="27" t="s">
        <v>3261</v>
      </c>
      <c r="N245" s="27" t="s">
        <v>408</v>
      </c>
      <c r="O245" s="23" t="str">
        <f t="shared" si="5"/>
        <v>Berthold | Ward</v>
      </c>
      <c r="P245" s="33">
        <v>2081</v>
      </c>
      <c r="Q245" s="27" t="s">
        <v>1740</v>
      </c>
      <c r="R245" s="27" t="s">
        <v>3225</v>
      </c>
      <c r="S245" s="27" t="s">
        <v>421</v>
      </c>
      <c r="T245" s="23" t="str">
        <f t="shared" si="6"/>
        <v>Big Stone City | Grant</v>
      </c>
      <c r="U245" s="33">
        <v>2613</v>
      </c>
      <c r="V245" s="27" t="s">
        <v>2048</v>
      </c>
      <c r="W245" s="27" t="s">
        <v>244</v>
      </c>
      <c r="X245" s="27" t="s">
        <v>2898</v>
      </c>
      <c r="Y245" s="23" t="str">
        <f t="shared" si="7"/>
        <v>Cedar Fort | Utah</v>
      </c>
      <c r="Z245" s="33">
        <v>2656</v>
      </c>
      <c r="AA245" s="27" t="s">
        <v>1617</v>
      </c>
      <c r="AB245" s="27" t="s">
        <v>193</v>
      </c>
      <c r="AC245" s="27" t="s">
        <v>2910</v>
      </c>
      <c r="AD245" s="23" t="str">
        <f t="shared" si="8"/>
        <v>Chugwater | Platte</v>
      </c>
    </row>
    <row r="246" spans="1:30" s="23" customFormat="1">
      <c r="A246" s="33">
        <v>408</v>
      </c>
      <c r="B246" s="27" t="s">
        <v>3233</v>
      </c>
      <c r="C246" s="27" t="s">
        <v>3232</v>
      </c>
      <c r="D246" s="27" t="s">
        <v>339</v>
      </c>
      <c r="E246" s="23" t="str">
        <f t="shared" si="4"/>
        <v>Beulah | Pueblo</v>
      </c>
      <c r="F246" s="33">
        <v>868</v>
      </c>
      <c r="G246" s="27" t="s">
        <v>1157</v>
      </c>
      <c r="H246" s="27" t="s">
        <v>3350</v>
      </c>
      <c r="I246" s="27" t="s">
        <v>384</v>
      </c>
      <c r="J246" s="23" t="str">
        <f t="shared" si="10"/>
        <v>Big Sandy | Chouteau</v>
      </c>
      <c r="K246" s="33">
        <v>1312</v>
      </c>
      <c r="L246" s="27" t="s">
        <v>3233</v>
      </c>
      <c r="M246" s="27" t="s">
        <v>46</v>
      </c>
      <c r="N246" s="27" t="s">
        <v>408</v>
      </c>
      <c r="O246" s="23" t="str">
        <f t="shared" si="5"/>
        <v>Beulah | Mercer</v>
      </c>
      <c r="P246" s="33">
        <v>2004</v>
      </c>
      <c r="Q246" s="27" t="s">
        <v>1014</v>
      </c>
      <c r="R246" s="27" t="s">
        <v>177</v>
      </c>
      <c r="S246" s="27" t="s">
        <v>421</v>
      </c>
      <c r="T246" s="23" t="str">
        <f t="shared" si="6"/>
        <v>Bijou Hills | Brule</v>
      </c>
      <c r="U246" s="33">
        <v>3010</v>
      </c>
      <c r="V246" s="27" t="s">
        <v>2053</v>
      </c>
      <c r="W246" s="27" t="s">
        <v>244</v>
      </c>
      <c r="X246" s="27" t="s">
        <v>2898</v>
      </c>
      <c r="Y246" s="23" t="str">
        <f t="shared" si="7"/>
        <v>Cedar Hills | Utah</v>
      </c>
      <c r="Z246" s="33">
        <v>2669</v>
      </c>
      <c r="AA246" s="27" t="s">
        <v>1677</v>
      </c>
      <c r="AB246" s="27" t="s">
        <v>3074</v>
      </c>
      <c r="AC246" s="27" t="s">
        <v>2910</v>
      </c>
      <c r="AD246" s="23" t="str">
        <f t="shared" si="8"/>
        <v>Clearmont | Sheridan</v>
      </c>
    </row>
    <row r="247" spans="1:30" s="23" customFormat="1">
      <c r="A247" s="33">
        <v>134</v>
      </c>
      <c r="B247" s="27" t="s">
        <v>3175</v>
      </c>
      <c r="C247" s="27" t="s">
        <v>3176</v>
      </c>
      <c r="D247" s="27" t="s">
        <v>339</v>
      </c>
      <c r="E247" s="23" t="str">
        <f t="shared" si="4"/>
        <v>Black Forest | El Paso</v>
      </c>
      <c r="F247" s="33">
        <v>952</v>
      </c>
      <c r="G247" s="27" t="s">
        <v>1599</v>
      </c>
      <c r="H247" s="27" t="s">
        <v>3336</v>
      </c>
      <c r="I247" s="27" t="s">
        <v>384</v>
      </c>
      <c r="J247" s="23" t="str">
        <f t="shared" si="10"/>
        <v>Big Sky | Gallatin</v>
      </c>
      <c r="K247" s="33">
        <v>1533</v>
      </c>
      <c r="L247" s="27" t="s">
        <v>86</v>
      </c>
      <c r="M247" s="27" t="s">
        <v>87</v>
      </c>
      <c r="N247" s="27" t="s">
        <v>408</v>
      </c>
      <c r="O247" s="23" t="str">
        <f t="shared" si="5"/>
        <v>Binford | Griggs</v>
      </c>
      <c r="P247" s="33">
        <v>2106</v>
      </c>
      <c r="Q247" s="27" t="s">
        <v>1827</v>
      </c>
      <c r="R247" s="27" t="s">
        <v>198</v>
      </c>
      <c r="S247" s="27" t="s">
        <v>421</v>
      </c>
      <c r="T247" s="23" t="str">
        <f t="shared" si="6"/>
        <v>Billsburg | Haaken</v>
      </c>
      <c r="U247" s="33">
        <v>2609</v>
      </c>
      <c r="V247" s="27" t="s">
        <v>2055</v>
      </c>
      <c r="W247" s="27" t="s">
        <v>244</v>
      </c>
      <c r="X247" s="27" t="s">
        <v>2898</v>
      </c>
      <c r="Y247" s="23" t="str">
        <f t="shared" si="7"/>
        <v>Cedar Valley | Utah</v>
      </c>
      <c r="Z247" s="33">
        <v>2644</v>
      </c>
      <c r="AA247" s="27" t="s">
        <v>1559</v>
      </c>
      <c r="AB247" s="27" t="s">
        <v>3224</v>
      </c>
      <c r="AC247" s="27" t="s">
        <v>2910</v>
      </c>
      <c r="AD247" s="23" t="str">
        <f t="shared" si="8"/>
        <v>Cody | Park</v>
      </c>
    </row>
    <row r="248" spans="1:30" s="23" customFormat="1">
      <c r="A248" s="33">
        <v>168</v>
      </c>
      <c r="B248" s="27" t="s">
        <v>3181</v>
      </c>
      <c r="C248" s="27" t="s">
        <v>3182</v>
      </c>
      <c r="D248" s="27" t="s">
        <v>339</v>
      </c>
      <c r="E248" s="23" t="str">
        <f t="shared" si="4"/>
        <v>Black Hawk | Gilpin</v>
      </c>
      <c r="F248" s="33">
        <v>1082</v>
      </c>
      <c r="G248" s="27" t="s">
        <v>2741</v>
      </c>
      <c r="H248" s="27" t="s">
        <v>9</v>
      </c>
      <c r="I248" s="27" t="s">
        <v>384</v>
      </c>
      <c r="J248" s="23" t="str">
        <f t="shared" si="10"/>
        <v>Big Timber | Sweet Grass</v>
      </c>
      <c r="K248" s="33">
        <v>1196</v>
      </c>
      <c r="L248" s="27" t="s">
        <v>28</v>
      </c>
      <c r="M248" s="27" t="s">
        <v>3196</v>
      </c>
      <c r="N248" s="27" t="s">
        <v>408</v>
      </c>
      <c r="O248" s="23" t="str">
        <f t="shared" si="5"/>
        <v>Bisbee | Towner</v>
      </c>
      <c r="P248" s="33">
        <v>1803</v>
      </c>
      <c r="Q248" s="27" t="s">
        <v>2637</v>
      </c>
      <c r="R248" s="27" t="s">
        <v>137</v>
      </c>
      <c r="S248" s="27" t="s">
        <v>421</v>
      </c>
      <c r="T248" s="23" t="str">
        <f t="shared" si="6"/>
        <v>Bison | Perkins</v>
      </c>
      <c r="U248" s="33">
        <v>2316</v>
      </c>
      <c r="V248" s="27" t="s">
        <v>1676</v>
      </c>
      <c r="W248" s="27" t="s">
        <v>223</v>
      </c>
      <c r="X248" s="27" t="s">
        <v>2898</v>
      </c>
      <c r="Y248" s="23" t="str">
        <f t="shared" si="7"/>
        <v>Centerfield | Sanpete</v>
      </c>
      <c r="Z248" s="33">
        <v>2762</v>
      </c>
      <c r="AA248" s="27" t="s">
        <v>1395</v>
      </c>
      <c r="AB248" s="27" t="s">
        <v>3205</v>
      </c>
      <c r="AC248" s="27" t="s">
        <v>2910</v>
      </c>
      <c r="AD248" s="23" t="str">
        <f t="shared" si="8"/>
        <v>Cokeville | Lincoln</v>
      </c>
    </row>
    <row r="249" spans="1:30" s="23" customFormat="1">
      <c r="A249" s="33">
        <v>112</v>
      </c>
      <c r="B249" s="27" t="s">
        <v>3168</v>
      </c>
      <c r="C249" s="27" t="s">
        <v>3169</v>
      </c>
      <c r="D249" s="27" t="s">
        <v>339</v>
      </c>
      <c r="E249" s="23" t="str">
        <f t="shared" si="4"/>
        <v>Blakeland | Douglas</v>
      </c>
      <c r="F249" s="33">
        <v>931</v>
      </c>
      <c r="G249" s="27" t="s">
        <v>1488</v>
      </c>
      <c r="H249" s="27" t="s">
        <v>398</v>
      </c>
      <c r="I249" s="27" t="s">
        <v>384</v>
      </c>
      <c r="J249" s="23" t="str">
        <f t="shared" si="10"/>
        <v>Bigfork | Flathead</v>
      </c>
      <c r="K249" s="33">
        <v>1268</v>
      </c>
      <c r="L249" s="27" t="s">
        <v>1026</v>
      </c>
      <c r="M249" s="27" t="s">
        <v>39</v>
      </c>
      <c r="N249" s="27" t="s">
        <v>408</v>
      </c>
      <c r="O249" s="23" t="str">
        <f t="shared" si="5"/>
        <v>Bismarck | Burleigh</v>
      </c>
      <c r="P249" s="33">
        <v>1688</v>
      </c>
      <c r="Q249" s="27" t="s">
        <v>3181</v>
      </c>
      <c r="R249" s="27" t="s">
        <v>115</v>
      </c>
      <c r="S249" s="27" t="s">
        <v>421</v>
      </c>
      <c r="T249" s="23" t="str">
        <f t="shared" si="6"/>
        <v>Black Hawk | Meade</v>
      </c>
      <c r="U249" s="33">
        <v>2973</v>
      </c>
      <c r="V249" s="27" t="s">
        <v>993</v>
      </c>
      <c r="W249" s="27" t="s">
        <v>155</v>
      </c>
      <c r="X249" s="27" t="s">
        <v>2898</v>
      </c>
      <c r="Y249" s="23" t="str">
        <f t="shared" si="7"/>
        <v>Centerville | Davis</v>
      </c>
      <c r="Z249" s="33">
        <v>2681</v>
      </c>
      <c r="AA249" s="27" t="s">
        <v>1731</v>
      </c>
      <c r="AB249" s="27" t="s">
        <v>252</v>
      </c>
      <c r="AC249" s="27" t="s">
        <v>2910</v>
      </c>
      <c r="AD249" s="23" t="str">
        <f t="shared" si="8"/>
        <v>Cora | Sublette</v>
      </c>
    </row>
    <row r="250" spans="1:30" s="23" customFormat="1">
      <c r="A250" s="33">
        <v>80</v>
      </c>
      <c r="B250" s="27" t="s">
        <v>3158</v>
      </c>
      <c r="C250" s="27" t="s">
        <v>3159</v>
      </c>
      <c r="D250" s="27" t="s">
        <v>339</v>
      </c>
      <c r="E250" s="23" t="str">
        <f t="shared" si="4"/>
        <v>Blanca | Costilla</v>
      </c>
      <c r="F250" s="33">
        <v>1102</v>
      </c>
      <c r="G250" s="27" t="s">
        <v>14</v>
      </c>
      <c r="H250" s="27" t="s">
        <v>16</v>
      </c>
      <c r="I250" s="27" t="s">
        <v>384</v>
      </c>
      <c r="J250" s="23" t="str">
        <f t="shared" si="10"/>
        <v>Bighorn | Treasure</v>
      </c>
      <c r="K250" s="33">
        <v>1231</v>
      </c>
      <c r="L250" s="27" t="s">
        <v>2570</v>
      </c>
      <c r="M250" s="27" t="s">
        <v>3261</v>
      </c>
      <c r="N250" s="27" t="s">
        <v>408</v>
      </c>
      <c r="O250" s="23" t="str">
        <f t="shared" si="5"/>
        <v>Blaisdell | Ward</v>
      </c>
      <c r="P250" s="33">
        <v>1655</v>
      </c>
      <c r="Q250" s="27" t="s">
        <v>109</v>
      </c>
      <c r="R250" s="27" t="s">
        <v>110</v>
      </c>
      <c r="S250" s="27" t="s">
        <v>421</v>
      </c>
      <c r="T250" s="23" t="str">
        <f t="shared" si="6"/>
        <v>Blunt | Hughes</v>
      </c>
      <c r="U250" s="33">
        <v>2508</v>
      </c>
      <c r="V250" s="27" t="s">
        <v>2170</v>
      </c>
      <c r="W250" s="27" t="s">
        <v>3250</v>
      </c>
      <c r="X250" s="27" t="s">
        <v>2898</v>
      </c>
      <c r="Y250" s="23" t="str">
        <f t="shared" si="7"/>
        <v>Central | Washington</v>
      </c>
      <c r="Z250" s="33">
        <v>2799</v>
      </c>
      <c r="AA250" s="27" t="s">
        <v>788</v>
      </c>
      <c r="AB250" s="27" t="s">
        <v>3014</v>
      </c>
      <c r="AC250" s="27" t="s">
        <v>2910</v>
      </c>
      <c r="AD250" s="23" t="str">
        <f t="shared" si="8"/>
        <v>Cowley | Big Horn</v>
      </c>
    </row>
    <row r="251" spans="1:30" s="23" customFormat="1">
      <c r="A251" s="33">
        <v>3106</v>
      </c>
      <c r="B251" s="27" t="s">
        <v>1834</v>
      </c>
      <c r="C251" s="27" t="s">
        <v>3186</v>
      </c>
      <c r="D251" s="27" t="s">
        <v>339</v>
      </c>
      <c r="E251" s="23" t="str">
        <f t="shared" si="4"/>
        <v>Blue Mesa | Gunnison</v>
      </c>
      <c r="F251" s="33">
        <v>1073</v>
      </c>
      <c r="G251" s="27" t="s">
        <v>7</v>
      </c>
      <c r="H251" s="27" t="s">
        <v>4</v>
      </c>
      <c r="I251" s="27" t="s">
        <v>384</v>
      </c>
      <c r="J251" s="23" t="str">
        <f t="shared" si="10"/>
        <v>Billings | Yellowstone</v>
      </c>
      <c r="K251" s="33">
        <v>1457</v>
      </c>
      <c r="L251" s="27" t="s">
        <v>74</v>
      </c>
      <c r="M251" s="27" t="s">
        <v>74</v>
      </c>
      <c r="N251" s="27" t="s">
        <v>408</v>
      </c>
      <c r="O251" s="23" t="str">
        <f t="shared" si="5"/>
        <v>Bottineau | Bottineau</v>
      </c>
      <c r="P251" s="33">
        <v>2100</v>
      </c>
      <c r="Q251" s="27" t="s">
        <v>1787</v>
      </c>
      <c r="R251" s="27" t="s">
        <v>196</v>
      </c>
      <c r="S251" s="27" t="s">
        <v>421</v>
      </c>
      <c r="T251" s="23" t="str">
        <f t="shared" si="6"/>
        <v>Bonesteel | Gregory</v>
      </c>
      <c r="U251" s="33">
        <v>3000</v>
      </c>
      <c r="V251" s="27" t="s">
        <v>1768</v>
      </c>
      <c r="W251" s="27" t="s">
        <v>225</v>
      </c>
      <c r="X251" s="27" t="s">
        <v>2898</v>
      </c>
      <c r="Y251" s="23" t="str">
        <f t="shared" si="7"/>
        <v>Central Valley | Sevier</v>
      </c>
      <c r="Z251" s="33">
        <v>2816</v>
      </c>
      <c r="AA251" s="27" t="s">
        <v>873</v>
      </c>
      <c r="AB251" s="27" t="s">
        <v>3055</v>
      </c>
      <c r="AC251" s="27" t="s">
        <v>2910</v>
      </c>
      <c r="AD251" s="23" t="str">
        <f t="shared" si="8"/>
        <v>Creston | Carbon</v>
      </c>
    </row>
    <row r="252" spans="1:30" s="23" customFormat="1">
      <c r="A252" s="33">
        <v>2945</v>
      </c>
      <c r="B252" s="27" t="s">
        <v>2707</v>
      </c>
      <c r="C252" s="27" t="s">
        <v>3245</v>
      </c>
      <c r="D252" s="27" t="s">
        <v>339</v>
      </c>
      <c r="E252" s="23" t="str">
        <f t="shared" si="4"/>
        <v>Blue River | Summit</v>
      </c>
      <c r="F252" s="33">
        <v>1050</v>
      </c>
      <c r="G252" s="27" t="s">
        <v>2599</v>
      </c>
      <c r="H252" s="27" t="s">
        <v>2885</v>
      </c>
      <c r="I252" s="27" t="s">
        <v>384</v>
      </c>
      <c r="J252" s="23" t="str">
        <f t="shared" si="10"/>
        <v>Birney | Rosebud</v>
      </c>
      <c r="K252" s="33">
        <v>1260</v>
      </c>
      <c r="L252" s="27" t="s">
        <v>36</v>
      </c>
      <c r="M252" s="27" t="s">
        <v>37</v>
      </c>
      <c r="N252" s="27" t="s">
        <v>408</v>
      </c>
      <c r="O252" s="23" t="str">
        <f t="shared" si="5"/>
        <v>Bowbells | Burke</v>
      </c>
      <c r="P252" s="33">
        <v>1925</v>
      </c>
      <c r="Q252" s="27" t="s">
        <v>732</v>
      </c>
      <c r="R252" s="27" t="s">
        <v>145</v>
      </c>
      <c r="S252" s="27" t="s">
        <v>421</v>
      </c>
      <c r="T252" s="23" t="str">
        <f t="shared" si="6"/>
        <v>Bonilla | Beadle</v>
      </c>
      <c r="U252" s="33">
        <v>2497</v>
      </c>
      <c r="V252" s="27" t="s">
        <v>2148</v>
      </c>
      <c r="W252" s="27" t="s">
        <v>232</v>
      </c>
      <c r="X252" s="27" t="s">
        <v>2898</v>
      </c>
      <c r="Y252" s="23" t="str">
        <f t="shared" si="7"/>
        <v>Charleston | Wasatch</v>
      </c>
      <c r="Z252" s="33">
        <v>2859</v>
      </c>
      <c r="AA252" s="27" t="s">
        <v>1086</v>
      </c>
      <c r="AB252" s="27" t="s">
        <v>2992</v>
      </c>
      <c r="AC252" s="27" t="s">
        <v>2910</v>
      </c>
      <c r="AD252" s="23" t="str">
        <f t="shared" si="8"/>
        <v>Crowheart | Fremont</v>
      </c>
    </row>
    <row r="253" spans="1:30" s="23" customFormat="1">
      <c r="A253" s="33">
        <v>434</v>
      </c>
      <c r="B253" s="27" t="s">
        <v>3237</v>
      </c>
      <c r="C253" s="27" t="s">
        <v>3238</v>
      </c>
      <c r="D253" s="27" t="s">
        <v>339</v>
      </c>
      <c r="E253" s="23" t="str">
        <f t="shared" si="4"/>
        <v>Bonanza | Saguache</v>
      </c>
      <c r="F253" s="33">
        <v>850</v>
      </c>
      <c r="G253" s="27" t="s">
        <v>1047</v>
      </c>
      <c r="H253" s="27" t="s">
        <v>3177</v>
      </c>
      <c r="I253" s="27" t="s">
        <v>384</v>
      </c>
      <c r="J253" s="23" t="str">
        <f t="shared" si="10"/>
        <v>Black Eagle | Cascade</v>
      </c>
      <c r="K253" s="33">
        <v>1244</v>
      </c>
      <c r="L253" s="27" t="s">
        <v>32</v>
      </c>
      <c r="M253" s="27" t="s">
        <v>33</v>
      </c>
      <c r="N253" s="27" t="s">
        <v>408</v>
      </c>
      <c r="O253" s="23" t="str">
        <f t="shared" si="5"/>
        <v>Bowdon | Wells</v>
      </c>
      <c r="P253" s="33">
        <v>2065</v>
      </c>
      <c r="Q253" s="27" t="s">
        <v>1118</v>
      </c>
      <c r="R253" s="27" t="s">
        <v>192</v>
      </c>
      <c r="S253" s="27" t="s">
        <v>421</v>
      </c>
      <c r="T253" s="23" t="str">
        <f t="shared" si="6"/>
        <v>Bovee | Charles Mix</v>
      </c>
      <c r="U253" s="33">
        <v>2324</v>
      </c>
      <c r="V253" s="27" t="s">
        <v>569</v>
      </c>
      <c r="W253" s="27" t="s">
        <v>223</v>
      </c>
      <c r="X253" s="27" t="s">
        <v>2898</v>
      </c>
      <c r="Y253" s="23" t="str">
        <f t="shared" si="7"/>
        <v>Chester | Sanpete</v>
      </c>
      <c r="Z253" s="33">
        <v>2682</v>
      </c>
      <c r="AA253" s="27" t="s">
        <v>1736</v>
      </c>
      <c r="AB253" s="27" t="s">
        <v>252</v>
      </c>
      <c r="AC253" s="27" t="s">
        <v>2910</v>
      </c>
      <c r="AD253" s="23" t="str">
        <f t="shared" si="8"/>
        <v>Daniel | Sublette</v>
      </c>
    </row>
    <row r="254" spans="1:30" s="23" customFormat="1">
      <c r="A254" s="33">
        <v>3066</v>
      </c>
      <c r="B254" s="27" t="s">
        <v>2255</v>
      </c>
      <c r="C254" s="27" t="s">
        <v>3145</v>
      </c>
      <c r="D254" s="27" t="s">
        <v>339</v>
      </c>
      <c r="E254" s="23" t="str">
        <f t="shared" si="4"/>
        <v>Boncarbo | Las Animas</v>
      </c>
      <c r="F254" s="33">
        <v>964</v>
      </c>
      <c r="G254" s="27" t="s">
        <v>1703</v>
      </c>
      <c r="H254" s="27" t="s">
        <v>3022</v>
      </c>
      <c r="I254" s="27" t="s">
        <v>384</v>
      </c>
      <c r="J254" s="23" t="str">
        <f t="shared" si="10"/>
        <v>Blackfoot | Glacier</v>
      </c>
      <c r="K254" s="33">
        <v>1574</v>
      </c>
      <c r="L254" s="27" t="s">
        <v>2062</v>
      </c>
      <c r="M254" s="27" t="s">
        <v>96</v>
      </c>
      <c r="N254" s="27" t="s">
        <v>408</v>
      </c>
      <c r="O254" s="23" t="str">
        <f t="shared" si="5"/>
        <v>Bowesmont | Pembina</v>
      </c>
      <c r="P254" s="33">
        <v>2027</v>
      </c>
      <c r="Q254" s="27" t="s">
        <v>1615</v>
      </c>
      <c r="R254" s="27" t="s">
        <v>181</v>
      </c>
      <c r="S254" s="27" t="s">
        <v>421</v>
      </c>
      <c r="T254" s="23" t="str">
        <f t="shared" si="6"/>
        <v>Bowdle | Edmunds</v>
      </c>
      <c r="U254" s="33">
        <v>2232</v>
      </c>
      <c r="V254" s="27" t="s">
        <v>1448</v>
      </c>
      <c r="W254" s="27" t="s">
        <v>216</v>
      </c>
      <c r="X254" s="27" t="s">
        <v>2898</v>
      </c>
      <c r="Y254" s="23" t="str">
        <f t="shared" si="7"/>
        <v>Circleville | Piute</v>
      </c>
      <c r="Z254" s="33">
        <v>2670</v>
      </c>
      <c r="AA254" s="27" t="s">
        <v>1680</v>
      </c>
      <c r="AB254" s="27" t="s">
        <v>3074</v>
      </c>
      <c r="AC254" s="27" t="s">
        <v>2910</v>
      </c>
      <c r="AD254" s="23" t="str">
        <f t="shared" si="8"/>
        <v>Dayton | Sheridan</v>
      </c>
    </row>
    <row r="255" spans="1:30" s="23" customFormat="1">
      <c r="A255" s="33">
        <v>529</v>
      </c>
      <c r="B255" s="27" t="s">
        <v>1483</v>
      </c>
      <c r="C255" s="27" t="s">
        <v>3171</v>
      </c>
      <c r="D255" s="27" t="s">
        <v>339</v>
      </c>
      <c r="E255" s="23" t="str">
        <f t="shared" si="4"/>
        <v>Bond | Eagle</v>
      </c>
      <c r="F255" s="33">
        <v>887</v>
      </c>
      <c r="G255" s="27" t="s">
        <v>1299</v>
      </c>
      <c r="H255" s="27" t="s">
        <v>3280</v>
      </c>
      <c r="I255" s="27" t="s">
        <v>384</v>
      </c>
      <c r="J255" s="23" t="str">
        <f t="shared" si="10"/>
        <v>Bloomfield | Dawson</v>
      </c>
      <c r="K255" s="33">
        <v>1256</v>
      </c>
      <c r="L255" s="27" t="s">
        <v>35</v>
      </c>
      <c r="M255" s="27" t="s">
        <v>35</v>
      </c>
      <c r="N255" s="27" t="s">
        <v>408</v>
      </c>
      <c r="O255" s="23" t="str">
        <f t="shared" si="5"/>
        <v>Bowman | Bowman</v>
      </c>
      <c r="P255" s="33">
        <v>1777</v>
      </c>
      <c r="Q255" s="27" t="s">
        <v>3361</v>
      </c>
      <c r="R255" s="27" t="s">
        <v>133</v>
      </c>
      <c r="S255" s="27" t="s">
        <v>421</v>
      </c>
      <c r="T255" s="23" t="str">
        <f t="shared" si="6"/>
        <v>Box Elder | Pennington</v>
      </c>
      <c r="U255" s="33">
        <v>2405</v>
      </c>
      <c r="V255" s="27" t="s">
        <v>1259</v>
      </c>
      <c r="W255" s="27" t="s">
        <v>3184</v>
      </c>
      <c r="X255" s="27" t="s">
        <v>2898</v>
      </c>
      <c r="Y255" s="23" t="str">
        <f t="shared" si="7"/>
        <v>Cisco | Grand</v>
      </c>
      <c r="Z255" s="33">
        <v>2800</v>
      </c>
      <c r="AA255" s="27" t="s">
        <v>793</v>
      </c>
      <c r="AB255" s="27" t="s">
        <v>3014</v>
      </c>
      <c r="AC255" s="27" t="s">
        <v>2910</v>
      </c>
      <c r="AD255" s="23" t="str">
        <f t="shared" si="8"/>
        <v>Deaver | Big Horn</v>
      </c>
    </row>
    <row r="256" spans="1:30" s="23" customFormat="1">
      <c r="A256" s="33">
        <v>409</v>
      </c>
      <c r="B256" s="27" t="s">
        <v>2605</v>
      </c>
      <c r="C256" s="27" t="s">
        <v>3232</v>
      </c>
      <c r="D256" s="27" t="s">
        <v>339</v>
      </c>
      <c r="E256" s="23" t="str">
        <f t="shared" si="4"/>
        <v>Boone | Pueblo</v>
      </c>
      <c r="F256" s="33">
        <v>673</v>
      </c>
      <c r="G256" s="27" t="s">
        <v>2318</v>
      </c>
      <c r="H256" s="27" t="s">
        <v>3273</v>
      </c>
      <c r="I256" s="27" t="s">
        <v>384</v>
      </c>
      <c r="J256" s="23" t="str">
        <f t="shared" si="10"/>
        <v>Bonner | Missoula</v>
      </c>
      <c r="K256" s="33">
        <v>1486</v>
      </c>
      <c r="L256" s="27" t="s">
        <v>79</v>
      </c>
      <c r="M256" s="27" t="s">
        <v>80</v>
      </c>
      <c r="N256" s="27" t="s">
        <v>408</v>
      </c>
      <c r="O256" s="23" t="str">
        <f t="shared" si="5"/>
        <v>Braddock | Emmons</v>
      </c>
      <c r="P256" s="33">
        <v>1917</v>
      </c>
      <c r="Q256" s="27" t="s">
        <v>1179</v>
      </c>
      <c r="R256" s="27" t="s">
        <v>3235</v>
      </c>
      <c r="S256" s="27" t="s">
        <v>421</v>
      </c>
      <c r="T256" s="23" t="str">
        <f t="shared" si="6"/>
        <v>Bradley | Clark</v>
      </c>
      <c r="U256" s="33">
        <v>2209</v>
      </c>
      <c r="V256" s="27" t="s">
        <v>855</v>
      </c>
      <c r="W256" s="27" t="s">
        <v>3001</v>
      </c>
      <c r="X256" s="27" t="s">
        <v>2898</v>
      </c>
      <c r="Y256" s="23" t="str">
        <f t="shared" si="7"/>
        <v>Clarkston | Cache</v>
      </c>
      <c r="Z256" s="33">
        <v>2849</v>
      </c>
      <c r="AA256" s="27" t="s">
        <v>1034</v>
      </c>
      <c r="AB256" s="27" t="s">
        <v>3208</v>
      </c>
      <c r="AC256" s="27" t="s">
        <v>2910</v>
      </c>
      <c r="AD256" s="23" t="str">
        <f t="shared" si="8"/>
        <v>Devils Tower | Crook</v>
      </c>
    </row>
    <row r="257" spans="1:30" s="23" customFormat="1">
      <c r="A257" s="33">
        <v>530</v>
      </c>
      <c r="B257" s="27" t="s">
        <v>3147</v>
      </c>
      <c r="C257" s="27" t="s">
        <v>3147</v>
      </c>
      <c r="D257" s="27" t="s">
        <v>339</v>
      </c>
      <c r="E257" s="23" t="str">
        <f t="shared" si="4"/>
        <v>Boulder | Boulder</v>
      </c>
      <c r="F257" s="33">
        <v>994</v>
      </c>
      <c r="G257" s="27" t="s">
        <v>3147</v>
      </c>
      <c r="H257" s="27" t="s">
        <v>3194</v>
      </c>
      <c r="I257" s="27" t="s">
        <v>384</v>
      </c>
      <c r="J257" s="23" t="str">
        <f t="shared" si="10"/>
        <v>Boulder | Jefferson</v>
      </c>
      <c r="K257" s="33">
        <v>1484</v>
      </c>
      <c r="L257" s="27" t="s">
        <v>77</v>
      </c>
      <c r="M257" s="27" t="s">
        <v>78</v>
      </c>
      <c r="N257" s="27" t="s">
        <v>408</v>
      </c>
      <c r="O257" s="23" t="str">
        <f t="shared" si="5"/>
        <v>Brantford | Eddy</v>
      </c>
      <c r="P257" s="33">
        <v>1732</v>
      </c>
      <c r="Q257" s="27" t="s">
        <v>2090</v>
      </c>
      <c r="R257" s="27" t="s">
        <v>124</v>
      </c>
      <c r="S257" s="27" t="s">
        <v>421</v>
      </c>
      <c r="T257" s="23" t="str">
        <f t="shared" si="6"/>
        <v>Brandon | Minnehaha</v>
      </c>
      <c r="U257" s="33">
        <v>2391</v>
      </c>
      <c r="V257" s="27" t="s">
        <v>1155</v>
      </c>
      <c r="W257" s="27" t="s">
        <v>207</v>
      </c>
      <c r="X257" s="27" t="s">
        <v>2898</v>
      </c>
      <c r="Y257" s="23" t="str">
        <f t="shared" si="7"/>
        <v>Clawson | Emery</v>
      </c>
      <c r="Z257" s="33">
        <v>2657</v>
      </c>
      <c r="AA257" s="27" t="s">
        <v>1622</v>
      </c>
      <c r="AB257" s="27" t="s">
        <v>193</v>
      </c>
      <c r="AC257" s="27" t="s">
        <v>2910</v>
      </c>
      <c r="AD257" s="23" t="str">
        <f t="shared" si="8"/>
        <v>Diamond | Platte</v>
      </c>
    </row>
    <row r="258" spans="1:30" s="23" customFormat="1">
      <c r="A258" s="33">
        <v>2893</v>
      </c>
      <c r="B258" s="27" t="s">
        <v>814</v>
      </c>
      <c r="C258" s="27" t="s">
        <v>3137</v>
      </c>
      <c r="D258" s="27" t="s">
        <v>339</v>
      </c>
      <c r="E258" s="23" t="str">
        <f t="shared" si="4"/>
        <v>Bow Mar | Arapahoe</v>
      </c>
      <c r="F258" s="33">
        <v>862</v>
      </c>
      <c r="G258" s="27" t="s">
        <v>2415</v>
      </c>
      <c r="H258" s="27" t="s">
        <v>3227</v>
      </c>
      <c r="I258" s="27" t="s">
        <v>384</v>
      </c>
      <c r="J258" s="23" t="str">
        <f t="shared" si="10"/>
        <v>Bowdoin | Phillips</v>
      </c>
      <c r="K258" s="33">
        <v>1411</v>
      </c>
      <c r="L258" s="27" t="s">
        <v>65</v>
      </c>
      <c r="M258" s="27" t="s">
        <v>66</v>
      </c>
      <c r="N258" s="27" t="s">
        <v>408</v>
      </c>
      <c r="O258" s="23" t="str">
        <f t="shared" si="5"/>
        <v>Breien | Sioux</v>
      </c>
      <c r="P258" s="33">
        <v>1999</v>
      </c>
      <c r="Q258" s="27" t="s">
        <v>1499</v>
      </c>
      <c r="R258" s="27" t="s">
        <v>175</v>
      </c>
      <c r="S258" s="27" t="s">
        <v>421</v>
      </c>
      <c r="T258" s="23" t="str">
        <f t="shared" si="6"/>
        <v>Brandt | Deuel</v>
      </c>
      <c r="U258" s="33">
        <v>2583</v>
      </c>
      <c r="V258" s="27" t="s">
        <v>998</v>
      </c>
      <c r="W258" s="27" t="s">
        <v>155</v>
      </c>
      <c r="X258" s="27" t="s">
        <v>2898</v>
      </c>
      <c r="Y258" s="23" t="str">
        <f t="shared" si="7"/>
        <v>Clearfield | Davis</v>
      </c>
      <c r="Z258" s="33">
        <v>2763</v>
      </c>
      <c r="AA258" s="27" t="s">
        <v>1400</v>
      </c>
      <c r="AB258" s="27" t="s">
        <v>3205</v>
      </c>
      <c r="AC258" s="27" t="s">
        <v>2910</v>
      </c>
      <c r="AD258" s="23" t="str">
        <f t="shared" si="8"/>
        <v>Diamondville | Lincoln</v>
      </c>
    </row>
    <row r="259" spans="1:30" s="23" customFormat="1">
      <c r="A259" s="33">
        <v>2924</v>
      </c>
      <c r="B259" s="27" t="s">
        <v>814</v>
      </c>
      <c r="C259" s="27" t="s">
        <v>3194</v>
      </c>
      <c r="D259" s="27" t="s">
        <v>339</v>
      </c>
      <c r="E259" s="23" t="str">
        <f t="shared" si="4"/>
        <v>Bow Mar | Jefferson</v>
      </c>
      <c r="F259" s="33">
        <v>986</v>
      </c>
      <c r="G259" s="27" t="s">
        <v>3361</v>
      </c>
      <c r="H259" s="27" t="s">
        <v>3352</v>
      </c>
      <c r="I259" s="27" t="s">
        <v>384</v>
      </c>
      <c r="J259" s="23" t="str">
        <f t="shared" si="10"/>
        <v>Box Elder | Hill</v>
      </c>
      <c r="K259" s="33">
        <v>1280</v>
      </c>
      <c r="L259" s="27" t="s">
        <v>1087</v>
      </c>
      <c r="M259" s="27" t="s">
        <v>41</v>
      </c>
      <c r="N259" s="27" t="s">
        <v>408</v>
      </c>
      <c r="O259" s="23" t="str">
        <f t="shared" si="5"/>
        <v>Briarwood | Cass</v>
      </c>
      <c r="P259" s="33">
        <v>1847</v>
      </c>
      <c r="Q259" s="27" t="s">
        <v>2739</v>
      </c>
      <c r="R259" s="27" t="s">
        <v>143</v>
      </c>
      <c r="S259" s="27" t="s">
        <v>421</v>
      </c>
      <c r="T259" s="23" t="str">
        <f t="shared" si="6"/>
        <v>Brentford | Spink</v>
      </c>
      <c r="U259" s="33">
        <v>2395</v>
      </c>
      <c r="V259" s="27" t="s">
        <v>841</v>
      </c>
      <c r="W259" s="27" t="s">
        <v>207</v>
      </c>
      <c r="X259" s="27" t="s">
        <v>2898</v>
      </c>
      <c r="Y259" s="23" t="str">
        <f t="shared" si="7"/>
        <v>Cleveland | Emery</v>
      </c>
      <c r="Z259" s="33">
        <v>2817</v>
      </c>
      <c r="AA259" s="27" t="s">
        <v>2</v>
      </c>
      <c r="AB259" s="27" t="s">
        <v>3055</v>
      </c>
      <c r="AC259" s="27" t="s">
        <v>2910</v>
      </c>
      <c r="AD259" s="23" t="str">
        <f t="shared" si="8"/>
        <v>Dixon | Carbon</v>
      </c>
    </row>
    <row r="260" spans="1:30" s="23" customFormat="1">
      <c r="A260" s="33">
        <v>288</v>
      </c>
      <c r="B260" s="27" t="s">
        <v>2320</v>
      </c>
      <c r="C260" s="27" t="s">
        <v>3205</v>
      </c>
      <c r="D260" s="27" t="s">
        <v>339</v>
      </c>
      <c r="E260" s="23" t="str">
        <f t="shared" si="4"/>
        <v>Boyero | Lincoln</v>
      </c>
      <c r="F260" s="33">
        <v>825</v>
      </c>
      <c r="G260" s="27" t="s">
        <v>941</v>
      </c>
      <c r="H260" s="27" t="s">
        <v>3055</v>
      </c>
      <c r="I260" s="27" t="s">
        <v>384</v>
      </c>
      <c r="J260" s="23" t="str">
        <f t="shared" si="10"/>
        <v>Boyd | Carbon</v>
      </c>
      <c r="K260" s="33">
        <v>1255</v>
      </c>
      <c r="L260" s="27" t="s">
        <v>810</v>
      </c>
      <c r="M260" s="27" t="s">
        <v>34</v>
      </c>
      <c r="N260" s="27" t="s">
        <v>408</v>
      </c>
      <c r="O260" s="23" t="str">
        <f t="shared" si="5"/>
        <v>Brinsmade | Benson</v>
      </c>
      <c r="P260" s="33">
        <v>1796</v>
      </c>
      <c r="Q260" s="27" t="s">
        <v>2358</v>
      </c>
      <c r="R260" s="27" t="s">
        <v>135</v>
      </c>
      <c r="S260" s="27" t="s">
        <v>421</v>
      </c>
      <c r="T260" s="23" t="str">
        <f t="shared" si="6"/>
        <v>Bridgewater | McCook</v>
      </c>
      <c r="U260" s="33">
        <v>2585</v>
      </c>
      <c r="V260" s="27" t="s">
        <v>1004</v>
      </c>
      <c r="W260" s="27" t="s">
        <v>155</v>
      </c>
      <c r="X260" s="27" t="s">
        <v>2898</v>
      </c>
      <c r="Y260" s="23" t="str">
        <f t="shared" si="7"/>
        <v>Clinton | Davis</v>
      </c>
      <c r="Z260" s="33">
        <v>2838</v>
      </c>
      <c r="AA260" s="27" t="s">
        <v>3169</v>
      </c>
      <c r="AB260" s="27" t="s">
        <v>264</v>
      </c>
      <c r="AC260" s="27" t="s">
        <v>2910</v>
      </c>
      <c r="AD260" s="23" t="str">
        <f t="shared" si="8"/>
        <v>Douglas | Converse</v>
      </c>
    </row>
    <row r="261" spans="1:30" s="23" customFormat="1">
      <c r="A261" s="33">
        <v>220</v>
      </c>
      <c r="B261" s="27" t="s">
        <v>2090</v>
      </c>
      <c r="C261" s="27" t="s">
        <v>3174</v>
      </c>
      <c r="D261" s="27" t="s">
        <v>339</v>
      </c>
      <c r="E261" s="23" t="str">
        <f t="shared" si="4"/>
        <v>Brandon | Kiowa</v>
      </c>
      <c r="F261" s="33">
        <v>833</v>
      </c>
      <c r="G261" s="27" t="s">
        <v>1007</v>
      </c>
      <c r="H261" s="27" t="s">
        <v>3347</v>
      </c>
      <c r="I261" s="27" t="s">
        <v>384</v>
      </c>
      <c r="J261" s="23" t="str">
        <f t="shared" si="10"/>
        <v>Boyes | Carter</v>
      </c>
      <c r="K261" s="33">
        <v>1598</v>
      </c>
      <c r="L261" s="27" t="s">
        <v>98</v>
      </c>
      <c r="M261" s="27" t="s">
        <v>99</v>
      </c>
      <c r="N261" s="27" t="s">
        <v>408</v>
      </c>
      <c r="O261" s="23" t="str">
        <f t="shared" si="5"/>
        <v>Brocket | Ramsey</v>
      </c>
      <c r="P261" s="33">
        <v>1978</v>
      </c>
      <c r="Q261" s="27" t="s">
        <v>3229</v>
      </c>
      <c r="R261" s="27" t="s">
        <v>173</v>
      </c>
      <c r="S261" s="27" t="s">
        <v>421</v>
      </c>
      <c r="T261" s="23" t="str">
        <f t="shared" si="6"/>
        <v>Bristol | Day</v>
      </c>
      <c r="U261" s="33">
        <v>2460</v>
      </c>
      <c r="V261" s="27" t="s">
        <v>1823</v>
      </c>
      <c r="W261" s="27" t="s">
        <v>3245</v>
      </c>
      <c r="X261" s="27" t="s">
        <v>2898</v>
      </c>
      <c r="Y261" s="23" t="str">
        <f t="shared" si="7"/>
        <v>Coalville | Summit</v>
      </c>
      <c r="Z261" s="33">
        <v>2860</v>
      </c>
      <c r="AA261" s="27" t="s">
        <v>1090</v>
      </c>
      <c r="AB261" s="27" t="s">
        <v>2992</v>
      </c>
      <c r="AC261" s="27" t="s">
        <v>2910</v>
      </c>
      <c r="AD261" s="23" t="str">
        <f t="shared" si="8"/>
        <v>Dubois | Fremont</v>
      </c>
    </row>
    <row r="262" spans="1:30" s="23" customFormat="1">
      <c r="A262" s="33">
        <v>269</v>
      </c>
      <c r="B262" s="27" t="s">
        <v>2257</v>
      </c>
      <c r="C262" s="27" t="s">
        <v>3145</v>
      </c>
      <c r="D262" s="27" t="s">
        <v>339</v>
      </c>
      <c r="E262" s="23" t="str">
        <f t="shared" si="4"/>
        <v>Branson | Las Animas</v>
      </c>
      <c r="F262" s="33">
        <v>946</v>
      </c>
      <c r="G262" s="27" t="s">
        <v>563</v>
      </c>
      <c r="H262" s="27" t="s">
        <v>3336</v>
      </c>
      <c r="I262" s="27" t="s">
        <v>384</v>
      </c>
      <c r="J262" s="23" t="str">
        <f t="shared" si="10"/>
        <v>Bozeman | Gallatin</v>
      </c>
      <c r="K262" s="33">
        <v>1185</v>
      </c>
      <c r="L262" s="27" t="s">
        <v>2438</v>
      </c>
      <c r="M262" s="27" t="s">
        <v>27</v>
      </c>
      <c r="N262" s="27" t="s">
        <v>408</v>
      </c>
      <c r="O262" s="23" t="str">
        <f t="shared" si="5"/>
        <v>Buchanan | Stutsman</v>
      </c>
      <c r="P262" s="33">
        <v>1797</v>
      </c>
      <c r="Q262" s="27" t="s">
        <v>2338</v>
      </c>
      <c r="R262" s="27" t="s">
        <v>3258</v>
      </c>
      <c r="S262" s="27" t="s">
        <v>421</v>
      </c>
      <c r="T262" s="23" t="str">
        <f t="shared" si="6"/>
        <v>Britton | Marshall</v>
      </c>
      <c r="U262" s="33">
        <v>2255</v>
      </c>
      <c r="V262" s="27" t="s">
        <v>737</v>
      </c>
      <c r="W262" s="27" t="s">
        <v>3361</v>
      </c>
      <c r="X262" s="27" t="s">
        <v>2898</v>
      </c>
      <c r="Y262" s="23" t="str">
        <f t="shared" si="7"/>
        <v>Collinston | Box Elder</v>
      </c>
      <c r="Z262" s="33">
        <v>2735</v>
      </c>
      <c r="AA262" s="27" t="s">
        <v>256</v>
      </c>
      <c r="AB262" s="27" t="s">
        <v>1</v>
      </c>
      <c r="AC262" s="27" t="s">
        <v>2910</v>
      </c>
      <c r="AD262" s="23" t="str">
        <f t="shared" si="8"/>
        <v>East Themopolis | Hot Springs</v>
      </c>
    </row>
    <row r="263" spans="1:30" s="23" customFormat="1">
      <c r="A263" s="33">
        <v>453</v>
      </c>
      <c r="B263" s="27" t="s">
        <v>3244</v>
      </c>
      <c r="C263" s="27" t="s">
        <v>3245</v>
      </c>
      <c r="D263" s="27" t="s">
        <v>339</v>
      </c>
      <c r="E263" s="23" t="str">
        <f t="shared" si="4"/>
        <v>Breckenridge | Summit</v>
      </c>
      <c r="F263" s="33">
        <v>945</v>
      </c>
      <c r="G263" s="27" t="s">
        <v>1609</v>
      </c>
      <c r="H263" s="27" t="s">
        <v>3336</v>
      </c>
      <c r="I263" s="27" t="s">
        <v>384</v>
      </c>
      <c r="J263" s="23" t="str">
        <f t="shared" si="10"/>
        <v>Bozeman Hot Springs | Gallatin</v>
      </c>
      <c r="K263" s="33">
        <v>1502</v>
      </c>
      <c r="L263" s="27" t="s">
        <v>708</v>
      </c>
      <c r="M263" s="27" t="s">
        <v>338</v>
      </c>
      <c r="N263" s="27" t="s">
        <v>408</v>
      </c>
      <c r="O263" s="23" t="str">
        <f t="shared" si="5"/>
        <v>Bucyrus | Adams</v>
      </c>
      <c r="P263" s="33">
        <v>1924</v>
      </c>
      <c r="Q263" s="27" t="s">
        <v>736</v>
      </c>
      <c r="R263" s="27" t="s">
        <v>145</v>
      </c>
      <c r="S263" s="27" t="s">
        <v>421</v>
      </c>
      <c r="T263" s="23" t="str">
        <f t="shared" si="6"/>
        <v>Broadland | Beadle</v>
      </c>
      <c r="U263" s="33">
        <v>2568</v>
      </c>
      <c r="V263" s="27" t="s">
        <v>1504</v>
      </c>
      <c r="W263" s="27" t="s">
        <v>242</v>
      </c>
      <c r="X263" s="27" t="s">
        <v>2898</v>
      </c>
      <c r="Y263" s="23" t="str">
        <f t="shared" si="7"/>
        <v>Cooperton | Salt Lake</v>
      </c>
      <c r="Z263" s="33">
        <v>2687</v>
      </c>
      <c r="AA263" s="27" t="s">
        <v>1060</v>
      </c>
      <c r="AB263" s="27" t="s">
        <v>254</v>
      </c>
      <c r="AC263" s="27" t="s">
        <v>2910</v>
      </c>
      <c r="AD263" s="23" t="str">
        <f t="shared" si="8"/>
        <v>Eden | Sweetwater</v>
      </c>
    </row>
    <row r="264" spans="1:30" s="23" customFormat="1">
      <c r="A264" s="33">
        <v>238</v>
      </c>
      <c r="B264" s="27" t="s">
        <v>2144</v>
      </c>
      <c r="C264" s="27" t="s">
        <v>3000</v>
      </c>
      <c r="D264" s="27" t="s">
        <v>339</v>
      </c>
      <c r="E264" s="23" t="str">
        <f t="shared" si="4"/>
        <v>Breen | La Plata</v>
      </c>
      <c r="F264" s="33">
        <v>725</v>
      </c>
      <c r="G264" s="27" t="s">
        <v>3325</v>
      </c>
      <c r="H264" s="27" t="s">
        <v>3020</v>
      </c>
      <c r="I264" s="27" t="s">
        <v>384</v>
      </c>
      <c r="J264" s="23" t="str">
        <f t="shared" si="10"/>
        <v>Brady | Pondera</v>
      </c>
      <c r="K264" s="33">
        <v>1281</v>
      </c>
      <c r="L264" s="27" t="s">
        <v>3365</v>
      </c>
      <c r="M264" s="27" t="s">
        <v>41</v>
      </c>
      <c r="N264" s="27" t="s">
        <v>408</v>
      </c>
      <c r="O264" s="23" t="str">
        <f t="shared" si="5"/>
        <v>Buffalo | Cass</v>
      </c>
      <c r="P264" s="33">
        <v>1966</v>
      </c>
      <c r="Q264" s="27" t="s">
        <v>171</v>
      </c>
      <c r="R264" s="27" t="s">
        <v>171</v>
      </c>
      <c r="S264" s="27" t="s">
        <v>421</v>
      </c>
      <c r="T264" s="23" t="str">
        <f t="shared" si="6"/>
        <v>Brookings | Brookings</v>
      </c>
      <c r="U264" s="33">
        <v>2264</v>
      </c>
      <c r="V264" s="27" t="s">
        <v>743</v>
      </c>
      <c r="W264" s="27" t="s">
        <v>3361</v>
      </c>
      <c r="X264" s="27" t="s">
        <v>2898</v>
      </c>
      <c r="Y264" s="23" t="str">
        <f t="shared" si="7"/>
        <v>Corinne | Box Elder</v>
      </c>
      <c r="Z264" s="33">
        <v>2782</v>
      </c>
      <c r="AA264" s="27" t="s">
        <v>1487</v>
      </c>
      <c r="AB264" s="27" t="s">
        <v>247</v>
      </c>
      <c r="AC264" s="27" t="s">
        <v>2910</v>
      </c>
      <c r="AD264" s="23" t="str">
        <f t="shared" si="8"/>
        <v>Edgerton | Natrona</v>
      </c>
    </row>
    <row r="265" spans="1:30" s="23" customFormat="1">
      <c r="A265" s="33">
        <v>471</v>
      </c>
      <c r="B265" s="27" t="s">
        <v>2750</v>
      </c>
      <c r="C265" s="27" t="s">
        <v>3049</v>
      </c>
      <c r="D265" s="27" t="s">
        <v>339</v>
      </c>
      <c r="E265" s="23" t="str">
        <f t="shared" si="4"/>
        <v>Briggsdale | Weld</v>
      </c>
      <c r="F265" s="33">
        <v>1146</v>
      </c>
      <c r="G265" s="27" t="s">
        <v>2602</v>
      </c>
      <c r="H265" s="27" t="s">
        <v>2885</v>
      </c>
      <c r="I265" s="27" t="s">
        <v>384</v>
      </c>
      <c r="J265" s="23" t="str">
        <f t="shared" si="10"/>
        <v>Brandenberg | Rosebud</v>
      </c>
      <c r="K265" s="33">
        <v>1232</v>
      </c>
      <c r="L265" s="27" t="s">
        <v>777</v>
      </c>
      <c r="M265" s="27" t="s">
        <v>3261</v>
      </c>
      <c r="N265" s="27" t="s">
        <v>408</v>
      </c>
      <c r="O265" s="23" t="str">
        <f t="shared" si="5"/>
        <v>Burlington | Ward</v>
      </c>
      <c r="P265" s="33">
        <v>1970</v>
      </c>
      <c r="Q265" s="27" t="s">
        <v>877</v>
      </c>
      <c r="R265" s="27" t="s">
        <v>171</v>
      </c>
      <c r="S265" s="27" t="s">
        <v>421</v>
      </c>
      <c r="T265" s="23" t="str">
        <f t="shared" si="6"/>
        <v>Bruce | Brookings</v>
      </c>
      <c r="U265" s="33">
        <v>2205</v>
      </c>
      <c r="V265" s="27" t="s">
        <v>213</v>
      </c>
      <c r="W265" s="27" t="s">
        <v>3001</v>
      </c>
      <c r="X265" s="27" t="s">
        <v>2898</v>
      </c>
      <c r="Y265" s="23" t="str">
        <f t="shared" si="7"/>
        <v>Cornish | Cache</v>
      </c>
      <c r="Z265" s="33">
        <v>2750</v>
      </c>
      <c r="AA265" s="27" t="s">
        <v>1344</v>
      </c>
      <c r="AB265" s="27" t="s">
        <v>260</v>
      </c>
      <c r="AC265" s="27" t="s">
        <v>2910</v>
      </c>
      <c r="AD265" s="23" t="str">
        <f t="shared" si="8"/>
        <v>Egbert | Laramie</v>
      </c>
    </row>
    <row r="266" spans="1:30" s="23" customFormat="1">
      <c r="A266" s="33">
        <v>3</v>
      </c>
      <c r="B266" s="27" t="s">
        <v>724</v>
      </c>
      <c r="C266" s="27" t="s">
        <v>338</v>
      </c>
      <c r="D266" s="27" t="s">
        <v>339</v>
      </c>
      <c r="E266" s="23" t="str">
        <f t="shared" si="4"/>
        <v>Brighton | Adams</v>
      </c>
      <c r="F266" s="33">
        <v>819</v>
      </c>
      <c r="G266" s="27" t="s">
        <v>947</v>
      </c>
      <c r="H266" s="27" t="s">
        <v>3055</v>
      </c>
      <c r="I266" s="27" t="s">
        <v>384</v>
      </c>
      <c r="J266" s="23" t="str">
        <f t="shared" si="10"/>
        <v>Bridger | Carbon</v>
      </c>
      <c r="K266" s="33">
        <v>1347</v>
      </c>
      <c r="L266" s="27" t="s">
        <v>1739</v>
      </c>
      <c r="M266" s="27" t="s">
        <v>56</v>
      </c>
      <c r="N266" s="27" t="s">
        <v>408</v>
      </c>
      <c r="O266" s="23" t="str">
        <f t="shared" si="5"/>
        <v>Burnstad | McIntosh</v>
      </c>
      <c r="P266" s="33">
        <v>2126</v>
      </c>
      <c r="Q266" s="27" t="s">
        <v>1855</v>
      </c>
      <c r="R266" s="27" t="s">
        <v>202</v>
      </c>
      <c r="S266" s="27" t="s">
        <v>421</v>
      </c>
      <c r="T266" s="23" t="str">
        <f t="shared" si="6"/>
        <v>Bryant | Hamlin</v>
      </c>
      <c r="U266" s="33">
        <v>2987</v>
      </c>
      <c r="V266" s="27" t="s">
        <v>1509</v>
      </c>
      <c r="W266" s="27" t="s">
        <v>242</v>
      </c>
      <c r="X266" s="27" t="s">
        <v>2898</v>
      </c>
      <c r="Y266" s="23" t="str">
        <f t="shared" si="7"/>
        <v>Cottonwood | Salt Lake</v>
      </c>
      <c r="Z266" s="33">
        <v>2818</v>
      </c>
      <c r="AA266" s="27" t="s">
        <v>881</v>
      </c>
      <c r="AB266" s="27" t="s">
        <v>3055</v>
      </c>
      <c r="AC266" s="27" t="s">
        <v>2910</v>
      </c>
      <c r="AD266" s="23" t="str">
        <f t="shared" si="8"/>
        <v>Elk Mountain | Carbon</v>
      </c>
    </row>
    <row r="267" spans="1:30" s="23" customFormat="1">
      <c r="A267" s="33">
        <v>2951</v>
      </c>
      <c r="B267" s="27" t="s">
        <v>724</v>
      </c>
      <c r="C267" s="27" t="s">
        <v>3049</v>
      </c>
      <c r="D267" s="27" t="s">
        <v>339</v>
      </c>
      <c r="E267" s="23" t="str">
        <f t="shared" ref="E267:E330" si="11">B267&amp;" | "&amp;C267</f>
        <v>Brighton | Weld</v>
      </c>
      <c r="F267" s="33">
        <v>698</v>
      </c>
      <c r="G267" s="27" t="s">
        <v>2365</v>
      </c>
      <c r="H267" s="27" t="s">
        <v>3224</v>
      </c>
      <c r="I267" s="27" t="s">
        <v>384</v>
      </c>
      <c r="J267" s="23" t="str">
        <f t="shared" si="10"/>
        <v>Brisbin | Park</v>
      </c>
      <c r="K267" s="33">
        <v>1539</v>
      </c>
      <c r="L267" s="27" t="s">
        <v>88</v>
      </c>
      <c r="M267" s="27" t="s">
        <v>89</v>
      </c>
      <c r="N267" s="27" t="s">
        <v>408</v>
      </c>
      <c r="O267" s="23" t="str">
        <f t="shared" ref="O267:O330" si="12">L267&amp;" | "&amp;M267</f>
        <v>Burt | Hettinger</v>
      </c>
      <c r="P267" s="33">
        <v>2156</v>
      </c>
      <c r="Q267" s="27" t="s">
        <v>3365</v>
      </c>
      <c r="R267" s="27" t="s">
        <v>106</v>
      </c>
      <c r="S267" s="27" t="s">
        <v>421</v>
      </c>
      <c r="T267" s="23" t="str">
        <f t="shared" ref="T267:T330" si="13">Q267&amp;" | "&amp;R267</f>
        <v>Buffalo | Harding</v>
      </c>
      <c r="U267" s="33">
        <v>2452</v>
      </c>
      <c r="V267" s="27" t="s">
        <v>1436</v>
      </c>
      <c r="W267" s="27" t="s">
        <v>3219</v>
      </c>
      <c r="X267" s="27" t="s">
        <v>2898</v>
      </c>
      <c r="Y267" s="23" t="str">
        <f t="shared" ref="Y267:Y330" si="14">V267&amp;" | "&amp;W267</f>
        <v>Croydon | Morgan</v>
      </c>
      <c r="Z267" s="33">
        <v>2819</v>
      </c>
      <c r="AA267" s="27" t="s">
        <v>886</v>
      </c>
      <c r="AB267" s="27" t="s">
        <v>3055</v>
      </c>
      <c r="AC267" s="27" t="s">
        <v>2910</v>
      </c>
      <c r="AD267" s="23" t="str">
        <f t="shared" ref="AD267:AD330" si="15">AA267&amp;" | "&amp;AB267</f>
        <v>Elmo | Carbon</v>
      </c>
    </row>
    <row r="268" spans="1:30" s="23" customFormat="1">
      <c r="A268" s="33">
        <v>396</v>
      </c>
      <c r="B268" s="27" t="s">
        <v>3229</v>
      </c>
      <c r="C268" s="27" t="s">
        <v>3230</v>
      </c>
      <c r="D268" s="27" t="s">
        <v>339</v>
      </c>
      <c r="E268" s="23" t="str">
        <f t="shared" si="11"/>
        <v>Bristol | Prowers</v>
      </c>
      <c r="F268" s="33">
        <v>731</v>
      </c>
      <c r="G268" s="27" t="s">
        <v>3326</v>
      </c>
      <c r="H268" s="27" t="s">
        <v>3069</v>
      </c>
      <c r="I268" s="27" t="s">
        <v>384</v>
      </c>
      <c r="J268" s="23" t="str">
        <f t="shared" ref="J268:J331" si="16">G268&amp;" | "&amp;H268</f>
        <v>Broadus | Powder River</v>
      </c>
      <c r="K268" s="33"/>
      <c r="L268" s="26" t="s">
        <v>3362</v>
      </c>
      <c r="M268" s="27" t="s">
        <v>3043</v>
      </c>
      <c r="N268" s="27" t="s">
        <v>408</v>
      </c>
      <c r="O268" s="23" t="str">
        <f t="shared" si="12"/>
        <v>Butte | McLean</v>
      </c>
      <c r="P268" s="33">
        <v>1944</v>
      </c>
      <c r="Q268" s="27" t="s">
        <v>1382</v>
      </c>
      <c r="R268" s="27" t="s">
        <v>3162</v>
      </c>
      <c r="S268" s="27" t="s">
        <v>421</v>
      </c>
      <c r="T268" s="23" t="str">
        <f t="shared" si="13"/>
        <v>Buffalo Gap | Custer</v>
      </c>
      <c r="U268" s="33">
        <v>2512</v>
      </c>
      <c r="V268" s="27" t="s">
        <v>2175</v>
      </c>
      <c r="W268" s="27" t="s">
        <v>3250</v>
      </c>
      <c r="X268" s="27" t="s">
        <v>2898</v>
      </c>
      <c r="Y268" s="23" t="str">
        <f t="shared" si="14"/>
        <v>Dammeron Valley | Washington</v>
      </c>
      <c r="Z268" s="33">
        <v>2801</v>
      </c>
      <c r="AA268" s="27" t="s">
        <v>799</v>
      </c>
      <c r="AB268" s="27" t="s">
        <v>3014</v>
      </c>
      <c r="AC268" s="27" t="s">
        <v>2910</v>
      </c>
      <c r="AD268" s="23" t="str">
        <f t="shared" si="15"/>
        <v>Emblem | Big Horn</v>
      </c>
    </row>
    <row r="269" spans="1:30" s="23" customFormat="1">
      <c r="A269" s="33">
        <v>135</v>
      </c>
      <c r="B269" s="27" t="s">
        <v>1555</v>
      </c>
      <c r="C269" s="27" t="s">
        <v>3176</v>
      </c>
      <c r="D269" s="27" t="s">
        <v>339</v>
      </c>
      <c r="E269" s="23" t="str">
        <f t="shared" si="11"/>
        <v>Broadmoor | El Paso</v>
      </c>
      <c r="F269" s="33">
        <v>1071</v>
      </c>
      <c r="G269" s="27" t="s">
        <v>3</v>
      </c>
      <c r="H269" s="27" t="s">
        <v>4</v>
      </c>
      <c r="I269" s="27" t="s">
        <v>384</v>
      </c>
      <c r="J269" s="23" t="str">
        <f t="shared" si="16"/>
        <v>Broadview | Yellowstone</v>
      </c>
      <c r="K269" s="33">
        <v>1204</v>
      </c>
      <c r="L269" s="27" t="s">
        <v>29</v>
      </c>
      <c r="M269" s="27" t="s">
        <v>30</v>
      </c>
      <c r="N269" s="27" t="s">
        <v>408</v>
      </c>
      <c r="O269" s="23" t="str">
        <f t="shared" si="12"/>
        <v>Buxton | Traill</v>
      </c>
      <c r="P269" s="33">
        <v>1723</v>
      </c>
      <c r="Q269" s="27" t="s">
        <v>2504</v>
      </c>
      <c r="R269" s="27" t="s">
        <v>124</v>
      </c>
      <c r="S269" s="27" t="s">
        <v>421</v>
      </c>
      <c r="T269" s="23" t="str">
        <f t="shared" si="13"/>
        <v>Buffalo Ridge | Minnehaha</v>
      </c>
      <c r="U269" s="33">
        <v>2566</v>
      </c>
      <c r="V269" s="27" t="s">
        <v>1515</v>
      </c>
      <c r="W269" s="27" t="s">
        <v>242</v>
      </c>
      <c r="X269" s="27" t="s">
        <v>2898</v>
      </c>
      <c r="Y269" s="23" t="str">
        <f t="shared" si="14"/>
        <v>Darper | Salt Lake</v>
      </c>
      <c r="Z269" s="33">
        <v>2820</v>
      </c>
      <c r="AA269" s="27" t="s">
        <v>891</v>
      </c>
      <c r="AB269" s="27" t="s">
        <v>3055</v>
      </c>
      <c r="AC269" s="27" t="s">
        <v>2910</v>
      </c>
      <c r="AD269" s="23" t="str">
        <f t="shared" si="15"/>
        <v>Encampment | Carbon</v>
      </c>
    </row>
    <row r="270" spans="1:30" s="23" customFormat="1">
      <c r="A270" s="33">
        <v>2916</v>
      </c>
      <c r="B270" s="27" t="s">
        <v>1673</v>
      </c>
      <c r="C270" s="27" t="s">
        <v>2992</v>
      </c>
      <c r="D270" s="27" t="s">
        <v>339</v>
      </c>
      <c r="E270" s="23" t="str">
        <f t="shared" si="11"/>
        <v>Brookside | Fremont</v>
      </c>
      <c r="F270" s="33">
        <v>772</v>
      </c>
      <c r="G270" s="27" t="s">
        <v>2575</v>
      </c>
      <c r="H270" s="27" t="s">
        <v>3016</v>
      </c>
      <c r="I270" s="27" t="s">
        <v>384</v>
      </c>
      <c r="J270" s="23" t="str">
        <f t="shared" si="16"/>
        <v>Brockton | Roosevelt</v>
      </c>
      <c r="K270" s="33">
        <v>1303</v>
      </c>
      <c r="L270" s="27" t="s">
        <v>1200</v>
      </c>
      <c r="M270" s="27" t="s">
        <v>45</v>
      </c>
      <c r="N270" s="27" t="s">
        <v>408</v>
      </c>
      <c r="O270" s="23" t="str">
        <f t="shared" si="12"/>
        <v>Calio | Cavalier</v>
      </c>
      <c r="P270" s="33">
        <v>1730</v>
      </c>
      <c r="Q270" s="27" t="s">
        <v>2507</v>
      </c>
      <c r="R270" s="27" t="s">
        <v>124</v>
      </c>
      <c r="S270" s="27" t="s">
        <v>421</v>
      </c>
      <c r="T270" s="23" t="str">
        <f t="shared" si="13"/>
        <v>Buffalo Trading Post | Minnehaha</v>
      </c>
      <c r="U270" s="33">
        <v>2470</v>
      </c>
      <c r="V270" s="27" t="s">
        <v>1828</v>
      </c>
      <c r="W270" s="27" t="s">
        <v>3245</v>
      </c>
      <c r="X270" s="27" t="s">
        <v>2898</v>
      </c>
      <c r="Y270" s="23" t="str">
        <f t="shared" si="14"/>
        <v>Deer Valley | Summit</v>
      </c>
      <c r="Z270" s="33">
        <v>2861</v>
      </c>
      <c r="AA270" s="27" t="s">
        <v>1093</v>
      </c>
      <c r="AB270" s="27" t="s">
        <v>2992</v>
      </c>
      <c r="AC270" s="27" t="s">
        <v>2910</v>
      </c>
      <c r="AD270" s="23" t="str">
        <f t="shared" si="15"/>
        <v>Ethete | Fremont</v>
      </c>
    </row>
    <row r="271" spans="1:30" s="23" customFormat="1">
      <c r="A271" s="33">
        <v>531</v>
      </c>
      <c r="B271" s="27" t="s">
        <v>1164</v>
      </c>
      <c r="C271" s="27" t="s">
        <v>3155</v>
      </c>
      <c r="D271" s="27" t="s">
        <v>339</v>
      </c>
      <c r="E271" s="23" t="str">
        <f t="shared" si="11"/>
        <v>Brookvale | Clear Creek</v>
      </c>
      <c r="F271" s="33">
        <v>638</v>
      </c>
      <c r="G271" s="27" t="s">
        <v>2247</v>
      </c>
      <c r="H271" s="27" t="s">
        <v>3078</v>
      </c>
      <c r="I271" s="27" t="s">
        <v>384</v>
      </c>
      <c r="J271" s="23" t="str">
        <f t="shared" si="16"/>
        <v>Brockway | McCone</v>
      </c>
      <c r="K271" s="33">
        <v>1304</v>
      </c>
      <c r="L271" s="27" t="s">
        <v>1205</v>
      </c>
      <c r="M271" s="27" t="s">
        <v>45</v>
      </c>
      <c r="N271" s="27" t="s">
        <v>408</v>
      </c>
      <c r="O271" s="23" t="str">
        <f t="shared" si="12"/>
        <v>Calvin | Cavalier</v>
      </c>
      <c r="P271" s="33">
        <v>1932</v>
      </c>
      <c r="Q271" s="27" t="s">
        <v>1325</v>
      </c>
      <c r="R271" s="27" t="s">
        <v>125</v>
      </c>
      <c r="S271" s="27" t="s">
        <v>421</v>
      </c>
      <c r="T271" s="23" t="str">
        <f t="shared" si="13"/>
        <v>Bullhead | Corson</v>
      </c>
      <c r="U271" s="33">
        <v>2445</v>
      </c>
      <c r="V271" s="27" t="s">
        <v>3164</v>
      </c>
      <c r="W271" s="27" t="s">
        <v>230</v>
      </c>
      <c r="X271" s="27" t="s">
        <v>2898</v>
      </c>
      <c r="Y271" s="23" t="str">
        <f t="shared" si="14"/>
        <v>Delta | Millard</v>
      </c>
      <c r="Z271" s="33">
        <v>2764</v>
      </c>
      <c r="AA271" s="27" t="s">
        <v>1406</v>
      </c>
      <c r="AB271" s="27" t="s">
        <v>3205</v>
      </c>
      <c r="AC271" s="27" t="s">
        <v>2910</v>
      </c>
      <c r="AD271" s="23" t="str">
        <f t="shared" si="15"/>
        <v>Etna | Lincoln</v>
      </c>
    </row>
    <row r="272" spans="1:30" s="23" customFormat="1">
      <c r="A272" s="33">
        <v>40</v>
      </c>
      <c r="B272" s="27" t="s">
        <v>3148</v>
      </c>
      <c r="C272" s="27" t="s">
        <v>3148</v>
      </c>
      <c r="D272" s="27" t="s">
        <v>339</v>
      </c>
      <c r="E272" s="23" t="str">
        <f t="shared" si="11"/>
        <v>Broomfield | Broomfield</v>
      </c>
      <c r="F272" s="33">
        <v>910</v>
      </c>
      <c r="G272" s="27" t="s">
        <v>1381</v>
      </c>
      <c r="H272" s="27" t="s">
        <v>3282</v>
      </c>
      <c r="I272" s="27" t="s">
        <v>384</v>
      </c>
      <c r="J272" s="23" t="str">
        <f t="shared" si="16"/>
        <v>Brooks | Fergus</v>
      </c>
      <c r="K272" s="33">
        <v>1197</v>
      </c>
      <c r="L272" s="27" t="s">
        <v>2471</v>
      </c>
      <c r="M272" s="27" t="s">
        <v>3196</v>
      </c>
      <c r="N272" s="27" t="s">
        <v>408</v>
      </c>
      <c r="O272" s="23" t="str">
        <f t="shared" si="12"/>
        <v>Cando | Towner</v>
      </c>
      <c r="P272" s="33">
        <v>2092</v>
      </c>
      <c r="Q272" s="27" t="s">
        <v>1223</v>
      </c>
      <c r="R272" s="27" t="s">
        <v>195</v>
      </c>
      <c r="S272" s="27" t="s">
        <v>421</v>
      </c>
      <c r="T272" s="23" t="str">
        <f t="shared" si="13"/>
        <v>Burbank | Clay</v>
      </c>
      <c r="U272" s="33">
        <v>2257</v>
      </c>
      <c r="V272" s="27" t="s">
        <v>747</v>
      </c>
      <c r="W272" s="27" t="s">
        <v>3361</v>
      </c>
      <c r="X272" s="27" t="s">
        <v>2898</v>
      </c>
      <c r="Y272" s="23" t="str">
        <f t="shared" si="14"/>
        <v>Deweyville | Box Elder</v>
      </c>
      <c r="Z272" s="33">
        <v>2866</v>
      </c>
      <c r="AA272" s="27" t="s">
        <v>1871</v>
      </c>
      <c r="AB272" s="27" t="s">
        <v>2959</v>
      </c>
      <c r="AC272" s="27" t="s">
        <v>2910</v>
      </c>
      <c r="AD272" s="23" t="str">
        <f t="shared" si="15"/>
        <v>Evanston | Uintah</v>
      </c>
    </row>
    <row r="273" spans="1:30" s="23" customFormat="1">
      <c r="A273" s="33">
        <v>355</v>
      </c>
      <c r="B273" s="27" t="s">
        <v>3218</v>
      </c>
      <c r="C273" s="27" t="s">
        <v>3219</v>
      </c>
      <c r="D273" s="27" t="s">
        <v>339</v>
      </c>
      <c r="E273" s="23" t="str">
        <f t="shared" si="11"/>
        <v>Brush | Morgan</v>
      </c>
      <c r="F273" s="33">
        <v>1148</v>
      </c>
      <c r="G273" s="27" t="s">
        <v>566</v>
      </c>
      <c r="H273" s="27" t="s">
        <v>3022</v>
      </c>
      <c r="I273" s="27" t="s">
        <v>384</v>
      </c>
      <c r="J273" s="23" t="str">
        <f t="shared" si="16"/>
        <v>Browning | Glacier</v>
      </c>
      <c r="K273" s="33">
        <v>1412</v>
      </c>
      <c r="L273" s="27" t="s">
        <v>2376</v>
      </c>
      <c r="M273" s="27" t="s">
        <v>66</v>
      </c>
      <c r="N273" s="27" t="s">
        <v>408</v>
      </c>
      <c r="O273" s="23" t="str">
        <f t="shared" si="12"/>
        <v>Cannon Ball | Sioux</v>
      </c>
      <c r="P273" s="33">
        <v>2040</v>
      </c>
      <c r="Q273" s="27" t="s">
        <v>1649</v>
      </c>
      <c r="R273" s="27" t="s">
        <v>185</v>
      </c>
      <c r="S273" s="27" t="s">
        <v>421</v>
      </c>
      <c r="T273" s="23" t="str">
        <f t="shared" si="13"/>
        <v>Burdock | Fall River</v>
      </c>
      <c r="U273" s="33">
        <v>3011</v>
      </c>
      <c r="V273" s="27" t="s">
        <v>2060</v>
      </c>
      <c r="W273" s="27" t="s">
        <v>244</v>
      </c>
      <c r="X273" s="27" t="s">
        <v>2898</v>
      </c>
      <c r="Y273" s="23" t="str">
        <f t="shared" si="14"/>
        <v>Draper | Utah</v>
      </c>
      <c r="Z273" s="33">
        <v>2783</v>
      </c>
      <c r="AA273" s="27" t="s">
        <v>1492</v>
      </c>
      <c r="AB273" s="27" t="s">
        <v>247</v>
      </c>
      <c r="AC273" s="27" t="s">
        <v>2910</v>
      </c>
      <c r="AD273" s="23" t="str">
        <f t="shared" si="15"/>
        <v>Evansville | Natrona</v>
      </c>
    </row>
    <row r="274" spans="1:30" s="23" customFormat="1">
      <c r="A274" s="33">
        <v>55</v>
      </c>
      <c r="B274" s="27" t="s">
        <v>3149</v>
      </c>
      <c r="C274" s="27" t="s">
        <v>3150</v>
      </c>
      <c r="D274" s="27" t="s">
        <v>339</v>
      </c>
      <c r="E274" s="23" t="str">
        <f t="shared" si="11"/>
        <v>Buena Vista | Chaffee</v>
      </c>
      <c r="F274" s="33">
        <v>957</v>
      </c>
      <c r="G274" s="27" t="s">
        <v>1664</v>
      </c>
      <c r="H274" s="27" t="s">
        <v>3072</v>
      </c>
      <c r="I274" s="27" t="s">
        <v>384</v>
      </c>
      <c r="J274" s="23" t="str">
        <f t="shared" si="16"/>
        <v>Brusett | Garfield</v>
      </c>
      <c r="K274" s="33">
        <v>1575</v>
      </c>
      <c r="L274" s="27" t="s">
        <v>2066</v>
      </c>
      <c r="M274" s="27" t="s">
        <v>96</v>
      </c>
      <c r="N274" s="27" t="s">
        <v>408</v>
      </c>
      <c r="O274" s="23" t="str">
        <f t="shared" si="12"/>
        <v>Canton City | Pembina</v>
      </c>
      <c r="P274" s="33">
        <v>2096</v>
      </c>
      <c r="Q274" s="27" t="s">
        <v>37</v>
      </c>
      <c r="R274" s="27" t="s">
        <v>196</v>
      </c>
      <c r="S274" s="27" t="s">
        <v>421</v>
      </c>
      <c r="T274" s="23" t="str">
        <f t="shared" si="13"/>
        <v>Burke | Gregory</v>
      </c>
      <c r="U274" s="33">
        <v>3194</v>
      </c>
      <c r="V274" s="27" t="s">
        <v>2957</v>
      </c>
      <c r="W274" s="27" t="s">
        <v>2957</v>
      </c>
      <c r="X274" s="27" t="s">
        <v>2898</v>
      </c>
      <c r="Y274" s="23" t="str">
        <f t="shared" si="14"/>
        <v>Duchesne | Duchesne</v>
      </c>
      <c r="Z274" s="33">
        <v>2765</v>
      </c>
      <c r="AA274" s="27" t="s">
        <v>3275</v>
      </c>
      <c r="AB274" s="27" t="s">
        <v>3205</v>
      </c>
      <c r="AC274" s="27" t="s">
        <v>2910</v>
      </c>
      <c r="AD274" s="23" t="str">
        <f t="shared" si="15"/>
        <v>Fairview | Lincoln</v>
      </c>
    </row>
    <row r="275" spans="1:30" s="23" customFormat="1">
      <c r="A275" s="33">
        <v>205</v>
      </c>
      <c r="B275" s="27" t="s">
        <v>1955</v>
      </c>
      <c r="C275" s="27" t="s">
        <v>3194</v>
      </c>
      <c r="D275" s="27" t="s">
        <v>339</v>
      </c>
      <c r="E275" s="23" t="str">
        <f t="shared" si="11"/>
        <v>Buffalo Creek | Jefferson</v>
      </c>
      <c r="F275" s="33">
        <v>1014</v>
      </c>
      <c r="G275" s="27" t="s">
        <v>3365</v>
      </c>
      <c r="H275" s="27" t="s">
        <v>3364</v>
      </c>
      <c r="I275" s="27" t="s">
        <v>384</v>
      </c>
      <c r="J275" s="23" t="str">
        <f t="shared" si="16"/>
        <v>Buffalo | Judith Basin</v>
      </c>
      <c r="K275" s="33">
        <v>1458</v>
      </c>
      <c r="L275" s="27" t="s">
        <v>907</v>
      </c>
      <c r="M275" s="27" t="s">
        <v>74</v>
      </c>
      <c r="N275" s="27" t="s">
        <v>408</v>
      </c>
      <c r="O275" s="23" t="str">
        <f t="shared" si="12"/>
        <v>Carbury | Bottineau</v>
      </c>
      <c r="P275" s="33">
        <v>1969</v>
      </c>
      <c r="Q275" s="27" t="s">
        <v>879</v>
      </c>
      <c r="R275" s="27" t="s">
        <v>171</v>
      </c>
      <c r="S275" s="27" t="s">
        <v>421</v>
      </c>
      <c r="T275" s="23" t="str">
        <f t="shared" si="13"/>
        <v>Bushnell | Brookings</v>
      </c>
      <c r="U275" s="33">
        <v>2984</v>
      </c>
      <c r="V275" s="27" t="s">
        <v>2972</v>
      </c>
      <c r="W275" s="27" t="s">
        <v>229</v>
      </c>
      <c r="X275" s="27" t="s">
        <v>2898</v>
      </c>
      <c r="Y275" s="23" t="str">
        <f t="shared" si="14"/>
        <v>Duck Creek | Kane</v>
      </c>
      <c r="Z275" s="33">
        <v>2688</v>
      </c>
      <c r="AA275" s="27" t="s">
        <v>1763</v>
      </c>
      <c r="AB275" s="27" t="s">
        <v>254</v>
      </c>
      <c r="AC275" s="27" t="s">
        <v>2910</v>
      </c>
      <c r="AD275" s="23" t="str">
        <f t="shared" si="15"/>
        <v>Farson | Sweetwater</v>
      </c>
    </row>
    <row r="276" spans="1:30" s="23" customFormat="1">
      <c r="A276" s="33">
        <v>228</v>
      </c>
      <c r="B276" s="27" t="s">
        <v>777</v>
      </c>
      <c r="C276" s="27" t="s">
        <v>3153</v>
      </c>
      <c r="D276" s="27" t="s">
        <v>339</v>
      </c>
      <c r="E276" s="23" t="str">
        <f t="shared" si="11"/>
        <v>Burlington | Kit Carson</v>
      </c>
      <c r="F276" s="33">
        <v>1147</v>
      </c>
      <c r="G276" s="27" t="s">
        <v>779</v>
      </c>
      <c r="H276" s="27" t="s">
        <v>3014</v>
      </c>
      <c r="I276" s="27" t="s">
        <v>384</v>
      </c>
      <c r="J276" s="23" t="str">
        <f t="shared" si="16"/>
        <v>Busby | Big Horn</v>
      </c>
      <c r="K276" s="33">
        <v>1233</v>
      </c>
      <c r="L276" s="27" t="s">
        <v>2573</v>
      </c>
      <c r="M276" s="27" t="s">
        <v>3261</v>
      </c>
      <c r="N276" s="27" t="s">
        <v>408</v>
      </c>
      <c r="O276" s="23" t="str">
        <f t="shared" si="12"/>
        <v>Carpio | Ward</v>
      </c>
      <c r="P276" s="33">
        <v>1974</v>
      </c>
      <c r="Q276" s="27" t="s">
        <v>1443</v>
      </c>
      <c r="R276" s="27" t="s">
        <v>173</v>
      </c>
      <c r="S276" s="27" t="s">
        <v>421</v>
      </c>
      <c r="T276" s="23" t="str">
        <f t="shared" si="13"/>
        <v>Butler | Day</v>
      </c>
      <c r="U276" s="33">
        <v>2479</v>
      </c>
      <c r="V276" s="27" t="s">
        <v>233</v>
      </c>
      <c r="W276" s="27" t="s">
        <v>234</v>
      </c>
      <c r="X276" s="27" t="s">
        <v>2898</v>
      </c>
      <c r="Y276" s="23" t="str">
        <f t="shared" si="14"/>
        <v>Dugway | Tooele</v>
      </c>
      <c r="Z276" s="33">
        <v>2766</v>
      </c>
      <c r="AA276" s="27" t="s">
        <v>1413</v>
      </c>
      <c r="AB276" s="27" t="s">
        <v>3205</v>
      </c>
      <c r="AC276" s="27" t="s">
        <v>2910</v>
      </c>
      <c r="AD276" s="23" t="str">
        <f t="shared" si="15"/>
        <v>Fontenelle | Lincoln</v>
      </c>
    </row>
    <row r="277" spans="1:30" s="23" customFormat="1">
      <c r="A277" s="33">
        <v>124</v>
      </c>
      <c r="B277" s="27" t="s">
        <v>1330</v>
      </c>
      <c r="C277" s="27" t="s">
        <v>3171</v>
      </c>
      <c r="D277" s="27" t="s">
        <v>339</v>
      </c>
      <c r="E277" s="23" t="str">
        <f t="shared" si="11"/>
        <v>Burns | Eagle</v>
      </c>
      <c r="F277" s="33">
        <v>997</v>
      </c>
      <c r="G277" s="27" t="s">
        <v>3362</v>
      </c>
      <c r="H277" s="27" t="s">
        <v>3276</v>
      </c>
      <c r="I277" s="27" t="s">
        <v>384</v>
      </c>
      <c r="J277" s="23" t="str">
        <f t="shared" si="16"/>
        <v>Butte | Silver Bow</v>
      </c>
      <c r="K277" s="33">
        <v>1491</v>
      </c>
      <c r="L277" s="27" t="s">
        <v>81</v>
      </c>
      <c r="M277" s="27" t="s">
        <v>82</v>
      </c>
      <c r="N277" s="27" t="s">
        <v>408</v>
      </c>
      <c r="O277" s="23" t="str">
        <f t="shared" si="12"/>
        <v>Carrington City | Foster</v>
      </c>
      <c r="P277" s="33">
        <v>1707</v>
      </c>
      <c r="Q277" s="27" t="s">
        <v>2083</v>
      </c>
      <c r="R277" s="27" t="s">
        <v>3192</v>
      </c>
      <c r="S277" s="27" t="s">
        <v>421</v>
      </c>
      <c r="T277" s="23" t="str">
        <f t="shared" si="13"/>
        <v>Cactus Flat | Jackson</v>
      </c>
      <c r="U277" s="33">
        <v>2293</v>
      </c>
      <c r="V277" s="27" t="s">
        <v>981</v>
      </c>
      <c r="W277" s="27" t="s">
        <v>221</v>
      </c>
      <c r="X277" s="27" t="s">
        <v>2898</v>
      </c>
      <c r="Y277" s="23" t="str">
        <f t="shared" si="14"/>
        <v>Dutch John | Daggett</v>
      </c>
      <c r="Z277" s="33">
        <v>2867</v>
      </c>
      <c r="AA277" s="27" t="s">
        <v>1875</v>
      </c>
      <c r="AB277" s="27" t="s">
        <v>2959</v>
      </c>
      <c r="AC277" s="27" t="s">
        <v>2910</v>
      </c>
      <c r="AD277" s="23" t="str">
        <f t="shared" si="15"/>
        <v>Fort Bridger | Uintah</v>
      </c>
    </row>
    <row r="278" spans="1:30" s="23" customFormat="1">
      <c r="A278" s="33">
        <v>10</v>
      </c>
      <c r="B278" s="27" t="s">
        <v>3136</v>
      </c>
      <c r="C278" s="27" t="s">
        <v>3137</v>
      </c>
      <c r="D278" s="27" t="s">
        <v>339</v>
      </c>
      <c r="E278" s="23" t="str">
        <f t="shared" si="11"/>
        <v>Byers | Arapahoe</v>
      </c>
      <c r="F278" s="33">
        <v>1084</v>
      </c>
      <c r="G278" s="27" t="s">
        <v>10</v>
      </c>
      <c r="H278" s="27" t="s">
        <v>3080</v>
      </c>
      <c r="I278" s="27" t="s">
        <v>384</v>
      </c>
      <c r="J278" s="23" t="str">
        <f t="shared" si="16"/>
        <v>Bynum | Teton</v>
      </c>
      <c r="K278" s="33">
        <v>1527</v>
      </c>
      <c r="L278" s="27" t="s">
        <v>1507</v>
      </c>
      <c r="M278" s="27" t="s">
        <v>3225</v>
      </c>
      <c r="N278" s="27" t="s">
        <v>408</v>
      </c>
      <c r="O278" s="23" t="str">
        <f t="shared" si="12"/>
        <v>Carson | Grant</v>
      </c>
      <c r="P278" s="33">
        <v>2157</v>
      </c>
      <c r="Q278" s="27" t="s">
        <v>1953</v>
      </c>
      <c r="R278" s="27" t="s">
        <v>106</v>
      </c>
      <c r="S278" s="27" t="s">
        <v>421</v>
      </c>
      <c r="T278" s="23" t="str">
        <f t="shared" si="13"/>
        <v>Camp Crook | Harding</v>
      </c>
      <c r="U278" s="33">
        <v>3012</v>
      </c>
      <c r="V278" s="27" t="s">
        <v>2063</v>
      </c>
      <c r="W278" s="27" t="s">
        <v>244</v>
      </c>
      <c r="X278" s="27" t="s">
        <v>2898</v>
      </c>
      <c r="Y278" s="23" t="str">
        <f t="shared" si="14"/>
        <v>Eagle Mountain | Utah</v>
      </c>
      <c r="Z278" s="33">
        <v>2723</v>
      </c>
      <c r="AA278" s="27" t="s">
        <v>255</v>
      </c>
      <c r="AB278" s="27" t="s">
        <v>245</v>
      </c>
      <c r="AC278" s="27" t="s">
        <v>2910</v>
      </c>
      <c r="AD278" s="23" t="str">
        <f t="shared" si="15"/>
        <v>Fort Laramie | Goshen</v>
      </c>
    </row>
    <row r="279" spans="1:30" s="23" customFormat="1">
      <c r="A279" s="33">
        <v>33</v>
      </c>
      <c r="B279" s="27" t="s">
        <v>3143</v>
      </c>
      <c r="C279" s="27" t="s">
        <v>3144</v>
      </c>
      <c r="D279" s="27" t="s">
        <v>339</v>
      </c>
      <c r="E279" s="23" t="str">
        <f t="shared" si="11"/>
        <v>Caddoa | Bent</v>
      </c>
      <c r="F279" s="33">
        <v>1043</v>
      </c>
      <c r="G279" s="27" t="s">
        <v>2639</v>
      </c>
      <c r="H279" s="27" t="s">
        <v>0</v>
      </c>
      <c r="I279" s="27" t="s">
        <v>384</v>
      </c>
      <c r="J279" s="23" t="str">
        <f t="shared" si="16"/>
        <v>Camas | Sanders</v>
      </c>
      <c r="K279" s="33">
        <v>1354</v>
      </c>
      <c r="L279" s="27" t="s">
        <v>1771</v>
      </c>
      <c r="M279" s="27" t="s">
        <v>3041</v>
      </c>
      <c r="N279" s="27" t="s">
        <v>408</v>
      </c>
      <c r="O279" s="23" t="str">
        <f t="shared" si="12"/>
        <v>Cartwright | McKenzie</v>
      </c>
      <c r="P279" s="33">
        <v>1790</v>
      </c>
      <c r="Q279" s="27" t="s">
        <v>2360</v>
      </c>
      <c r="R279" s="27" t="s">
        <v>135</v>
      </c>
      <c r="S279" s="27" t="s">
        <v>421</v>
      </c>
      <c r="T279" s="23" t="str">
        <f t="shared" si="13"/>
        <v>Canistota | McCook</v>
      </c>
      <c r="U279" s="33">
        <v>2312</v>
      </c>
      <c r="V279" s="27" t="s">
        <v>939</v>
      </c>
      <c r="W279" s="27" t="s">
        <v>3055</v>
      </c>
      <c r="X279" s="27" t="s">
        <v>2898</v>
      </c>
      <c r="Y279" s="23" t="str">
        <f t="shared" si="14"/>
        <v>East Carbon | Carbon</v>
      </c>
      <c r="Z279" s="33">
        <v>2821</v>
      </c>
      <c r="AA279" s="27" t="s">
        <v>896</v>
      </c>
      <c r="AB279" s="27" t="s">
        <v>3055</v>
      </c>
      <c r="AC279" s="27" t="s">
        <v>2910</v>
      </c>
      <c r="AD279" s="23" t="str">
        <f t="shared" si="15"/>
        <v>Fort Steele | Carbon</v>
      </c>
    </row>
    <row r="280" spans="1:30" s="23" customFormat="1">
      <c r="A280" s="33">
        <v>2913</v>
      </c>
      <c r="B280" s="27" t="s">
        <v>1560</v>
      </c>
      <c r="C280" s="27" t="s">
        <v>3176</v>
      </c>
      <c r="D280" s="27" t="s">
        <v>339</v>
      </c>
      <c r="E280" s="23" t="str">
        <f t="shared" si="11"/>
        <v>Cadet Station | El Paso</v>
      </c>
      <c r="F280" s="33">
        <v>641</v>
      </c>
      <c r="G280" s="27" t="s">
        <v>3267</v>
      </c>
      <c r="H280" s="27" t="s">
        <v>3268</v>
      </c>
      <c r="I280" s="27" t="s">
        <v>384</v>
      </c>
      <c r="J280" s="23" t="str">
        <f t="shared" si="16"/>
        <v>Cameron | Madison</v>
      </c>
      <c r="K280" s="33">
        <v>1245</v>
      </c>
      <c r="L280" s="27" t="s">
        <v>2610</v>
      </c>
      <c r="M280" s="27" t="s">
        <v>33</v>
      </c>
      <c r="N280" s="27" t="s">
        <v>408</v>
      </c>
      <c r="O280" s="23" t="str">
        <f t="shared" si="12"/>
        <v>Cathay | Wells</v>
      </c>
      <c r="P280" s="33">
        <v>1712</v>
      </c>
      <c r="Q280" s="27" t="s">
        <v>2482</v>
      </c>
      <c r="R280" s="27" t="s">
        <v>3323</v>
      </c>
      <c r="S280" s="27" t="s">
        <v>421</v>
      </c>
      <c r="T280" s="23" t="str">
        <f t="shared" si="13"/>
        <v>Canova | Miner</v>
      </c>
      <c r="U280" s="33">
        <v>2305</v>
      </c>
      <c r="V280" s="27" t="s">
        <v>1611</v>
      </c>
      <c r="W280" s="27" t="s">
        <v>3090</v>
      </c>
      <c r="X280" s="27" t="s">
        <v>2898</v>
      </c>
      <c r="Y280" s="23" t="str">
        <f t="shared" si="14"/>
        <v>Eastland | San Juan</v>
      </c>
      <c r="Z280" s="33">
        <v>2862</v>
      </c>
      <c r="AA280" s="27" t="s">
        <v>1097</v>
      </c>
      <c r="AB280" s="27" t="s">
        <v>2992</v>
      </c>
      <c r="AC280" s="27" t="s">
        <v>2910</v>
      </c>
      <c r="AD280" s="23" t="str">
        <f t="shared" si="15"/>
        <v>Fort Washakie | Fremont</v>
      </c>
    </row>
    <row r="281" spans="1:30" s="23" customFormat="1">
      <c r="A281" s="33">
        <v>108</v>
      </c>
      <c r="B281" s="27" t="s">
        <v>3166</v>
      </c>
      <c r="C281" s="27" t="s">
        <v>3167</v>
      </c>
      <c r="D281" s="27" t="s">
        <v>339</v>
      </c>
      <c r="E281" s="23" t="str">
        <f t="shared" si="11"/>
        <v>Cahone | Dolores</v>
      </c>
      <c r="F281" s="33">
        <v>619</v>
      </c>
      <c r="G281" s="27" t="s">
        <v>2057</v>
      </c>
      <c r="H281" s="27" t="s">
        <v>3263</v>
      </c>
      <c r="I281" s="27" t="s">
        <v>384</v>
      </c>
      <c r="J281" s="23" t="str">
        <f t="shared" si="16"/>
        <v>Canyon Creek | Lewis and Clark</v>
      </c>
      <c r="K281" s="33">
        <v>1576</v>
      </c>
      <c r="L281" s="27" t="s">
        <v>45</v>
      </c>
      <c r="M281" s="27" t="s">
        <v>96</v>
      </c>
      <c r="N281" s="27" t="s">
        <v>408</v>
      </c>
      <c r="O281" s="23" t="str">
        <f t="shared" si="12"/>
        <v>Cavalier | Pembina</v>
      </c>
      <c r="P281" s="33">
        <v>2132</v>
      </c>
      <c r="Q281" s="27" t="s">
        <v>2283</v>
      </c>
      <c r="R281" s="27" t="s">
        <v>3205</v>
      </c>
      <c r="S281" s="27" t="s">
        <v>421</v>
      </c>
      <c r="T281" s="23" t="str">
        <f t="shared" si="13"/>
        <v>Canton | Lincoln</v>
      </c>
      <c r="U281" s="33">
        <v>2466</v>
      </c>
      <c r="V281" s="27" t="s">
        <v>1832</v>
      </c>
      <c r="W281" s="27" t="s">
        <v>3245</v>
      </c>
      <c r="X281" s="27" t="s">
        <v>2898</v>
      </c>
      <c r="Y281" s="23" t="str">
        <f t="shared" si="14"/>
        <v>Echo | Summit</v>
      </c>
      <c r="Z281" s="33">
        <v>2876</v>
      </c>
      <c r="AA281" s="27" t="s">
        <v>268</v>
      </c>
      <c r="AB281" s="27" t="s">
        <v>3203</v>
      </c>
      <c r="AC281" s="27" t="s">
        <v>2910</v>
      </c>
      <c r="AD281" s="23" t="str">
        <f t="shared" si="15"/>
        <v>Four Corners | Weston</v>
      </c>
    </row>
    <row r="282" spans="1:30" s="23" customFormat="1">
      <c r="A282" s="33">
        <v>136</v>
      </c>
      <c r="B282" s="27" t="s">
        <v>1565</v>
      </c>
      <c r="C282" s="27" t="s">
        <v>3176</v>
      </c>
      <c r="D282" s="27" t="s">
        <v>339</v>
      </c>
      <c r="E282" s="23" t="str">
        <f t="shared" si="11"/>
        <v>Calhan | El Paso</v>
      </c>
      <c r="F282" s="33">
        <v>1149</v>
      </c>
      <c r="G282" s="27" t="s">
        <v>2061</v>
      </c>
      <c r="H282" s="27" t="s">
        <v>3263</v>
      </c>
      <c r="I282" s="27" t="s">
        <v>384</v>
      </c>
      <c r="J282" s="23" t="str">
        <f t="shared" si="16"/>
        <v>Canyon Ferry | Lewis and Clark</v>
      </c>
      <c r="K282" s="33">
        <v>1577</v>
      </c>
      <c r="L282" s="27" t="s">
        <v>2073</v>
      </c>
      <c r="M282" s="27" t="s">
        <v>96</v>
      </c>
      <c r="N282" s="27" t="s">
        <v>408</v>
      </c>
      <c r="O282" s="23" t="str">
        <f t="shared" si="12"/>
        <v>Cavalier AFS | Pembina</v>
      </c>
      <c r="P282" s="33">
        <v>1738</v>
      </c>
      <c r="Q282" s="27" t="s">
        <v>126</v>
      </c>
      <c r="R282" s="27" t="s">
        <v>127</v>
      </c>
      <c r="S282" s="27" t="s">
        <v>421</v>
      </c>
      <c r="T282" s="23" t="str">
        <f t="shared" si="13"/>
        <v>Capa | Jones</v>
      </c>
      <c r="U282" s="33">
        <v>2532</v>
      </c>
      <c r="V282" s="27" t="s">
        <v>1060</v>
      </c>
      <c r="W282" s="27" t="s">
        <v>238</v>
      </c>
      <c r="X282" s="27" t="s">
        <v>2898</v>
      </c>
      <c r="Y282" s="23" t="str">
        <f t="shared" si="14"/>
        <v>Eden | Weber</v>
      </c>
      <c r="Z282" s="33">
        <v>2788</v>
      </c>
      <c r="AA282" s="27" t="s">
        <v>729</v>
      </c>
      <c r="AB282" s="27" t="s">
        <v>262</v>
      </c>
      <c r="AC282" s="27" t="s">
        <v>2910</v>
      </c>
      <c r="AD282" s="23" t="str">
        <f t="shared" si="15"/>
        <v>Foxpark | Albany</v>
      </c>
    </row>
    <row r="283" spans="1:30" s="23" customFormat="1">
      <c r="A283" s="33">
        <v>23</v>
      </c>
      <c r="B283" s="27" t="s">
        <v>3139</v>
      </c>
      <c r="C283" s="27" t="s">
        <v>3140</v>
      </c>
      <c r="D283" s="27" t="s">
        <v>339</v>
      </c>
      <c r="E283" s="23" t="str">
        <f t="shared" si="11"/>
        <v>Campo | Baca</v>
      </c>
      <c r="F283" s="33">
        <v>829</v>
      </c>
      <c r="G283" s="27" t="s">
        <v>3346</v>
      </c>
      <c r="H283" s="27" t="s">
        <v>3347</v>
      </c>
      <c r="I283" s="27" t="s">
        <v>384</v>
      </c>
      <c r="J283" s="23" t="str">
        <f t="shared" si="16"/>
        <v>Capitol | Carter</v>
      </c>
      <c r="K283" s="33">
        <v>1399</v>
      </c>
      <c r="L283" s="27" t="s">
        <v>63</v>
      </c>
      <c r="M283" s="27" t="s">
        <v>64</v>
      </c>
      <c r="N283" s="27" t="s">
        <v>408</v>
      </c>
      <c r="O283" s="23" t="str">
        <f t="shared" si="12"/>
        <v>Cayuga | Sargent</v>
      </c>
      <c r="P283" s="33">
        <v>1771</v>
      </c>
      <c r="Q283" s="27" t="s">
        <v>2579</v>
      </c>
      <c r="R283" s="27" t="s">
        <v>133</v>
      </c>
      <c r="S283" s="27" t="s">
        <v>421</v>
      </c>
      <c r="T283" s="23" t="str">
        <f t="shared" si="13"/>
        <v>Caputa | Pennington</v>
      </c>
      <c r="U283" s="33">
        <v>2602</v>
      </c>
      <c r="V283" s="27" t="s">
        <v>2068</v>
      </c>
      <c r="W283" s="27" t="s">
        <v>244</v>
      </c>
      <c r="X283" s="27" t="s">
        <v>2898</v>
      </c>
      <c r="Y283" s="23" t="str">
        <f t="shared" si="14"/>
        <v>Elberta | Utah</v>
      </c>
      <c r="Z283" s="33">
        <v>2802</v>
      </c>
      <c r="AA283" s="27" t="s">
        <v>805</v>
      </c>
      <c r="AB283" s="27" t="s">
        <v>3014</v>
      </c>
      <c r="AC283" s="27" t="s">
        <v>2910</v>
      </c>
      <c r="AD283" s="23" t="str">
        <f t="shared" si="15"/>
        <v>Frannie | Big Horn</v>
      </c>
    </row>
    <row r="284" spans="1:30" s="23" customFormat="1">
      <c r="A284" s="33">
        <v>532</v>
      </c>
      <c r="B284" s="27" t="s">
        <v>986</v>
      </c>
      <c r="C284" s="27" t="s">
        <v>3147</v>
      </c>
      <c r="D284" s="27" t="s">
        <v>339</v>
      </c>
      <c r="E284" s="23" t="str">
        <f t="shared" si="11"/>
        <v>Canfield | Boulder</v>
      </c>
      <c r="F284" s="33">
        <v>996</v>
      </c>
      <c r="G284" s="27" t="s">
        <v>1887</v>
      </c>
      <c r="H284" s="27" t="s">
        <v>3194</v>
      </c>
      <c r="I284" s="27" t="s">
        <v>384</v>
      </c>
      <c r="J284" s="23" t="str">
        <f t="shared" si="16"/>
        <v>Cardwell | Jefferson</v>
      </c>
      <c r="K284" s="33">
        <v>1459</v>
      </c>
      <c r="L284" s="27" t="s">
        <v>911</v>
      </c>
      <c r="M284" s="27" t="s">
        <v>74</v>
      </c>
      <c r="N284" s="27" t="s">
        <v>408</v>
      </c>
      <c r="O284" s="23" t="str">
        <f t="shared" si="12"/>
        <v>Cecil township | Bottineau</v>
      </c>
      <c r="P284" s="33">
        <v>1912</v>
      </c>
      <c r="Q284" s="27" t="s">
        <v>1185</v>
      </c>
      <c r="R284" s="27" t="s">
        <v>3235</v>
      </c>
      <c r="S284" s="27" t="s">
        <v>421</v>
      </c>
      <c r="T284" s="23" t="str">
        <f t="shared" si="13"/>
        <v>Carpenter | Clark</v>
      </c>
      <c r="U284" s="33">
        <v>3013</v>
      </c>
      <c r="V284" s="27" t="s">
        <v>2071</v>
      </c>
      <c r="W284" s="27" t="s">
        <v>244</v>
      </c>
      <c r="X284" s="27" t="s">
        <v>2898</v>
      </c>
      <c r="Y284" s="23" t="str">
        <f t="shared" si="14"/>
        <v>Elk Ridge | Utah</v>
      </c>
      <c r="Z284" s="33">
        <v>2645</v>
      </c>
      <c r="AA284" s="27" t="s">
        <v>805</v>
      </c>
      <c r="AB284" s="27" t="s">
        <v>3224</v>
      </c>
      <c r="AC284" s="27" t="s">
        <v>2910</v>
      </c>
      <c r="AD284" s="23" t="str">
        <f t="shared" si="15"/>
        <v>Frannie | Park</v>
      </c>
    </row>
    <row r="285" spans="1:30" s="23" customFormat="1">
      <c r="A285" s="33">
        <v>151</v>
      </c>
      <c r="B285" s="27" t="s">
        <v>3178</v>
      </c>
      <c r="C285" s="27" t="s">
        <v>2992</v>
      </c>
      <c r="D285" s="27" t="s">
        <v>339</v>
      </c>
      <c r="E285" s="23" t="str">
        <f t="shared" si="11"/>
        <v>Canon City | Fremont</v>
      </c>
      <c r="F285" s="33">
        <v>1130</v>
      </c>
      <c r="G285" s="27" t="s">
        <v>19</v>
      </c>
      <c r="H285" s="27" t="s">
        <v>3061</v>
      </c>
      <c r="I285" s="27" t="s">
        <v>384</v>
      </c>
      <c r="J285" s="23" t="str">
        <f t="shared" si="16"/>
        <v>Carlyle | Wibaux</v>
      </c>
      <c r="K285" s="33">
        <v>1569</v>
      </c>
      <c r="L285" s="27" t="s">
        <v>3239</v>
      </c>
      <c r="M285" s="27" t="s">
        <v>94</v>
      </c>
      <c r="N285" s="27" t="s">
        <v>408</v>
      </c>
      <c r="O285" s="23" t="str">
        <f t="shared" si="12"/>
        <v>Center | Oliver</v>
      </c>
      <c r="P285" s="33">
        <v>2204</v>
      </c>
      <c r="Q285" s="27" t="s">
        <v>3347</v>
      </c>
      <c r="R285" s="27" t="s">
        <v>117</v>
      </c>
      <c r="S285" s="27" t="s">
        <v>421</v>
      </c>
      <c r="T285" s="23" t="str">
        <f t="shared" si="13"/>
        <v>Carter | Tripp</v>
      </c>
      <c r="U285" s="33">
        <v>2396</v>
      </c>
      <c r="V285" s="27" t="s">
        <v>886</v>
      </c>
      <c r="W285" s="27" t="s">
        <v>207</v>
      </c>
      <c r="X285" s="27" t="s">
        <v>2898</v>
      </c>
      <c r="Y285" s="23" t="str">
        <f t="shared" si="14"/>
        <v>Elmo | Emery</v>
      </c>
      <c r="Z285" s="33">
        <v>2767</v>
      </c>
      <c r="AA285" s="27" t="s">
        <v>1418</v>
      </c>
      <c r="AB285" s="27" t="s">
        <v>3205</v>
      </c>
      <c r="AC285" s="27" t="s">
        <v>2910</v>
      </c>
      <c r="AD285" s="23" t="str">
        <f t="shared" si="15"/>
        <v>Freedom | Lincoln</v>
      </c>
    </row>
    <row r="286" spans="1:30" s="23" customFormat="1">
      <c r="A286" s="33">
        <v>72</v>
      </c>
      <c r="B286" s="27" t="s">
        <v>1194</v>
      </c>
      <c r="C286" s="27" t="s">
        <v>3157</v>
      </c>
      <c r="D286" s="27" t="s">
        <v>339</v>
      </c>
      <c r="E286" s="23" t="str">
        <f t="shared" si="11"/>
        <v>Capulin | Conejos</v>
      </c>
      <c r="F286" s="33">
        <v>856</v>
      </c>
      <c r="G286" s="27" t="s">
        <v>3347</v>
      </c>
      <c r="H286" s="27" t="s">
        <v>3350</v>
      </c>
      <c r="I286" s="27" t="s">
        <v>384</v>
      </c>
      <c r="J286" s="23" t="str">
        <f t="shared" si="16"/>
        <v>Carter | Chouteau</v>
      </c>
      <c r="K286" s="33">
        <v>1590</v>
      </c>
      <c r="L286" s="27" t="s">
        <v>2121</v>
      </c>
      <c r="M286" s="27" t="s">
        <v>3252</v>
      </c>
      <c r="N286" s="27" t="s">
        <v>408</v>
      </c>
      <c r="O286" s="23" t="str">
        <f t="shared" si="12"/>
        <v>Central Pierce unorg. | Pierce</v>
      </c>
      <c r="P286" s="33">
        <v>1717</v>
      </c>
      <c r="Q286" s="27" t="s">
        <v>2485</v>
      </c>
      <c r="R286" s="27" t="s">
        <v>3323</v>
      </c>
      <c r="S286" s="27" t="s">
        <v>421</v>
      </c>
      <c r="T286" s="23" t="str">
        <f t="shared" si="13"/>
        <v>Carthage | Miner</v>
      </c>
      <c r="U286" s="33">
        <v>2339</v>
      </c>
      <c r="V286" s="27" t="s">
        <v>1773</v>
      </c>
      <c r="W286" s="27" t="s">
        <v>225</v>
      </c>
      <c r="X286" s="27" t="s">
        <v>2898</v>
      </c>
      <c r="Y286" s="23" t="str">
        <f t="shared" si="14"/>
        <v>Elsinore | Sevier</v>
      </c>
      <c r="Z286" s="33">
        <v>2768</v>
      </c>
      <c r="AA286" s="27" t="s">
        <v>43</v>
      </c>
      <c r="AB286" s="27" t="s">
        <v>3205</v>
      </c>
      <c r="AC286" s="27" t="s">
        <v>2910</v>
      </c>
      <c r="AD286" s="23" t="str">
        <f t="shared" si="15"/>
        <v>Frontier | Lincoln</v>
      </c>
    </row>
    <row r="287" spans="1:30" s="23" customFormat="1">
      <c r="A287" s="33">
        <v>161</v>
      </c>
      <c r="B287" s="27" t="s">
        <v>3180</v>
      </c>
      <c r="C287" s="27" t="s">
        <v>3072</v>
      </c>
      <c r="D287" s="27" t="s">
        <v>339</v>
      </c>
      <c r="E287" s="23" t="str">
        <f t="shared" si="11"/>
        <v>Carbondale | Garfield</v>
      </c>
      <c r="F287" s="33">
        <v>1032</v>
      </c>
      <c r="G287" s="27" t="s">
        <v>2606</v>
      </c>
      <c r="H287" s="27" t="s">
        <v>2885</v>
      </c>
      <c r="I287" s="27" t="s">
        <v>384</v>
      </c>
      <c r="J287" s="23" t="str">
        <f t="shared" si="16"/>
        <v>Cartersville | Rosebud</v>
      </c>
      <c r="K287" s="33">
        <v>1282</v>
      </c>
      <c r="L287" s="27" t="s">
        <v>3150</v>
      </c>
      <c r="M287" s="27" t="s">
        <v>41</v>
      </c>
      <c r="N287" s="27" t="s">
        <v>408</v>
      </c>
      <c r="O287" s="23" t="str">
        <f t="shared" si="12"/>
        <v>Chaffee | Cass</v>
      </c>
      <c r="P287" s="33">
        <v>2023</v>
      </c>
      <c r="Q287" s="27" t="s">
        <v>1071</v>
      </c>
      <c r="R287" s="27" t="s">
        <v>3362</v>
      </c>
      <c r="S287" s="27" t="s">
        <v>421</v>
      </c>
      <c r="T287" s="23" t="str">
        <f t="shared" si="13"/>
        <v>Castle Rock | Butte</v>
      </c>
      <c r="U287" s="33">
        <v>2261</v>
      </c>
      <c r="V287" s="27" t="s">
        <v>753</v>
      </c>
      <c r="W287" s="27" t="s">
        <v>3361</v>
      </c>
      <c r="X287" s="27" t="s">
        <v>2898</v>
      </c>
      <c r="Y287" s="23" t="str">
        <f t="shared" si="14"/>
        <v>Elwood | Box Elder</v>
      </c>
      <c r="Z287" s="33">
        <v>2649</v>
      </c>
      <c r="AA287" s="27" t="s">
        <v>765</v>
      </c>
      <c r="AB287" s="27" t="s">
        <v>3224</v>
      </c>
      <c r="AC287" s="27" t="s">
        <v>2910</v>
      </c>
      <c r="AD287" s="23" t="str">
        <f t="shared" si="15"/>
        <v>Garland | Park</v>
      </c>
    </row>
    <row r="288" spans="1:30" s="23" customFormat="1">
      <c r="A288" s="33">
        <v>473</v>
      </c>
      <c r="B288" s="27" t="s">
        <v>2754</v>
      </c>
      <c r="C288" s="27" t="s">
        <v>3049</v>
      </c>
      <c r="D288" s="27" t="s">
        <v>339</v>
      </c>
      <c r="E288" s="23" t="str">
        <f t="shared" si="11"/>
        <v>Carr | Weld</v>
      </c>
      <c r="F288" s="33">
        <v>853</v>
      </c>
      <c r="G288" s="27" t="s">
        <v>3177</v>
      </c>
      <c r="H288" s="27" t="s">
        <v>3177</v>
      </c>
      <c r="I288" s="27" t="s">
        <v>384</v>
      </c>
      <c r="J288" s="23" t="str">
        <f t="shared" si="16"/>
        <v>Cascade | Cascade</v>
      </c>
      <c r="K288" s="33">
        <v>1377</v>
      </c>
      <c r="L288" s="27" t="s">
        <v>2273</v>
      </c>
      <c r="M288" s="27" t="s">
        <v>3067</v>
      </c>
      <c r="N288" s="27" t="s">
        <v>408</v>
      </c>
      <c r="O288" s="23" t="str">
        <f t="shared" si="12"/>
        <v>Christine | Richland</v>
      </c>
      <c r="P288" s="33">
        <v>2124</v>
      </c>
      <c r="Q288" s="27" t="s">
        <v>1860</v>
      </c>
      <c r="R288" s="27" t="s">
        <v>202</v>
      </c>
      <c r="S288" s="27" t="s">
        <v>421</v>
      </c>
      <c r="T288" s="23" t="str">
        <f t="shared" si="13"/>
        <v>Castlewood | Hamlin</v>
      </c>
      <c r="U288" s="33">
        <v>2377</v>
      </c>
      <c r="V288" s="27" t="s">
        <v>207</v>
      </c>
      <c r="W288" s="27" t="s">
        <v>207</v>
      </c>
      <c r="X288" s="27" t="s">
        <v>2898</v>
      </c>
      <c r="Y288" s="23" t="str">
        <f t="shared" si="14"/>
        <v>Emery | Emery</v>
      </c>
      <c r="Z288" s="33">
        <v>2789</v>
      </c>
      <c r="AA288" s="27" t="s">
        <v>733</v>
      </c>
      <c r="AB288" s="27" t="s">
        <v>262</v>
      </c>
      <c r="AC288" s="27" t="s">
        <v>2910</v>
      </c>
      <c r="AD288" s="23" t="str">
        <f t="shared" si="15"/>
        <v>Garrett | Albany</v>
      </c>
    </row>
    <row r="289" spans="1:30" s="23" customFormat="1">
      <c r="A289" s="33">
        <v>137</v>
      </c>
      <c r="B289" s="27" t="s">
        <v>3177</v>
      </c>
      <c r="C289" s="27" t="s">
        <v>3176</v>
      </c>
      <c r="D289" s="27" t="s">
        <v>339</v>
      </c>
      <c r="E289" s="23" t="str">
        <f t="shared" si="11"/>
        <v>Cascade | El Paso</v>
      </c>
      <c r="F289" s="33">
        <v>715</v>
      </c>
      <c r="G289" s="27" t="s">
        <v>2401</v>
      </c>
      <c r="H289" s="27" t="s">
        <v>3057</v>
      </c>
      <c r="I289" s="27" t="s">
        <v>384</v>
      </c>
      <c r="J289" s="23" t="str">
        <f t="shared" si="16"/>
        <v>Cat Creek | Petroleum</v>
      </c>
      <c r="K289" s="33">
        <v>1599</v>
      </c>
      <c r="L289" s="27" t="s">
        <v>2156</v>
      </c>
      <c r="M289" s="27" t="s">
        <v>99</v>
      </c>
      <c r="N289" s="27" t="s">
        <v>408</v>
      </c>
      <c r="O289" s="23" t="str">
        <f t="shared" si="12"/>
        <v>Churchs Ferry | Ramsey</v>
      </c>
      <c r="P289" s="33">
        <v>1921</v>
      </c>
      <c r="Q289" s="27" t="s">
        <v>742</v>
      </c>
      <c r="R289" s="27" t="s">
        <v>145</v>
      </c>
      <c r="S289" s="27" t="s">
        <v>421</v>
      </c>
      <c r="T289" s="23" t="str">
        <f t="shared" si="13"/>
        <v>Cavour | Beadle</v>
      </c>
      <c r="U289" s="33">
        <v>2551</v>
      </c>
      <c r="V289" s="27" t="s">
        <v>1294</v>
      </c>
      <c r="W289" s="27" t="s">
        <v>240</v>
      </c>
      <c r="X289" s="27" t="s">
        <v>2898</v>
      </c>
      <c r="Y289" s="23" t="str">
        <f t="shared" si="14"/>
        <v>Enoch | Iron</v>
      </c>
      <c r="Z289" s="33">
        <v>2863</v>
      </c>
      <c r="AA289" s="27" t="s">
        <v>1102</v>
      </c>
      <c r="AB289" s="27" t="s">
        <v>2992</v>
      </c>
      <c r="AC289" s="27" t="s">
        <v>2910</v>
      </c>
      <c r="AD289" s="23" t="str">
        <f t="shared" si="15"/>
        <v>Gas Hills | Fremont</v>
      </c>
    </row>
    <row r="290" spans="1:30" s="23" customFormat="1">
      <c r="A290" s="33">
        <v>113</v>
      </c>
      <c r="B290" s="27" t="s">
        <v>1071</v>
      </c>
      <c r="C290" s="27" t="s">
        <v>3169</v>
      </c>
      <c r="D290" s="27" t="s">
        <v>339</v>
      </c>
      <c r="E290" s="23" t="str">
        <f t="shared" si="11"/>
        <v>Castle Rock | Douglas</v>
      </c>
      <c r="F290" s="33">
        <v>622</v>
      </c>
      <c r="G290" s="27" t="s">
        <v>2065</v>
      </c>
      <c r="H290" s="27" t="s">
        <v>3263</v>
      </c>
      <c r="I290" s="27" t="s">
        <v>384</v>
      </c>
      <c r="J290" s="23" t="str">
        <f t="shared" si="16"/>
        <v>Charlo | Lewis and Clark</v>
      </c>
      <c r="K290" s="33">
        <v>1186</v>
      </c>
      <c r="L290" s="27" t="s">
        <v>841</v>
      </c>
      <c r="M290" s="27" t="s">
        <v>27</v>
      </c>
      <c r="N290" s="27" t="s">
        <v>408</v>
      </c>
      <c r="O290" s="23" t="str">
        <f t="shared" si="12"/>
        <v>Cleveland | Stutsman</v>
      </c>
      <c r="P290" s="33">
        <v>1690</v>
      </c>
      <c r="Q290" s="27" t="s">
        <v>2464</v>
      </c>
      <c r="R290" s="27" t="s">
        <v>116</v>
      </c>
      <c r="S290" s="27" t="s">
        <v>421</v>
      </c>
      <c r="T290" s="23" t="str">
        <f t="shared" si="13"/>
        <v>Cedar Butte | Mellette</v>
      </c>
      <c r="U290" s="33">
        <v>2511</v>
      </c>
      <c r="V290" s="27" t="s">
        <v>2179</v>
      </c>
      <c r="W290" s="27" t="s">
        <v>3250</v>
      </c>
      <c r="X290" s="27" t="s">
        <v>2898</v>
      </c>
      <c r="Y290" s="23" t="str">
        <f t="shared" si="14"/>
        <v>Enterprise | Washington</v>
      </c>
      <c r="Z290" s="33">
        <v>2809</v>
      </c>
      <c r="AA290" s="27" t="s">
        <v>839</v>
      </c>
      <c r="AB290" s="27" t="s">
        <v>183</v>
      </c>
      <c r="AC290" s="27" t="s">
        <v>2910</v>
      </c>
      <c r="AD290" s="23" t="str">
        <f t="shared" si="15"/>
        <v>Gillette | Campbell</v>
      </c>
    </row>
    <row r="291" spans="1:30" s="23" customFormat="1">
      <c r="A291" s="33">
        <v>99</v>
      </c>
      <c r="B291" s="27" t="s">
        <v>1335</v>
      </c>
      <c r="C291" s="27" t="s">
        <v>3164</v>
      </c>
      <c r="D291" s="27" t="s">
        <v>339</v>
      </c>
      <c r="E291" s="23" t="str">
        <f t="shared" si="11"/>
        <v>Cedaredge | Delta</v>
      </c>
      <c r="F291" s="33">
        <v>659</v>
      </c>
      <c r="G291" s="27" t="s">
        <v>2260</v>
      </c>
      <c r="H291" s="27" t="s">
        <v>3271</v>
      </c>
      <c r="I291" s="27" t="s">
        <v>384</v>
      </c>
      <c r="J291" s="23" t="str">
        <f t="shared" si="16"/>
        <v>Checkerboard | Meagher</v>
      </c>
      <c r="K291" s="33">
        <v>1205</v>
      </c>
      <c r="L291" s="27" t="s">
        <v>2492</v>
      </c>
      <c r="M291" s="27" t="s">
        <v>30</v>
      </c>
      <c r="N291" s="27" t="s">
        <v>408</v>
      </c>
      <c r="O291" s="23" t="str">
        <f t="shared" si="12"/>
        <v>Clifford | Traill</v>
      </c>
      <c r="P291" s="33">
        <v>3147</v>
      </c>
      <c r="Q291" s="27" t="s">
        <v>1503</v>
      </c>
      <c r="R291" s="27" t="s">
        <v>175</v>
      </c>
      <c r="S291" s="27" t="s">
        <v>421</v>
      </c>
      <c r="T291" s="23" t="str">
        <f t="shared" si="13"/>
        <v>Cedar Lake | Deuel</v>
      </c>
      <c r="U291" s="33">
        <v>2326</v>
      </c>
      <c r="V291" s="27" t="s">
        <v>1685</v>
      </c>
      <c r="W291" s="27" t="s">
        <v>223</v>
      </c>
      <c r="X291" s="27" t="s">
        <v>2898</v>
      </c>
      <c r="Y291" s="23" t="str">
        <f t="shared" si="14"/>
        <v>Ephraim | Sanpete</v>
      </c>
      <c r="Z291" s="33">
        <v>2658</v>
      </c>
      <c r="AA291" s="27" t="s">
        <v>1628</v>
      </c>
      <c r="AB291" s="27" t="s">
        <v>193</v>
      </c>
      <c r="AC291" s="27" t="s">
        <v>2910</v>
      </c>
      <c r="AD291" s="23" t="str">
        <f t="shared" si="15"/>
        <v>Glendo | Platte</v>
      </c>
    </row>
    <row r="292" spans="1:30" s="23" customFormat="1">
      <c r="A292" s="33">
        <v>3216</v>
      </c>
      <c r="B292" s="27" t="s">
        <v>723</v>
      </c>
      <c r="C292" s="27" t="s">
        <v>3137</v>
      </c>
      <c r="D292" s="27" t="s">
        <v>339</v>
      </c>
      <c r="E292" s="23" t="str">
        <f t="shared" si="11"/>
        <v>Centennial | Arapahoe</v>
      </c>
      <c r="F292" s="33">
        <v>625</v>
      </c>
      <c r="G292" s="27" t="s">
        <v>569</v>
      </c>
      <c r="H292" s="27" t="s">
        <v>3265</v>
      </c>
      <c r="I292" s="27" t="s">
        <v>384</v>
      </c>
      <c r="J292" s="23" t="str">
        <f t="shared" si="16"/>
        <v>Chester | Liberty</v>
      </c>
      <c r="K292" s="33">
        <v>1305</v>
      </c>
      <c r="L292" s="27" t="s">
        <v>1211</v>
      </c>
      <c r="M292" s="27" t="s">
        <v>45</v>
      </c>
      <c r="N292" s="27" t="s">
        <v>408</v>
      </c>
      <c r="O292" s="23" t="str">
        <f t="shared" si="12"/>
        <v>Clyde | Cavalier</v>
      </c>
      <c r="P292" s="33">
        <v>1709</v>
      </c>
      <c r="Q292" s="27" t="s">
        <v>2087</v>
      </c>
      <c r="R292" s="27" t="s">
        <v>3192</v>
      </c>
      <c r="S292" s="27" t="s">
        <v>421</v>
      </c>
      <c r="T292" s="23" t="str">
        <f t="shared" si="13"/>
        <v>Cedar Pass | Jackson</v>
      </c>
      <c r="U292" s="33">
        <v>3002</v>
      </c>
      <c r="V292" s="27" t="s">
        <v>1879</v>
      </c>
      <c r="W292" s="27" t="s">
        <v>234</v>
      </c>
      <c r="X292" s="27" t="s">
        <v>2898</v>
      </c>
      <c r="Y292" s="23" t="str">
        <f t="shared" si="14"/>
        <v>Erda | Tooele</v>
      </c>
      <c r="Z292" s="33">
        <v>2839</v>
      </c>
      <c r="AA292" s="27" t="s">
        <v>985</v>
      </c>
      <c r="AB292" s="27" t="s">
        <v>264</v>
      </c>
      <c r="AC292" s="27" t="s">
        <v>2910</v>
      </c>
      <c r="AD292" s="23" t="str">
        <f t="shared" si="15"/>
        <v>Glenrock | Converse</v>
      </c>
    </row>
    <row r="293" spans="1:30" s="23" customFormat="1">
      <c r="A293" s="33">
        <v>2943</v>
      </c>
      <c r="B293" s="27" t="s">
        <v>3239</v>
      </c>
      <c r="C293" s="27" t="s">
        <v>3256</v>
      </c>
      <c r="D293" s="27" t="s">
        <v>339</v>
      </c>
      <c r="E293" s="23" t="str">
        <f t="shared" si="11"/>
        <v>Center | Rio Grande</v>
      </c>
      <c r="F293" s="33">
        <v>701</v>
      </c>
      <c r="G293" s="27" t="s">
        <v>2368</v>
      </c>
      <c r="H293" s="27" t="s">
        <v>3224</v>
      </c>
      <c r="I293" s="27" t="s">
        <v>384</v>
      </c>
      <c r="J293" s="23" t="str">
        <f t="shared" si="16"/>
        <v>Chico Hot Springs | Park</v>
      </c>
      <c r="K293" s="33">
        <v>1400</v>
      </c>
      <c r="L293" s="27" t="s">
        <v>2345</v>
      </c>
      <c r="M293" s="27" t="s">
        <v>64</v>
      </c>
      <c r="N293" s="27" t="s">
        <v>408</v>
      </c>
      <c r="O293" s="23" t="str">
        <f t="shared" si="12"/>
        <v>Cogswell | Sargent</v>
      </c>
      <c r="P293" s="33">
        <v>1792</v>
      </c>
      <c r="Q293" s="27" t="s">
        <v>3239</v>
      </c>
      <c r="R293" s="27" t="s">
        <v>135</v>
      </c>
      <c r="S293" s="27" t="s">
        <v>421</v>
      </c>
      <c r="T293" s="23" t="str">
        <f t="shared" si="13"/>
        <v>Center | McCook</v>
      </c>
      <c r="U293" s="33">
        <v>2575</v>
      </c>
      <c r="V293" s="27" t="s">
        <v>1207</v>
      </c>
      <c r="W293" s="27" t="s">
        <v>3072</v>
      </c>
      <c r="X293" s="27" t="s">
        <v>2898</v>
      </c>
      <c r="Y293" s="23" t="str">
        <f t="shared" si="14"/>
        <v>Escalante | Garfield</v>
      </c>
      <c r="Z293" s="33">
        <v>2822</v>
      </c>
      <c r="AA293" s="27" t="s">
        <v>900</v>
      </c>
      <c r="AB293" s="27" t="s">
        <v>3055</v>
      </c>
      <c r="AC293" s="27" t="s">
        <v>2910</v>
      </c>
      <c r="AD293" s="23" t="str">
        <f t="shared" si="15"/>
        <v>Grand Encampment | Carbon</v>
      </c>
    </row>
    <row r="294" spans="1:30" s="23" customFormat="1">
      <c r="A294" s="33">
        <v>435</v>
      </c>
      <c r="B294" s="27" t="s">
        <v>3239</v>
      </c>
      <c r="C294" s="27" t="s">
        <v>3238</v>
      </c>
      <c r="D294" s="27" t="s">
        <v>339</v>
      </c>
      <c r="E294" s="23" t="str">
        <f t="shared" si="11"/>
        <v>Center | Saguache</v>
      </c>
      <c r="F294" s="33">
        <v>802</v>
      </c>
      <c r="G294" s="27" t="s">
        <v>835</v>
      </c>
      <c r="H294" s="27" t="s">
        <v>3341</v>
      </c>
      <c r="I294" s="27" t="s">
        <v>384</v>
      </c>
      <c r="J294" s="23" t="str">
        <f t="shared" si="16"/>
        <v>Chinook | Blaine</v>
      </c>
      <c r="K294" s="33">
        <v>1359</v>
      </c>
      <c r="L294" s="27" t="s">
        <v>1800</v>
      </c>
      <c r="M294" s="27" t="s">
        <v>3043</v>
      </c>
      <c r="N294" s="27" t="s">
        <v>408</v>
      </c>
      <c r="O294" s="23" t="str">
        <f t="shared" si="12"/>
        <v>Coleharbor | McLean</v>
      </c>
      <c r="P294" s="33">
        <v>1864</v>
      </c>
      <c r="Q294" s="27" t="s">
        <v>2801</v>
      </c>
      <c r="R294" s="27" t="s">
        <v>3342</v>
      </c>
      <c r="S294" s="27" t="s">
        <v>421</v>
      </c>
      <c r="T294" s="23" t="str">
        <f t="shared" si="13"/>
        <v>Center Point | Turner</v>
      </c>
      <c r="U294" s="33">
        <v>2418</v>
      </c>
      <c r="V294" s="27" t="s">
        <v>1329</v>
      </c>
      <c r="W294" s="27" t="s">
        <v>227</v>
      </c>
      <c r="X294" s="27" t="s">
        <v>2898</v>
      </c>
      <c r="Y294" s="23" t="str">
        <f t="shared" si="14"/>
        <v>Eureka | Juab</v>
      </c>
      <c r="Z294" s="33">
        <v>2689</v>
      </c>
      <c r="AA294" s="27" t="s">
        <v>1769</v>
      </c>
      <c r="AB294" s="27" t="s">
        <v>254</v>
      </c>
      <c r="AC294" s="27" t="s">
        <v>2910</v>
      </c>
      <c r="AD294" s="23" t="str">
        <f t="shared" si="15"/>
        <v>Granger | Sweetwater</v>
      </c>
    </row>
    <row r="295" spans="1:30" s="23" customFormat="1">
      <c r="A295" s="33">
        <v>169</v>
      </c>
      <c r="B295" s="27" t="s">
        <v>1774</v>
      </c>
      <c r="C295" s="27" t="s">
        <v>3182</v>
      </c>
      <c r="D295" s="27" t="s">
        <v>339</v>
      </c>
      <c r="E295" s="23" t="str">
        <f t="shared" si="11"/>
        <v>Central City | Gilpin</v>
      </c>
      <c r="F295" s="33">
        <v>1091</v>
      </c>
      <c r="G295" s="27" t="s">
        <v>3278</v>
      </c>
      <c r="H295" s="27" t="s">
        <v>3080</v>
      </c>
      <c r="I295" s="27" t="s">
        <v>384</v>
      </c>
      <c r="J295" s="23" t="str">
        <f t="shared" si="16"/>
        <v>Choteau | Teton</v>
      </c>
      <c r="K295" s="33">
        <v>1378</v>
      </c>
      <c r="L295" s="27" t="s">
        <v>2277</v>
      </c>
      <c r="M295" s="27" t="s">
        <v>3067</v>
      </c>
      <c r="N295" s="27" t="s">
        <v>408</v>
      </c>
      <c r="O295" s="23" t="str">
        <f t="shared" si="12"/>
        <v>Colfax | Richland</v>
      </c>
      <c r="P295" s="33">
        <v>1868</v>
      </c>
      <c r="Q295" s="27" t="s">
        <v>993</v>
      </c>
      <c r="R295" s="27" t="s">
        <v>3342</v>
      </c>
      <c r="S295" s="27" t="s">
        <v>421</v>
      </c>
      <c r="T295" s="23" t="str">
        <f t="shared" si="13"/>
        <v>Centerville | Turner</v>
      </c>
      <c r="U295" s="33">
        <v>2606</v>
      </c>
      <c r="V295" s="27" t="s">
        <v>11</v>
      </c>
      <c r="W295" s="27" t="s">
        <v>244</v>
      </c>
      <c r="X295" s="27" t="s">
        <v>2898</v>
      </c>
      <c r="Y295" s="23" t="str">
        <f t="shared" si="14"/>
        <v>Fairfield | Utah</v>
      </c>
      <c r="Z295" s="33">
        <v>2751</v>
      </c>
      <c r="AA295" s="27" t="s">
        <v>1349</v>
      </c>
      <c r="AB295" s="27" t="s">
        <v>260</v>
      </c>
      <c r="AC295" s="27" t="s">
        <v>2910</v>
      </c>
      <c r="AD295" s="23" t="str">
        <f t="shared" si="15"/>
        <v>Granite Canyon | Laramie</v>
      </c>
    </row>
    <row r="296" spans="1:30" s="23" customFormat="1">
      <c r="A296" s="33">
        <v>81</v>
      </c>
      <c r="B296" s="27" t="s">
        <v>1265</v>
      </c>
      <c r="C296" s="27" t="s">
        <v>3159</v>
      </c>
      <c r="D296" s="27" t="s">
        <v>339</v>
      </c>
      <c r="E296" s="23" t="str">
        <f t="shared" si="11"/>
        <v>Chama | Costilla</v>
      </c>
      <c r="F296" s="33">
        <v>905</v>
      </c>
      <c r="G296" s="27" t="s">
        <v>1383</v>
      </c>
      <c r="H296" s="27" t="s">
        <v>3282</v>
      </c>
      <c r="I296" s="27" t="s">
        <v>384</v>
      </c>
      <c r="J296" s="23" t="str">
        <f t="shared" si="16"/>
        <v>Christina | Fergus</v>
      </c>
      <c r="K296" s="33">
        <v>1473</v>
      </c>
      <c r="L296" s="27" t="s">
        <v>1332</v>
      </c>
      <c r="M296" s="27" t="s">
        <v>3248</v>
      </c>
      <c r="N296" s="27" t="s">
        <v>408</v>
      </c>
      <c r="O296" s="23" t="str">
        <f t="shared" si="12"/>
        <v>Colgan | Divide</v>
      </c>
      <c r="P296" s="33">
        <v>2111</v>
      </c>
      <c r="Q296" s="27" t="s">
        <v>1774</v>
      </c>
      <c r="R296" s="27" t="s">
        <v>200</v>
      </c>
      <c r="S296" s="27" t="s">
        <v>421</v>
      </c>
      <c r="T296" s="23" t="str">
        <f t="shared" si="13"/>
        <v>Central City | Lawrence</v>
      </c>
      <c r="U296" s="33">
        <v>2320</v>
      </c>
      <c r="V296" s="27" t="s">
        <v>3275</v>
      </c>
      <c r="W296" s="27" t="s">
        <v>223</v>
      </c>
      <c r="X296" s="27" t="s">
        <v>2898</v>
      </c>
      <c r="Y296" s="23" t="str">
        <f t="shared" si="14"/>
        <v>Fairview | Sanpete</v>
      </c>
      <c r="Z296" s="33">
        <v>2690</v>
      </c>
      <c r="AA296" s="27" t="s">
        <v>3088</v>
      </c>
      <c r="AB296" s="27" t="s">
        <v>254</v>
      </c>
      <c r="AC296" s="27" t="s">
        <v>2910</v>
      </c>
      <c r="AD296" s="23" t="str">
        <f t="shared" si="15"/>
        <v>Green River | Sweetwater</v>
      </c>
    </row>
    <row r="297" spans="1:30" s="23" customFormat="1">
      <c r="A297" s="33">
        <v>365</v>
      </c>
      <c r="B297" s="27" t="s">
        <v>3220</v>
      </c>
      <c r="C297" s="27" t="s">
        <v>3221</v>
      </c>
      <c r="D297" s="27" t="s">
        <v>339</v>
      </c>
      <c r="E297" s="23" t="str">
        <f t="shared" si="11"/>
        <v>Cheraw | Otero</v>
      </c>
      <c r="F297" s="33">
        <v>947</v>
      </c>
      <c r="G297" s="27" t="s">
        <v>1613</v>
      </c>
      <c r="H297" s="27" t="s">
        <v>3336</v>
      </c>
      <c r="I297" s="27" t="s">
        <v>384</v>
      </c>
      <c r="J297" s="23" t="str">
        <f t="shared" si="16"/>
        <v>Churchill | Gallatin</v>
      </c>
      <c r="K297" s="33">
        <v>1261</v>
      </c>
      <c r="L297" s="27" t="s">
        <v>992</v>
      </c>
      <c r="M297" s="27" t="s">
        <v>37</v>
      </c>
      <c r="N297" s="27" t="s">
        <v>408</v>
      </c>
      <c r="O297" s="23" t="str">
        <f t="shared" si="12"/>
        <v>Columbus | Burke</v>
      </c>
      <c r="P297" s="33">
        <v>2007</v>
      </c>
      <c r="Q297" s="27" t="s">
        <v>1019</v>
      </c>
      <c r="R297" s="27" t="s">
        <v>177</v>
      </c>
      <c r="S297" s="27" t="s">
        <v>421</v>
      </c>
      <c r="T297" s="23" t="str">
        <f t="shared" si="13"/>
        <v>Chamberlain | Brule</v>
      </c>
      <c r="U297" s="33">
        <v>2580</v>
      </c>
      <c r="V297" s="27" t="s">
        <v>1010</v>
      </c>
      <c r="W297" s="27" t="s">
        <v>155</v>
      </c>
      <c r="X297" s="27" t="s">
        <v>2898</v>
      </c>
      <c r="Y297" s="23" t="str">
        <f t="shared" si="14"/>
        <v>Farmington | Davis</v>
      </c>
      <c r="Z297" s="33">
        <v>2803</v>
      </c>
      <c r="AA297" s="27" t="s">
        <v>808</v>
      </c>
      <c r="AB297" s="27" t="s">
        <v>3014</v>
      </c>
      <c r="AC297" s="27" t="s">
        <v>2910</v>
      </c>
      <c r="AD297" s="23" t="str">
        <f t="shared" si="15"/>
        <v>Greybull | Big Horn</v>
      </c>
    </row>
    <row r="298" spans="1:30" s="23" customFormat="1">
      <c r="A298" s="33">
        <v>533</v>
      </c>
      <c r="B298" s="27" t="s">
        <v>829</v>
      </c>
      <c r="C298" s="27" t="s">
        <v>3137</v>
      </c>
      <c r="D298" s="27" t="s">
        <v>339</v>
      </c>
      <c r="E298" s="23" t="str">
        <f t="shared" si="11"/>
        <v>Cherry Hills Village | Arapahoe</v>
      </c>
      <c r="F298" s="33">
        <v>637</v>
      </c>
      <c r="G298" s="27" t="s">
        <v>2250</v>
      </c>
      <c r="H298" s="27" t="s">
        <v>3078</v>
      </c>
      <c r="I298" s="27" t="s">
        <v>384</v>
      </c>
      <c r="J298" s="23" t="str">
        <f t="shared" si="16"/>
        <v>Circle | McCone</v>
      </c>
      <c r="K298" s="33">
        <v>1578</v>
      </c>
      <c r="L298" s="27" t="s">
        <v>2075</v>
      </c>
      <c r="M298" s="27" t="s">
        <v>96</v>
      </c>
      <c r="N298" s="27" t="s">
        <v>408</v>
      </c>
      <c r="O298" s="23" t="str">
        <f t="shared" si="12"/>
        <v>Concrete | Pembina</v>
      </c>
      <c r="P298" s="33">
        <v>1869</v>
      </c>
      <c r="Q298" s="27" t="s">
        <v>2805</v>
      </c>
      <c r="R298" s="27" t="s">
        <v>3342</v>
      </c>
      <c r="S298" s="27" t="s">
        <v>421</v>
      </c>
      <c r="T298" s="23" t="str">
        <f t="shared" si="13"/>
        <v>Chancellor | Turner</v>
      </c>
      <c r="U298" s="33">
        <v>2538</v>
      </c>
      <c r="V298" s="27" t="s">
        <v>2275</v>
      </c>
      <c r="W298" s="27" t="s">
        <v>238</v>
      </c>
      <c r="X298" s="27" t="s">
        <v>2898</v>
      </c>
      <c r="Y298" s="23" t="str">
        <f t="shared" si="14"/>
        <v>Farr West | Weber</v>
      </c>
      <c r="Z298" s="33">
        <v>2769</v>
      </c>
      <c r="AA298" s="27" t="s">
        <v>1288</v>
      </c>
      <c r="AB298" s="27" t="s">
        <v>3205</v>
      </c>
      <c r="AC298" s="27" t="s">
        <v>2910</v>
      </c>
      <c r="AD298" s="23" t="str">
        <f t="shared" si="15"/>
        <v>Grover | Lincoln</v>
      </c>
    </row>
    <row r="299" spans="1:30" s="23" customFormat="1">
      <c r="A299" s="33">
        <v>64</v>
      </c>
      <c r="B299" s="27" t="s">
        <v>1146</v>
      </c>
      <c r="C299" s="27" t="s">
        <v>3152</v>
      </c>
      <c r="D299" s="27" t="s">
        <v>339</v>
      </c>
      <c r="E299" s="23" t="str">
        <f t="shared" si="11"/>
        <v>Cheyenne Wells | Cheyenne</v>
      </c>
      <c r="F299" s="33">
        <v>999</v>
      </c>
      <c r="G299" s="27" t="s">
        <v>1891</v>
      </c>
      <c r="H299" s="27" t="s">
        <v>3194</v>
      </c>
      <c r="I299" s="27" t="s">
        <v>384</v>
      </c>
      <c r="J299" s="23" t="str">
        <f t="shared" si="16"/>
        <v>Clancy | Jefferson</v>
      </c>
      <c r="K299" s="33">
        <v>1216</v>
      </c>
      <c r="L299" s="27" t="s">
        <v>2524</v>
      </c>
      <c r="M299" s="27" t="s">
        <v>3142</v>
      </c>
      <c r="N299" s="27" t="s">
        <v>408</v>
      </c>
      <c r="O299" s="23" t="str">
        <f t="shared" si="12"/>
        <v>Conway | Walsh</v>
      </c>
      <c r="P299" s="33">
        <v>2056</v>
      </c>
      <c r="Q299" s="27" t="s">
        <v>1684</v>
      </c>
      <c r="R299" s="27" t="s">
        <v>190</v>
      </c>
      <c r="S299" s="27" t="s">
        <v>421</v>
      </c>
      <c r="T299" s="23" t="str">
        <f t="shared" si="13"/>
        <v>Chelsea | Faulk</v>
      </c>
      <c r="U299" s="33">
        <v>2327</v>
      </c>
      <c r="V299" s="27" t="s">
        <v>1696</v>
      </c>
      <c r="W299" s="27" t="s">
        <v>223</v>
      </c>
      <c r="X299" s="27" t="s">
        <v>2898</v>
      </c>
      <c r="Y299" s="23" t="str">
        <f t="shared" si="14"/>
        <v>Fayette | Sanpete</v>
      </c>
      <c r="Z299" s="33">
        <v>2659</v>
      </c>
      <c r="AA299" s="27" t="s">
        <v>1632</v>
      </c>
      <c r="AB299" s="27" t="s">
        <v>193</v>
      </c>
      <c r="AC299" s="27" t="s">
        <v>2910</v>
      </c>
      <c r="AD299" s="23" t="str">
        <f t="shared" si="15"/>
        <v>Guernsey | Platte</v>
      </c>
    </row>
    <row r="300" spans="1:30" s="23" customFormat="1">
      <c r="A300" s="33">
        <v>16</v>
      </c>
      <c r="B300" s="27" t="s">
        <v>882</v>
      </c>
      <c r="C300" s="27" t="s">
        <v>3004</v>
      </c>
      <c r="D300" s="27" t="s">
        <v>339</v>
      </c>
      <c r="E300" s="23" t="str">
        <f t="shared" si="11"/>
        <v>Chimney Rock | Archuleta</v>
      </c>
      <c r="F300" s="33">
        <v>807</v>
      </c>
      <c r="G300" s="27" t="s">
        <v>841</v>
      </c>
      <c r="H300" s="27" t="s">
        <v>3341</v>
      </c>
      <c r="I300" s="27" t="s">
        <v>384</v>
      </c>
      <c r="J300" s="23" t="str">
        <f t="shared" si="16"/>
        <v>Cleveland | Blaine</v>
      </c>
      <c r="K300" s="33">
        <v>1534</v>
      </c>
      <c r="L300" s="27" t="s">
        <v>1543</v>
      </c>
      <c r="M300" s="27" t="s">
        <v>87</v>
      </c>
      <c r="N300" s="27" t="s">
        <v>408</v>
      </c>
      <c r="O300" s="23" t="str">
        <f t="shared" si="12"/>
        <v>Cooperstown | Griggs</v>
      </c>
      <c r="P300" s="33">
        <v>3089</v>
      </c>
      <c r="Q300" s="27" t="s">
        <v>1684</v>
      </c>
      <c r="R300" s="27" t="s">
        <v>143</v>
      </c>
      <c r="S300" s="27" t="s">
        <v>421</v>
      </c>
      <c r="T300" s="23" t="str">
        <f t="shared" si="13"/>
        <v>Chelsea | Spink</v>
      </c>
      <c r="U300" s="33">
        <v>2389</v>
      </c>
      <c r="V300" s="27" t="s">
        <v>1170</v>
      </c>
      <c r="W300" s="27" t="s">
        <v>207</v>
      </c>
      <c r="X300" s="27" t="s">
        <v>2898</v>
      </c>
      <c r="Y300" s="23" t="str">
        <f t="shared" si="14"/>
        <v>Ferron | Emery</v>
      </c>
      <c r="Z300" s="33">
        <v>2736</v>
      </c>
      <c r="AA300" s="27" t="s">
        <v>1280</v>
      </c>
      <c r="AB300" s="27" t="s">
        <v>1</v>
      </c>
      <c r="AC300" s="27" t="s">
        <v>2910</v>
      </c>
      <c r="AD300" s="23" t="str">
        <f t="shared" si="15"/>
        <v>Hamilton Dome | Hot Springs</v>
      </c>
    </row>
    <row r="301" spans="1:30" s="23" customFormat="1">
      <c r="A301" s="33">
        <v>221</v>
      </c>
      <c r="B301" s="27" t="s">
        <v>2094</v>
      </c>
      <c r="C301" s="27" t="s">
        <v>3174</v>
      </c>
      <c r="D301" s="27" t="s">
        <v>339</v>
      </c>
      <c r="E301" s="23" t="str">
        <f t="shared" si="11"/>
        <v>Chivington | Kiowa</v>
      </c>
      <c r="F301" s="33">
        <v>670</v>
      </c>
      <c r="G301" s="27" t="s">
        <v>1004</v>
      </c>
      <c r="H301" s="27" t="s">
        <v>3273</v>
      </c>
      <c r="I301" s="27" t="s">
        <v>384</v>
      </c>
      <c r="J301" s="23" t="str">
        <f t="shared" si="16"/>
        <v>Clinton | Missoula</v>
      </c>
      <c r="K301" s="33">
        <v>1624</v>
      </c>
      <c r="L301" s="27" t="s">
        <v>2648</v>
      </c>
      <c r="M301" s="27" t="s">
        <v>102</v>
      </c>
      <c r="N301" s="27" t="s">
        <v>408</v>
      </c>
      <c r="O301" s="23" t="str">
        <f t="shared" si="12"/>
        <v>Corinth | Williams</v>
      </c>
      <c r="P301" s="33">
        <v>1903</v>
      </c>
      <c r="Q301" s="27" t="s">
        <v>2867</v>
      </c>
      <c r="R301" s="27" t="s">
        <v>161</v>
      </c>
      <c r="S301" s="27" t="s">
        <v>421</v>
      </c>
      <c r="T301" s="23" t="str">
        <f t="shared" si="13"/>
        <v>Cherry Creek | Ziebach</v>
      </c>
      <c r="U301" s="33">
        <v>2253</v>
      </c>
      <c r="V301" s="27" t="s">
        <v>759</v>
      </c>
      <c r="W301" s="27" t="s">
        <v>3361</v>
      </c>
      <c r="X301" s="27" t="s">
        <v>2898</v>
      </c>
      <c r="Y301" s="23" t="str">
        <f t="shared" si="14"/>
        <v>Fielding | Box Elder</v>
      </c>
      <c r="Z301" s="33">
        <v>2770</v>
      </c>
      <c r="AA301" s="27" t="s">
        <v>1431</v>
      </c>
      <c r="AB301" s="27" t="s">
        <v>3205</v>
      </c>
      <c r="AC301" s="27" t="s">
        <v>2910</v>
      </c>
      <c r="AD301" s="23" t="str">
        <f t="shared" si="15"/>
        <v>Hamsfork | Lincoln</v>
      </c>
    </row>
    <row r="302" spans="1:30" s="23" customFormat="1">
      <c r="A302" s="33">
        <v>17</v>
      </c>
      <c r="B302" s="27" t="s">
        <v>887</v>
      </c>
      <c r="C302" s="27" t="s">
        <v>3004</v>
      </c>
      <c r="D302" s="27" t="s">
        <v>339</v>
      </c>
      <c r="E302" s="23" t="str">
        <f t="shared" si="11"/>
        <v>Chromo | Archuleta</v>
      </c>
      <c r="F302" s="33">
        <v>704</v>
      </c>
      <c r="G302" s="27" t="s">
        <v>2370</v>
      </c>
      <c r="H302" s="27" t="s">
        <v>3224</v>
      </c>
      <c r="I302" s="27" t="s">
        <v>384</v>
      </c>
      <c r="J302" s="23" t="str">
        <f t="shared" si="16"/>
        <v>Clyde Park | Park</v>
      </c>
      <c r="K302" s="33">
        <v>1187</v>
      </c>
      <c r="L302" s="27" t="s">
        <v>2441</v>
      </c>
      <c r="M302" s="27" t="s">
        <v>27</v>
      </c>
      <c r="N302" s="27" t="s">
        <v>408</v>
      </c>
      <c r="O302" s="23" t="str">
        <f t="shared" si="12"/>
        <v>Courtenay | Stutsman</v>
      </c>
      <c r="P302" s="33">
        <v>1769</v>
      </c>
      <c r="Q302" s="27" t="s">
        <v>569</v>
      </c>
      <c r="R302" s="27" t="s">
        <v>3199</v>
      </c>
      <c r="S302" s="27" t="s">
        <v>421</v>
      </c>
      <c r="T302" s="23" t="str">
        <f t="shared" si="13"/>
        <v>Chester | Lake</v>
      </c>
      <c r="U302" s="33">
        <v>2427</v>
      </c>
      <c r="V302" s="27" t="s">
        <v>72</v>
      </c>
      <c r="W302" s="27" t="s">
        <v>230</v>
      </c>
      <c r="X302" s="27" t="s">
        <v>2898</v>
      </c>
      <c r="Y302" s="23" t="str">
        <f t="shared" si="14"/>
        <v>Fillmore | Millard</v>
      </c>
      <c r="Z302" s="33">
        <v>2823</v>
      </c>
      <c r="AA302" s="27" t="s">
        <v>904</v>
      </c>
      <c r="AB302" s="27" t="s">
        <v>3055</v>
      </c>
      <c r="AC302" s="27" t="s">
        <v>2910</v>
      </c>
      <c r="AD302" s="23" t="str">
        <f t="shared" si="15"/>
        <v>Hanna | Carbon</v>
      </c>
    </row>
    <row r="303" spans="1:30" s="23" customFormat="1">
      <c r="A303" s="33">
        <v>345</v>
      </c>
      <c r="B303" s="27" t="s">
        <v>2440</v>
      </c>
      <c r="C303" s="27" t="s">
        <v>3217</v>
      </c>
      <c r="D303" s="27" t="s">
        <v>339</v>
      </c>
      <c r="E303" s="23" t="str">
        <f t="shared" si="11"/>
        <v>Cimarron | Montrose</v>
      </c>
      <c r="F303" s="33">
        <v>1063</v>
      </c>
      <c r="G303" s="27" t="s">
        <v>2685</v>
      </c>
      <c r="H303" s="27" t="s">
        <v>3074</v>
      </c>
      <c r="I303" s="27" t="s">
        <v>384</v>
      </c>
      <c r="J303" s="23" t="str">
        <f t="shared" si="16"/>
        <v>Coalridge | Sheridan</v>
      </c>
      <c r="K303" s="33">
        <v>1600</v>
      </c>
      <c r="L303" s="27" t="s">
        <v>2160</v>
      </c>
      <c r="M303" s="27" t="s">
        <v>99</v>
      </c>
      <c r="N303" s="27" t="s">
        <v>408</v>
      </c>
      <c r="O303" s="23" t="str">
        <f t="shared" si="12"/>
        <v>Crary | Ramsey</v>
      </c>
      <c r="P303" s="33">
        <v>1819</v>
      </c>
      <c r="Q303" s="27" t="s">
        <v>2681</v>
      </c>
      <c r="R303" s="27" t="s">
        <v>21</v>
      </c>
      <c r="S303" s="27" t="s">
        <v>421</v>
      </c>
      <c r="T303" s="23" t="str">
        <f t="shared" si="13"/>
        <v>Claire City | Roberts</v>
      </c>
      <c r="U303" s="33">
        <v>2383</v>
      </c>
      <c r="V303" s="27" t="s">
        <v>1096</v>
      </c>
      <c r="W303" s="27" t="s">
        <v>2957</v>
      </c>
      <c r="X303" s="27" t="s">
        <v>2898</v>
      </c>
      <c r="Y303" s="23" t="str">
        <f t="shared" si="14"/>
        <v>Fort Duchesne | Duchesne</v>
      </c>
      <c r="Z303" s="33">
        <v>2752</v>
      </c>
      <c r="AA303" s="27" t="s">
        <v>1353</v>
      </c>
      <c r="AB303" s="27" t="s">
        <v>260</v>
      </c>
      <c r="AC303" s="27" t="s">
        <v>2910</v>
      </c>
      <c r="AD303" s="23" t="str">
        <f t="shared" si="15"/>
        <v>Harriman | Laramie</v>
      </c>
    </row>
    <row r="304" spans="1:30" s="23" customFormat="1">
      <c r="A304" s="33">
        <v>422</v>
      </c>
      <c r="B304" s="27" t="s">
        <v>3235</v>
      </c>
      <c r="C304" s="27" t="s">
        <v>3236</v>
      </c>
      <c r="D304" s="27" t="s">
        <v>339</v>
      </c>
      <c r="E304" s="23" t="str">
        <f t="shared" si="11"/>
        <v>Clark | Routt</v>
      </c>
      <c r="F304" s="33">
        <v>1150</v>
      </c>
      <c r="G304" s="27" t="s">
        <v>1388</v>
      </c>
      <c r="H304" s="27" t="s">
        <v>3282</v>
      </c>
      <c r="I304" s="27" t="s">
        <v>384</v>
      </c>
      <c r="J304" s="23" t="str">
        <f t="shared" si="16"/>
        <v>Coffee Creek | Fergus</v>
      </c>
      <c r="K304" s="33">
        <v>1401</v>
      </c>
      <c r="L304" s="27" t="s">
        <v>2348</v>
      </c>
      <c r="M304" s="27" t="s">
        <v>64</v>
      </c>
      <c r="N304" s="27" t="s">
        <v>408</v>
      </c>
      <c r="O304" s="23" t="str">
        <f t="shared" si="12"/>
        <v>Crete | Sargent</v>
      </c>
      <c r="P304" s="33">
        <v>2193</v>
      </c>
      <c r="Q304" s="27" t="s">
        <v>928</v>
      </c>
      <c r="R304" s="27" t="s">
        <v>147</v>
      </c>
      <c r="S304" s="27" t="s">
        <v>421</v>
      </c>
      <c r="T304" s="23" t="str">
        <f t="shared" si="13"/>
        <v>Claremont | Brown</v>
      </c>
      <c r="U304" s="33">
        <v>2381</v>
      </c>
      <c r="V304" s="27" t="s">
        <v>1096</v>
      </c>
      <c r="W304" s="27" t="s">
        <v>2959</v>
      </c>
      <c r="X304" s="27" t="s">
        <v>2898</v>
      </c>
      <c r="Y304" s="23" t="str">
        <f t="shared" si="14"/>
        <v>Fort Duchesne | Uintah</v>
      </c>
      <c r="Z304" s="33">
        <v>2660</v>
      </c>
      <c r="AA304" s="27" t="s">
        <v>1638</v>
      </c>
      <c r="AB304" s="27" t="s">
        <v>193</v>
      </c>
      <c r="AC304" s="27" t="s">
        <v>2910</v>
      </c>
      <c r="AD304" s="23" t="str">
        <f t="shared" si="15"/>
        <v>Hartville | Platte</v>
      </c>
    </row>
    <row r="305" spans="1:30" s="23" customFormat="1">
      <c r="A305" s="33">
        <v>305</v>
      </c>
      <c r="B305" s="27" t="s">
        <v>3209</v>
      </c>
      <c r="C305" s="27" t="s">
        <v>3210</v>
      </c>
      <c r="D305" s="27" t="s">
        <v>339</v>
      </c>
      <c r="E305" s="23" t="str">
        <f t="shared" si="11"/>
        <v>Clifton | Mesa</v>
      </c>
      <c r="F305" s="33">
        <v>953</v>
      </c>
      <c r="G305" s="27" t="s">
        <v>1670</v>
      </c>
      <c r="H305" s="27" t="s">
        <v>3072</v>
      </c>
      <c r="I305" s="27" t="s">
        <v>384</v>
      </c>
      <c r="J305" s="23" t="str">
        <f t="shared" si="16"/>
        <v>Cohagen | Garfield</v>
      </c>
      <c r="K305" s="33">
        <v>1474</v>
      </c>
      <c r="L305" s="27" t="s">
        <v>1337</v>
      </c>
      <c r="M305" s="27" t="s">
        <v>3248</v>
      </c>
      <c r="N305" s="27" t="s">
        <v>408</v>
      </c>
      <c r="O305" s="23" t="str">
        <f t="shared" si="12"/>
        <v>Crosby | Divide</v>
      </c>
      <c r="P305" s="33">
        <v>1914</v>
      </c>
      <c r="Q305" s="27" t="s">
        <v>3235</v>
      </c>
      <c r="R305" s="27" t="s">
        <v>3235</v>
      </c>
      <c r="S305" s="27" t="s">
        <v>421</v>
      </c>
      <c r="T305" s="23" t="str">
        <f t="shared" si="13"/>
        <v>Clark | Clark</v>
      </c>
      <c r="U305" s="33">
        <v>2319</v>
      </c>
      <c r="V305" s="27" t="s">
        <v>1701</v>
      </c>
      <c r="W305" s="27" t="s">
        <v>223</v>
      </c>
      <c r="X305" s="27" t="s">
        <v>2898</v>
      </c>
      <c r="Y305" s="23" t="str">
        <f t="shared" si="14"/>
        <v>Fountain Green | Sanpete</v>
      </c>
      <c r="Z305" s="33">
        <v>2724</v>
      </c>
      <c r="AA305" s="27" t="s">
        <v>1198</v>
      </c>
      <c r="AB305" s="27" t="s">
        <v>245</v>
      </c>
      <c r="AC305" s="27" t="s">
        <v>2910</v>
      </c>
      <c r="AD305" s="23" t="str">
        <f t="shared" si="15"/>
        <v>Hawk Springs | Goshen</v>
      </c>
    </row>
    <row r="306" spans="1:30" s="23" customFormat="1">
      <c r="A306" s="33">
        <v>2934</v>
      </c>
      <c r="B306" s="27" t="s">
        <v>2176</v>
      </c>
      <c r="C306" s="27" t="s">
        <v>3199</v>
      </c>
      <c r="D306" s="27" t="s">
        <v>339</v>
      </c>
      <c r="E306" s="23" t="str">
        <f t="shared" si="11"/>
        <v>Climax | Lake</v>
      </c>
      <c r="F306" s="33">
        <v>1086</v>
      </c>
      <c r="G306" s="27" t="s">
        <v>2752</v>
      </c>
      <c r="H306" s="27" t="s">
        <v>3080</v>
      </c>
      <c r="I306" s="27" t="s">
        <v>384</v>
      </c>
      <c r="J306" s="23" t="str">
        <f t="shared" si="16"/>
        <v>Collins | Teton</v>
      </c>
      <c r="K306" s="33">
        <v>1579</v>
      </c>
      <c r="L306" s="27" t="s">
        <v>2078</v>
      </c>
      <c r="M306" s="27" t="s">
        <v>96</v>
      </c>
      <c r="N306" s="27" t="s">
        <v>408</v>
      </c>
      <c r="O306" s="23" t="str">
        <f t="shared" si="12"/>
        <v>Crystal | Pembina</v>
      </c>
      <c r="P306" s="33">
        <v>1702</v>
      </c>
      <c r="Q306" s="27" t="s">
        <v>2030</v>
      </c>
      <c r="R306" s="27" t="s">
        <v>118</v>
      </c>
      <c r="S306" s="27" t="s">
        <v>421</v>
      </c>
      <c r="T306" s="23" t="str">
        <f t="shared" si="13"/>
        <v>Clayton | Hutchinson</v>
      </c>
      <c r="U306" s="33">
        <v>2622</v>
      </c>
      <c r="V306" s="27" t="s">
        <v>1838</v>
      </c>
      <c r="W306" s="27" t="s">
        <v>3245</v>
      </c>
      <c r="X306" s="27" t="s">
        <v>2898</v>
      </c>
      <c r="Y306" s="23" t="str">
        <f t="shared" si="14"/>
        <v>Francis | Summit</v>
      </c>
      <c r="Z306" s="33">
        <v>2631</v>
      </c>
      <c r="AA306" s="27" t="s">
        <v>246</v>
      </c>
      <c r="AB306" s="27" t="s">
        <v>247</v>
      </c>
      <c r="AC306" s="27" t="s">
        <v>2910</v>
      </c>
      <c r="AD306" s="23" t="str">
        <f t="shared" si="15"/>
        <v>Hiland | Natrona</v>
      </c>
    </row>
    <row r="307" spans="1:30" s="23" customFormat="1">
      <c r="A307" s="33">
        <v>410</v>
      </c>
      <c r="B307" s="27" t="s">
        <v>2608</v>
      </c>
      <c r="C307" s="27" t="s">
        <v>3232</v>
      </c>
      <c r="D307" s="27" t="s">
        <v>339</v>
      </c>
      <c r="E307" s="23" t="str">
        <f t="shared" si="11"/>
        <v>CO City | Pueblo</v>
      </c>
      <c r="F307" s="33">
        <v>1048</v>
      </c>
      <c r="G307" s="27" t="s">
        <v>2609</v>
      </c>
      <c r="H307" s="27" t="s">
        <v>2885</v>
      </c>
      <c r="I307" s="27" t="s">
        <v>384</v>
      </c>
      <c r="J307" s="23" t="str">
        <f t="shared" si="16"/>
        <v>Colstrip | Rosebud</v>
      </c>
      <c r="K307" s="33">
        <v>1188</v>
      </c>
      <c r="L307" s="27" t="s">
        <v>2443</v>
      </c>
      <c r="M307" s="27" t="s">
        <v>27</v>
      </c>
      <c r="N307" s="27" t="s">
        <v>408</v>
      </c>
      <c r="O307" s="23" t="str">
        <f t="shared" si="12"/>
        <v>Crystal Springs | Stutsman</v>
      </c>
      <c r="P307" s="33">
        <v>2000</v>
      </c>
      <c r="Q307" s="27" t="s">
        <v>1508</v>
      </c>
      <c r="R307" s="27" t="s">
        <v>175</v>
      </c>
      <c r="S307" s="27" t="s">
        <v>421</v>
      </c>
      <c r="T307" s="23" t="str">
        <f t="shared" si="13"/>
        <v>Clear Lake | Deuel</v>
      </c>
      <c r="U307" s="33">
        <v>2321</v>
      </c>
      <c r="V307" s="27" t="s">
        <v>1418</v>
      </c>
      <c r="W307" s="27" t="s">
        <v>223</v>
      </c>
      <c r="X307" s="27" t="s">
        <v>2898</v>
      </c>
      <c r="Y307" s="23" t="str">
        <f t="shared" si="14"/>
        <v>Freedom | Sanpete</v>
      </c>
      <c r="Z307" s="33">
        <v>2753</v>
      </c>
      <c r="AA307" s="27" t="s">
        <v>1357</v>
      </c>
      <c r="AB307" s="27" t="s">
        <v>260</v>
      </c>
      <c r="AC307" s="27" t="s">
        <v>2910</v>
      </c>
      <c r="AD307" s="23" t="str">
        <f t="shared" si="15"/>
        <v>Hillsdale | Laramie</v>
      </c>
    </row>
    <row r="308" spans="1:30" s="23" customFormat="1">
      <c r="A308" s="33">
        <v>534</v>
      </c>
      <c r="B308" s="27" t="s">
        <v>1573</v>
      </c>
      <c r="C308" s="27" t="s">
        <v>3176</v>
      </c>
      <c r="D308" s="27" t="s">
        <v>339</v>
      </c>
      <c r="E308" s="23" t="str">
        <f t="shared" si="11"/>
        <v>CO Springs | El Paso</v>
      </c>
      <c r="F308" s="33">
        <v>927</v>
      </c>
      <c r="G308" s="27" t="s">
        <v>1494</v>
      </c>
      <c r="H308" s="27" t="s">
        <v>398</v>
      </c>
      <c r="I308" s="27" t="s">
        <v>384</v>
      </c>
      <c r="J308" s="23" t="str">
        <f t="shared" si="16"/>
        <v>Columbia Falls | Flathead</v>
      </c>
      <c r="K308" s="33">
        <v>1206</v>
      </c>
      <c r="L308" s="27" t="s">
        <v>2496</v>
      </c>
      <c r="M308" s="27" t="s">
        <v>30</v>
      </c>
      <c r="N308" s="27" t="s">
        <v>408</v>
      </c>
      <c r="O308" s="23" t="str">
        <f t="shared" si="12"/>
        <v>Cummings | Traill</v>
      </c>
      <c r="P308" s="33">
        <v>3093</v>
      </c>
      <c r="Q308" s="27" t="s">
        <v>998</v>
      </c>
      <c r="R308" s="27" t="s">
        <v>117</v>
      </c>
      <c r="S308" s="27" t="s">
        <v>421</v>
      </c>
      <c r="T308" s="23" t="str">
        <f t="shared" si="13"/>
        <v>Clearfield | Tripp</v>
      </c>
      <c r="U308" s="33">
        <v>2528</v>
      </c>
      <c r="V308" s="27" t="s">
        <v>2992</v>
      </c>
      <c r="W308" s="27" t="s">
        <v>236</v>
      </c>
      <c r="X308" s="27" t="s">
        <v>2898</v>
      </c>
      <c r="Y308" s="23" t="str">
        <f t="shared" si="14"/>
        <v>Fremont | Wayne</v>
      </c>
      <c r="Z308" s="33">
        <v>2754</v>
      </c>
      <c r="AA308" s="27" t="s">
        <v>1361</v>
      </c>
      <c r="AB308" s="27" t="s">
        <v>260</v>
      </c>
      <c r="AC308" s="27" t="s">
        <v>2910</v>
      </c>
      <c r="AD308" s="23" t="str">
        <f t="shared" si="15"/>
        <v>Horse Creek | Laramie</v>
      </c>
    </row>
    <row r="309" spans="1:30" s="23" customFormat="1">
      <c r="A309" s="33">
        <v>2917</v>
      </c>
      <c r="B309" s="27" t="s">
        <v>1681</v>
      </c>
      <c r="C309" s="27" t="s">
        <v>2992</v>
      </c>
      <c r="D309" s="27" t="s">
        <v>339</v>
      </c>
      <c r="E309" s="23" t="str">
        <f t="shared" si="11"/>
        <v>Coal Creek | Fremont</v>
      </c>
      <c r="F309" s="33">
        <v>929</v>
      </c>
      <c r="G309" s="27" t="s">
        <v>1498</v>
      </c>
      <c r="H309" s="27" t="s">
        <v>398</v>
      </c>
      <c r="I309" s="27" t="s">
        <v>384</v>
      </c>
      <c r="J309" s="23" t="str">
        <f t="shared" si="16"/>
        <v>Columbia Heights | Flathead</v>
      </c>
      <c r="K309" s="33">
        <v>1283</v>
      </c>
      <c r="L309" s="27" t="s">
        <v>1099</v>
      </c>
      <c r="M309" s="27" t="s">
        <v>41</v>
      </c>
      <c r="N309" s="27" t="s">
        <v>408</v>
      </c>
      <c r="O309" s="23" t="str">
        <f t="shared" si="12"/>
        <v>Davenport | Cass</v>
      </c>
      <c r="P309" s="33">
        <v>1756</v>
      </c>
      <c r="Q309" s="27" t="s">
        <v>2563</v>
      </c>
      <c r="R309" s="27" t="s">
        <v>131</v>
      </c>
      <c r="S309" s="27" t="s">
        <v>421</v>
      </c>
      <c r="T309" s="23" t="str">
        <f t="shared" si="13"/>
        <v>Colman | Moody</v>
      </c>
      <c r="U309" s="33">
        <v>2593</v>
      </c>
      <c r="V309" s="27" t="s">
        <v>1015</v>
      </c>
      <c r="W309" s="27" t="s">
        <v>155</v>
      </c>
      <c r="X309" s="27" t="s">
        <v>2898</v>
      </c>
      <c r="Y309" s="23" t="str">
        <f t="shared" si="14"/>
        <v>Fruit Heights | Davis</v>
      </c>
      <c r="Z309" s="33">
        <v>2864</v>
      </c>
      <c r="AA309" s="27" t="s">
        <v>1106</v>
      </c>
      <c r="AB309" s="27" t="s">
        <v>2992</v>
      </c>
      <c r="AC309" s="27" t="s">
        <v>2910</v>
      </c>
      <c r="AD309" s="23" t="str">
        <f t="shared" si="15"/>
        <v>Hudson | Fremont</v>
      </c>
    </row>
    <row r="310" spans="1:30" s="23" customFormat="1">
      <c r="A310" s="33">
        <v>152</v>
      </c>
      <c r="B310" s="27" t="s">
        <v>1687</v>
      </c>
      <c r="C310" s="27" t="s">
        <v>2992</v>
      </c>
      <c r="D310" s="27" t="s">
        <v>339</v>
      </c>
      <c r="E310" s="23" t="str">
        <f t="shared" si="11"/>
        <v>Coaldale | Fremont</v>
      </c>
      <c r="F310" s="33">
        <v>1075</v>
      </c>
      <c r="G310" s="27" t="s">
        <v>992</v>
      </c>
      <c r="H310" s="27" t="s">
        <v>6</v>
      </c>
      <c r="I310" s="27" t="s">
        <v>384</v>
      </c>
      <c r="J310" s="23" t="str">
        <f t="shared" si="16"/>
        <v>Columbus | Stillwater</v>
      </c>
      <c r="K310" s="33">
        <v>1543</v>
      </c>
      <c r="L310" s="27" t="s">
        <v>3280</v>
      </c>
      <c r="M310" s="27" t="s">
        <v>48</v>
      </c>
      <c r="N310" s="27" t="s">
        <v>408</v>
      </c>
      <c r="O310" s="23" t="str">
        <f t="shared" si="12"/>
        <v>Dawson | Kidder</v>
      </c>
      <c r="P310" s="33">
        <v>2194</v>
      </c>
      <c r="Q310" s="27" t="s">
        <v>2790</v>
      </c>
      <c r="R310" s="27" t="s">
        <v>117</v>
      </c>
      <c r="S310" s="27" t="s">
        <v>421</v>
      </c>
      <c r="T310" s="23" t="str">
        <f t="shared" si="13"/>
        <v>Colome | Tripp</v>
      </c>
      <c r="U310" s="33">
        <v>2362</v>
      </c>
      <c r="V310" s="27" t="s">
        <v>1101</v>
      </c>
      <c r="W310" s="27" t="s">
        <v>2957</v>
      </c>
      <c r="X310" s="27" t="s">
        <v>2898</v>
      </c>
      <c r="Y310" s="23" t="str">
        <f t="shared" si="14"/>
        <v>Fruitland | Duchesne</v>
      </c>
      <c r="Z310" s="33">
        <v>2850</v>
      </c>
      <c r="AA310" s="27" t="s">
        <v>1039</v>
      </c>
      <c r="AB310" s="27" t="s">
        <v>3208</v>
      </c>
      <c r="AC310" s="27" t="s">
        <v>2910</v>
      </c>
      <c r="AD310" s="23" t="str">
        <f t="shared" si="15"/>
        <v>Hulett | Crook</v>
      </c>
    </row>
    <row r="311" spans="1:30" s="23" customFormat="1">
      <c r="A311" s="33">
        <v>198</v>
      </c>
      <c r="B311" s="27" t="s">
        <v>3191</v>
      </c>
      <c r="C311" s="27" t="s">
        <v>3192</v>
      </c>
      <c r="D311" s="27" t="s">
        <v>339</v>
      </c>
      <c r="E311" s="23" t="str">
        <f t="shared" si="11"/>
        <v>Coalmont | Jackson</v>
      </c>
      <c r="F311" s="33">
        <v>1055</v>
      </c>
      <c r="G311" s="27" t="s">
        <v>2688</v>
      </c>
      <c r="H311" s="27" t="s">
        <v>3074</v>
      </c>
      <c r="I311" s="27" t="s">
        <v>384</v>
      </c>
      <c r="J311" s="23" t="str">
        <f t="shared" si="16"/>
        <v>Comertown | Sheridan</v>
      </c>
      <c r="K311" s="33">
        <v>1427</v>
      </c>
      <c r="L311" s="27" t="s">
        <v>726</v>
      </c>
      <c r="M311" s="27" t="s">
        <v>70</v>
      </c>
      <c r="N311" s="27" t="s">
        <v>408</v>
      </c>
      <c r="O311" s="23" t="str">
        <f t="shared" si="12"/>
        <v>Dazey | Barnes</v>
      </c>
      <c r="P311" s="33">
        <v>1731</v>
      </c>
      <c r="Q311" s="27" t="s">
        <v>2510</v>
      </c>
      <c r="R311" s="27" t="s">
        <v>124</v>
      </c>
      <c r="S311" s="27" t="s">
        <v>421</v>
      </c>
      <c r="T311" s="23" t="str">
        <f t="shared" si="13"/>
        <v>Colton | Minnehaha</v>
      </c>
      <c r="U311" s="33">
        <v>2302</v>
      </c>
      <c r="V311" s="27" t="s">
        <v>1616</v>
      </c>
      <c r="W311" s="27" t="s">
        <v>3090</v>
      </c>
      <c r="X311" s="27" t="s">
        <v>2898</v>
      </c>
      <c r="Y311" s="23" t="str">
        <f t="shared" si="14"/>
        <v>Fry Canyon | San Juan</v>
      </c>
      <c r="Z311" s="33">
        <v>2725</v>
      </c>
      <c r="AA311" s="27" t="s">
        <v>1203</v>
      </c>
      <c r="AB311" s="27" t="s">
        <v>245</v>
      </c>
      <c r="AC311" s="27" t="s">
        <v>2910</v>
      </c>
      <c r="AD311" s="23" t="str">
        <f t="shared" si="15"/>
        <v>Huntley | Goshen</v>
      </c>
    </row>
    <row r="312" spans="1:30" s="23" customFormat="1">
      <c r="A312" s="33">
        <v>270</v>
      </c>
      <c r="B312" s="27" t="s">
        <v>2259</v>
      </c>
      <c r="C312" s="27" t="s">
        <v>3145</v>
      </c>
      <c r="D312" s="27" t="s">
        <v>339</v>
      </c>
      <c r="E312" s="23" t="str">
        <f t="shared" si="11"/>
        <v>Cokedale | Las Animas</v>
      </c>
      <c r="F312" s="33">
        <v>676</v>
      </c>
      <c r="G312" s="27" t="s">
        <v>2325</v>
      </c>
      <c r="H312" s="27" t="s">
        <v>3273</v>
      </c>
      <c r="I312" s="27" t="s">
        <v>384</v>
      </c>
      <c r="J312" s="23" t="str">
        <f t="shared" si="16"/>
        <v>Condon | Missoula</v>
      </c>
      <c r="K312" s="33">
        <v>1416</v>
      </c>
      <c r="L312" s="27" t="s">
        <v>2388</v>
      </c>
      <c r="M312" s="27" t="s">
        <v>68</v>
      </c>
      <c r="N312" s="27" t="s">
        <v>408</v>
      </c>
      <c r="O312" s="23" t="str">
        <f t="shared" si="12"/>
        <v>Deep Creek unorg. | Slope</v>
      </c>
      <c r="P312" s="33">
        <v>1988</v>
      </c>
      <c r="Q312" s="27" t="s">
        <v>933</v>
      </c>
      <c r="R312" s="27" t="s">
        <v>147</v>
      </c>
      <c r="S312" s="27" t="s">
        <v>421</v>
      </c>
      <c r="T312" s="23" t="str">
        <f t="shared" si="13"/>
        <v>Columbia | Brown</v>
      </c>
      <c r="U312" s="33">
        <v>2273</v>
      </c>
      <c r="V312" s="27" t="s">
        <v>1196</v>
      </c>
      <c r="W312" s="27" t="s">
        <v>219</v>
      </c>
      <c r="X312" s="27" t="s">
        <v>2898</v>
      </c>
      <c r="Y312" s="23" t="str">
        <f t="shared" si="14"/>
        <v>Garden City | Rich</v>
      </c>
      <c r="Z312" s="33">
        <v>2804</v>
      </c>
      <c r="AA312" s="27" t="s">
        <v>813</v>
      </c>
      <c r="AB312" s="27" t="s">
        <v>3014</v>
      </c>
      <c r="AC312" s="27" t="s">
        <v>2910</v>
      </c>
      <c r="AD312" s="23" t="str">
        <f t="shared" si="15"/>
        <v>Hyattville | Big Horn</v>
      </c>
    </row>
    <row r="313" spans="1:30" s="23" customFormat="1">
      <c r="A313" s="33">
        <v>306</v>
      </c>
      <c r="B313" s="27" t="s">
        <v>2361</v>
      </c>
      <c r="C313" s="27" t="s">
        <v>3210</v>
      </c>
      <c r="D313" s="27" t="s">
        <v>339</v>
      </c>
      <c r="E313" s="23" t="str">
        <f t="shared" si="11"/>
        <v>Colbran | Mesa</v>
      </c>
      <c r="F313" s="33">
        <v>760</v>
      </c>
      <c r="G313" s="27" t="s">
        <v>2514</v>
      </c>
      <c r="H313" s="27" t="s">
        <v>3332</v>
      </c>
      <c r="I313" s="27" t="s">
        <v>384</v>
      </c>
      <c r="J313" s="23" t="str">
        <f t="shared" si="16"/>
        <v>Conner | Ravalli</v>
      </c>
      <c r="K313" s="33">
        <v>1337</v>
      </c>
      <c r="L313" s="27" t="s">
        <v>1694</v>
      </c>
      <c r="M313" s="27" t="s">
        <v>53</v>
      </c>
      <c r="N313" s="27" t="s">
        <v>408</v>
      </c>
      <c r="O313" s="23" t="str">
        <f t="shared" si="12"/>
        <v>Deering | McHenry</v>
      </c>
      <c r="P313" s="33">
        <v>1848</v>
      </c>
      <c r="Q313" s="27" t="s">
        <v>2744</v>
      </c>
      <c r="R313" s="27" t="s">
        <v>143</v>
      </c>
      <c r="S313" s="27" t="s">
        <v>421</v>
      </c>
      <c r="T313" s="23" t="str">
        <f t="shared" si="13"/>
        <v>Conde | Spink</v>
      </c>
      <c r="U313" s="33">
        <v>2256</v>
      </c>
      <c r="V313" s="27" t="s">
        <v>765</v>
      </c>
      <c r="W313" s="27" t="s">
        <v>3361</v>
      </c>
      <c r="X313" s="27" t="s">
        <v>2898</v>
      </c>
      <c r="Y313" s="23" t="str">
        <f t="shared" si="14"/>
        <v>Garland | Box Elder</v>
      </c>
      <c r="Z313" s="33">
        <v>2755</v>
      </c>
      <c r="AA313" s="27" t="s">
        <v>1364</v>
      </c>
      <c r="AB313" s="27" t="s">
        <v>260</v>
      </c>
      <c r="AC313" s="27" t="s">
        <v>2910</v>
      </c>
      <c r="AD313" s="23" t="str">
        <f t="shared" si="15"/>
        <v>Iron Mountain | Laramie</v>
      </c>
    </row>
    <row r="314" spans="1:30" s="23" customFormat="1">
      <c r="A314" s="33">
        <v>2926</v>
      </c>
      <c r="B314" s="27" t="s">
        <v>1959</v>
      </c>
      <c r="C314" s="27" t="s">
        <v>3194</v>
      </c>
      <c r="D314" s="27" t="s">
        <v>339</v>
      </c>
      <c r="E314" s="23" t="str">
        <f t="shared" si="11"/>
        <v>Columbine Hills | Jefferson</v>
      </c>
      <c r="F314" s="33">
        <v>726</v>
      </c>
      <c r="G314" s="27" t="s">
        <v>572</v>
      </c>
      <c r="H314" s="27" t="s">
        <v>3020</v>
      </c>
      <c r="I314" s="27" t="s">
        <v>384</v>
      </c>
      <c r="J314" s="23" t="str">
        <f t="shared" si="16"/>
        <v>Conrad | Pondera</v>
      </c>
      <c r="K314" s="33">
        <v>1402</v>
      </c>
      <c r="L314" s="27" t="s">
        <v>2351</v>
      </c>
      <c r="M314" s="27" t="s">
        <v>64</v>
      </c>
      <c r="N314" s="27" t="s">
        <v>408</v>
      </c>
      <c r="O314" s="23" t="str">
        <f t="shared" si="12"/>
        <v>Delamere | Sargent</v>
      </c>
      <c r="P314" s="33">
        <v>1813</v>
      </c>
      <c r="Q314" s="27" t="s">
        <v>2684</v>
      </c>
      <c r="R314" s="27" t="s">
        <v>21</v>
      </c>
      <c r="S314" s="27" t="s">
        <v>421</v>
      </c>
      <c r="T314" s="23" t="str">
        <f t="shared" si="13"/>
        <v>Corona | Roberts</v>
      </c>
      <c r="U314" s="33">
        <v>2429</v>
      </c>
      <c r="V314" s="27" t="s">
        <v>1389</v>
      </c>
      <c r="W314" s="27" t="s">
        <v>230</v>
      </c>
      <c r="X314" s="27" t="s">
        <v>2898</v>
      </c>
      <c r="Y314" s="23" t="str">
        <f t="shared" si="14"/>
        <v>Garrison | Millard</v>
      </c>
      <c r="Z314" s="33">
        <v>2702</v>
      </c>
      <c r="AA314" s="27" t="s">
        <v>3192</v>
      </c>
      <c r="AB314" s="27" t="s">
        <v>3080</v>
      </c>
      <c r="AC314" s="27" t="s">
        <v>2910</v>
      </c>
      <c r="AD314" s="23" t="str">
        <f t="shared" si="15"/>
        <v>Jackson | Teton</v>
      </c>
    </row>
    <row r="315" spans="1:30" s="23" customFormat="1">
      <c r="A315" s="33">
        <v>2894</v>
      </c>
      <c r="B315" s="27" t="s">
        <v>834</v>
      </c>
      <c r="C315" s="27" t="s">
        <v>3137</v>
      </c>
      <c r="D315" s="27" t="s">
        <v>339</v>
      </c>
      <c r="E315" s="23" t="str">
        <f t="shared" si="11"/>
        <v>Columbine Valley | Arapahoe</v>
      </c>
      <c r="F315" s="33">
        <v>709</v>
      </c>
      <c r="G315" s="27" t="s">
        <v>2374</v>
      </c>
      <c r="H315" s="27" t="s">
        <v>3224</v>
      </c>
      <c r="I315" s="27" t="s">
        <v>384</v>
      </c>
      <c r="J315" s="23" t="str">
        <f t="shared" si="16"/>
        <v>Cooke City | Park</v>
      </c>
      <c r="K315" s="33">
        <v>1234</v>
      </c>
      <c r="L315" s="27" t="s">
        <v>2576</v>
      </c>
      <c r="M315" s="27" t="s">
        <v>3261</v>
      </c>
      <c r="N315" s="27" t="s">
        <v>408</v>
      </c>
      <c r="O315" s="23" t="str">
        <f t="shared" si="12"/>
        <v>Des Lacs | Ward</v>
      </c>
      <c r="P315" s="33">
        <v>2014</v>
      </c>
      <c r="Q315" s="27" t="s">
        <v>1590</v>
      </c>
      <c r="R315" s="27" t="s">
        <v>3169</v>
      </c>
      <c r="S315" s="27" t="s">
        <v>421</v>
      </c>
      <c r="T315" s="23" t="str">
        <f t="shared" si="13"/>
        <v>Corsica | Douglas</v>
      </c>
      <c r="U315" s="33">
        <v>2604</v>
      </c>
      <c r="V315" s="27" t="s">
        <v>2077</v>
      </c>
      <c r="W315" s="27" t="s">
        <v>244</v>
      </c>
      <c r="X315" s="27" t="s">
        <v>2898</v>
      </c>
      <c r="Y315" s="23" t="str">
        <f t="shared" si="14"/>
        <v>Genola | Utah</v>
      </c>
      <c r="Z315" s="33">
        <v>2881</v>
      </c>
      <c r="AA315" s="27" t="s">
        <v>1833</v>
      </c>
      <c r="AB315" s="27" t="s">
        <v>3080</v>
      </c>
      <c r="AC315" s="27" t="s">
        <v>2910</v>
      </c>
      <c r="AD315" s="23" t="str">
        <f t="shared" si="15"/>
        <v>Jackson Hole | Teton</v>
      </c>
    </row>
    <row r="316" spans="1:30" s="23" customFormat="1">
      <c r="A316" s="33">
        <v>2927</v>
      </c>
      <c r="B316" s="27" t="s">
        <v>834</v>
      </c>
      <c r="C316" s="27" t="s">
        <v>3194</v>
      </c>
      <c r="D316" s="27" t="s">
        <v>339</v>
      </c>
      <c r="E316" s="23" t="str">
        <f t="shared" si="11"/>
        <v>Columbine Valley | Jefferson</v>
      </c>
      <c r="F316" s="33">
        <v>920</v>
      </c>
      <c r="G316" s="27" t="s">
        <v>1502</v>
      </c>
      <c r="H316" s="27" t="s">
        <v>398</v>
      </c>
      <c r="I316" s="27" t="s">
        <v>384</v>
      </c>
      <c r="J316" s="23" t="str">
        <f t="shared" si="16"/>
        <v>Coram | Flathead</v>
      </c>
      <c r="K316" s="33">
        <v>1601</v>
      </c>
      <c r="L316" s="27" t="s">
        <v>2165</v>
      </c>
      <c r="M316" s="27" t="s">
        <v>99</v>
      </c>
      <c r="N316" s="27" t="s">
        <v>408</v>
      </c>
      <c r="O316" s="23" t="str">
        <f t="shared" si="12"/>
        <v>Devils Lake | Ramsey</v>
      </c>
      <c r="P316" s="33">
        <v>1737</v>
      </c>
      <c r="Q316" s="27" t="s">
        <v>125</v>
      </c>
      <c r="R316" s="27" t="s">
        <v>124</v>
      </c>
      <c r="S316" s="27" t="s">
        <v>421</v>
      </c>
      <c r="T316" s="23" t="str">
        <f t="shared" si="13"/>
        <v>Corson | Minnehaha</v>
      </c>
      <c r="U316" s="33">
        <v>2423</v>
      </c>
      <c r="V316" s="27" t="s">
        <v>856</v>
      </c>
      <c r="W316" s="27" t="s">
        <v>229</v>
      </c>
      <c r="X316" s="27" t="s">
        <v>2898</v>
      </c>
      <c r="Y316" s="23" t="str">
        <f t="shared" si="14"/>
        <v>Glendale | Kane</v>
      </c>
      <c r="Z316" s="33">
        <v>2726</v>
      </c>
      <c r="AA316" s="27" t="s">
        <v>1208</v>
      </c>
      <c r="AB316" s="27" t="s">
        <v>245</v>
      </c>
      <c r="AC316" s="27" t="s">
        <v>2910</v>
      </c>
      <c r="AD316" s="23" t="str">
        <f t="shared" si="15"/>
        <v>Jay Em | Goshen</v>
      </c>
    </row>
    <row r="317" spans="1:30" s="23" customFormat="1">
      <c r="A317" s="33">
        <v>4</v>
      </c>
      <c r="B317" s="27" t="s">
        <v>730</v>
      </c>
      <c r="C317" s="27" t="s">
        <v>338</v>
      </c>
      <c r="D317" s="27" t="s">
        <v>339</v>
      </c>
      <c r="E317" s="23" t="str">
        <f t="shared" si="11"/>
        <v>Commerce City | Adams</v>
      </c>
      <c r="F317" s="33">
        <v>1001</v>
      </c>
      <c r="G317" s="27" t="s">
        <v>1895</v>
      </c>
      <c r="H317" s="27" t="s">
        <v>3194</v>
      </c>
      <c r="I317" s="27" t="s">
        <v>384</v>
      </c>
      <c r="J317" s="23" t="str">
        <f t="shared" si="16"/>
        <v>Corbin | Jefferson</v>
      </c>
      <c r="K317" s="33">
        <v>1321</v>
      </c>
      <c r="L317" s="27" t="s">
        <v>51</v>
      </c>
      <c r="M317" s="27" t="s">
        <v>50</v>
      </c>
      <c r="N317" s="27" t="s">
        <v>408</v>
      </c>
      <c r="O317" s="23" t="str">
        <f t="shared" si="12"/>
        <v>Dickey | LaMoure</v>
      </c>
      <c r="P317" s="33">
        <v>1708</v>
      </c>
      <c r="Q317" s="27" t="s">
        <v>1509</v>
      </c>
      <c r="R317" s="27" t="s">
        <v>3192</v>
      </c>
      <c r="S317" s="27" t="s">
        <v>421</v>
      </c>
      <c r="T317" s="23" t="str">
        <f t="shared" si="13"/>
        <v>Cottonwood | Jackson</v>
      </c>
      <c r="U317" s="33">
        <v>2341</v>
      </c>
      <c r="V317" s="27" t="s">
        <v>1778</v>
      </c>
      <c r="W317" s="27" t="s">
        <v>225</v>
      </c>
      <c r="X317" s="27" t="s">
        <v>2898</v>
      </c>
      <c r="Y317" s="23" t="str">
        <f t="shared" si="14"/>
        <v>Glenwood | Sevier</v>
      </c>
      <c r="Z317" s="33">
        <v>2865</v>
      </c>
      <c r="AA317" s="27" t="s">
        <v>1110</v>
      </c>
      <c r="AB317" s="27" t="s">
        <v>2992</v>
      </c>
      <c r="AC317" s="27" t="s">
        <v>2910</v>
      </c>
      <c r="AD317" s="23" t="str">
        <f t="shared" si="15"/>
        <v>Jeffrey City | Fremont</v>
      </c>
    </row>
    <row r="318" spans="1:30" s="23" customFormat="1">
      <c r="A318" s="33">
        <v>377</v>
      </c>
      <c r="B318" s="27" t="s">
        <v>2519</v>
      </c>
      <c r="C318" s="27" t="s">
        <v>3224</v>
      </c>
      <c r="D318" s="27" t="s">
        <v>339</v>
      </c>
      <c r="E318" s="23" t="str">
        <f t="shared" si="11"/>
        <v>Como | Park</v>
      </c>
      <c r="F318" s="33">
        <v>804</v>
      </c>
      <c r="G318" s="27" t="s">
        <v>846</v>
      </c>
      <c r="H318" s="27" t="s">
        <v>3341</v>
      </c>
      <c r="I318" s="27" t="s">
        <v>384</v>
      </c>
      <c r="J318" s="23" t="str">
        <f t="shared" si="16"/>
        <v>Corburg | Blaine</v>
      </c>
      <c r="K318" s="33">
        <v>1420</v>
      </c>
      <c r="L318" s="27" t="s">
        <v>2398</v>
      </c>
      <c r="M318" s="27" t="s">
        <v>23</v>
      </c>
      <c r="N318" s="27" t="s">
        <v>408</v>
      </c>
      <c r="O318" s="23" t="str">
        <f t="shared" si="12"/>
        <v>Dickinson | Stark</v>
      </c>
      <c r="P318" s="33">
        <v>3084</v>
      </c>
      <c r="Q318" s="27" t="s">
        <v>1509</v>
      </c>
      <c r="R318" s="27" t="s">
        <v>133</v>
      </c>
      <c r="S318" s="27" t="s">
        <v>421</v>
      </c>
      <c r="T318" s="23" t="str">
        <f t="shared" si="13"/>
        <v>Cottonwood | Pennington</v>
      </c>
      <c r="U318" s="33">
        <v>2603</v>
      </c>
      <c r="V318" s="27" t="s">
        <v>245</v>
      </c>
      <c r="W318" s="27" t="s">
        <v>244</v>
      </c>
      <c r="X318" s="27" t="s">
        <v>2898</v>
      </c>
      <c r="Y318" s="23" t="str">
        <f t="shared" si="14"/>
        <v>Goshen | Utah</v>
      </c>
      <c r="Z318" s="33">
        <v>2790</v>
      </c>
      <c r="AA318" s="27" t="s">
        <v>738</v>
      </c>
      <c r="AB318" s="27" t="s">
        <v>262</v>
      </c>
      <c r="AC318" s="27" t="s">
        <v>2910</v>
      </c>
      <c r="AD318" s="23" t="str">
        <f t="shared" si="15"/>
        <v>Jelm | Albany</v>
      </c>
    </row>
    <row r="319" spans="1:30" s="23" customFormat="1">
      <c r="A319" s="33">
        <v>73</v>
      </c>
      <c r="B319" s="27" t="s">
        <v>3157</v>
      </c>
      <c r="C319" s="27" t="s">
        <v>3157</v>
      </c>
      <c r="D319" s="27" t="s">
        <v>339</v>
      </c>
      <c r="E319" s="23" t="str">
        <f t="shared" si="11"/>
        <v>Conejos | Conejos</v>
      </c>
      <c r="F319" s="33">
        <v>1088</v>
      </c>
      <c r="G319" s="27" t="s">
        <v>2755</v>
      </c>
      <c r="H319" s="27" t="s">
        <v>3080</v>
      </c>
      <c r="I319" s="27" t="s">
        <v>384</v>
      </c>
      <c r="J319" s="23" t="str">
        <f t="shared" si="16"/>
        <v>Cordova | Teton</v>
      </c>
      <c r="K319" s="33">
        <v>1477</v>
      </c>
      <c r="L319" s="27" t="s">
        <v>76</v>
      </c>
      <c r="M319" s="27" t="s">
        <v>3045</v>
      </c>
      <c r="N319" s="27" t="s">
        <v>408</v>
      </c>
      <c r="O319" s="23" t="str">
        <f t="shared" si="12"/>
        <v>Dodge | Dunn</v>
      </c>
      <c r="P319" s="33">
        <v>1973</v>
      </c>
      <c r="Q319" s="27" t="s">
        <v>1447</v>
      </c>
      <c r="R319" s="27" t="s">
        <v>173</v>
      </c>
      <c r="S319" s="27" t="s">
        <v>421</v>
      </c>
      <c r="T319" s="23" t="str">
        <f t="shared" si="13"/>
        <v>Crandall | Day</v>
      </c>
      <c r="U319" s="33">
        <v>2482</v>
      </c>
      <c r="V319" s="27" t="s">
        <v>1885</v>
      </c>
      <c r="W319" s="27" t="s">
        <v>234</v>
      </c>
      <c r="X319" s="27" t="s">
        <v>2898</v>
      </c>
      <c r="Y319" s="23" t="str">
        <f t="shared" si="14"/>
        <v>Grantsville | Tooele</v>
      </c>
      <c r="Z319" s="33">
        <v>2703</v>
      </c>
      <c r="AA319" s="27" t="s">
        <v>1839</v>
      </c>
      <c r="AB319" s="27" t="s">
        <v>3080</v>
      </c>
      <c r="AC319" s="27" t="s">
        <v>2910</v>
      </c>
      <c r="AD319" s="23" t="str">
        <f t="shared" si="15"/>
        <v>Jenny Lake | Teton</v>
      </c>
    </row>
    <row r="320" spans="1:30" s="23" customFormat="1">
      <c r="A320" s="33">
        <v>206</v>
      </c>
      <c r="B320" s="27" t="s">
        <v>1966</v>
      </c>
      <c r="C320" s="27" t="s">
        <v>3194</v>
      </c>
      <c r="D320" s="27" t="s">
        <v>339</v>
      </c>
      <c r="E320" s="23" t="str">
        <f t="shared" si="11"/>
        <v>Conifer | Jefferson</v>
      </c>
      <c r="F320" s="33">
        <v>755</v>
      </c>
      <c r="G320" s="27" t="s">
        <v>2517</v>
      </c>
      <c r="H320" s="27" t="s">
        <v>3332</v>
      </c>
      <c r="I320" s="27" t="s">
        <v>384</v>
      </c>
      <c r="J320" s="23" t="str">
        <f t="shared" si="16"/>
        <v>Corvallis | Ravalli</v>
      </c>
      <c r="K320" s="33">
        <v>1235</v>
      </c>
      <c r="L320" s="27" t="s">
        <v>2578</v>
      </c>
      <c r="M320" s="27" t="s">
        <v>3261</v>
      </c>
      <c r="N320" s="27" t="s">
        <v>408</v>
      </c>
      <c r="O320" s="23" t="str">
        <f t="shared" si="12"/>
        <v>Donnybrook | Ward</v>
      </c>
      <c r="P320" s="33">
        <v>3071</v>
      </c>
      <c r="Q320" s="27" t="s">
        <v>1385</v>
      </c>
      <c r="R320" s="27" t="s">
        <v>3162</v>
      </c>
      <c r="S320" s="27" t="s">
        <v>421</v>
      </c>
      <c r="T320" s="23" t="str">
        <f t="shared" si="13"/>
        <v>Crazy Horse | Custer</v>
      </c>
      <c r="U320" s="33">
        <v>2401</v>
      </c>
      <c r="V320" s="27" t="s">
        <v>3088</v>
      </c>
      <c r="W320" s="27" t="s">
        <v>207</v>
      </c>
      <c r="X320" s="27" t="s">
        <v>2898</v>
      </c>
      <c r="Y320" s="23" t="str">
        <f t="shared" si="14"/>
        <v>Green River | Emery</v>
      </c>
      <c r="Z320" s="33">
        <v>2741</v>
      </c>
      <c r="AA320" s="27" t="s">
        <v>1302</v>
      </c>
      <c r="AB320" s="27" t="s">
        <v>258</v>
      </c>
      <c r="AC320" s="27" t="s">
        <v>2910</v>
      </c>
      <c r="AD320" s="23" t="str">
        <f t="shared" si="15"/>
        <v>Kaycee | Johnson</v>
      </c>
    </row>
    <row r="321" spans="1:30" s="23" customFormat="1">
      <c r="A321" s="33">
        <v>463</v>
      </c>
      <c r="B321" s="27" t="s">
        <v>2740</v>
      </c>
      <c r="C321" s="27" t="s">
        <v>3250</v>
      </c>
      <c r="D321" s="27" t="s">
        <v>339</v>
      </c>
      <c r="E321" s="23" t="str">
        <f t="shared" si="11"/>
        <v>Cope | Washington</v>
      </c>
      <c r="F321" s="33">
        <v>708</v>
      </c>
      <c r="G321" s="27" t="s">
        <v>2375</v>
      </c>
      <c r="H321" s="27" t="s">
        <v>3224</v>
      </c>
      <c r="I321" s="27" t="s">
        <v>384</v>
      </c>
      <c r="J321" s="23" t="str">
        <f t="shared" si="16"/>
        <v>Corwin Springs | Park</v>
      </c>
      <c r="K321" s="33">
        <v>1236</v>
      </c>
      <c r="L321" s="27" t="s">
        <v>3169</v>
      </c>
      <c r="M321" s="27" t="s">
        <v>3261</v>
      </c>
      <c r="N321" s="27" t="s">
        <v>408</v>
      </c>
      <c r="O321" s="23" t="str">
        <f t="shared" si="12"/>
        <v>Douglas | Ward</v>
      </c>
      <c r="P321" s="33">
        <v>1787</v>
      </c>
      <c r="Q321" s="27" t="s">
        <v>2585</v>
      </c>
      <c r="R321" s="27" t="s">
        <v>133</v>
      </c>
      <c r="S321" s="27" t="s">
        <v>421</v>
      </c>
      <c r="T321" s="23" t="str">
        <f t="shared" si="13"/>
        <v>Creighton | Pennington</v>
      </c>
      <c r="U321" s="33">
        <v>2410</v>
      </c>
      <c r="V321" s="27" t="s">
        <v>3088</v>
      </c>
      <c r="W321" s="27" t="s">
        <v>3184</v>
      </c>
      <c r="X321" s="27" t="s">
        <v>2898</v>
      </c>
      <c r="Y321" s="23" t="str">
        <f t="shared" si="14"/>
        <v>Green River | Grand</v>
      </c>
      <c r="Z321" s="33">
        <v>2637</v>
      </c>
      <c r="AA321" s="27" t="s">
        <v>248</v>
      </c>
      <c r="AB321" s="27" t="s">
        <v>249</v>
      </c>
      <c r="AC321" s="27" t="s">
        <v>2910</v>
      </c>
      <c r="AD321" s="23" t="str">
        <f t="shared" si="15"/>
        <v>Keeline | Niobrara</v>
      </c>
    </row>
    <row r="322" spans="1:30" s="23" customFormat="1">
      <c r="A322" s="33">
        <v>454</v>
      </c>
      <c r="B322" s="27" t="s">
        <v>2711</v>
      </c>
      <c r="C322" s="27" t="s">
        <v>3245</v>
      </c>
      <c r="D322" s="27" t="s">
        <v>339</v>
      </c>
      <c r="E322" s="23" t="str">
        <f t="shared" si="11"/>
        <v>Copper Mountain | Summit</v>
      </c>
      <c r="F322" s="33">
        <v>616</v>
      </c>
      <c r="G322" s="27" t="s">
        <v>3213</v>
      </c>
      <c r="H322" s="27" t="s">
        <v>3263</v>
      </c>
      <c r="I322" s="27" t="s">
        <v>384</v>
      </c>
      <c r="J322" s="23" t="str">
        <f t="shared" si="16"/>
        <v>Craig | Lewis and Clark</v>
      </c>
      <c r="K322" s="33">
        <v>1602</v>
      </c>
      <c r="L322" s="27" t="s">
        <v>2169</v>
      </c>
      <c r="M322" s="27" t="s">
        <v>99</v>
      </c>
      <c r="N322" s="27" t="s">
        <v>408</v>
      </c>
      <c r="O322" s="23" t="str">
        <f t="shared" si="12"/>
        <v>Doyon | Ramsey</v>
      </c>
      <c r="P322" s="33">
        <v>2057</v>
      </c>
      <c r="Q322" s="27" t="s">
        <v>1690</v>
      </c>
      <c r="R322" s="27" t="s">
        <v>190</v>
      </c>
      <c r="S322" s="27" t="s">
        <v>421</v>
      </c>
      <c r="T322" s="23" t="str">
        <f t="shared" si="13"/>
        <v>Cresbard | Faulk</v>
      </c>
      <c r="U322" s="33">
        <v>3003</v>
      </c>
      <c r="V322" s="27" t="s">
        <v>1888</v>
      </c>
      <c r="W322" s="27" t="s">
        <v>234</v>
      </c>
      <c r="X322" s="27" t="s">
        <v>2898</v>
      </c>
      <c r="Y322" s="23" t="str">
        <f t="shared" si="14"/>
        <v>Greenhaven | Tooele</v>
      </c>
      <c r="Z322" s="33">
        <v>2704</v>
      </c>
      <c r="AA322" s="27" t="s">
        <v>1844</v>
      </c>
      <c r="AB322" s="27" t="s">
        <v>3080</v>
      </c>
      <c r="AC322" s="27" t="s">
        <v>2910</v>
      </c>
      <c r="AD322" s="23" t="str">
        <f t="shared" si="15"/>
        <v>Kelly | Teton</v>
      </c>
    </row>
    <row r="323" spans="1:30" s="23" customFormat="1">
      <c r="A323" s="33">
        <v>335</v>
      </c>
      <c r="B323" s="27" t="s">
        <v>3215</v>
      </c>
      <c r="C323" s="27" t="s">
        <v>3002</v>
      </c>
      <c r="D323" s="27" t="s">
        <v>339</v>
      </c>
      <c r="E323" s="23" t="str">
        <f t="shared" si="11"/>
        <v>Cortez | Montezuma</v>
      </c>
      <c r="F323" s="33">
        <v>763</v>
      </c>
      <c r="G323" s="27" t="s">
        <v>2554</v>
      </c>
      <c r="H323" s="27" t="s">
        <v>3067</v>
      </c>
      <c r="I323" s="27" t="s">
        <v>384</v>
      </c>
      <c r="J323" s="23" t="str">
        <f t="shared" si="16"/>
        <v>Crane | Richland</v>
      </c>
      <c r="K323" s="33">
        <v>1338</v>
      </c>
      <c r="L323" s="27" t="s">
        <v>1699</v>
      </c>
      <c r="M323" s="27" t="s">
        <v>53</v>
      </c>
      <c r="N323" s="27" t="s">
        <v>408</v>
      </c>
      <c r="O323" s="23" t="str">
        <f t="shared" si="12"/>
        <v>Drake | McHenry</v>
      </c>
      <c r="P323" s="33">
        <v>1918</v>
      </c>
      <c r="Q323" s="27" t="s">
        <v>1193</v>
      </c>
      <c r="R323" s="27" t="s">
        <v>3235</v>
      </c>
      <c r="S323" s="27" t="s">
        <v>421</v>
      </c>
      <c r="T323" s="23" t="str">
        <f t="shared" si="13"/>
        <v>Crocker | Clark</v>
      </c>
      <c r="U323" s="33">
        <v>3046</v>
      </c>
      <c r="V323" s="27" t="s">
        <v>1893</v>
      </c>
      <c r="W323" s="27" t="s">
        <v>234</v>
      </c>
      <c r="X323" s="27" t="s">
        <v>2898</v>
      </c>
      <c r="Y323" s="23" t="str">
        <f t="shared" si="14"/>
        <v>Greenville | Tooele</v>
      </c>
      <c r="Z323" s="33">
        <v>2771</v>
      </c>
      <c r="AA323" s="27" t="s">
        <v>1437</v>
      </c>
      <c r="AB323" s="27" t="s">
        <v>3205</v>
      </c>
      <c r="AC323" s="27" t="s">
        <v>2910</v>
      </c>
      <c r="AD323" s="23" t="str">
        <f t="shared" si="15"/>
        <v>Kemmerer | Lincoln</v>
      </c>
    </row>
    <row r="324" spans="1:30" s="23" customFormat="1">
      <c r="A324" s="33">
        <v>2902</v>
      </c>
      <c r="B324" s="27" t="s">
        <v>1340</v>
      </c>
      <c r="C324" s="27" t="s">
        <v>3164</v>
      </c>
      <c r="D324" s="27" t="s">
        <v>339</v>
      </c>
      <c r="E324" s="23" t="str">
        <f t="shared" si="11"/>
        <v>Cory | Delta</v>
      </c>
      <c r="F324" s="33">
        <v>930</v>
      </c>
      <c r="G324" s="27" t="s">
        <v>873</v>
      </c>
      <c r="H324" s="27" t="s">
        <v>398</v>
      </c>
      <c r="I324" s="27" t="s">
        <v>384</v>
      </c>
      <c r="J324" s="23" t="str">
        <f t="shared" si="16"/>
        <v>Creston | Flathead</v>
      </c>
      <c r="K324" s="33">
        <v>1580</v>
      </c>
      <c r="L324" s="27" t="s">
        <v>2082</v>
      </c>
      <c r="M324" s="27" t="s">
        <v>96</v>
      </c>
      <c r="N324" s="27" t="s">
        <v>408</v>
      </c>
      <c r="O324" s="23" t="str">
        <f t="shared" si="12"/>
        <v>Drayton | Pembina</v>
      </c>
      <c r="P324" s="33">
        <v>1727</v>
      </c>
      <c r="Q324" s="27" t="s">
        <v>2515</v>
      </c>
      <c r="R324" s="27" t="s">
        <v>124</v>
      </c>
      <c r="S324" s="27" t="s">
        <v>421</v>
      </c>
      <c r="T324" s="23" t="str">
        <f t="shared" si="13"/>
        <v>Crooks | Minnehaha</v>
      </c>
      <c r="U324" s="33">
        <v>2235</v>
      </c>
      <c r="V324" s="27" t="s">
        <v>1453</v>
      </c>
      <c r="W324" s="27" t="s">
        <v>216</v>
      </c>
      <c r="X324" s="27" t="s">
        <v>2898</v>
      </c>
      <c r="Y324" s="23" t="str">
        <f t="shared" si="14"/>
        <v>Greenwich | Piute</v>
      </c>
      <c r="Z324" s="33">
        <v>2709</v>
      </c>
      <c r="AA324" s="27" t="s">
        <v>1115</v>
      </c>
      <c r="AB324" s="27" t="s">
        <v>2992</v>
      </c>
      <c r="AC324" s="27" t="s">
        <v>2910</v>
      </c>
      <c r="AD324" s="23" t="str">
        <f t="shared" si="15"/>
        <v>Kinnear | Fremont</v>
      </c>
    </row>
    <row r="325" spans="1:30" s="23" customFormat="1">
      <c r="A325" s="33">
        <v>153</v>
      </c>
      <c r="B325" s="27" t="s">
        <v>1692</v>
      </c>
      <c r="C325" s="27" t="s">
        <v>2992</v>
      </c>
      <c r="D325" s="27" t="s">
        <v>339</v>
      </c>
      <c r="E325" s="23" t="str">
        <f t="shared" si="11"/>
        <v>Cotopaxi | Fremont</v>
      </c>
      <c r="F325" s="33">
        <v>789</v>
      </c>
      <c r="G325" s="27" t="s">
        <v>784</v>
      </c>
      <c r="H325" s="27" t="s">
        <v>3014</v>
      </c>
      <c r="I325" s="27" t="s">
        <v>384</v>
      </c>
      <c r="J325" s="23" t="str">
        <f t="shared" si="16"/>
        <v>Crow Agency | Big Horn</v>
      </c>
      <c r="K325" s="33">
        <v>1478</v>
      </c>
      <c r="L325" s="27" t="s">
        <v>1355</v>
      </c>
      <c r="M325" s="27" t="s">
        <v>3045</v>
      </c>
      <c r="N325" s="27" t="s">
        <v>408</v>
      </c>
      <c r="O325" s="23" t="str">
        <f t="shared" si="12"/>
        <v>Dunn Center | Dunn</v>
      </c>
      <c r="P325" s="33">
        <v>1718</v>
      </c>
      <c r="Q325" s="27" t="s">
        <v>121</v>
      </c>
      <c r="R325" s="27" t="s">
        <v>122</v>
      </c>
      <c r="S325" s="27" t="s">
        <v>421</v>
      </c>
      <c r="T325" s="23" t="str">
        <f t="shared" si="13"/>
        <v>Crow Lake | Jerauld</v>
      </c>
      <c r="U325" s="33">
        <v>2241</v>
      </c>
      <c r="V325" s="27" t="s">
        <v>770</v>
      </c>
      <c r="W325" s="27" t="s">
        <v>3361</v>
      </c>
      <c r="X325" s="27" t="s">
        <v>2898</v>
      </c>
      <c r="Y325" s="23" t="str">
        <f t="shared" si="14"/>
        <v>Grouse Creek | Box Elder</v>
      </c>
      <c r="Z325" s="33">
        <v>2737</v>
      </c>
      <c r="AA325" s="27" t="s">
        <v>1285</v>
      </c>
      <c r="AB325" s="27" t="s">
        <v>1</v>
      </c>
      <c r="AC325" s="27" t="s">
        <v>2910</v>
      </c>
      <c r="AD325" s="23" t="str">
        <f t="shared" si="15"/>
        <v>kirby | Hot Springs</v>
      </c>
    </row>
    <row r="326" spans="1:30" s="23" customFormat="1">
      <c r="A326" s="33">
        <v>199</v>
      </c>
      <c r="B326" s="27" t="s">
        <v>1932</v>
      </c>
      <c r="C326" s="27" t="s">
        <v>3192</v>
      </c>
      <c r="D326" s="27" t="s">
        <v>339</v>
      </c>
      <c r="E326" s="23" t="str">
        <f t="shared" si="11"/>
        <v>Cowdrey | Jackson</v>
      </c>
      <c r="F326" s="33">
        <v>746</v>
      </c>
      <c r="G326" s="27" t="s">
        <v>3330</v>
      </c>
      <c r="H326" s="27" t="s">
        <v>3331</v>
      </c>
      <c r="I326" s="27" t="s">
        <v>384</v>
      </c>
      <c r="J326" s="23" t="str">
        <f t="shared" si="16"/>
        <v>Crow Rock | Prairie</v>
      </c>
      <c r="K326" s="33">
        <v>1392</v>
      </c>
      <c r="L326" s="27" t="s">
        <v>2326</v>
      </c>
      <c r="M326" s="27" t="s">
        <v>62</v>
      </c>
      <c r="N326" s="27" t="s">
        <v>408</v>
      </c>
      <c r="O326" s="23" t="str">
        <f t="shared" si="12"/>
        <v>Dunseith | Rolette</v>
      </c>
      <c r="P326" s="33">
        <v>1948</v>
      </c>
      <c r="Q326" s="27" t="s">
        <v>3162</v>
      </c>
      <c r="R326" s="27" t="s">
        <v>3162</v>
      </c>
      <c r="S326" s="27" t="s">
        <v>421</v>
      </c>
      <c r="T326" s="23" t="str">
        <f t="shared" si="13"/>
        <v>Custer | Custer</v>
      </c>
      <c r="U326" s="33">
        <v>2505</v>
      </c>
      <c r="V326" s="27" t="s">
        <v>2183</v>
      </c>
      <c r="W326" s="27" t="s">
        <v>3250</v>
      </c>
      <c r="X326" s="27" t="s">
        <v>2898</v>
      </c>
      <c r="Y326" s="23" t="str">
        <f t="shared" si="14"/>
        <v>Gunlock | Washington</v>
      </c>
      <c r="Z326" s="33">
        <v>2638</v>
      </c>
      <c r="AA326" s="27" t="s">
        <v>1529</v>
      </c>
      <c r="AB326" s="27" t="s">
        <v>249</v>
      </c>
      <c r="AC326" s="27" t="s">
        <v>2910</v>
      </c>
      <c r="AD326" s="23" t="str">
        <f t="shared" si="15"/>
        <v>Kirtley | Niobrara</v>
      </c>
    </row>
    <row r="327" spans="1:30" s="23" customFormat="1">
      <c r="A327" s="33">
        <v>325</v>
      </c>
      <c r="B327" s="27" t="s">
        <v>3213</v>
      </c>
      <c r="C327" s="27" t="s">
        <v>3214</v>
      </c>
      <c r="D327" s="27" t="s">
        <v>339</v>
      </c>
      <c r="E327" s="23" t="str">
        <f t="shared" si="11"/>
        <v>Craig | Moffat</v>
      </c>
      <c r="F327" s="33">
        <v>771</v>
      </c>
      <c r="G327" s="27" t="s">
        <v>2577</v>
      </c>
      <c r="H327" s="27" t="s">
        <v>3016</v>
      </c>
      <c r="I327" s="27" t="s">
        <v>384</v>
      </c>
      <c r="J327" s="23" t="str">
        <f t="shared" si="16"/>
        <v>Culbertson | Roosevelt</v>
      </c>
      <c r="K327" s="33">
        <v>1379</v>
      </c>
      <c r="L327" s="27" t="s">
        <v>2282</v>
      </c>
      <c r="M327" s="27" t="s">
        <v>3067</v>
      </c>
      <c r="N327" s="27" t="s">
        <v>408</v>
      </c>
      <c r="O327" s="23" t="str">
        <f t="shared" si="12"/>
        <v>Dwight | Richland</v>
      </c>
      <c r="P327" s="33">
        <v>1825</v>
      </c>
      <c r="Q327" s="27" t="s">
        <v>2709</v>
      </c>
      <c r="R327" s="27" t="s">
        <v>71</v>
      </c>
      <c r="S327" s="27" t="s">
        <v>421</v>
      </c>
      <c r="T327" s="23" t="str">
        <f t="shared" si="13"/>
        <v>Cuthbert | Sanborn</v>
      </c>
      <c r="U327" s="33">
        <v>2330</v>
      </c>
      <c r="V327" s="27" t="s">
        <v>1710</v>
      </c>
      <c r="W327" s="27" t="s">
        <v>223</v>
      </c>
      <c r="X327" s="27" t="s">
        <v>2898</v>
      </c>
      <c r="Y327" s="23" t="str">
        <f t="shared" si="14"/>
        <v>Gunnision | Sanpete</v>
      </c>
      <c r="Z327" s="33">
        <v>2824</v>
      </c>
      <c r="AA327" s="27" t="s">
        <v>910</v>
      </c>
      <c r="AB327" s="27" t="s">
        <v>3055</v>
      </c>
      <c r="AC327" s="27" t="s">
        <v>2910</v>
      </c>
      <c r="AD327" s="23" t="str">
        <f t="shared" si="15"/>
        <v>Kortes Dam | Carbon</v>
      </c>
    </row>
    <row r="328" spans="1:30" s="23" customFormat="1">
      <c r="A328" s="33">
        <v>100</v>
      </c>
      <c r="B328" s="27" t="s">
        <v>1345</v>
      </c>
      <c r="C328" s="27" t="s">
        <v>3164</v>
      </c>
      <c r="D328" s="27" t="s">
        <v>339</v>
      </c>
      <c r="E328" s="23" t="str">
        <f t="shared" si="11"/>
        <v>Crawford | Delta</v>
      </c>
      <c r="F328" s="33">
        <v>1133</v>
      </c>
      <c r="G328" s="27" t="s">
        <v>3162</v>
      </c>
      <c r="H328" s="27" t="s">
        <v>4</v>
      </c>
      <c r="I328" s="27" t="s">
        <v>384</v>
      </c>
      <c r="J328" s="23" t="str">
        <f t="shared" si="16"/>
        <v>Custer | Yellowstone</v>
      </c>
      <c r="K328" s="33">
        <v>1366</v>
      </c>
      <c r="L328" s="27" t="s">
        <v>1892</v>
      </c>
      <c r="M328" s="27" t="s">
        <v>59</v>
      </c>
      <c r="N328" s="27" t="s">
        <v>408</v>
      </c>
      <c r="O328" s="23" t="str">
        <f t="shared" si="12"/>
        <v>East Morton unorg. | Morton</v>
      </c>
      <c r="P328" s="33">
        <v>3096</v>
      </c>
      <c r="Q328" s="27" t="s">
        <v>2835</v>
      </c>
      <c r="R328" s="27" t="s">
        <v>3260</v>
      </c>
      <c r="S328" s="27" t="s">
        <v>421</v>
      </c>
      <c r="T328" s="23" t="str">
        <f t="shared" si="13"/>
        <v>Dakota Dunes | Union</v>
      </c>
      <c r="U328" s="33">
        <v>2357</v>
      </c>
      <c r="V328" s="27" t="s">
        <v>1963</v>
      </c>
      <c r="W328" s="27" t="s">
        <v>2959</v>
      </c>
      <c r="X328" s="27" t="s">
        <v>2898</v>
      </c>
      <c r="Y328" s="23" t="str">
        <f t="shared" si="14"/>
        <v>Gusher | Uintah</v>
      </c>
      <c r="Z328" s="33">
        <v>2772</v>
      </c>
      <c r="AA328" s="27" t="s">
        <v>1440</v>
      </c>
      <c r="AB328" s="27" t="s">
        <v>3205</v>
      </c>
      <c r="AC328" s="27" t="s">
        <v>2910</v>
      </c>
      <c r="AD328" s="23" t="str">
        <f t="shared" si="15"/>
        <v>La Barge | Lincoln</v>
      </c>
    </row>
    <row r="329" spans="1:30" s="23" customFormat="1">
      <c r="A329" s="33">
        <v>321</v>
      </c>
      <c r="B329" s="27" t="s">
        <v>3211</v>
      </c>
      <c r="C329" s="27" t="s">
        <v>3212</v>
      </c>
      <c r="D329" s="27" t="s">
        <v>339</v>
      </c>
      <c r="E329" s="23" t="str">
        <f t="shared" si="11"/>
        <v>Creede | Mineral</v>
      </c>
      <c r="F329" s="33">
        <v>966</v>
      </c>
      <c r="G329" s="27" t="s">
        <v>3023</v>
      </c>
      <c r="H329" s="27" t="s">
        <v>3022</v>
      </c>
      <c r="I329" s="27" t="s">
        <v>384</v>
      </c>
      <c r="J329" s="23" t="str">
        <f t="shared" si="16"/>
        <v>Cut Bank | Glacier</v>
      </c>
      <c r="K329" s="33">
        <v>1322</v>
      </c>
      <c r="L329" s="27" t="s">
        <v>1625</v>
      </c>
      <c r="M329" s="27" t="s">
        <v>50</v>
      </c>
      <c r="N329" s="27" t="s">
        <v>408</v>
      </c>
      <c r="O329" s="23" t="str">
        <f t="shared" si="12"/>
        <v>Edgeley | LaMoure</v>
      </c>
      <c r="P329" s="33">
        <v>2094</v>
      </c>
      <c r="Q329" s="27" t="s">
        <v>1795</v>
      </c>
      <c r="R329" s="27" t="s">
        <v>196</v>
      </c>
      <c r="S329" s="27" t="s">
        <v>421</v>
      </c>
      <c r="T329" s="23" t="str">
        <f t="shared" si="13"/>
        <v>Dallas | Gregory</v>
      </c>
      <c r="U329" s="33">
        <v>2995</v>
      </c>
      <c r="V329" s="27" t="s">
        <v>1621</v>
      </c>
      <c r="W329" s="27" t="s">
        <v>3090</v>
      </c>
      <c r="X329" s="27" t="s">
        <v>2898</v>
      </c>
      <c r="Y329" s="23" t="str">
        <f t="shared" si="14"/>
        <v>Halls Crossing | San Juan</v>
      </c>
      <c r="Z329" s="33">
        <v>2727</v>
      </c>
      <c r="AA329" s="27" t="s">
        <v>1214</v>
      </c>
      <c r="AB329" s="27" t="s">
        <v>245</v>
      </c>
      <c r="AC329" s="27" t="s">
        <v>2910</v>
      </c>
      <c r="AD329" s="23" t="str">
        <f t="shared" si="15"/>
        <v>La Grange | Goshen</v>
      </c>
    </row>
    <row r="330" spans="1:30" s="23" customFormat="1">
      <c r="A330" s="33">
        <v>182</v>
      </c>
      <c r="B330" s="27" t="s">
        <v>1840</v>
      </c>
      <c r="C330" s="27" t="s">
        <v>3186</v>
      </c>
      <c r="D330" s="27" t="s">
        <v>339</v>
      </c>
      <c r="E330" s="23" t="str">
        <f t="shared" si="11"/>
        <v>Crested Butte | Gunnison</v>
      </c>
      <c r="F330" s="33">
        <v>1064</v>
      </c>
      <c r="G330" s="27" t="s">
        <v>2690</v>
      </c>
      <c r="H330" s="27" t="s">
        <v>3074</v>
      </c>
      <c r="I330" s="27" t="s">
        <v>384</v>
      </c>
      <c r="J330" s="23" t="str">
        <f t="shared" si="16"/>
        <v>Dagmar | Sheridan</v>
      </c>
      <c r="K330" s="33">
        <v>1217</v>
      </c>
      <c r="L330" s="27" t="s">
        <v>2527</v>
      </c>
      <c r="M330" s="27" t="s">
        <v>3142</v>
      </c>
      <c r="N330" s="27" t="s">
        <v>408</v>
      </c>
      <c r="O330" s="23" t="str">
        <f t="shared" si="12"/>
        <v>Edinburg | Walsh</v>
      </c>
      <c r="P330" s="33">
        <v>2071</v>
      </c>
      <c r="Q330" s="27" t="s">
        <v>1123</v>
      </c>
      <c r="R330" s="27" t="s">
        <v>192</v>
      </c>
      <c r="S330" s="27" t="s">
        <v>421</v>
      </c>
      <c r="T330" s="23" t="str">
        <f t="shared" si="13"/>
        <v>Dante | Charles Mix</v>
      </c>
      <c r="U330" s="33">
        <v>2530</v>
      </c>
      <c r="V330" s="27" t="s">
        <v>2254</v>
      </c>
      <c r="W330" s="27" t="s">
        <v>236</v>
      </c>
      <c r="X330" s="27" t="s">
        <v>2898</v>
      </c>
      <c r="Y330" s="23" t="str">
        <f t="shared" si="14"/>
        <v>Hanksville | Wayne</v>
      </c>
      <c r="Z330" s="33">
        <v>2728</v>
      </c>
      <c r="AA330" s="27" t="s">
        <v>1219</v>
      </c>
      <c r="AB330" s="27" t="s">
        <v>245</v>
      </c>
      <c r="AC330" s="27" t="s">
        <v>2910</v>
      </c>
      <c r="AD330" s="23" t="str">
        <f t="shared" si="15"/>
        <v>Lagrange | Goshen</v>
      </c>
    </row>
    <row r="331" spans="1:30" s="23" customFormat="1">
      <c r="A331" s="33">
        <v>436</v>
      </c>
      <c r="B331" s="27" t="s">
        <v>2673</v>
      </c>
      <c r="C331" s="27" t="s">
        <v>3238</v>
      </c>
      <c r="D331" s="27" t="s">
        <v>339</v>
      </c>
      <c r="E331" s="23" t="str">
        <f t="shared" ref="E331:E394" si="17">B331&amp;" | "&amp;C331</f>
        <v>Crestone | Saguache</v>
      </c>
      <c r="F331" s="33">
        <v>913</v>
      </c>
      <c r="G331" s="27" t="s">
        <v>1392</v>
      </c>
      <c r="H331" s="27" t="s">
        <v>3282</v>
      </c>
      <c r="I331" s="27" t="s">
        <v>384</v>
      </c>
      <c r="J331" s="23" t="str">
        <f t="shared" si="16"/>
        <v>Danvers | Fergus</v>
      </c>
      <c r="K331" s="33">
        <v>1603</v>
      </c>
      <c r="L331" s="27" t="s">
        <v>2173</v>
      </c>
      <c r="M331" s="27" t="s">
        <v>99</v>
      </c>
      <c r="N331" s="27" t="s">
        <v>408</v>
      </c>
      <c r="O331" s="23" t="str">
        <f t="shared" ref="O331:O394" si="18">L331&amp;" | "&amp;M331</f>
        <v>Edmore | Ramsey</v>
      </c>
      <c r="P331" s="33">
        <v>1872</v>
      </c>
      <c r="Q331" s="27" t="s">
        <v>155</v>
      </c>
      <c r="R331" s="27" t="s">
        <v>3342</v>
      </c>
      <c r="S331" s="27" t="s">
        <v>421</v>
      </c>
      <c r="T331" s="23" t="str">
        <f t="shared" ref="T331:T394" si="19">Q331&amp;" | "&amp;R331</f>
        <v>Davis | Turner</v>
      </c>
      <c r="U331" s="33">
        <v>2363</v>
      </c>
      <c r="V331" s="27" t="s">
        <v>904</v>
      </c>
      <c r="W331" s="27" t="s">
        <v>2957</v>
      </c>
      <c r="X331" s="27" t="s">
        <v>2898</v>
      </c>
      <c r="Y331" s="23" t="str">
        <f t="shared" ref="Y331:Y394" si="20">V331&amp;" | "&amp;W331</f>
        <v>Hanna | Duchesne</v>
      </c>
      <c r="Z331" s="33">
        <v>2639</v>
      </c>
      <c r="AA331" s="27" t="s">
        <v>1535</v>
      </c>
      <c r="AB331" s="27" t="s">
        <v>249</v>
      </c>
      <c r="AC331" s="27" t="s">
        <v>2910</v>
      </c>
      <c r="AD331" s="23" t="str">
        <f t="shared" ref="AD331:AD394" si="21">AA331&amp;" | "&amp;AB331</f>
        <v>Lance Creek | Niobrara</v>
      </c>
    </row>
    <row r="332" spans="1:30" s="23" customFormat="1">
      <c r="A332" s="33">
        <v>459</v>
      </c>
      <c r="B332" s="27" t="s">
        <v>3246</v>
      </c>
      <c r="C332" s="27" t="s">
        <v>3247</v>
      </c>
      <c r="D332" s="27" t="s">
        <v>339</v>
      </c>
      <c r="E332" s="23" t="str">
        <f t="shared" si="17"/>
        <v>Cripple Creek | Teller</v>
      </c>
      <c r="F332" s="33">
        <v>759</v>
      </c>
      <c r="G332" s="27" t="s">
        <v>2520</v>
      </c>
      <c r="H332" s="27" t="s">
        <v>3332</v>
      </c>
      <c r="I332" s="27" t="s">
        <v>384</v>
      </c>
      <c r="J332" s="23" t="str">
        <f t="shared" ref="J332:J395" si="22">G332&amp;" | "&amp;H332</f>
        <v>Darby | Ravalli</v>
      </c>
      <c r="K332" s="33">
        <v>1198</v>
      </c>
      <c r="L332" s="27" t="s">
        <v>2474</v>
      </c>
      <c r="M332" s="27" t="s">
        <v>3196</v>
      </c>
      <c r="N332" s="27" t="s">
        <v>408</v>
      </c>
      <c r="O332" s="23" t="str">
        <f t="shared" si="18"/>
        <v>Egeland | Towner</v>
      </c>
      <c r="P332" s="33">
        <v>1748</v>
      </c>
      <c r="Q332" s="27" t="s">
        <v>2161</v>
      </c>
      <c r="R332" s="27" t="s">
        <v>129</v>
      </c>
      <c r="S332" s="27" t="s">
        <v>421</v>
      </c>
      <c r="T332" s="23" t="str">
        <f t="shared" si="19"/>
        <v>De Smet | Kingsbury</v>
      </c>
      <c r="U332" s="33">
        <v>3022</v>
      </c>
      <c r="V332" s="27" t="s">
        <v>2279</v>
      </c>
      <c r="W332" s="27" t="s">
        <v>238</v>
      </c>
      <c r="X332" s="27" t="s">
        <v>2898</v>
      </c>
      <c r="Y332" s="23" t="str">
        <f t="shared" si="20"/>
        <v>Harrisville | Weber</v>
      </c>
      <c r="Z332" s="33">
        <v>2710</v>
      </c>
      <c r="AA332" s="27" t="s">
        <v>2993</v>
      </c>
      <c r="AB332" s="27" t="s">
        <v>2992</v>
      </c>
      <c r="AC332" s="27" t="s">
        <v>2910</v>
      </c>
      <c r="AD332" s="23" t="str">
        <f t="shared" si="21"/>
        <v>Lander | Fremont</v>
      </c>
    </row>
    <row r="333" spans="1:30" s="23" customFormat="1">
      <c r="A333" s="33">
        <v>296</v>
      </c>
      <c r="B333" s="27" t="s">
        <v>3208</v>
      </c>
      <c r="C333" s="27" t="s">
        <v>3207</v>
      </c>
      <c r="D333" s="27" t="s">
        <v>339</v>
      </c>
      <c r="E333" s="23" t="str">
        <f t="shared" si="17"/>
        <v>Crook | Logan</v>
      </c>
      <c r="F333" s="33">
        <v>1018</v>
      </c>
      <c r="G333" s="27" t="s">
        <v>1680</v>
      </c>
      <c r="H333" s="27" t="s">
        <v>3199</v>
      </c>
      <c r="I333" s="27" t="s">
        <v>384</v>
      </c>
      <c r="J333" s="23" t="str">
        <f t="shared" si="22"/>
        <v>Dayton | Lake</v>
      </c>
      <c r="K333" s="33">
        <v>1528</v>
      </c>
      <c r="L333" s="27" t="s">
        <v>1513</v>
      </c>
      <c r="M333" s="27" t="s">
        <v>3225</v>
      </c>
      <c r="N333" s="27" t="s">
        <v>408</v>
      </c>
      <c r="O333" s="23" t="str">
        <f t="shared" si="18"/>
        <v>Elgin | Grant</v>
      </c>
      <c r="P333" s="33">
        <v>2113</v>
      </c>
      <c r="Q333" s="27" t="s">
        <v>2245</v>
      </c>
      <c r="R333" s="27" t="s">
        <v>200</v>
      </c>
      <c r="S333" s="27" t="s">
        <v>421</v>
      </c>
      <c r="T333" s="23" t="str">
        <f t="shared" si="19"/>
        <v>Deadwood | Lawrence</v>
      </c>
      <c r="U333" s="33">
        <v>2570</v>
      </c>
      <c r="V333" s="27" t="s">
        <v>1213</v>
      </c>
      <c r="W333" s="27" t="s">
        <v>3072</v>
      </c>
      <c r="X333" s="27" t="s">
        <v>2898</v>
      </c>
      <c r="Y333" s="23" t="str">
        <f t="shared" si="20"/>
        <v>Hatch | Garfield</v>
      </c>
      <c r="Z333" s="33">
        <v>2791</v>
      </c>
      <c r="AA333" s="27" t="s">
        <v>260</v>
      </c>
      <c r="AB333" s="27" t="s">
        <v>262</v>
      </c>
      <c r="AC333" s="27" t="s">
        <v>2910</v>
      </c>
      <c r="AD333" s="23" t="str">
        <f t="shared" si="21"/>
        <v>Laramie | Albany</v>
      </c>
    </row>
    <row r="334" spans="1:30" s="23" customFormat="1">
      <c r="A334" s="33">
        <v>89</v>
      </c>
      <c r="B334" s="27" t="s">
        <v>3160</v>
      </c>
      <c r="C334" s="27" t="s">
        <v>3160</v>
      </c>
      <c r="D334" s="27" t="s">
        <v>339</v>
      </c>
      <c r="E334" s="23" t="str">
        <f t="shared" si="17"/>
        <v>Crowley | Crowley</v>
      </c>
      <c r="F334" s="33">
        <v>663</v>
      </c>
      <c r="G334" s="27" t="s">
        <v>2288</v>
      </c>
      <c r="H334" s="27" t="s">
        <v>3212</v>
      </c>
      <c r="I334" s="27" t="s">
        <v>384</v>
      </c>
      <c r="J334" s="23" t="str">
        <f t="shared" si="22"/>
        <v>De Borgia | Mineral</v>
      </c>
      <c r="K334" s="33">
        <v>1633</v>
      </c>
      <c r="L334" s="27" t="s">
        <v>103</v>
      </c>
      <c r="M334" s="27" t="s">
        <v>51</v>
      </c>
      <c r="N334" s="27" t="s">
        <v>408</v>
      </c>
      <c r="O334" s="23" t="str">
        <f t="shared" si="18"/>
        <v>Ellendale | Dickey</v>
      </c>
      <c r="P334" s="33">
        <v>1785</v>
      </c>
      <c r="Q334" s="27" t="s">
        <v>2588</v>
      </c>
      <c r="R334" s="27" t="s">
        <v>133</v>
      </c>
      <c r="S334" s="27" t="s">
        <v>421</v>
      </c>
      <c r="T334" s="23" t="str">
        <f t="shared" si="19"/>
        <v>Deer Field | Pennington</v>
      </c>
      <c r="U334" s="33">
        <v>2440</v>
      </c>
      <c r="V334" s="27" t="s">
        <v>231</v>
      </c>
      <c r="W334" s="27" t="s">
        <v>232</v>
      </c>
      <c r="X334" s="27" t="s">
        <v>2898</v>
      </c>
      <c r="Y334" s="23" t="str">
        <f t="shared" si="20"/>
        <v>Heber City | Wasatch</v>
      </c>
      <c r="Z334" s="33">
        <v>2671</v>
      </c>
      <c r="AA334" s="27" t="s">
        <v>1686</v>
      </c>
      <c r="AB334" s="27" t="s">
        <v>3074</v>
      </c>
      <c r="AC334" s="27" t="s">
        <v>2910</v>
      </c>
      <c r="AD334" s="23" t="str">
        <f t="shared" si="21"/>
        <v>Leiter | Sheridan</v>
      </c>
    </row>
    <row r="335" spans="1:30" s="23" customFormat="1">
      <c r="A335" s="33">
        <v>191</v>
      </c>
      <c r="B335" s="27" t="s">
        <v>3190</v>
      </c>
      <c r="C335" s="27" t="s">
        <v>3047</v>
      </c>
      <c r="D335" s="27" t="s">
        <v>339</v>
      </c>
      <c r="E335" s="23" t="str">
        <f t="shared" si="17"/>
        <v>Cuchara | Huerfano</v>
      </c>
      <c r="F335" s="33">
        <v>1079</v>
      </c>
      <c r="G335" s="27" t="s">
        <v>2725</v>
      </c>
      <c r="H335" s="27" t="s">
        <v>6</v>
      </c>
      <c r="I335" s="27" t="s">
        <v>384</v>
      </c>
      <c r="J335" s="23" t="str">
        <f t="shared" si="22"/>
        <v>Dean | Stillwater</v>
      </c>
      <c r="K335" s="33">
        <v>1608</v>
      </c>
      <c r="L335" s="27" t="s">
        <v>2194</v>
      </c>
      <c r="M335" s="27" t="s">
        <v>61</v>
      </c>
      <c r="N335" s="27" t="s">
        <v>408</v>
      </c>
      <c r="O335" s="23" t="str">
        <f t="shared" si="18"/>
        <v>Elliott | Ransom</v>
      </c>
      <c r="P335" s="33">
        <v>1734</v>
      </c>
      <c r="Q335" s="27" t="s">
        <v>2518</v>
      </c>
      <c r="R335" s="27" t="s">
        <v>124</v>
      </c>
      <c r="S335" s="27" t="s">
        <v>421</v>
      </c>
      <c r="T335" s="23" t="str">
        <f t="shared" si="19"/>
        <v>Dell Rapids | Minnehaha</v>
      </c>
      <c r="U335" s="33">
        <v>2288</v>
      </c>
      <c r="V335" s="27" t="s">
        <v>944</v>
      </c>
      <c r="W335" s="27" t="s">
        <v>3055</v>
      </c>
      <c r="X335" s="27" t="s">
        <v>2898</v>
      </c>
      <c r="Y335" s="23" t="str">
        <f t="shared" si="20"/>
        <v>Helper | Carbon</v>
      </c>
      <c r="Z335" s="33">
        <v>2825</v>
      </c>
      <c r="AA335" s="27" t="s">
        <v>913</v>
      </c>
      <c r="AB335" s="27" t="s">
        <v>3055</v>
      </c>
      <c r="AC335" s="27" t="s">
        <v>2910</v>
      </c>
      <c r="AD335" s="23" t="str">
        <f t="shared" si="21"/>
        <v>Leo | Carbon</v>
      </c>
    </row>
    <row r="336" spans="1:30" s="23" customFormat="1">
      <c r="A336" s="33">
        <v>475</v>
      </c>
      <c r="B336" s="27" t="s">
        <v>2756</v>
      </c>
      <c r="C336" s="27" t="s">
        <v>3049</v>
      </c>
      <c r="D336" s="27" t="s">
        <v>339</v>
      </c>
      <c r="E336" s="23" t="str">
        <f t="shared" si="17"/>
        <v>Dacono | Weld</v>
      </c>
      <c r="F336" s="33">
        <v>797</v>
      </c>
      <c r="G336" s="27" t="s">
        <v>789</v>
      </c>
      <c r="H336" s="27" t="s">
        <v>3014</v>
      </c>
      <c r="I336" s="27" t="s">
        <v>384</v>
      </c>
      <c r="J336" s="23" t="str">
        <f t="shared" si="22"/>
        <v>Decker | Big Horn</v>
      </c>
      <c r="K336" s="33">
        <v>1284</v>
      </c>
      <c r="L336" s="27" t="s">
        <v>1105</v>
      </c>
      <c r="M336" s="27" t="s">
        <v>41</v>
      </c>
      <c r="N336" s="27" t="s">
        <v>408</v>
      </c>
      <c r="O336" s="23" t="str">
        <f t="shared" si="18"/>
        <v>Embden | Cass</v>
      </c>
      <c r="P336" s="33">
        <v>2016</v>
      </c>
      <c r="Q336" s="27" t="s">
        <v>1595</v>
      </c>
      <c r="R336" s="27" t="s">
        <v>3169</v>
      </c>
      <c r="S336" s="27" t="s">
        <v>421</v>
      </c>
      <c r="T336" s="23" t="str">
        <f t="shared" si="19"/>
        <v>Delmont | Douglas</v>
      </c>
      <c r="U336" s="33">
        <v>2467</v>
      </c>
      <c r="V336" s="27" t="s">
        <v>1843</v>
      </c>
      <c r="W336" s="27" t="s">
        <v>3245</v>
      </c>
      <c r="X336" s="27" t="s">
        <v>2898</v>
      </c>
      <c r="Y336" s="23" t="str">
        <f t="shared" si="20"/>
        <v>Henefer | Summit</v>
      </c>
      <c r="Z336" s="33">
        <v>2742</v>
      </c>
      <c r="AA336" s="27" t="s">
        <v>1307</v>
      </c>
      <c r="AB336" s="27" t="s">
        <v>258</v>
      </c>
      <c r="AC336" s="27" t="s">
        <v>2910</v>
      </c>
      <c r="AD336" s="23" t="str">
        <f t="shared" si="21"/>
        <v>Linch | Johnson</v>
      </c>
    </row>
    <row r="337" spans="1:30" s="23" customFormat="1">
      <c r="A337" s="33">
        <v>535</v>
      </c>
      <c r="B337" s="27" t="s">
        <v>2362</v>
      </c>
      <c r="C337" s="27" t="s">
        <v>3210</v>
      </c>
      <c r="D337" s="27" t="s">
        <v>339</v>
      </c>
      <c r="E337" s="23" t="str">
        <f t="shared" si="17"/>
        <v>De Beque | Mesa</v>
      </c>
      <c r="F337" s="33">
        <v>745</v>
      </c>
      <c r="G337" s="27" t="s">
        <v>3329</v>
      </c>
      <c r="H337" s="27" t="s">
        <v>3328</v>
      </c>
      <c r="I337" s="27" t="s">
        <v>384</v>
      </c>
      <c r="J337" s="23" t="str">
        <f t="shared" si="22"/>
        <v>Deer Lodge | Powell</v>
      </c>
      <c r="K337" s="33">
        <v>1514</v>
      </c>
      <c r="L337" s="27" t="s">
        <v>83</v>
      </c>
      <c r="M337" s="27" t="s">
        <v>84</v>
      </c>
      <c r="N337" s="27" t="s">
        <v>408</v>
      </c>
      <c r="O337" s="23" t="str">
        <f t="shared" si="18"/>
        <v>Emerado | Grand Forks</v>
      </c>
      <c r="P337" s="33">
        <v>2122</v>
      </c>
      <c r="Q337" s="27" t="s">
        <v>1869</v>
      </c>
      <c r="R337" s="27" t="s">
        <v>202</v>
      </c>
      <c r="S337" s="27" t="s">
        <v>421</v>
      </c>
      <c r="T337" s="23" t="str">
        <f t="shared" si="19"/>
        <v>Dempster | Hamlin</v>
      </c>
      <c r="U337" s="33">
        <v>2574</v>
      </c>
      <c r="V337" s="27" t="s">
        <v>1218</v>
      </c>
      <c r="W337" s="27" t="s">
        <v>3072</v>
      </c>
      <c r="X337" s="27" t="s">
        <v>2898</v>
      </c>
      <c r="Y337" s="23" t="str">
        <f t="shared" si="20"/>
        <v>Henrieville | Garfield</v>
      </c>
      <c r="Z337" s="33">
        <v>2729</v>
      </c>
      <c r="AA337" s="27" t="s">
        <v>1225</v>
      </c>
      <c r="AB337" s="27" t="s">
        <v>245</v>
      </c>
      <c r="AC337" s="27" t="s">
        <v>2910</v>
      </c>
      <c r="AD337" s="23" t="str">
        <f t="shared" si="21"/>
        <v>Lingle | Goshen</v>
      </c>
    </row>
    <row r="338" spans="1:30" s="23" customFormat="1">
      <c r="A338" s="33">
        <v>114</v>
      </c>
      <c r="B338" s="27" t="s">
        <v>1423</v>
      </c>
      <c r="C338" s="27" t="s">
        <v>3169</v>
      </c>
      <c r="D338" s="27" t="s">
        <v>339</v>
      </c>
      <c r="E338" s="23" t="str">
        <f t="shared" si="17"/>
        <v>Deckers | Douglas</v>
      </c>
      <c r="F338" s="33">
        <v>784</v>
      </c>
      <c r="G338" s="27" t="s">
        <v>716</v>
      </c>
      <c r="H338" s="27" t="s">
        <v>3338</v>
      </c>
      <c r="I338" s="27" t="s">
        <v>384</v>
      </c>
      <c r="J338" s="23" t="str">
        <f t="shared" si="22"/>
        <v>Dell | Beaverhead</v>
      </c>
      <c r="K338" s="33">
        <v>1360</v>
      </c>
      <c r="L338" s="27" t="s">
        <v>1803</v>
      </c>
      <c r="M338" s="27" t="s">
        <v>3043</v>
      </c>
      <c r="N338" s="27" t="s">
        <v>408</v>
      </c>
      <c r="O338" s="23" t="str">
        <f t="shared" si="18"/>
        <v>Emmet Garrison | McLean</v>
      </c>
      <c r="P338" s="33">
        <v>3088</v>
      </c>
      <c r="Q338" s="27" t="s">
        <v>2718</v>
      </c>
      <c r="R338" s="27" t="s">
        <v>141</v>
      </c>
      <c r="S338" s="27" t="s">
        <v>421</v>
      </c>
      <c r="T338" s="23" t="str">
        <f t="shared" si="19"/>
        <v>Denby | Shannon</v>
      </c>
      <c r="U338" s="33">
        <v>2988</v>
      </c>
      <c r="V338" s="27" t="s">
        <v>1520</v>
      </c>
      <c r="W338" s="27" t="s">
        <v>242</v>
      </c>
      <c r="X338" s="27" t="s">
        <v>2898</v>
      </c>
      <c r="Y338" s="23" t="str">
        <f t="shared" si="20"/>
        <v>Herriman | Salt Lake</v>
      </c>
      <c r="Z338" s="33">
        <v>2691</v>
      </c>
      <c r="AA338" s="27" t="s">
        <v>1779</v>
      </c>
      <c r="AB338" s="27" t="s">
        <v>254</v>
      </c>
      <c r="AC338" s="27" t="s">
        <v>2910</v>
      </c>
      <c r="AD338" s="23" t="str">
        <f t="shared" si="21"/>
        <v>Little America | Sweetwater</v>
      </c>
    </row>
    <row r="339" spans="1:30" s="23" customFormat="1">
      <c r="A339" s="33">
        <v>11</v>
      </c>
      <c r="B339" s="27" t="s">
        <v>840</v>
      </c>
      <c r="C339" s="27" t="s">
        <v>3137</v>
      </c>
      <c r="D339" s="27" t="s">
        <v>339</v>
      </c>
      <c r="E339" s="23" t="str">
        <f t="shared" si="17"/>
        <v>Deer Trail | Arapahoe</v>
      </c>
      <c r="F339" s="33">
        <v>1026</v>
      </c>
      <c r="G339" s="27" t="s">
        <v>1396</v>
      </c>
      <c r="H339" s="27" t="s">
        <v>3282</v>
      </c>
      <c r="I339" s="27" t="s">
        <v>384</v>
      </c>
      <c r="J339" s="23" t="str">
        <f t="shared" si="22"/>
        <v>Denton | Fergus</v>
      </c>
      <c r="K339" s="33">
        <v>1246</v>
      </c>
      <c r="L339" s="27" t="s">
        <v>2613</v>
      </c>
      <c r="M339" s="27" t="s">
        <v>33</v>
      </c>
      <c r="N339" s="27" t="s">
        <v>408</v>
      </c>
      <c r="O339" s="23" t="str">
        <f t="shared" si="18"/>
        <v>Emrick | Wells</v>
      </c>
      <c r="P339" s="33">
        <v>1947</v>
      </c>
      <c r="Q339" s="27" t="s">
        <v>3087</v>
      </c>
      <c r="R339" s="27" t="s">
        <v>3162</v>
      </c>
      <c r="S339" s="27" t="s">
        <v>421</v>
      </c>
      <c r="T339" s="23" t="str">
        <f t="shared" si="19"/>
        <v>Dewey | Custer</v>
      </c>
      <c r="U339" s="33">
        <v>2279</v>
      </c>
      <c r="V339" s="27" t="s">
        <v>950</v>
      </c>
      <c r="W339" s="27" t="s">
        <v>3055</v>
      </c>
      <c r="X339" s="27" t="s">
        <v>2898</v>
      </c>
      <c r="Y339" s="23" t="str">
        <f t="shared" si="20"/>
        <v>Hiawatha | Carbon</v>
      </c>
      <c r="Z339" s="33">
        <v>2868</v>
      </c>
      <c r="AA339" s="27" t="s">
        <v>1449</v>
      </c>
      <c r="AB339" s="27" t="s">
        <v>2959</v>
      </c>
      <c r="AC339" s="27" t="s">
        <v>2910</v>
      </c>
      <c r="AD339" s="23" t="str">
        <f t="shared" si="21"/>
        <v>Lonetree | Uintah</v>
      </c>
    </row>
    <row r="340" spans="1:30" s="23" customFormat="1">
      <c r="A340" s="33">
        <v>537</v>
      </c>
      <c r="B340" s="27" t="s">
        <v>3255</v>
      </c>
      <c r="C340" s="27" t="s">
        <v>3256</v>
      </c>
      <c r="D340" s="27" t="s">
        <v>339</v>
      </c>
      <c r="E340" s="23" t="str">
        <f t="shared" si="17"/>
        <v>Del Norte | Rio Grande</v>
      </c>
      <c r="F340" s="33">
        <v>1099</v>
      </c>
      <c r="G340" s="27" t="s">
        <v>2762</v>
      </c>
      <c r="H340" s="27" t="s">
        <v>3063</v>
      </c>
      <c r="I340" s="27" t="s">
        <v>384</v>
      </c>
      <c r="J340" s="23" t="str">
        <f t="shared" si="22"/>
        <v>Devon | Toole</v>
      </c>
      <c r="K340" s="33">
        <v>1285</v>
      </c>
      <c r="L340" s="27" t="s">
        <v>1108</v>
      </c>
      <c r="M340" s="27" t="s">
        <v>41</v>
      </c>
      <c r="N340" s="27" t="s">
        <v>408</v>
      </c>
      <c r="O340" s="23" t="str">
        <f t="shared" si="18"/>
        <v>Enderlin | Cass</v>
      </c>
      <c r="P340" s="33">
        <v>1701</v>
      </c>
      <c r="Q340" s="27" t="s">
        <v>2035</v>
      </c>
      <c r="R340" s="27" t="s">
        <v>118</v>
      </c>
      <c r="S340" s="27" t="s">
        <v>421</v>
      </c>
      <c r="T340" s="23" t="str">
        <f t="shared" si="19"/>
        <v>Dimock | Hutchinson</v>
      </c>
      <c r="U340" s="33">
        <v>3014</v>
      </c>
      <c r="V340" s="27" t="s">
        <v>2084</v>
      </c>
      <c r="W340" s="27" t="s">
        <v>244</v>
      </c>
      <c r="X340" s="27" t="s">
        <v>2898</v>
      </c>
      <c r="Y340" s="23" t="str">
        <f t="shared" si="20"/>
        <v>Highland | Utah</v>
      </c>
      <c r="Z340" s="33">
        <v>2711</v>
      </c>
      <c r="AA340" s="27" t="s">
        <v>1124</v>
      </c>
      <c r="AB340" s="27" t="s">
        <v>2992</v>
      </c>
      <c r="AC340" s="27" t="s">
        <v>2910</v>
      </c>
      <c r="AD340" s="23" t="str">
        <f t="shared" si="21"/>
        <v>Lost Cabin | Fremont</v>
      </c>
    </row>
    <row r="341" spans="1:30" s="23" customFormat="1">
      <c r="A341" s="33">
        <v>536</v>
      </c>
      <c r="B341" s="27" t="s">
        <v>2262</v>
      </c>
      <c r="C341" s="27" t="s">
        <v>3145</v>
      </c>
      <c r="D341" s="27" t="s">
        <v>339</v>
      </c>
      <c r="E341" s="23" t="str">
        <f t="shared" si="17"/>
        <v>Delhi | Las Animas</v>
      </c>
      <c r="F341" s="33">
        <v>782</v>
      </c>
      <c r="G341" s="27" t="s">
        <v>721</v>
      </c>
      <c r="H341" s="27" t="s">
        <v>3338</v>
      </c>
      <c r="I341" s="27" t="s">
        <v>384</v>
      </c>
      <c r="J341" s="23" t="str">
        <f t="shared" si="22"/>
        <v>Dillon | Beaverhead</v>
      </c>
      <c r="K341" s="33">
        <v>1609</v>
      </c>
      <c r="L341" s="27" t="s">
        <v>1108</v>
      </c>
      <c r="M341" s="27" t="s">
        <v>61</v>
      </c>
      <c r="N341" s="27" t="s">
        <v>408</v>
      </c>
      <c r="O341" s="23" t="str">
        <f t="shared" si="18"/>
        <v>Enderlin | Ransom</v>
      </c>
      <c r="P341" s="33">
        <v>2093</v>
      </c>
      <c r="Q341" s="27" t="s">
        <v>2</v>
      </c>
      <c r="R341" s="27" t="s">
        <v>196</v>
      </c>
      <c r="S341" s="27" t="s">
        <v>421</v>
      </c>
      <c r="T341" s="23" t="str">
        <f t="shared" si="19"/>
        <v>Dixon | Gregory</v>
      </c>
      <c r="U341" s="33">
        <v>2974</v>
      </c>
      <c r="V341" s="27" t="s">
        <v>1020</v>
      </c>
      <c r="W341" s="27" t="s">
        <v>155</v>
      </c>
      <c r="X341" s="27" t="s">
        <v>2898</v>
      </c>
      <c r="Y341" s="23" t="str">
        <f t="shared" si="20"/>
        <v>Hill Air Force Base | Davis</v>
      </c>
      <c r="Z341" s="33">
        <v>2840</v>
      </c>
      <c r="AA341" s="27" t="s">
        <v>989</v>
      </c>
      <c r="AB341" s="27" t="s">
        <v>264</v>
      </c>
      <c r="AC341" s="27" t="s">
        <v>2910</v>
      </c>
      <c r="AD341" s="23" t="str">
        <f t="shared" si="21"/>
        <v>Lost Springs | Converse</v>
      </c>
    </row>
    <row r="342" spans="1:30" s="23" customFormat="1">
      <c r="A342" s="33">
        <v>101</v>
      </c>
      <c r="B342" s="27" t="s">
        <v>3164</v>
      </c>
      <c r="C342" s="27" t="s">
        <v>3164</v>
      </c>
      <c r="D342" s="27" t="s">
        <v>339</v>
      </c>
      <c r="E342" s="23" t="str">
        <f t="shared" si="17"/>
        <v>Delta | Delta</v>
      </c>
      <c r="F342" s="33">
        <v>684</v>
      </c>
      <c r="G342" s="27" t="s">
        <v>3248</v>
      </c>
      <c r="H342" s="27" t="s">
        <v>3276</v>
      </c>
      <c r="I342" s="27" t="s">
        <v>384</v>
      </c>
      <c r="J342" s="23" t="str">
        <f t="shared" si="22"/>
        <v>Divide | Silver Bow</v>
      </c>
      <c r="K342" s="33">
        <v>1610</v>
      </c>
      <c r="L342" s="27" t="s">
        <v>2201</v>
      </c>
      <c r="M342" s="27" t="s">
        <v>61</v>
      </c>
      <c r="N342" s="27" t="s">
        <v>408</v>
      </c>
      <c r="O342" s="23" t="str">
        <f t="shared" si="18"/>
        <v>Englevale | Ransom</v>
      </c>
      <c r="P342" s="33">
        <v>1841</v>
      </c>
      <c r="Q342" s="27" t="s">
        <v>2745</v>
      </c>
      <c r="R342" s="27" t="s">
        <v>143</v>
      </c>
      <c r="S342" s="27" t="s">
        <v>421</v>
      </c>
      <c r="T342" s="23" t="str">
        <f t="shared" si="19"/>
        <v>Doland | Spink</v>
      </c>
      <c r="U342" s="33">
        <v>2519</v>
      </c>
      <c r="V342" s="27" t="s">
        <v>2187</v>
      </c>
      <c r="W342" s="27" t="s">
        <v>3250</v>
      </c>
      <c r="X342" s="27" t="s">
        <v>2898</v>
      </c>
      <c r="Y342" s="23" t="str">
        <f t="shared" si="20"/>
        <v>Hilldale | Washington</v>
      </c>
      <c r="Z342" s="33">
        <v>2805</v>
      </c>
      <c r="AA342" s="27" t="s">
        <v>818</v>
      </c>
      <c r="AB342" s="27" t="s">
        <v>3014</v>
      </c>
      <c r="AC342" s="27" t="s">
        <v>2910</v>
      </c>
      <c r="AD342" s="23" t="str">
        <f t="shared" si="21"/>
        <v>Lovell | Big Horn</v>
      </c>
    </row>
    <row r="343" spans="1:30" s="23" customFormat="1">
      <c r="A343" s="33">
        <v>107</v>
      </c>
      <c r="B343" s="27" t="s">
        <v>3165</v>
      </c>
      <c r="C343" s="27" t="s">
        <v>3165</v>
      </c>
      <c r="D343" s="27" t="s">
        <v>339</v>
      </c>
      <c r="E343" s="23" t="str">
        <f t="shared" si="17"/>
        <v>Denver | Denver</v>
      </c>
      <c r="F343" s="33">
        <v>1046</v>
      </c>
      <c r="G343" s="27" t="s">
        <v>2</v>
      </c>
      <c r="H343" s="27" t="s">
        <v>0</v>
      </c>
      <c r="I343" s="27" t="s">
        <v>384</v>
      </c>
      <c r="J343" s="23" t="str">
        <f t="shared" si="22"/>
        <v>Dixon | Sanders</v>
      </c>
      <c r="K343" s="33">
        <v>1625</v>
      </c>
      <c r="L343" s="27" t="s">
        <v>2651</v>
      </c>
      <c r="M343" s="27" t="s">
        <v>102</v>
      </c>
      <c r="N343" s="27" t="s">
        <v>408</v>
      </c>
      <c r="O343" s="23" t="str">
        <f t="shared" si="18"/>
        <v>Epping | Williams</v>
      </c>
      <c r="P343" s="33">
        <v>3079</v>
      </c>
      <c r="Q343" s="27" t="s">
        <v>154</v>
      </c>
      <c r="R343" s="27" t="s">
        <v>135</v>
      </c>
      <c r="S343" s="27" t="s">
        <v>421</v>
      </c>
      <c r="T343" s="23" t="str">
        <f t="shared" si="19"/>
        <v>Dolton | McCook</v>
      </c>
      <c r="U343" s="33">
        <v>2623</v>
      </c>
      <c r="V343" s="27" t="s">
        <v>1394</v>
      </c>
      <c r="W343" s="27" t="s">
        <v>230</v>
      </c>
      <c r="X343" s="27" t="s">
        <v>2898</v>
      </c>
      <c r="Y343" s="23" t="str">
        <f t="shared" si="20"/>
        <v>Hinckley | Millard</v>
      </c>
      <c r="Z343" s="33">
        <v>2712</v>
      </c>
      <c r="AA343" s="27" t="s">
        <v>1130</v>
      </c>
      <c r="AB343" s="27" t="s">
        <v>2992</v>
      </c>
      <c r="AC343" s="27" t="s">
        <v>2910</v>
      </c>
      <c r="AD343" s="23" t="str">
        <f t="shared" si="21"/>
        <v>Lucky Maccamp | Fremont</v>
      </c>
    </row>
    <row r="344" spans="1:30" s="23" customFormat="1">
      <c r="A344" s="33">
        <v>2895</v>
      </c>
      <c r="B344" s="27" t="s">
        <v>940</v>
      </c>
      <c r="C344" s="27" t="s">
        <v>3144</v>
      </c>
      <c r="D344" s="27" t="s">
        <v>339</v>
      </c>
      <c r="E344" s="23" t="str">
        <f t="shared" si="17"/>
        <v>Deora | Bent</v>
      </c>
      <c r="F344" s="33">
        <v>719</v>
      </c>
      <c r="G344" s="27" t="s">
        <v>2418</v>
      </c>
      <c r="H344" s="27" t="s">
        <v>3227</v>
      </c>
      <c r="I344" s="27" t="s">
        <v>384</v>
      </c>
      <c r="J344" s="23" t="str">
        <f t="shared" si="22"/>
        <v>Dodson | Phillips</v>
      </c>
      <c r="K344" s="33">
        <v>1417</v>
      </c>
      <c r="L344" s="27" t="s">
        <v>2391</v>
      </c>
      <c r="M344" s="27" t="s">
        <v>68</v>
      </c>
      <c r="N344" s="27" t="s">
        <v>408</v>
      </c>
      <c r="O344" s="23" t="str">
        <f t="shared" si="18"/>
        <v>E-Six unorg. | Slope</v>
      </c>
      <c r="P344" s="33">
        <v>1862</v>
      </c>
      <c r="Q344" s="27" t="s">
        <v>154</v>
      </c>
      <c r="R344" s="27" t="s">
        <v>3342</v>
      </c>
      <c r="S344" s="27" t="s">
        <v>421</v>
      </c>
      <c r="T344" s="23" t="str">
        <f t="shared" si="19"/>
        <v>Dolton | Turner</v>
      </c>
      <c r="U344" s="33">
        <v>2996</v>
      </c>
      <c r="V344" s="27" t="s">
        <v>1627</v>
      </c>
      <c r="W344" s="27" t="s">
        <v>3090</v>
      </c>
      <c r="X344" s="27" t="s">
        <v>2898</v>
      </c>
      <c r="Y344" s="23" t="str">
        <f t="shared" si="20"/>
        <v>Hite | San Juan</v>
      </c>
      <c r="Z344" s="33">
        <v>2640</v>
      </c>
      <c r="AA344" s="27" t="s">
        <v>1540</v>
      </c>
      <c r="AB344" s="27" t="s">
        <v>249</v>
      </c>
      <c r="AC344" s="27" t="s">
        <v>2910</v>
      </c>
      <c r="AD344" s="23" t="str">
        <f t="shared" si="21"/>
        <v>Lusk | Niobrara</v>
      </c>
    </row>
    <row r="345" spans="1:30" s="23" customFormat="1">
      <c r="A345" s="33">
        <v>455</v>
      </c>
      <c r="B345" s="27" t="s">
        <v>721</v>
      </c>
      <c r="C345" s="27" t="s">
        <v>3245</v>
      </c>
      <c r="D345" s="27" t="s">
        <v>339</v>
      </c>
      <c r="E345" s="23" t="str">
        <f t="shared" si="17"/>
        <v>Dillon | Summit</v>
      </c>
      <c r="F345" s="33">
        <v>1056</v>
      </c>
      <c r="G345" s="27" t="s">
        <v>3073</v>
      </c>
      <c r="H345" s="27" t="s">
        <v>3074</v>
      </c>
      <c r="I345" s="27" t="s">
        <v>384</v>
      </c>
      <c r="J345" s="23" t="str">
        <f t="shared" si="22"/>
        <v>Dooley | Sheridan</v>
      </c>
      <c r="K345" s="33">
        <v>1218</v>
      </c>
      <c r="L345" s="27" t="s">
        <v>2531</v>
      </c>
      <c r="M345" s="27" t="s">
        <v>3142</v>
      </c>
      <c r="N345" s="27" t="s">
        <v>408</v>
      </c>
      <c r="O345" s="23" t="str">
        <f t="shared" si="18"/>
        <v>Fairdale | Walsh</v>
      </c>
      <c r="P345" s="33">
        <v>1742</v>
      </c>
      <c r="Q345" s="27" t="s">
        <v>2060</v>
      </c>
      <c r="R345" s="27" t="s">
        <v>127</v>
      </c>
      <c r="S345" s="27" t="s">
        <v>421</v>
      </c>
      <c r="T345" s="23" t="str">
        <f t="shared" si="19"/>
        <v>Draper | Jones</v>
      </c>
      <c r="U345" s="33">
        <v>2438</v>
      </c>
      <c r="V345" s="27" t="s">
        <v>1399</v>
      </c>
      <c r="W345" s="27" t="s">
        <v>230</v>
      </c>
      <c r="X345" s="27" t="s">
        <v>2898</v>
      </c>
      <c r="Y345" s="23" t="str">
        <f t="shared" si="20"/>
        <v>Holden | Millard</v>
      </c>
      <c r="Z345" s="33">
        <v>2869</v>
      </c>
      <c r="AA345" s="27" t="s">
        <v>206</v>
      </c>
      <c r="AB345" s="27" t="s">
        <v>2959</v>
      </c>
      <c r="AC345" s="27" t="s">
        <v>2910</v>
      </c>
      <c r="AD345" s="23" t="str">
        <f t="shared" si="21"/>
        <v>Lyman | Uintah</v>
      </c>
    </row>
    <row r="346" spans="1:30" s="23" customFormat="1">
      <c r="A346" s="33">
        <v>326</v>
      </c>
      <c r="B346" s="27" t="s">
        <v>2400</v>
      </c>
      <c r="C346" s="27" t="s">
        <v>3214</v>
      </c>
      <c r="D346" s="27" t="s">
        <v>339</v>
      </c>
      <c r="E346" s="23" t="str">
        <f t="shared" si="17"/>
        <v>Dinosaur | Moffat</v>
      </c>
      <c r="F346" s="33">
        <v>977</v>
      </c>
      <c r="G346" s="27" t="s">
        <v>1781</v>
      </c>
      <c r="H346" s="27" t="s">
        <v>3151</v>
      </c>
      <c r="I346" s="27" t="s">
        <v>384</v>
      </c>
      <c r="J346" s="23" t="str">
        <f t="shared" si="22"/>
        <v>Drummond | Granite</v>
      </c>
      <c r="K346" s="33">
        <v>1505</v>
      </c>
      <c r="L346" s="27" t="s">
        <v>11</v>
      </c>
      <c r="M346" s="27" t="s">
        <v>7</v>
      </c>
      <c r="N346" s="27" t="s">
        <v>408</v>
      </c>
      <c r="O346" s="23" t="str">
        <f t="shared" si="18"/>
        <v>Fairfield | Billings</v>
      </c>
      <c r="P346" s="33">
        <v>1901</v>
      </c>
      <c r="Q346" s="27" t="s">
        <v>2868</v>
      </c>
      <c r="R346" s="27" t="s">
        <v>161</v>
      </c>
      <c r="S346" s="27" t="s">
        <v>421</v>
      </c>
      <c r="T346" s="23" t="str">
        <f t="shared" si="19"/>
        <v>Dupree | Ziebach</v>
      </c>
      <c r="U346" s="33">
        <v>2989</v>
      </c>
      <c r="V346" s="27" t="s">
        <v>1523</v>
      </c>
      <c r="W346" s="27" t="s">
        <v>242</v>
      </c>
      <c r="X346" s="27" t="s">
        <v>2898</v>
      </c>
      <c r="Y346" s="23" t="str">
        <f t="shared" si="20"/>
        <v>Holladay | Salt Lake</v>
      </c>
      <c r="Z346" s="33">
        <v>2713</v>
      </c>
      <c r="AA346" s="27" t="s">
        <v>1145</v>
      </c>
      <c r="AB346" s="27" t="s">
        <v>2992</v>
      </c>
      <c r="AC346" s="27" t="s">
        <v>2910</v>
      </c>
      <c r="AD346" s="23" t="str">
        <f t="shared" si="21"/>
        <v>Lysite | Fremont</v>
      </c>
    </row>
    <row r="347" spans="1:30" s="23" customFormat="1">
      <c r="A347" s="33">
        <v>460</v>
      </c>
      <c r="B347" s="27" t="s">
        <v>3248</v>
      </c>
      <c r="C347" s="27" t="s">
        <v>3247</v>
      </c>
      <c r="D347" s="27" t="s">
        <v>339</v>
      </c>
      <c r="E347" s="23" t="str">
        <f t="shared" si="17"/>
        <v>Divide | Teller</v>
      </c>
      <c r="F347" s="33">
        <v>1100</v>
      </c>
      <c r="G347" s="27" t="s">
        <v>2765</v>
      </c>
      <c r="H347" s="27" t="s">
        <v>3063</v>
      </c>
      <c r="I347" s="27" t="s">
        <v>384</v>
      </c>
      <c r="J347" s="23" t="str">
        <f t="shared" si="22"/>
        <v>Dunkirk | Toole</v>
      </c>
      <c r="K347" s="33">
        <v>1380</v>
      </c>
      <c r="L347" s="27" t="s">
        <v>2285</v>
      </c>
      <c r="M347" s="27" t="s">
        <v>3067</v>
      </c>
      <c r="N347" s="27" t="s">
        <v>408</v>
      </c>
      <c r="O347" s="23" t="str">
        <f t="shared" si="18"/>
        <v>Fairmount | Richland</v>
      </c>
      <c r="P347" s="33">
        <v>2195</v>
      </c>
      <c r="Q347" s="27" t="s">
        <v>1527</v>
      </c>
      <c r="R347" s="27" t="s">
        <v>3087</v>
      </c>
      <c r="S347" s="27" t="s">
        <v>421</v>
      </c>
      <c r="T347" s="23" t="str">
        <f t="shared" si="19"/>
        <v>Eagle Butte | Dewey</v>
      </c>
      <c r="U347" s="33">
        <v>2262</v>
      </c>
      <c r="V347" s="27" t="s">
        <v>776</v>
      </c>
      <c r="W347" s="27" t="s">
        <v>3361</v>
      </c>
      <c r="X347" s="27" t="s">
        <v>2898</v>
      </c>
      <c r="Y347" s="23" t="str">
        <f t="shared" si="20"/>
        <v>Honeyville | Box Elder</v>
      </c>
      <c r="Z347" s="33">
        <v>2646</v>
      </c>
      <c r="AA347" s="27" t="s">
        <v>1572</v>
      </c>
      <c r="AB347" s="27" t="s">
        <v>3224</v>
      </c>
      <c r="AC347" s="27" t="s">
        <v>2910</v>
      </c>
      <c r="AD347" s="23" t="str">
        <f t="shared" si="21"/>
        <v>Mammoth Hot Springs | Park</v>
      </c>
    </row>
    <row r="348" spans="1:30" s="23" customFormat="1">
      <c r="A348" s="33">
        <v>336</v>
      </c>
      <c r="B348" s="27" t="s">
        <v>3167</v>
      </c>
      <c r="C348" s="27" t="s">
        <v>3002</v>
      </c>
      <c r="D348" s="27" t="s">
        <v>339</v>
      </c>
      <c r="E348" s="23" t="str">
        <f t="shared" si="17"/>
        <v>Dolores | Montezuma</v>
      </c>
      <c r="F348" s="33">
        <v>729</v>
      </c>
      <c r="G348" s="27" t="s">
        <v>2446</v>
      </c>
      <c r="H348" s="27" t="s">
        <v>3020</v>
      </c>
      <c r="I348" s="27" t="s">
        <v>384</v>
      </c>
      <c r="J348" s="23" t="str">
        <f t="shared" si="22"/>
        <v>Dupuyer | Pondera</v>
      </c>
      <c r="K348" s="33">
        <v>1286</v>
      </c>
      <c r="L348" s="27" t="s">
        <v>1113</v>
      </c>
      <c r="M348" s="27" t="s">
        <v>41</v>
      </c>
      <c r="N348" s="27" t="s">
        <v>408</v>
      </c>
      <c r="O348" s="23" t="str">
        <f t="shared" si="18"/>
        <v>Fargo city | Cass</v>
      </c>
      <c r="P348" s="33">
        <v>3098</v>
      </c>
      <c r="Q348" s="27" t="s">
        <v>1527</v>
      </c>
      <c r="R348" s="27" t="s">
        <v>161</v>
      </c>
      <c r="S348" s="27" t="s">
        <v>421</v>
      </c>
      <c r="T348" s="23" t="str">
        <f t="shared" si="19"/>
        <v>Eagle Butte | Ziebach</v>
      </c>
      <c r="U348" s="33">
        <v>3023</v>
      </c>
      <c r="V348" s="27" t="s">
        <v>794</v>
      </c>
      <c r="W348" s="27" t="s">
        <v>238</v>
      </c>
      <c r="X348" s="27" t="s">
        <v>2898</v>
      </c>
      <c r="Y348" s="23" t="str">
        <f t="shared" si="20"/>
        <v>Hooper | Weber</v>
      </c>
      <c r="Z348" s="33">
        <v>2806</v>
      </c>
      <c r="AA348" s="27" t="s">
        <v>823</v>
      </c>
      <c r="AB348" s="27" t="s">
        <v>3014</v>
      </c>
      <c r="AC348" s="27" t="s">
        <v>2910</v>
      </c>
      <c r="AD348" s="23" t="str">
        <f t="shared" si="21"/>
        <v>Manderson | Big Horn</v>
      </c>
    </row>
    <row r="349" spans="1:30" s="23" customFormat="1">
      <c r="A349" s="33">
        <v>538</v>
      </c>
      <c r="B349" s="27" t="s">
        <v>1493</v>
      </c>
      <c r="C349" s="27" t="s">
        <v>3171</v>
      </c>
      <c r="D349" s="27" t="s">
        <v>339</v>
      </c>
      <c r="E349" s="23" t="str">
        <f t="shared" si="17"/>
        <v>Dotsero | Eagle</v>
      </c>
      <c r="F349" s="33">
        <v>1087</v>
      </c>
      <c r="G349" s="27" t="s">
        <v>2757</v>
      </c>
      <c r="H349" s="27" t="s">
        <v>3080</v>
      </c>
      <c r="I349" s="27" t="s">
        <v>384</v>
      </c>
      <c r="J349" s="23" t="str">
        <f t="shared" si="22"/>
        <v>Dutton | Teton</v>
      </c>
      <c r="K349" s="33">
        <v>1247</v>
      </c>
      <c r="L349" s="27" t="s">
        <v>2614</v>
      </c>
      <c r="M349" s="27" t="s">
        <v>33</v>
      </c>
      <c r="N349" s="27" t="s">
        <v>408</v>
      </c>
      <c r="O349" s="23" t="str">
        <f t="shared" si="18"/>
        <v>Fessenden | Wells</v>
      </c>
      <c r="P349" s="33">
        <v>2196</v>
      </c>
      <c r="Q349" s="27" t="s">
        <v>211</v>
      </c>
      <c r="R349" s="27" t="s">
        <v>2560</v>
      </c>
      <c r="S349" s="27" t="s">
        <v>421</v>
      </c>
      <c r="T349" s="23" t="str">
        <f t="shared" si="19"/>
        <v>East Sioux Falls | Minneheha</v>
      </c>
      <c r="U349" s="33">
        <v>2249</v>
      </c>
      <c r="V349" s="27" t="s">
        <v>781</v>
      </c>
      <c r="W349" s="27" t="s">
        <v>3361</v>
      </c>
      <c r="X349" s="27" t="s">
        <v>2898</v>
      </c>
      <c r="Y349" s="23" t="str">
        <f t="shared" si="20"/>
        <v>Howell | Box Elder</v>
      </c>
      <c r="Z349" s="33">
        <v>2647</v>
      </c>
      <c r="AA349" s="27" t="s">
        <v>787</v>
      </c>
      <c r="AB349" s="27" t="s">
        <v>3224</v>
      </c>
      <c r="AC349" s="27" t="s">
        <v>2910</v>
      </c>
      <c r="AD349" s="23" t="str">
        <f t="shared" si="21"/>
        <v>Mantua | Park</v>
      </c>
    </row>
    <row r="350" spans="1:30" s="23" customFormat="1">
      <c r="A350" s="33">
        <v>109</v>
      </c>
      <c r="B350" s="27" t="s">
        <v>1401</v>
      </c>
      <c r="C350" s="27" t="s">
        <v>3167</v>
      </c>
      <c r="D350" s="27" t="s">
        <v>339</v>
      </c>
      <c r="E350" s="23" t="str">
        <f t="shared" si="17"/>
        <v>Dove Creek | Dolores</v>
      </c>
      <c r="F350" s="33">
        <v>773</v>
      </c>
      <c r="G350" s="27" t="s">
        <v>3334</v>
      </c>
      <c r="H350" s="27" t="s">
        <v>3022</v>
      </c>
      <c r="I350" s="27" t="s">
        <v>384</v>
      </c>
      <c r="J350" s="23" t="str">
        <f t="shared" si="22"/>
        <v>East Glacier Park | Glacier</v>
      </c>
      <c r="K350" s="33">
        <v>1442</v>
      </c>
      <c r="L350" s="27" t="s">
        <v>72</v>
      </c>
      <c r="M350" s="27" t="s">
        <v>34</v>
      </c>
      <c r="N350" s="27" t="s">
        <v>408</v>
      </c>
      <c r="O350" s="23" t="str">
        <f t="shared" si="18"/>
        <v>Fillmore | Benson</v>
      </c>
      <c r="P350" s="33">
        <v>1667</v>
      </c>
      <c r="Q350" s="27" t="s">
        <v>1060</v>
      </c>
      <c r="R350" s="27" t="s">
        <v>3258</v>
      </c>
      <c r="S350" s="27" t="s">
        <v>421</v>
      </c>
      <c r="T350" s="23" t="str">
        <f t="shared" si="19"/>
        <v>Eden | Marshall</v>
      </c>
      <c r="U350" s="33">
        <v>2394</v>
      </c>
      <c r="V350" s="27" t="s">
        <v>1180</v>
      </c>
      <c r="W350" s="27" t="s">
        <v>207</v>
      </c>
      <c r="X350" s="27" t="s">
        <v>2898</v>
      </c>
      <c r="Y350" s="23" t="str">
        <f t="shared" si="20"/>
        <v>Huntington | Emery</v>
      </c>
      <c r="Z350" s="33">
        <v>2641</v>
      </c>
      <c r="AA350" s="27" t="s">
        <v>1546</v>
      </c>
      <c r="AB350" s="27" t="s">
        <v>249</v>
      </c>
      <c r="AC350" s="27" t="s">
        <v>2910</v>
      </c>
      <c r="AD350" s="23" t="str">
        <f t="shared" si="21"/>
        <v>Manville | Niobrara</v>
      </c>
    </row>
    <row r="351" spans="1:30" s="23" customFormat="1">
      <c r="A351" s="33">
        <v>253</v>
      </c>
      <c r="B351" s="27" t="s">
        <v>1699</v>
      </c>
      <c r="C351" s="27" t="s">
        <v>3201</v>
      </c>
      <c r="D351" s="27" t="s">
        <v>339</v>
      </c>
      <c r="E351" s="23" t="str">
        <f t="shared" si="17"/>
        <v>Drake | Larimer</v>
      </c>
      <c r="F351" s="33">
        <v>614</v>
      </c>
      <c r="G351" s="27" t="s">
        <v>2072</v>
      </c>
      <c r="H351" s="27" t="s">
        <v>3263</v>
      </c>
      <c r="I351" s="27" t="s">
        <v>384</v>
      </c>
      <c r="J351" s="23" t="str">
        <f t="shared" si="22"/>
        <v>East Helena | Lewis and Clark</v>
      </c>
      <c r="K351" s="33">
        <v>1428</v>
      </c>
      <c r="L351" s="27" t="s">
        <v>731</v>
      </c>
      <c r="M351" s="27" t="s">
        <v>70</v>
      </c>
      <c r="N351" s="27" t="s">
        <v>408</v>
      </c>
      <c r="O351" s="23" t="str">
        <f t="shared" si="18"/>
        <v>Fingal | Barnes</v>
      </c>
      <c r="P351" s="33">
        <v>2039</v>
      </c>
      <c r="Q351" s="27" t="s">
        <v>1654</v>
      </c>
      <c r="R351" s="27" t="s">
        <v>185</v>
      </c>
      <c r="S351" s="27" t="s">
        <v>421</v>
      </c>
      <c r="T351" s="23" t="str">
        <f t="shared" si="19"/>
        <v>Edgemont | Fall River</v>
      </c>
      <c r="U351" s="33">
        <v>2533</v>
      </c>
      <c r="V351" s="27" t="s">
        <v>2286</v>
      </c>
      <c r="W351" s="27" t="s">
        <v>238</v>
      </c>
      <c r="X351" s="27" t="s">
        <v>2898</v>
      </c>
      <c r="Y351" s="23" t="str">
        <f t="shared" si="20"/>
        <v>Huntsville | Weber</v>
      </c>
      <c r="Z351" s="33">
        <v>2683</v>
      </c>
      <c r="AA351" s="27" t="s">
        <v>1742</v>
      </c>
      <c r="AB351" s="27" t="s">
        <v>252</v>
      </c>
      <c r="AC351" s="27" t="s">
        <v>2910</v>
      </c>
      <c r="AD351" s="23" t="str">
        <f t="shared" si="21"/>
        <v>Marbleton | Sublette</v>
      </c>
    </row>
    <row r="352" spans="1:30" s="23" customFormat="1">
      <c r="A352" s="33">
        <v>539</v>
      </c>
      <c r="B352" s="27" t="s">
        <v>1166</v>
      </c>
      <c r="C352" s="27" t="s">
        <v>3155</v>
      </c>
      <c r="D352" s="27" t="s">
        <v>339</v>
      </c>
      <c r="E352" s="23" t="str">
        <f t="shared" si="17"/>
        <v>Dumont | Clear Creek</v>
      </c>
      <c r="F352" s="33">
        <v>838</v>
      </c>
      <c r="G352" s="27" t="s">
        <v>1060</v>
      </c>
      <c r="H352" s="27" t="s">
        <v>3177</v>
      </c>
      <c r="I352" s="27" t="s">
        <v>384</v>
      </c>
      <c r="J352" s="23" t="str">
        <f t="shared" si="22"/>
        <v>Eden | Cascade</v>
      </c>
      <c r="K352" s="33">
        <v>1180</v>
      </c>
      <c r="L352" s="27" t="s">
        <v>24</v>
      </c>
      <c r="M352" s="27" t="s">
        <v>25</v>
      </c>
      <c r="N352" s="27" t="s">
        <v>408</v>
      </c>
      <c r="O352" s="23" t="str">
        <f t="shared" si="18"/>
        <v>Finley | Steele</v>
      </c>
      <c r="P352" s="33">
        <v>1757</v>
      </c>
      <c r="Q352" s="27" t="s">
        <v>2566</v>
      </c>
      <c r="R352" s="27" t="s">
        <v>131</v>
      </c>
      <c r="S352" s="27" t="s">
        <v>421</v>
      </c>
      <c r="T352" s="23" t="str">
        <f t="shared" si="19"/>
        <v>Egan | Moody</v>
      </c>
      <c r="U352" s="33">
        <v>2516</v>
      </c>
      <c r="V352" s="27" t="s">
        <v>2192</v>
      </c>
      <c r="W352" s="27" t="s">
        <v>3250</v>
      </c>
      <c r="X352" s="27" t="s">
        <v>2898</v>
      </c>
      <c r="Y352" s="23" t="str">
        <f t="shared" si="20"/>
        <v>Hurricane | Washington</v>
      </c>
      <c r="Z352" s="33">
        <v>2743</v>
      </c>
      <c r="AA352" s="27" t="s">
        <v>1312</v>
      </c>
      <c r="AB352" s="27" t="s">
        <v>258</v>
      </c>
      <c r="AC352" s="27" t="s">
        <v>2910</v>
      </c>
      <c r="AD352" s="23" t="str">
        <f t="shared" si="21"/>
        <v>Mayoworth | Johnson</v>
      </c>
    </row>
    <row r="353" spans="1:30" s="23" customFormat="1">
      <c r="A353" s="33">
        <v>540</v>
      </c>
      <c r="B353" s="27" t="s">
        <v>734</v>
      </c>
      <c r="C353" s="27" t="s">
        <v>338</v>
      </c>
      <c r="D353" s="27" t="s">
        <v>339</v>
      </c>
      <c r="E353" s="23" t="str">
        <f t="shared" si="17"/>
        <v>Dupont | Adams</v>
      </c>
      <c r="F353" s="33">
        <v>821</v>
      </c>
      <c r="G353" s="27" t="s">
        <v>953</v>
      </c>
      <c r="H353" s="27" t="s">
        <v>3055</v>
      </c>
      <c r="I353" s="27" t="s">
        <v>384</v>
      </c>
      <c r="J353" s="23" t="str">
        <f t="shared" si="22"/>
        <v>Edgar | Carbon</v>
      </c>
      <c r="K353" s="33">
        <v>1367</v>
      </c>
      <c r="L353" s="27" t="s">
        <v>1896</v>
      </c>
      <c r="M353" s="27" t="s">
        <v>59</v>
      </c>
      <c r="N353" s="27" t="s">
        <v>408</v>
      </c>
      <c r="O353" s="23" t="str">
        <f t="shared" si="18"/>
        <v>Flashe | Morton</v>
      </c>
      <c r="P353" s="33">
        <v>1881</v>
      </c>
      <c r="Q353" s="27" t="s">
        <v>2837</v>
      </c>
      <c r="R353" s="27" t="s">
        <v>3260</v>
      </c>
      <c r="S353" s="27" t="s">
        <v>421</v>
      </c>
      <c r="T353" s="23" t="str">
        <f t="shared" si="19"/>
        <v>Elk Point | Union</v>
      </c>
      <c r="U353" s="33">
        <v>2213</v>
      </c>
      <c r="V353" s="27" t="s">
        <v>864</v>
      </c>
      <c r="W353" s="27" t="s">
        <v>3001</v>
      </c>
      <c r="X353" s="27" t="s">
        <v>2898</v>
      </c>
      <c r="Y353" s="23" t="str">
        <f t="shared" si="20"/>
        <v>Hyde Park | Cache</v>
      </c>
      <c r="Z353" s="33">
        <v>2792</v>
      </c>
      <c r="AA353" s="27" t="s">
        <v>748</v>
      </c>
      <c r="AB353" s="27" t="s">
        <v>262</v>
      </c>
      <c r="AC353" s="27" t="s">
        <v>2910</v>
      </c>
      <c r="AD353" s="23" t="str">
        <f t="shared" si="21"/>
        <v>McFadden | Albany</v>
      </c>
    </row>
    <row r="354" spans="1:30" s="23" customFormat="1">
      <c r="A354" s="33">
        <v>239</v>
      </c>
      <c r="B354" s="27" t="s">
        <v>542</v>
      </c>
      <c r="C354" s="27" t="s">
        <v>3000</v>
      </c>
      <c r="D354" s="27" t="s">
        <v>339</v>
      </c>
      <c r="E354" s="23" t="str">
        <f t="shared" si="17"/>
        <v>Durango | La Plata</v>
      </c>
      <c r="F354" s="33">
        <v>831</v>
      </c>
      <c r="G354" s="27" t="s">
        <v>1017</v>
      </c>
      <c r="H354" s="27" t="s">
        <v>3347</v>
      </c>
      <c r="I354" s="27" t="s">
        <v>384</v>
      </c>
      <c r="J354" s="23" t="str">
        <f t="shared" si="22"/>
        <v>Ekalaka | Carter</v>
      </c>
      <c r="K354" s="33">
        <v>1262</v>
      </c>
      <c r="L354" s="27" t="s">
        <v>996</v>
      </c>
      <c r="M354" s="27" t="s">
        <v>37</v>
      </c>
      <c r="N354" s="27" t="s">
        <v>408</v>
      </c>
      <c r="O354" s="23" t="str">
        <f t="shared" si="18"/>
        <v>Flaxton | Burke</v>
      </c>
      <c r="P354" s="33">
        <v>1968</v>
      </c>
      <c r="Q354" s="27" t="s">
        <v>884</v>
      </c>
      <c r="R354" s="27" t="s">
        <v>171</v>
      </c>
      <c r="S354" s="27" t="s">
        <v>421</v>
      </c>
      <c r="T354" s="23" t="str">
        <f t="shared" si="19"/>
        <v>Elkton | Brookings</v>
      </c>
      <c r="U354" s="33">
        <v>2221</v>
      </c>
      <c r="V354" s="27" t="s">
        <v>869</v>
      </c>
      <c r="W354" s="27" t="s">
        <v>3001</v>
      </c>
      <c r="X354" s="27" t="s">
        <v>2898</v>
      </c>
      <c r="Y354" s="23" t="str">
        <f t="shared" si="20"/>
        <v>Hyrum | Cache</v>
      </c>
      <c r="Z354" s="33">
        <v>2692</v>
      </c>
      <c r="AA354" s="27" t="s">
        <v>1784</v>
      </c>
      <c r="AB354" s="27" t="s">
        <v>254</v>
      </c>
      <c r="AC354" s="27" t="s">
        <v>2910</v>
      </c>
      <c r="AD354" s="23" t="str">
        <f t="shared" si="21"/>
        <v>McKinnon | Sweetwater</v>
      </c>
    </row>
    <row r="355" spans="1:30" s="23" customFormat="1">
      <c r="A355" s="33">
        <v>222</v>
      </c>
      <c r="B355" s="27" t="s">
        <v>2099</v>
      </c>
      <c r="C355" s="27" t="s">
        <v>3174</v>
      </c>
      <c r="D355" s="27" t="s">
        <v>339</v>
      </c>
      <c r="E355" s="23" t="str">
        <f t="shared" si="17"/>
        <v>Eads | Kiowa</v>
      </c>
      <c r="F355" s="33">
        <v>993</v>
      </c>
      <c r="G355" s="27" t="s">
        <v>1814</v>
      </c>
      <c r="H355" s="27" t="s">
        <v>3352</v>
      </c>
      <c r="I355" s="27" t="s">
        <v>384</v>
      </c>
      <c r="J355" s="23" t="str">
        <f t="shared" si="22"/>
        <v>Elkhorn | Hill</v>
      </c>
      <c r="K355" s="33">
        <v>1443</v>
      </c>
      <c r="L355" s="27" t="s">
        <v>820</v>
      </c>
      <c r="M355" s="27" t="s">
        <v>34</v>
      </c>
      <c r="N355" s="27" t="s">
        <v>408</v>
      </c>
      <c r="O355" s="23" t="str">
        <f t="shared" si="18"/>
        <v>Flora | Benson</v>
      </c>
      <c r="P355" s="33">
        <v>1724</v>
      </c>
      <c r="Q355" s="27" t="s">
        <v>2522</v>
      </c>
      <c r="R355" s="27" t="s">
        <v>124</v>
      </c>
      <c r="S355" s="27" t="s">
        <v>421</v>
      </c>
      <c r="T355" s="23" t="str">
        <f t="shared" si="19"/>
        <v>Ellis | Minnehaha</v>
      </c>
      <c r="U355" s="33">
        <v>2483</v>
      </c>
      <c r="V355" s="27" t="s">
        <v>1898</v>
      </c>
      <c r="W355" s="27" t="s">
        <v>234</v>
      </c>
      <c r="X355" s="27" t="s">
        <v>2898</v>
      </c>
      <c r="Y355" s="23" t="str">
        <f t="shared" si="20"/>
        <v>Ibapah | Tooele</v>
      </c>
      <c r="Z355" s="33">
        <v>2826</v>
      </c>
      <c r="AA355" s="27" t="s">
        <v>919</v>
      </c>
      <c r="AB355" s="27" t="s">
        <v>3055</v>
      </c>
      <c r="AC355" s="27" t="s">
        <v>2910</v>
      </c>
      <c r="AD355" s="23" t="str">
        <f t="shared" si="21"/>
        <v>Medicine Bow | Carbon</v>
      </c>
    </row>
    <row r="356" spans="1:30" s="23" customFormat="1">
      <c r="A356" s="33">
        <v>125</v>
      </c>
      <c r="B356" s="27" t="s">
        <v>3171</v>
      </c>
      <c r="C356" s="27" t="s">
        <v>3171</v>
      </c>
      <c r="D356" s="27" t="s">
        <v>339</v>
      </c>
      <c r="E356" s="23" t="str">
        <f t="shared" si="17"/>
        <v>Eagle | Eagle</v>
      </c>
      <c r="F356" s="33">
        <v>744</v>
      </c>
      <c r="G356" s="27" t="s">
        <v>2490</v>
      </c>
      <c r="H356" s="27" t="s">
        <v>3328</v>
      </c>
      <c r="I356" s="27" t="s">
        <v>384</v>
      </c>
      <c r="J356" s="23" t="str">
        <f t="shared" si="22"/>
        <v>Elliston | Powell</v>
      </c>
      <c r="K356" s="33">
        <v>1634</v>
      </c>
      <c r="L356" s="27" t="s">
        <v>1300</v>
      </c>
      <c r="M356" s="27" t="s">
        <v>51</v>
      </c>
      <c r="N356" s="27" t="s">
        <v>408</v>
      </c>
      <c r="O356" s="23" t="str">
        <f t="shared" si="18"/>
        <v>Forbes | Dickey</v>
      </c>
      <c r="P356" s="33">
        <v>2197</v>
      </c>
      <c r="Q356" s="27" t="s">
        <v>2399</v>
      </c>
      <c r="R356" s="27" t="s">
        <v>115</v>
      </c>
      <c r="S356" s="27" t="s">
        <v>421</v>
      </c>
      <c r="T356" s="23" t="str">
        <f t="shared" si="19"/>
        <v>Ellsworth AFB | Meade</v>
      </c>
      <c r="U356" s="33">
        <v>2503</v>
      </c>
      <c r="V356" s="27" t="s">
        <v>2196</v>
      </c>
      <c r="W356" s="27" t="s">
        <v>3250</v>
      </c>
      <c r="X356" s="27" t="s">
        <v>2898</v>
      </c>
      <c r="Y356" s="23" t="str">
        <f t="shared" si="20"/>
        <v>Ivins | Washington</v>
      </c>
      <c r="Z356" s="33">
        <v>2648</v>
      </c>
      <c r="AA356" s="27" t="s">
        <v>1582</v>
      </c>
      <c r="AB356" s="27" t="s">
        <v>3224</v>
      </c>
      <c r="AC356" s="27" t="s">
        <v>2910</v>
      </c>
      <c r="AD356" s="23" t="str">
        <f t="shared" si="21"/>
        <v>Meeteetse | Park</v>
      </c>
    </row>
    <row r="357" spans="1:30" s="23" customFormat="1">
      <c r="A357" s="33">
        <v>541</v>
      </c>
      <c r="B357" s="27" t="s">
        <v>739</v>
      </c>
      <c r="C357" s="27" t="s">
        <v>338</v>
      </c>
      <c r="D357" s="27" t="s">
        <v>339</v>
      </c>
      <c r="E357" s="23" t="str">
        <f t="shared" si="17"/>
        <v>Eastlake | Adams</v>
      </c>
      <c r="F357" s="33">
        <v>1017</v>
      </c>
      <c r="G357" s="27" t="s">
        <v>886</v>
      </c>
      <c r="H357" s="27" t="s">
        <v>3199</v>
      </c>
      <c r="I357" s="27" t="s">
        <v>384</v>
      </c>
      <c r="J357" s="23" t="str">
        <f t="shared" si="22"/>
        <v>Elmo | Lake</v>
      </c>
      <c r="K357" s="33">
        <v>1219</v>
      </c>
      <c r="L357" s="27" t="s">
        <v>2534</v>
      </c>
      <c r="M357" s="27" t="s">
        <v>3142</v>
      </c>
      <c r="N357" s="27" t="s">
        <v>408</v>
      </c>
      <c r="O357" s="23" t="str">
        <f t="shared" si="18"/>
        <v>Fordville | Walsh</v>
      </c>
      <c r="P357" s="33">
        <v>1678</v>
      </c>
      <c r="Q357" s="27" t="s">
        <v>2403</v>
      </c>
      <c r="R357" s="27" t="s">
        <v>115</v>
      </c>
      <c r="S357" s="27" t="s">
        <v>421</v>
      </c>
      <c r="T357" s="23" t="str">
        <f t="shared" si="19"/>
        <v>Elm Springs | Meade</v>
      </c>
      <c r="U357" s="33">
        <v>2356</v>
      </c>
      <c r="V357" s="27" t="s">
        <v>1965</v>
      </c>
      <c r="W357" s="27" t="s">
        <v>2959</v>
      </c>
      <c r="X357" s="27" t="s">
        <v>2898</v>
      </c>
      <c r="Y357" s="23" t="str">
        <f t="shared" si="20"/>
        <v>JensEn | Uintah</v>
      </c>
      <c r="Z357" s="33">
        <v>2756</v>
      </c>
      <c r="AA357" s="27" t="s">
        <v>1370</v>
      </c>
      <c r="AB357" s="27" t="s">
        <v>260</v>
      </c>
      <c r="AC357" s="27" t="s">
        <v>2910</v>
      </c>
      <c r="AD357" s="23" t="str">
        <f t="shared" si="21"/>
        <v>Meriden | Laramie</v>
      </c>
    </row>
    <row r="358" spans="1:30" s="23" customFormat="1">
      <c r="A358" s="33">
        <v>476</v>
      </c>
      <c r="B358" s="27" t="s">
        <v>2759</v>
      </c>
      <c r="C358" s="27" t="s">
        <v>3049</v>
      </c>
      <c r="D358" s="27" t="s">
        <v>339</v>
      </c>
      <c r="E358" s="23" t="str">
        <f t="shared" si="17"/>
        <v>Eaton | Weld</v>
      </c>
      <c r="F358" s="33">
        <v>702</v>
      </c>
      <c r="G358" s="27" t="s">
        <v>2378</v>
      </c>
      <c r="H358" s="27" t="s">
        <v>3224</v>
      </c>
      <c r="I358" s="27" t="s">
        <v>384</v>
      </c>
      <c r="J358" s="23" t="str">
        <f t="shared" si="22"/>
        <v>Emigrant | Park</v>
      </c>
      <c r="K358" s="33">
        <v>1220</v>
      </c>
      <c r="L358" s="27" t="s">
        <v>2537</v>
      </c>
      <c r="M358" s="27" t="s">
        <v>3142</v>
      </c>
      <c r="N358" s="27" t="s">
        <v>408</v>
      </c>
      <c r="O358" s="23" t="str">
        <f t="shared" si="18"/>
        <v>Forest River | Walsh</v>
      </c>
      <c r="P358" s="33">
        <v>2148</v>
      </c>
      <c r="Q358" s="27" t="s">
        <v>207</v>
      </c>
      <c r="R358" s="27" t="s">
        <v>208</v>
      </c>
      <c r="S358" s="27" t="s">
        <v>421</v>
      </c>
      <c r="T358" s="23" t="str">
        <f t="shared" si="19"/>
        <v>Emery | Hanson</v>
      </c>
      <c r="U358" s="33">
        <v>2337</v>
      </c>
      <c r="V358" s="27" t="s">
        <v>1783</v>
      </c>
      <c r="W358" s="27" t="s">
        <v>225</v>
      </c>
      <c r="X358" s="27" t="s">
        <v>2898</v>
      </c>
      <c r="Y358" s="23" t="str">
        <f t="shared" si="20"/>
        <v>Joseph | Sevier</v>
      </c>
      <c r="Z358" s="33">
        <v>2714</v>
      </c>
      <c r="AA358" s="27" t="s">
        <v>1151</v>
      </c>
      <c r="AB358" s="27" t="s">
        <v>2992</v>
      </c>
      <c r="AC358" s="27" t="s">
        <v>2910</v>
      </c>
      <c r="AD358" s="23" t="str">
        <f t="shared" si="21"/>
        <v>Midval | Fremont</v>
      </c>
    </row>
    <row r="359" spans="1:30" s="23" customFormat="1">
      <c r="A359" s="33">
        <v>2901</v>
      </c>
      <c r="B359" s="27" t="s">
        <v>1354</v>
      </c>
      <c r="C359" s="27" t="s">
        <v>3164</v>
      </c>
      <c r="D359" s="27" t="s">
        <v>339</v>
      </c>
      <c r="E359" s="23" t="str">
        <f t="shared" si="17"/>
        <v>Eckert | Delta</v>
      </c>
      <c r="F359" s="33">
        <v>766</v>
      </c>
      <c r="G359" s="27" t="s">
        <v>2558</v>
      </c>
      <c r="H359" s="27" t="s">
        <v>3067</v>
      </c>
      <c r="I359" s="27" t="s">
        <v>384</v>
      </c>
      <c r="J359" s="23" t="str">
        <f t="shared" si="22"/>
        <v>Enid | Richland</v>
      </c>
      <c r="K359" s="33">
        <v>1403</v>
      </c>
      <c r="L359" s="27" t="s">
        <v>2354</v>
      </c>
      <c r="M359" s="27" t="s">
        <v>64</v>
      </c>
      <c r="N359" s="27" t="s">
        <v>408</v>
      </c>
      <c r="O359" s="23" t="str">
        <f t="shared" si="18"/>
        <v>Forman | Sargent</v>
      </c>
      <c r="P359" s="33">
        <v>2109</v>
      </c>
      <c r="Q359" s="27" t="s">
        <v>845</v>
      </c>
      <c r="R359" s="27" t="s">
        <v>200</v>
      </c>
      <c r="S359" s="27" t="s">
        <v>421</v>
      </c>
      <c r="T359" s="23" t="str">
        <f t="shared" si="19"/>
        <v>Englewood | Lawrence</v>
      </c>
      <c r="U359" s="33">
        <v>2231</v>
      </c>
      <c r="V359" s="27" t="s">
        <v>215</v>
      </c>
      <c r="W359" s="27" t="s">
        <v>216</v>
      </c>
      <c r="X359" s="27" t="s">
        <v>2898</v>
      </c>
      <c r="Y359" s="23" t="str">
        <f t="shared" si="20"/>
        <v>Junction | Piute</v>
      </c>
      <c r="Z359" s="33">
        <v>2632</v>
      </c>
      <c r="AA359" s="27" t="s">
        <v>1500</v>
      </c>
      <c r="AB359" s="27" t="s">
        <v>247</v>
      </c>
      <c r="AC359" s="27" t="s">
        <v>2910</v>
      </c>
      <c r="AD359" s="23" t="str">
        <f t="shared" si="21"/>
        <v>Midwest | Natrona</v>
      </c>
    </row>
    <row r="360" spans="1:30" s="23" customFormat="1">
      <c r="A360" s="33">
        <v>510</v>
      </c>
      <c r="B360" s="27" t="s">
        <v>3253</v>
      </c>
      <c r="C360" s="27" t="s">
        <v>3254</v>
      </c>
      <c r="D360" s="27" t="s">
        <v>339</v>
      </c>
      <c r="E360" s="23" t="str">
        <f t="shared" si="17"/>
        <v>Eckley | Yuma</v>
      </c>
      <c r="F360" s="33">
        <v>649</v>
      </c>
      <c r="G360" s="27" t="s">
        <v>2189</v>
      </c>
      <c r="H360" s="27" t="s">
        <v>3268</v>
      </c>
      <c r="I360" s="27" t="s">
        <v>384</v>
      </c>
      <c r="J360" s="23" t="str">
        <f t="shared" si="22"/>
        <v>Ennis | Madison</v>
      </c>
      <c r="K360" s="33">
        <v>1444</v>
      </c>
      <c r="L360" s="27" t="s">
        <v>825</v>
      </c>
      <c r="M360" s="27" t="s">
        <v>34</v>
      </c>
      <c r="N360" s="27" t="s">
        <v>408</v>
      </c>
      <c r="O360" s="23" t="str">
        <f t="shared" si="18"/>
        <v>Fort | Benson</v>
      </c>
      <c r="P360" s="33">
        <v>1679</v>
      </c>
      <c r="Q360" s="27" t="s">
        <v>2406</v>
      </c>
      <c r="R360" s="27" t="s">
        <v>115</v>
      </c>
      <c r="S360" s="27" t="s">
        <v>421</v>
      </c>
      <c r="T360" s="23" t="str">
        <f t="shared" si="19"/>
        <v>Enning | Meade</v>
      </c>
      <c r="U360" s="33">
        <v>2624</v>
      </c>
      <c r="V360" s="27" t="s">
        <v>1848</v>
      </c>
      <c r="W360" s="27" t="s">
        <v>3245</v>
      </c>
      <c r="X360" s="27" t="s">
        <v>2898</v>
      </c>
      <c r="Y360" s="23" t="str">
        <f t="shared" si="20"/>
        <v>Kamas | Summit</v>
      </c>
      <c r="Z360" s="33">
        <v>2633</v>
      </c>
      <c r="AA360" s="27" t="s">
        <v>1505</v>
      </c>
      <c r="AB360" s="27" t="s">
        <v>247</v>
      </c>
      <c r="AC360" s="27" t="s">
        <v>2910</v>
      </c>
      <c r="AD360" s="23" t="str">
        <f t="shared" si="21"/>
        <v>Mills | Natrona</v>
      </c>
    </row>
    <row r="361" spans="1:30" s="23" customFormat="1">
      <c r="A361" s="33">
        <v>542</v>
      </c>
      <c r="B361" s="27" t="s">
        <v>1971</v>
      </c>
      <c r="C361" s="27" t="s">
        <v>3194</v>
      </c>
      <c r="D361" s="27" t="s">
        <v>339</v>
      </c>
      <c r="E361" s="23" t="str">
        <f t="shared" si="17"/>
        <v>Edgewater | Jefferson</v>
      </c>
      <c r="F361" s="33">
        <v>733</v>
      </c>
      <c r="G361" s="27" t="s">
        <v>2470</v>
      </c>
      <c r="H361" s="27" t="s">
        <v>3069</v>
      </c>
      <c r="I361" s="27" t="s">
        <v>384</v>
      </c>
      <c r="J361" s="23" t="str">
        <f t="shared" si="22"/>
        <v>Epsie | Powder River</v>
      </c>
      <c r="K361" s="33">
        <v>1570</v>
      </c>
      <c r="L361" s="27" t="s">
        <v>2046</v>
      </c>
      <c r="M361" s="27" t="s">
        <v>94</v>
      </c>
      <c r="N361" s="27" t="s">
        <v>408</v>
      </c>
      <c r="O361" s="23" t="str">
        <f t="shared" si="18"/>
        <v>Fort Clark | Oliver</v>
      </c>
      <c r="P361" s="33">
        <v>1711</v>
      </c>
      <c r="Q361" s="27" t="s">
        <v>119</v>
      </c>
      <c r="R361" s="27" t="s">
        <v>3323</v>
      </c>
      <c r="S361" s="27" t="s">
        <v>421</v>
      </c>
      <c r="T361" s="23" t="str">
        <f t="shared" si="19"/>
        <v>Epiphany | Miner</v>
      </c>
      <c r="U361" s="33">
        <v>2419</v>
      </c>
      <c r="V361" s="27" t="s">
        <v>228</v>
      </c>
      <c r="W361" s="27" t="s">
        <v>229</v>
      </c>
      <c r="X361" s="27" t="s">
        <v>2898</v>
      </c>
      <c r="Y361" s="23" t="str">
        <f t="shared" si="20"/>
        <v>Kanab | Kane</v>
      </c>
      <c r="Z361" s="33">
        <v>2634</v>
      </c>
      <c r="AA361" s="27" t="s">
        <v>1510</v>
      </c>
      <c r="AB361" s="27" t="s">
        <v>247</v>
      </c>
      <c r="AC361" s="27" t="s">
        <v>2910</v>
      </c>
      <c r="AD361" s="23" t="str">
        <f t="shared" si="21"/>
        <v>Moneta | Natrona</v>
      </c>
    </row>
    <row r="362" spans="1:30" s="23" customFormat="1">
      <c r="A362" s="33">
        <v>543</v>
      </c>
      <c r="B362" s="27" t="s">
        <v>1501</v>
      </c>
      <c r="C362" s="27" t="s">
        <v>3171</v>
      </c>
      <c r="D362" s="27" t="s">
        <v>339</v>
      </c>
      <c r="E362" s="23" t="str">
        <f t="shared" si="17"/>
        <v>Edwards | Eagle</v>
      </c>
      <c r="F362" s="33">
        <v>933</v>
      </c>
      <c r="G362" s="27" t="s">
        <v>1512</v>
      </c>
      <c r="H362" s="27" t="s">
        <v>398</v>
      </c>
      <c r="I362" s="27" t="s">
        <v>384</v>
      </c>
      <c r="J362" s="23" t="str">
        <f t="shared" si="22"/>
        <v>Essex | Flathead</v>
      </c>
      <c r="K362" s="33">
        <v>1611</v>
      </c>
      <c r="L362" s="27" t="s">
        <v>2203</v>
      </c>
      <c r="M362" s="27" t="s">
        <v>61</v>
      </c>
      <c r="N362" s="27" t="s">
        <v>408</v>
      </c>
      <c r="O362" s="23" t="str">
        <f t="shared" si="18"/>
        <v>Fort Ramson | Ransom</v>
      </c>
      <c r="P362" s="33">
        <v>1749</v>
      </c>
      <c r="Q362" s="27" t="s">
        <v>2166</v>
      </c>
      <c r="R362" s="27" t="s">
        <v>129</v>
      </c>
      <c r="S362" s="27" t="s">
        <v>421</v>
      </c>
      <c r="T362" s="23" t="str">
        <f t="shared" si="19"/>
        <v>Erwin | Kingsbury</v>
      </c>
      <c r="U362" s="33">
        <v>2543</v>
      </c>
      <c r="V362" s="27" t="s">
        <v>1298</v>
      </c>
      <c r="W362" s="27" t="s">
        <v>240</v>
      </c>
      <c r="X362" s="27" t="s">
        <v>2898</v>
      </c>
      <c r="Y362" s="23" t="str">
        <f t="shared" si="20"/>
        <v>Kanarraville | Iron</v>
      </c>
      <c r="Z362" s="33">
        <v>2851</v>
      </c>
      <c r="AA362" s="27" t="s">
        <v>1045</v>
      </c>
      <c r="AB362" s="27" t="s">
        <v>3208</v>
      </c>
      <c r="AC362" s="27" t="s">
        <v>2910</v>
      </c>
      <c r="AD362" s="23" t="str">
        <f t="shared" si="21"/>
        <v>Moorcroft | Crook</v>
      </c>
    </row>
    <row r="363" spans="1:30" s="23" customFormat="1">
      <c r="A363" s="33">
        <v>2911</v>
      </c>
      <c r="B363" s="27" t="s">
        <v>1506</v>
      </c>
      <c r="C363" s="27" t="s">
        <v>3171</v>
      </c>
      <c r="D363" s="27" t="s">
        <v>339</v>
      </c>
      <c r="E363" s="23" t="str">
        <f t="shared" si="17"/>
        <v>El Jebel | Eagle</v>
      </c>
      <c r="F363" s="33">
        <v>1097</v>
      </c>
      <c r="G363" s="27" t="s">
        <v>2768</v>
      </c>
      <c r="H363" s="27" t="s">
        <v>3063</v>
      </c>
      <c r="I363" s="27" t="s">
        <v>384</v>
      </c>
      <c r="J363" s="23" t="str">
        <f t="shared" si="22"/>
        <v>Ethridge | Toole</v>
      </c>
      <c r="K363" s="33">
        <v>1368</v>
      </c>
      <c r="L363" s="27" t="s">
        <v>1901</v>
      </c>
      <c r="M363" s="27" t="s">
        <v>59</v>
      </c>
      <c r="N363" s="27" t="s">
        <v>408</v>
      </c>
      <c r="O363" s="23" t="str">
        <f t="shared" si="18"/>
        <v>Fort Rice | Morton</v>
      </c>
      <c r="P363" s="33">
        <v>1743</v>
      </c>
      <c r="Q363" s="27" t="s">
        <v>128</v>
      </c>
      <c r="R363" s="27" t="s">
        <v>129</v>
      </c>
      <c r="S363" s="27" t="s">
        <v>421</v>
      </c>
      <c r="T363" s="23" t="str">
        <f t="shared" si="19"/>
        <v>Esmond | Kingsbury</v>
      </c>
      <c r="U363" s="33">
        <v>2433</v>
      </c>
      <c r="V363" s="27" t="s">
        <v>1405</v>
      </c>
      <c r="W363" s="27" t="s">
        <v>230</v>
      </c>
      <c r="X363" s="27" t="s">
        <v>2898</v>
      </c>
      <c r="Y363" s="23" t="str">
        <f t="shared" si="20"/>
        <v>Kanosh | Millard</v>
      </c>
      <c r="Z363" s="33">
        <v>2705</v>
      </c>
      <c r="AA363" s="27" t="s">
        <v>1849</v>
      </c>
      <c r="AB363" s="27" t="s">
        <v>3080</v>
      </c>
      <c r="AC363" s="27" t="s">
        <v>2910</v>
      </c>
      <c r="AD363" s="23" t="str">
        <f t="shared" si="21"/>
        <v>Moose | Teton</v>
      </c>
    </row>
    <row r="364" spans="1:30" s="23" customFormat="1">
      <c r="A364" s="33">
        <v>128</v>
      </c>
      <c r="B364" s="27" t="s">
        <v>3173</v>
      </c>
      <c r="C364" s="27" t="s">
        <v>3173</v>
      </c>
      <c r="D364" s="27" t="s">
        <v>339</v>
      </c>
      <c r="E364" s="23" t="str">
        <f t="shared" si="17"/>
        <v>Elbert | Elbert</v>
      </c>
      <c r="F364" s="33">
        <v>1105</v>
      </c>
      <c r="G364" s="27" t="s">
        <v>1329</v>
      </c>
      <c r="H364" s="27" t="s">
        <v>3205</v>
      </c>
      <c r="I364" s="27" t="s">
        <v>384</v>
      </c>
      <c r="J364" s="23" t="str">
        <f t="shared" si="22"/>
        <v>Eureka | Lincoln</v>
      </c>
      <c r="K364" s="33">
        <v>3178</v>
      </c>
      <c r="L364" s="27" t="s">
        <v>2379</v>
      </c>
      <c r="M364" s="27" t="s">
        <v>66</v>
      </c>
      <c r="N364" s="27" t="s">
        <v>408</v>
      </c>
      <c r="O364" s="23" t="str">
        <f t="shared" si="18"/>
        <v>Fort Yates | Sioux</v>
      </c>
      <c r="P364" s="33">
        <v>2125</v>
      </c>
      <c r="Q364" s="27" t="s">
        <v>1874</v>
      </c>
      <c r="R364" s="27" t="s">
        <v>202</v>
      </c>
      <c r="S364" s="27" t="s">
        <v>421</v>
      </c>
      <c r="T364" s="23" t="str">
        <f t="shared" si="19"/>
        <v>Estelline | Hamlin</v>
      </c>
      <c r="U364" s="33">
        <v>2589</v>
      </c>
      <c r="V364" s="27" t="s">
        <v>1023</v>
      </c>
      <c r="W364" s="27" t="s">
        <v>155</v>
      </c>
      <c r="X364" s="27" t="s">
        <v>2898</v>
      </c>
      <c r="Y364" s="23" t="str">
        <f t="shared" si="20"/>
        <v>Kaysville | Davis</v>
      </c>
      <c r="Z364" s="33">
        <v>2706</v>
      </c>
      <c r="AA364" s="27" t="s">
        <v>1852</v>
      </c>
      <c r="AB364" s="27" t="s">
        <v>3080</v>
      </c>
      <c r="AC364" s="27" t="s">
        <v>2910</v>
      </c>
      <c r="AD364" s="23" t="str">
        <f t="shared" si="21"/>
        <v>Moran | Teton</v>
      </c>
    </row>
    <row r="365" spans="1:30" s="23" customFormat="1">
      <c r="A365" s="33">
        <v>42</v>
      </c>
      <c r="B365" s="27" t="s">
        <v>990</v>
      </c>
      <c r="C365" s="27" t="s">
        <v>3147</v>
      </c>
      <c r="D365" s="27" t="s">
        <v>339</v>
      </c>
      <c r="E365" s="23" t="str">
        <f t="shared" si="17"/>
        <v>Eldora Springs | Boulder</v>
      </c>
      <c r="F365" s="33">
        <v>678</v>
      </c>
      <c r="G365" s="27" t="s">
        <v>2329</v>
      </c>
      <c r="H365" s="27" t="s">
        <v>3273</v>
      </c>
      <c r="I365" s="27" t="s">
        <v>384</v>
      </c>
      <c r="J365" s="23" t="str">
        <f t="shared" si="22"/>
        <v>Evaro | Missoula</v>
      </c>
      <c r="K365" s="33">
        <v>1475</v>
      </c>
      <c r="L365" s="27" t="s">
        <v>1342</v>
      </c>
      <c r="M365" s="27" t="s">
        <v>3248</v>
      </c>
      <c r="N365" s="27" t="s">
        <v>408</v>
      </c>
      <c r="O365" s="23" t="str">
        <f t="shared" si="18"/>
        <v>Fortuna | Divide</v>
      </c>
      <c r="P365" s="33">
        <v>1961</v>
      </c>
      <c r="Q365" s="27" t="s">
        <v>1416</v>
      </c>
      <c r="R365" s="27" t="s">
        <v>169</v>
      </c>
      <c r="S365" s="27" t="s">
        <v>421</v>
      </c>
      <c r="T365" s="23" t="str">
        <f t="shared" si="19"/>
        <v>Ethan | Davison</v>
      </c>
      <c r="U365" s="33">
        <v>2560</v>
      </c>
      <c r="V365" s="27" t="s">
        <v>1528</v>
      </c>
      <c r="W365" s="27" t="s">
        <v>242</v>
      </c>
      <c r="X365" s="27" t="s">
        <v>2898</v>
      </c>
      <c r="Y365" s="23" t="str">
        <f t="shared" si="20"/>
        <v>Kearns | Salt Lake</v>
      </c>
      <c r="Z365" s="33">
        <v>2715</v>
      </c>
      <c r="AA365" s="27" t="s">
        <v>59</v>
      </c>
      <c r="AB365" s="27" t="s">
        <v>2992</v>
      </c>
      <c r="AC365" s="27" t="s">
        <v>2910</v>
      </c>
      <c r="AD365" s="23" t="str">
        <f t="shared" si="21"/>
        <v>Morton | Fremont</v>
      </c>
    </row>
    <row r="366" spans="1:30" s="23" customFormat="1">
      <c r="A366" s="33">
        <v>129</v>
      </c>
      <c r="B366" s="27" t="s">
        <v>1656</v>
      </c>
      <c r="C366" s="27" t="s">
        <v>3173</v>
      </c>
      <c r="D366" s="27" t="s">
        <v>339</v>
      </c>
      <c r="E366" s="23" t="str">
        <f t="shared" si="17"/>
        <v>Elizabeth | Elbert</v>
      </c>
      <c r="F366" s="33">
        <v>903</v>
      </c>
      <c r="G366" s="27" t="s">
        <v>1402</v>
      </c>
      <c r="H366" s="27" t="s">
        <v>3282</v>
      </c>
      <c r="I366" s="27" t="s">
        <v>384</v>
      </c>
      <c r="J366" s="23" t="str">
        <f t="shared" si="22"/>
        <v>Everson | Fergus</v>
      </c>
      <c r="K366" s="33">
        <v>1330</v>
      </c>
      <c r="L366" s="27" t="s">
        <v>1660</v>
      </c>
      <c r="M366" s="27" t="s">
        <v>3207</v>
      </c>
      <c r="N366" s="27" t="s">
        <v>408</v>
      </c>
      <c r="O366" s="23" t="str">
        <f t="shared" si="18"/>
        <v>Fredonia | Logan</v>
      </c>
      <c r="P366" s="33">
        <v>1651</v>
      </c>
      <c r="Q366" s="27" t="s">
        <v>1329</v>
      </c>
      <c r="R366" s="27" t="s">
        <v>108</v>
      </c>
      <c r="S366" s="27" t="s">
        <v>421</v>
      </c>
      <c r="T366" s="23" t="str">
        <f t="shared" si="19"/>
        <v>Eureka | McPherson</v>
      </c>
      <c r="U366" s="33">
        <v>2289</v>
      </c>
      <c r="V366" s="27" t="s">
        <v>956</v>
      </c>
      <c r="W366" s="27" t="s">
        <v>3055</v>
      </c>
      <c r="X366" s="27" t="s">
        <v>2898</v>
      </c>
      <c r="Y366" s="23" t="str">
        <f t="shared" si="20"/>
        <v>Kenilworth | Carbon</v>
      </c>
      <c r="Z366" s="33">
        <v>2793</v>
      </c>
      <c r="AA366" s="27" t="s">
        <v>754</v>
      </c>
      <c r="AB366" s="27" t="s">
        <v>262</v>
      </c>
      <c r="AC366" s="27" t="s">
        <v>2910</v>
      </c>
      <c r="AD366" s="23" t="str">
        <f t="shared" si="21"/>
        <v>Mountain Home | Albany</v>
      </c>
    </row>
    <row r="367" spans="1:30" s="23" customFormat="1">
      <c r="A367" s="33">
        <v>327</v>
      </c>
      <c r="B367" s="27" t="s">
        <v>2404</v>
      </c>
      <c r="C367" s="27" t="s">
        <v>3214</v>
      </c>
      <c r="D367" s="27" t="s">
        <v>339</v>
      </c>
      <c r="E367" s="23" t="str">
        <f t="shared" si="17"/>
        <v>Elk Springs | Moffat</v>
      </c>
      <c r="F367" s="33">
        <v>1090</v>
      </c>
      <c r="G367" s="27" t="s">
        <v>11</v>
      </c>
      <c r="H367" s="27" t="s">
        <v>3080</v>
      </c>
      <c r="I367" s="27" t="s">
        <v>384</v>
      </c>
      <c r="J367" s="23" t="str">
        <f t="shared" si="22"/>
        <v>Fairfield | Teton</v>
      </c>
      <c r="K367" s="33">
        <v>1287</v>
      </c>
      <c r="L367" s="27" t="s">
        <v>43</v>
      </c>
      <c r="M367" s="27" t="s">
        <v>41</v>
      </c>
      <c r="N367" s="27" t="s">
        <v>408</v>
      </c>
      <c r="O367" s="23" t="str">
        <f t="shared" si="18"/>
        <v>Frontier | Cass</v>
      </c>
      <c r="P367" s="33">
        <v>1945</v>
      </c>
      <c r="Q367" s="27" t="s">
        <v>1398</v>
      </c>
      <c r="R367" s="27" t="s">
        <v>3162</v>
      </c>
      <c r="S367" s="27" t="s">
        <v>421</v>
      </c>
      <c r="T367" s="23" t="str">
        <f t="shared" si="19"/>
        <v>Fairburn | Custer</v>
      </c>
      <c r="U367" s="33">
        <v>2233</v>
      </c>
      <c r="V367" s="27" t="s">
        <v>1462</v>
      </c>
      <c r="W367" s="27" t="s">
        <v>216</v>
      </c>
      <c r="X367" s="27" t="s">
        <v>2898</v>
      </c>
      <c r="Y367" s="23" t="str">
        <f t="shared" si="20"/>
        <v>Kingston | Piute</v>
      </c>
      <c r="Z367" s="33">
        <v>2870</v>
      </c>
      <c r="AA367" s="27" t="s">
        <v>1889</v>
      </c>
      <c r="AB367" s="27" t="s">
        <v>2959</v>
      </c>
      <c r="AC367" s="27" t="s">
        <v>2910</v>
      </c>
      <c r="AD367" s="23" t="str">
        <f t="shared" si="21"/>
        <v>Mountain View | Uintah</v>
      </c>
    </row>
    <row r="368" spans="1:30" s="23" customFormat="1">
      <c r="A368" s="33">
        <v>544</v>
      </c>
      <c r="B368" s="27" t="s">
        <v>1577</v>
      </c>
      <c r="C368" s="27" t="s">
        <v>3176</v>
      </c>
      <c r="D368" s="27" t="s">
        <v>339</v>
      </c>
      <c r="E368" s="23" t="str">
        <f t="shared" si="17"/>
        <v>Ellicott | El Paso</v>
      </c>
      <c r="F368" s="33">
        <v>683</v>
      </c>
      <c r="G368" s="27" t="s">
        <v>3275</v>
      </c>
      <c r="H368" s="27" t="s">
        <v>3067</v>
      </c>
      <c r="I368" s="27" t="s">
        <v>384</v>
      </c>
      <c r="J368" s="23" t="str">
        <f t="shared" si="22"/>
        <v>Fairview | Richland</v>
      </c>
      <c r="K368" s="33">
        <v>1421</v>
      </c>
      <c r="L368" s="27" t="s">
        <v>2402</v>
      </c>
      <c r="M368" s="27" t="s">
        <v>23</v>
      </c>
      <c r="N368" s="27" t="s">
        <v>408</v>
      </c>
      <c r="O368" s="23" t="str">
        <f t="shared" si="18"/>
        <v>Fryburg | Stark</v>
      </c>
      <c r="P368" s="33">
        <v>2099</v>
      </c>
      <c r="Q368" s="27" t="s">
        <v>1804</v>
      </c>
      <c r="R368" s="27" t="s">
        <v>196</v>
      </c>
      <c r="S368" s="27" t="s">
        <v>421</v>
      </c>
      <c r="T368" s="23" t="str">
        <f t="shared" si="19"/>
        <v>Fairfax | Gregory</v>
      </c>
      <c r="U368" s="33">
        <v>2335</v>
      </c>
      <c r="V368" s="27" t="s">
        <v>1788</v>
      </c>
      <c r="W368" s="27" t="s">
        <v>225</v>
      </c>
      <c r="X368" s="27" t="s">
        <v>2898</v>
      </c>
      <c r="Y368" s="23" t="str">
        <f t="shared" si="20"/>
        <v>Koosharem | Sevier</v>
      </c>
      <c r="Z368" s="33">
        <v>2827</v>
      </c>
      <c r="AA368" s="27" t="s">
        <v>925</v>
      </c>
      <c r="AB368" s="27" t="s">
        <v>3055</v>
      </c>
      <c r="AC368" s="27" t="s">
        <v>2910</v>
      </c>
      <c r="AD368" s="23" t="str">
        <f t="shared" si="21"/>
        <v>Muddy Gap | Carbon</v>
      </c>
    </row>
    <row r="369" spans="1:30" s="23" customFormat="1">
      <c r="A369" s="33">
        <v>545</v>
      </c>
      <c r="B369" s="27" t="s">
        <v>2760</v>
      </c>
      <c r="C369" s="27" t="s">
        <v>3049</v>
      </c>
      <c r="D369" s="27" t="s">
        <v>339</v>
      </c>
      <c r="E369" s="23" t="str">
        <f t="shared" si="17"/>
        <v>Elwell | Weld</v>
      </c>
      <c r="F369" s="33">
        <v>748</v>
      </c>
      <c r="G369" s="27" t="s">
        <v>3059</v>
      </c>
      <c r="H369" s="27" t="s">
        <v>3331</v>
      </c>
      <c r="I369" s="27" t="s">
        <v>384</v>
      </c>
      <c r="J369" s="23" t="str">
        <f t="shared" si="22"/>
        <v>Fallon | Prairie</v>
      </c>
      <c r="K369" s="33">
        <v>1635</v>
      </c>
      <c r="L369" s="27" t="s">
        <v>1304</v>
      </c>
      <c r="M369" s="27" t="s">
        <v>51</v>
      </c>
      <c r="N369" s="27" t="s">
        <v>408</v>
      </c>
      <c r="O369" s="23" t="str">
        <f t="shared" si="18"/>
        <v>Fullerton | Dickey</v>
      </c>
      <c r="P369" s="33">
        <v>1673</v>
      </c>
      <c r="Q369" s="27" t="s">
        <v>2410</v>
      </c>
      <c r="R369" s="27" t="s">
        <v>115</v>
      </c>
      <c r="S369" s="27" t="s">
        <v>421</v>
      </c>
      <c r="T369" s="23" t="str">
        <f t="shared" si="19"/>
        <v>Fairpoint | Meade</v>
      </c>
      <c r="U369" s="33">
        <v>2295</v>
      </c>
      <c r="V369" s="27" t="s">
        <v>1631</v>
      </c>
      <c r="W369" s="27" t="s">
        <v>3090</v>
      </c>
      <c r="X369" s="27" t="s">
        <v>2898</v>
      </c>
      <c r="Y369" s="23" t="str">
        <f t="shared" si="20"/>
        <v>La Sal | San Juan</v>
      </c>
      <c r="Z369" s="33">
        <v>2635</v>
      </c>
      <c r="AA369" s="27" t="s">
        <v>247</v>
      </c>
      <c r="AB369" s="27" t="s">
        <v>247</v>
      </c>
      <c r="AC369" s="27" t="s">
        <v>2910</v>
      </c>
      <c r="AD369" s="23" t="str">
        <f t="shared" si="21"/>
        <v>Natrona | Natrona</v>
      </c>
    </row>
    <row r="370" spans="1:30" s="23" customFormat="1">
      <c r="A370" s="33">
        <v>3101</v>
      </c>
      <c r="B370" s="27" t="s">
        <v>1172</v>
      </c>
      <c r="C370" s="27" t="s">
        <v>3155</v>
      </c>
      <c r="D370" s="27" t="s">
        <v>339</v>
      </c>
      <c r="E370" s="23" t="str">
        <f t="shared" si="17"/>
        <v>Empire | Clear Creek</v>
      </c>
      <c r="F370" s="33">
        <v>1096</v>
      </c>
      <c r="G370" s="27" t="s">
        <v>2771</v>
      </c>
      <c r="H370" s="27" t="s">
        <v>3063</v>
      </c>
      <c r="I370" s="27" t="s">
        <v>384</v>
      </c>
      <c r="J370" s="23" t="str">
        <f t="shared" si="22"/>
        <v>Ferdig | Toole</v>
      </c>
      <c r="K370" s="33">
        <v>1331</v>
      </c>
      <c r="L370" s="27" t="s">
        <v>1665</v>
      </c>
      <c r="M370" s="27" t="s">
        <v>3207</v>
      </c>
      <c r="N370" s="27" t="s">
        <v>408</v>
      </c>
      <c r="O370" s="23" t="str">
        <f t="shared" si="18"/>
        <v>Gackle | Logan</v>
      </c>
      <c r="P370" s="33">
        <v>2133</v>
      </c>
      <c r="Q370" s="27" t="s">
        <v>3275</v>
      </c>
      <c r="R370" s="27" t="s">
        <v>3205</v>
      </c>
      <c r="S370" s="27" t="s">
        <v>421</v>
      </c>
      <c r="T370" s="23" t="str">
        <f t="shared" si="19"/>
        <v>Fairview | Lincoln</v>
      </c>
      <c r="U370" s="33">
        <v>2303</v>
      </c>
      <c r="V370" s="27" t="s">
        <v>1637</v>
      </c>
      <c r="W370" s="27" t="s">
        <v>3090</v>
      </c>
      <c r="X370" s="27" t="s">
        <v>2898</v>
      </c>
      <c r="Y370" s="23" t="str">
        <f t="shared" si="20"/>
        <v>La Sal Junction | San Juan</v>
      </c>
      <c r="Z370" s="33">
        <v>2852</v>
      </c>
      <c r="AA370" s="27" t="s">
        <v>1054</v>
      </c>
      <c r="AB370" s="27" t="s">
        <v>3208</v>
      </c>
      <c r="AC370" s="27" t="s">
        <v>2910</v>
      </c>
      <c r="AD370" s="23" t="str">
        <f t="shared" si="21"/>
        <v>New Haven | Crook</v>
      </c>
    </row>
    <row r="371" spans="1:30" s="23" customFormat="1">
      <c r="A371" s="33">
        <v>12</v>
      </c>
      <c r="B371" s="27" t="s">
        <v>845</v>
      </c>
      <c r="C371" s="27" t="s">
        <v>3137</v>
      </c>
      <c r="D371" s="27" t="s">
        <v>339</v>
      </c>
      <c r="E371" s="23" t="str">
        <f t="shared" si="17"/>
        <v>Englewood | Arapahoe</v>
      </c>
      <c r="F371" s="33">
        <v>1151</v>
      </c>
      <c r="G371" s="27" t="s">
        <v>3282</v>
      </c>
      <c r="H371" s="27" t="s">
        <v>3282</v>
      </c>
      <c r="I371" s="27" t="s">
        <v>384</v>
      </c>
      <c r="J371" s="23" t="str">
        <f t="shared" si="22"/>
        <v>Fergus | Fergus</v>
      </c>
      <c r="K371" s="33">
        <v>1381</v>
      </c>
      <c r="L371" s="27" t="s">
        <v>2289</v>
      </c>
      <c r="M371" s="27" t="s">
        <v>3067</v>
      </c>
      <c r="N371" s="27" t="s">
        <v>408</v>
      </c>
      <c r="O371" s="23" t="str">
        <f t="shared" si="18"/>
        <v>Galchutt | Richland</v>
      </c>
      <c r="P371" s="33">
        <v>1671</v>
      </c>
      <c r="Q371" s="27" t="s">
        <v>2414</v>
      </c>
      <c r="R371" s="27" t="s">
        <v>115</v>
      </c>
      <c r="S371" s="27" t="s">
        <v>421</v>
      </c>
      <c r="T371" s="23" t="str">
        <f t="shared" si="19"/>
        <v>Faith | Meade</v>
      </c>
      <c r="U371" s="33">
        <v>2515</v>
      </c>
      <c r="V371" s="27" t="s">
        <v>2198</v>
      </c>
      <c r="W371" s="27" t="s">
        <v>3250</v>
      </c>
      <c r="X371" s="27" t="s">
        <v>2898</v>
      </c>
      <c r="Y371" s="23" t="str">
        <f t="shared" si="20"/>
        <v>La Verkin | Washington</v>
      </c>
      <c r="Z371" s="33">
        <v>2877</v>
      </c>
      <c r="AA371" s="27" t="s">
        <v>1306</v>
      </c>
      <c r="AB371" s="27" t="s">
        <v>3203</v>
      </c>
      <c r="AC371" s="27" t="s">
        <v>2910</v>
      </c>
      <c r="AD371" s="23" t="str">
        <f t="shared" si="21"/>
        <v>Newcastle | Weston</v>
      </c>
    </row>
    <row r="372" spans="1:30" s="23" customFormat="1">
      <c r="A372" s="33">
        <v>2897</v>
      </c>
      <c r="B372" s="27" t="s">
        <v>995</v>
      </c>
      <c r="C372" s="27" t="s">
        <v>3147</v>
      </c>
      <c r="D372" s="27" t="s">
        <v>339</v>
      </c>
      <c r="E372" s="23" t="str">
        <f t="shared" si="17"/>
        <v>Erie | Boulder</v>
      </c>
      <c r="F372" s="33">
        <v>842</v>
      </c>
      <c r="G372" s="27" t="s">
        <v>1065</v>
      </c>
      <c r="H372" s="27" t="s">
        <v>3177</v>
      </c>
      <c r="I372" s="27" t="s">
        <v>384</v>
      </c>
      <c r="J372" s="23" t="str">
        <f t="shared" si="22"/>
        <v>Fife | Cascade</v>
      </c>
      <c r="K372" s="33">
        <v>1207</v>
      </c>
      <c r="L372" s="27" t="s">
        <v>2499</v>
      </c>
      <c r="M372" s="27" t="s">
        <v>30</v>
      </c>
      <c r="N372" s="27" t="s">
        <v>408</v>
      </c>
      <c r="O372" s="23" t="str">
        <f t="shared" si="18"/>
        <v>Galesburg | Traill</v>
      </c>
      <c r="P372" s="33">
        <v>2151</v>
      </c>
      <c r="Q372" s="27" t="s">
        <v>1937</v>
      </c>
      <c r="R372" s="27" t="s">
        <v>208</v>
      </c>
      <c r="S372" s="27" t="s">
        <v>421</v>
      </c>
      <c r="T372" s="23" t="str">
        <f t="shared" si="19"/>
        <v>Farmer | Hanson</v>
      </c>
      <c r="U372" s="33">
        <v>3004</v>
      </c>
      <c r="V372" s="27" t="s">
        <v>1903</v>
      </c>
      <c r="W372" s="27" t="s">
        <v>234</v>
      </c>
      <c r="X372" s="27" t="s">
        <v>2898</v>
      </c>
      <c r="Y372" s="23" t="str">
        <f t="shared" si="20"/>
        <v>Lake Point | Tooele</v>
      </c>
      <c r="Z372" s="33">
        <v>2642</v>
      </c>
      <c r="AA372" s="27" t="s">
        <v>1550</v>
      </c>
      <c r="AB372" s="27" t="s">
        <v>249</v>
      </c>
      <c r="AC372" s="27" t="s">
        <v>2910</v>
      </c>
      <c r="AD372" s="23" t="str">
        <f t="shared" si="21"/>
        <v>Node | Niobrara</v>
      </c>
    </row>
    <row r="373" spans="1:30" s="23" customFormat="1">
      <c r="A373" s="33">
        <v>477</v>
      </c>
      <c r="B373" s="27" t="s">
        <v>995</v>
      </c>
      <c r="C373" s="27" t="s">
        <v>3049</v>
      </c>
      <c r="D373" s="27" t="s">
        <v>339</v>
      </c>
      <c r="E373" s="23" t="str">
        <f t="shared" si="17"/>
        <v>Erie | Weld</v>
      </c>
      <c r="F373" s="33">
        <v>1051</v>
      </c>
      <c r="G373" s="27" t="s">
        <v>2645</v>
      </c>
      <c r="H373" s="27" t="s">
        <v>0</v>
      </c>
      <c r="I373" s="27" t="s">
        <v>384</v>
      </c>
      <c r="J373" s="23" t="str">
        <f t="shared" si="22"/>
        <v>Finch | Sanders</v>
      </c>
      <c r="K373" s="33">
        <v>1221</v>
      </c>
      <c r="L373" s="27" t="s">
        <v>2540</v>
      </c>
      <c r="M373" s="27" t="s">
        <v>3142</v>
      </c>
      <c r="N373" s="27" t="s">
        <v>408</v>
      </c>
      <c r="O373" s="23" t="str">
        <f t="shared" si="18"/>
        <v>Gardar | Walsh</v>
      </c>
      <c r="P373" s="33">
        <v>2062</v>
      </c>
      <c r="Q373" s="27" t="s">
        <v>1695</v>
      </c>
      <c r="R373" s="27" t="s">
        <v>190</v>
      </c>
      <c r="S373" s="27" t="s">
        <v>421</v>
      </c>
      <c r="T373" s="23" t="str">
        <f t="shared" si="19"/>
        <v>Faulkton | Faulk</v>
      </c>
      <c r="U373" s="33">
        <v>2997</v>
      </c>
      <c r="V373" s="27" t="s">
        <v>1641</v>
      </c>
      <c r="W373" s="27" t="s">
        <v>3090</v>
      </c>
      <c r="X373" s="27" t="s">
        <v>2898</v>
      </c>
      <c r="Y373" s="23" t="str">
        <f t="shared" si="20"/>
        <v>Lake Powell | San Juan</v>
      </c>
      <c r="Z373" s="33">
        <v>2773</v>
      </c>
      <c r="AA373" s="27" t="s">
        <v>1445</v>
      </c>
      <c r="AB373" s="27" t="s">
        <v>3205</v>
      </c>
      <c r="AC373" s="27" t="s">
        <v>2910</v>
      </c>
      <c r="AD373" s="23" t="str">
        <f t="shared" si="21"/>
        <v>Opal | Lincoln</v>
      </c>
    </row>
    <row r="374" spans="1:30" s="23" customFormat="1">
      <c r="A374" s="33">
        <v>254</v>
      </c>
      <c r="B374" s="27" t="s">
        <v>2199</v>
      </c>
      <c r="C374" s="27" t="s">
        <v>3201</v>
      </c>
      <c r="D374" s="27" t="s">
        <v>339</v>
      </c>
      <c r="E374" s="23" t="str">
        <f t="shared" si="17"/>
        <v>Estes Park | Larimer</v>
      </c>
      <c r="F374" s="33">
        <v>1078</v>
      </c>
      <c r="G374" s="27" t="s">
        <v>2728</v>
      </c>
      <c r="H374" s="27" t="s">
        <v>6</v>
      </c>
      <c r="I374" s="27" t="s">
        <v>384</v>
      </c>
      <c r="J374" s="23" t="str">
        <f t="shared" si="22"/>
        <v>Fishtail | Stillwater</v>
      </c>
      <c r="K374" s="33">
        <v>1288</v>
      </c>
      <c r="L374" s="27" t="s">
        <v>1122</v>
      </c>
      <c r="M374" s="27" t="s">
        <v>41</v>
      </c>
      <c r="N374" s="27" t="s">
        <v>408</v>
      </c>
      <c r="O374" s="23" t="str">
        <f t="shared" si="18"/>
        <v>Gardner | Cass</v>
      </c>
      <c r="P374" s="33">
        <v>1714</v>
      </c>
      <c r="Q374" s="27" t="s">
        <v>2489</v>
      </c>
      <c r="R374" s="27" t="s">
        <v>3323</v>
      </c>
      <c r="S374" s="27" t="s">
        <v>421</v>
      </c>
      <c r="T374" s="23" t="str">
        <f t="shared" si="19"/>
        <v>Fedora | Miner</v>
      </c>
      <c r="U374" s="33">
        <v>2271</v>
      </c>
      <c r="V374" s="27" t="s">
        <v>1477</v>
      </c>
      <c r="W374" s="27" t="s">
        <v>219</v>
      </c>
      <c r="X374" s="27" t="s">
        <v>2898</v>
      </c>
      <c r="Y374" s="23" t="str">
        <f t="shared" si="20"/>
        <v>Laketown | Rich</v>
      </c>
      <c r="Z374" s="33">
        <v>2841</v>
      </c>
      <c r="AA374" s="27" t="s">
        <v>994</v>
      </c>
      <c r="AB374" s="27" t="s">
        <v>264</v>
      </c>
      <c r="AC374" s="27" t="s">
        <v>2910</v>
      </c>
      <c r="AD374" s="23" t="str">
        <f t="shared" si="21"/>
        <v>Orin | Converse</v>
      </c>
    </row>
    <row r="375" spans="1:30" s="23" customFormat="1">
      <c r="A375" s="33">
        <v>478</v>
      </c>
      <c r="B375" s="27" t="s">
        <v>2764</v>
      </c>
      <c r="C375" s="27" t="s">
        <v>3049</v>
      </c>
      <c r="D375" s="27" t="s">
        <v>339</v>
      </c>
      <c r="E375" s="23" t="str">
        <f t="shared" si="17"/>
        <v>Evans | Weld</v>
      </c>
      <c r="F375" s="33">
        <v>712</v>
      </c>
      <c r="G375" s="27" t="s">
        <v>3324</v>
      </c>
      <c r="H375" s="27" t="s">
        <v>3057</v>
      </c>
      <c r="I375" s="27" t="s">
        <v>384</v>
      </c>
      <c r="J375" s="23" t="str">
        <f t="shared" si="22"/>
        <v>Flatwillow | Petroleum</v>
      </c>
      <c r="K375" s="33">
        <v>1257</v>
      </c>
      <c r="L375" s="27" t="s">
        <v>975</v>
      </c>
      <c r="M375" s="27" t="s">
        <v>35</v>
      </c>
      <c r="N375" s="27" t="s">
        <v>408</v>
      </c>
      <c r="O375" s="23" t="str">
        <f t="shared" si="18"/>
        <v>Gascoyne | Bowman</v>
      </c>
      <c r="P375" s="33">
        <v>1995</v>
      </c>
      <c r="Q375" s="27" t="s">
        <v>938</v>
      </c>
      <c r="R375" s="27" t="s">
        <v>147</v>
      </c>
      <c r="S375" s="27" t="s">
        <v>421</v>
      </c>
      <c r="T375" s="23" t="str">
        <f t="shared" si="19"/>
        <v>Ferney | Brown</v>
      </c>
      <c r="U375" s="33">
        <v>2378</v>
      </c>
      <c r="V375" s="27" t="s">
        <v>1970</v>
      </c>
      <c r="W375" s="27" t="s">
        <v>2959</v>
      </c>
      <c r="X375" s="27" t="s">
        <v>2898</v>
      </c>
      <c r="Y375" s="23" t="str">
        <f t="shared" si="20"/>
        <v>Lapoint | Uintah</v>
      </c>
      <c r="Z375" s="33">
        <v>2878</v>
      </c>
      <c r="AA375" s="27" t="s">
        <v>1926</v>
      </c>
      <c r="AB375" s="27" t="s">
        <v>3203</v>
      </c>
      <c r="AC375" s="27" t="s">
        <v>2910</v>
      </c>
      <c r="AD375" s="23" t="str">
        <f t="shared" si="21"/>
        <v>Osage | Weston</v>
      </c>
    </row>
    <row r="376" spans="1:30" s="23" customFormat="1">
      <c r="A376" s="33">
        <v>208</v>
      </c>
      <c r="B376" s="27" t="s">
        <v>1975</v>
      </c>
      <c r="C376" s="27" t="s">
        <v>3194</v>
      </c>
      <c r="D376" s="27" t="s">
        <v>339</v>
      </c>
      <c r="E376" s="23" t="str">
        <f t="shared" si="17"/>
        <v>Evergreen | Jefferson</v>
      </c>
      <c r="F376" s="33">
        <v>884</v>
      </c>
      <c r="G376" s="27" t="s">
        <v>1261</v>
      </c>
      <c r="H376" s="27" t="s">
        <v>3354</v>
      </c>
      <c r="I376" s="27" t="s">
        <v>384</v>
      </c>
      <c r="J376" s="23" t="str">
        <f t="shared" si="22"/>
        <v>Flaxville | Daniels</v>
      </c>
      <c r="K376" s="33">
        <v>1382</v>
      </c>
      <c r="L376" s="27" t="s">
        <v>2294</v>
      </c>
      <c r="M376" s="27" t="s">
        <v>3067</v>
      </c>
      <c r="N376" s="27" t="s">
        <v>408</v>
      </c>
      <c r="O376" s="23" t="str">
        <f t="shared" si="18"/>
        <v>Geneseo | Richland</v>
      </c>
      <c r="P376" s="33">
        <v>2198</v>
      </c>
      <c r="Q376" s="27" t="s">
        <v>1533</v>
      </c>
      <c r="R376" s="27" t="s">
        <v>3087</v>
      </c>
      <c r="S376" s="27" t="s">
        <v>421</v>
      </c>
      <c r="T376" s="23" t="str">
        <f t="shared" si="19"/>
        <v>Firesteel | Dewey</v>
      </c>
      <c r="U376" s="33">
        <v>2581</v>
      </c>
      <c r="V376" s="27" t="s">
        <v>1028</v>
      </c>
      <c r="W376" s="27" t="s">
        <v>155</v>
      </c>
      <c r="X376" s="27" t="s">
        <v>2898</v>
      </c>
      <c r="Y376" s="23" t="str">
        <f t="shared" si="20"/>
        <v>Layton | Davis</v>
      </c>
      <c r="Z376" s="33">
        <v>2853</v>
      </c>
      <c r="AA376" s="27" t="s">
        <v>1058</v>
      </c>
      <c r="AB376" s="27" t="s">
        <v>3208</v>
      </c>
      <c r="AC376" s="27" t="s">
        <v>2910</v>
      </c>
      <c r="AD376" s="23" t="str">
        <f t="shared" si="21"/>
        <v>Oshoto | Crook</v>
      </c>
    </row>
    <row r="377" spans="1:30" s="23" customFormat="1">
      <c r="A377" s="33">
        <v>378</v>
      </c>
      <c r="B377" s="27" t="s">
        <v>2523</v>
      </c>
      <c r="C377" s="27" t="s">
        <v>3224</v>
      </c>
      <c r="D377" s="27" t="s">
        <v>339</v>
      </c>
      <c r="E377" s="23" t="str">
        <f t="shared" si="17"/>
        <v>Fairplay | Park</v>
      </c>
      <c r="F377" s="33">
        <v>750</v>
      </c>
      <c r="G377" s="27" t="s">
        <v>3179</v>
      </c>
      <c r="H377" s="27" t="s">
        <v>3332</v>
      </c>
      <c r="I377" s="27" t="s">
        <v>384</v>
      </c>
      <c r="J377" s="23" t="str">
        <f t="shared" si="22"/>
        <v>Florence | Ravalli</v>
      </c>
      <c r="K377" s="33">
        <v>1515</v>
      </c>
      <c r="L377" s="27" t="s">
        <v>1451</v>
      </c>
      <c r="M377" s="27" t="s">
        <v>84</v>
      </c>
      <c r="N377" s="27" t="s">
        <v>408</v>
      </c>
      <c r="O377" s="23" t="str">
        <f t="shared" si="18"/>
        <v>Gilby city | Grand Forks</v>
      </c>
      <c r="P377" s="33">
        <v>1758</v>
      </c>
      <c r="Q377" s="27" t="s">
        <v>428</v>
      </c>
      <c r="R377" s="27" t="s">
        <v>131</v>
      </c>
      <c r="S377" s="27" t="s">
        <v>421</v>
      </c>
      <c r="T377" s="23" t="str">
        <f t="shared" si="19"/>
        <v>Flandreau | Moody</v>
      </c>
      <c r="U377" s="33">
        <v>2625</v>
      </c>
      <c r="V377" s="27" t="s">
        <v>1409</v>
      </c>
      <c r="W377" s="27" t="s">
        <v>230</v>
      </c>
      <c r="X377" s="27" t="s">
        <v>2898</v>
      </c>
      <c r="Y377" s="23" t="str">
        <f t="shared" si="20"/>
        <v>Leamington | Millard</v>
      </c>
      <c r="Z377" s="33">
        <v>2807</v>
      </c>
      <c r="AA377" s="27" t="s">
        <v>828</v>
      </c>
      <c r="AB377" s="27" t="s">
        <v>3014</v>
      </c>
      <c r="AC377" s="27" t="s">
        <v>2910</v>
      </c>
      <c r="AD377" s="23" t="str">
        <f t="shared" si="21"/>
        <v>Otto | Big Horn</v>
      </c>
    </row>
    <row r="378" spans="1:30" s="23" customFormat="1">
      <c r="A378" s="33">
        <v>192</v>
      </c>
      <c r="B378" s="27" t="s">
        <v>1905</v>
      </c>
      <c r="C378" s="27" t="s">
        <v>3047</v>
      </c>
      <c r="D378" s="27" t="s">
        <v>339</v>
      </c>
      <c r="E378" s="23" t="str">
        <f t="shared" si="17"/>
        <v>Farisita | Huerfano</v>
      </c>
      <c r="F378" s="33">
        <v>855</v>
      </c>
      <c r="G378" s="27" t="s">
        <v>3349</v>
      </c>
      <c r="H378" s="27" t="s">
        <v>3350</v>
      </c>
      <c r="I378" s="27" t="s">
        <v>384</v>
      </c>
      <c r="J378" s="23" t="str">
        <f t="shared" si="22"/>
        <v>Floweree | Chouteau</v>
      </c>
      <c r="K378" s="33">
        <v>1422</v>
      </c>
      <c r="L378" s="27" t="s">
        <v>2405</v>
      </c>
      <c r="M378" s="27" t="s">
        <v>23</v>
      </c>
      <c r="N378" s="27" t="s">
        <v>408</v>
      </c>
      <c r="O378" s="23" t="str">
        <f t="shared" si="18"/>
        <v>Gladstone | Stark</v>
      </c>
      <c r="P378" s="33">
        <v>2199</v>
      </c>
      <c r="Q378" s="27" t="s">
        <v>3179</v>
      </c>
      <c r="R378" s="27" t="s">
        <v>188</v>
      </c>
      <c r="S378" s="27" t="s">
        <v>421</v>
      </c>
      <c r="T378" s="23" t="str">
        <f t="shared" si="19"/>
        <v>Florence | Codington</v>
      </c>
      <c r="U378" s="33">
        <v>2514</v>
      </c>
      <c r="V378" s="27" t="s">
        <v>842</v>
      </c>
      <c r="W378" s="27" t="s">
        <v>3250</v>
      </c>
      <c r="X378" s="27" t="s">
        <v>2898</v>
      </c>
      <c r="Y378" s="23" t="str">
        <f t="shared" si="20"/>
        <v>Leeds | Washington</v>
      </c>
      <c r="Z378" s="33">
        <v>2842</v>
      </c>
      <c r="AA378" s="27" t="s">
        <v>999</v>
      </c>
      <c r="AB378" s="27" t="s">
        <v>264</v>
      </c>
      <c r="AC378" s="27" t="s">
        <v>2910</v>
      </c>
      <c r="AD378" s="23" t="str">
        <f t="shared" si="21"/>
        <v>Parkerton | Converse</v>
      </c>
    </row>
    <row r="379" spans="1:30" s="23" customFormat="1">
      <c r="A379" s="33">
        <v>546</v>
      </c>
      <c r="B379" s="27" t="s">
        <v>744</v>
      </c>
      <c r="C379" s="27" t="s">
        <v>338</v>
      </c>
      <c r="D379" s="27" t="s">
        <v>339</v>
      </c>
      <c r="E379" s="23" t="str">
        <f t="shared" si="17"/>
        <v>Federal Heights | Adams</v>
      </c>
      <c r="F379" s="33">
        <v>916</v>
      </c>
      <c r="G379" s="27" t="s">
        <v>1410</v>
      </c>
      <c r="H379" s="27" t="s">
        <v>3282</v>
      </c>
      <c r="I379" s="27" t="s">
        <v>384</v>
      </c>
      <c r="J379" s="23" t="str">
        <f t="shared" si="22"/>
        <v>Forestgrove | Fergus</v>
      </c>
      <c r="K379" s="33">
        <v>1581</v>
      </c>
      <c r="L379" s="27" t="s">
        <v>2086</v>
      </c>
      <c r="M379" s="27" t="s">
        <v>96</v>
      </c>
      <c r="N379" s="27" t="s">
        <v>408</v>
      </c>
      <c r="O379" s="23" t="str">
        <f t="shared" si="18"/>
        <v>Glasston | Pembina</v>
      </c>
      <c r="P379" s="33">
        <v>1826</v>
      </c>
      <c r="Q379" s="27" t="s">
        <v>2710</v>
      </c>
      <c r="R379" s="27" t="s">
        <v>71</v>
      </c>
      <c r="S379" s="27" t="s">
        <v>421</v>
      </c>
      <c r="T379" s="23" t="str">
        <f t="shared" si="19"/>
        <v>Forestburg | Sanborn</v>
      </c>
      <c r="U379" s="33">
        <v>2599</v>
      </c>
      <c r="V379" s="27" t="s">
        <v>2088</v>
      </c>
      <c r="W379" s="27" t="s">
        <v>244</v>
      </c>
      <c r="X379" s="27" t="s">
        <v>2898</v>
      </c>
      <c r="Y379" s="23" t="str">
        <f t="shared" si="20"/>
        <v>Lehi | Utah</v>
      </c>
      <c r="Z379" s="33">
        <v>2672</v>
      </c>
      <c r="AA379" s="27" t="s">
        <v>1691</v>
      </c>
      <c r="AB379" s="27" t="s">
        <v>3074</v>
      </c>
      <c r="AC379" s="27" t="s">
        <v>2910</v>
      </c>
      <c r="AD379" s="23" t="str">
        <f t="shared" si="21"/>
        <v>Parkman | Sheridan</v>
      </c>
    </row>
    <row r="380" spans="1:30" s="23" customFormat="1">
      <c r="A380" s="33">
        <v>547</v>
      </c>
      <c r="B380" s="27" t="s">
        <v>1978</v>
      </c>
      <c r="C380" s="27" t="s">
        <v>3194</v>
      </c>
      <c r="D380" s="27" t="s">
        <v>339</v>
      </c>
      <c r="E380" s="23" t="str">
        <f t="shared" si="17"/>
        <v>Fenders | Jefferson</v>
      </c>
      <c r="F380" s="33">
        <v>1052</v>
      </c>
      <c r="G380" s="27" t="s">
        <v>577</v>
      </c>
      <c r="H380" s="27" t="s">
        <v>2885</v>
      </c>
      <c r="I380" s="27" t="s">
        <v>384</v>
      </c>
      <c r="J380" s="23" t="str">
        <f t="shared" si="22"/>
        <v>Forsyth | Rosebud</v>
      </c>
      <c r="K380" s="33">
        <v>1369</v>
      </c>
      <c r="L380" s="27" t="s">
        <v>1907</v>
      </c>
      <c r="M380" s="27" t="s">
        <v>59</v>
      </c>
      <c r="N380" s="27" t="s">
        <v>408</v>
      </c>
      <c r="O380" s="23" t="str">
        <f t="shared" si="18"/>
        <v>Glen Ullin | Morton</v>
      </c>
      <c r="P380" s="33">
        <v>3081</v>
      </c>
      <c r="Q380" s="27" t="s">
        <v>2417</v>
      </c>
      <c r="R380" s="27" t="s">
        <v>115</v>
      </c>
      <c r="S380" s="27" t="s">
        <v>421</v>
      </c>
      <c r="T380" s="23" t="str">
        <f t="shared" si="19"/>
        <v>Fort Meade | Meade</v>
      </c>
      <c r="U380" s="33">
        <v>2416</v>
      </c>
      <c r="V380" s="27" t="s">
        <v>1334</v>
      </c>
      <c r="W380" s="27" t="s">
        <v>227</v>
      </c>
      <c r="X380" s="27" t="s">
        <v>2898</v>
      </c>
      <c r="Y380" s="23" t="str">
        <f t="shared" si="20"/>
        <v>Levan | Juab</v>
      </c>
      <c r="Z380" s="33">
        <v>2880</v>
      </c>
      <c r="AA380" s="27" t="s">
        <v>1160</v>
      </c>
      <c r="AB380" s="27" t="s">
        <v>2992</v>
      </c>
      <c r="AC380" s="27" t="s">
        <v>2910</v>
      </c>
      <c r="AD380" s="23" t="str">
        <f t="shared" si="21"/>
        <v>Pavillion | Fremont</v>
      </c>
    </row>
    <row r="381" spans="1:30" s="23" customFormat="1">
      <c r="A381" s="33">
        <v>479</v>
      </c>
      <c r="B381" s="27" t="s">
        <v>2767</v>
      </c>
      <c r="C381" s="27" t="s">
        <v>3049</v>
      </c>
      <c r="D381" s="27" t="s">
        <v>339</v>
      </c>
      <c r="E381" s="23" t="str">
        <f t="shared" si="17"/>
        <v>Firestone | Weld</v>
      </c>
      <c r="F381" s="33">
        <v>805</v>
      </c>
      <c r="G381" s="27" t="s">
        <v>852</v>
      </c>
      <c r="H381" s="27" t="s">
        <v>3341</v>
      </c>
      <c r="I381" s="27" t="s">
        <v>384</v>
      </c>
      <c r="J381" s="23" t="str">
        <f t="shared" si="22"/>
        <v>Fort Belknap Agency | Blaine</v>
      </c>
      <c r="K381" s="33">
        <v>1615</v>
      </c>
      <c r="L381" s="27" t="s">
        <v>100</v>
      </c>
      <c r="M381" s="27" t="s">
        <v>61</v>
      </c>
      <c r="N381" s="27" t="s">
        <v>408</v>
      </c>
      <c r="O381" s="23" t="str">
        <f t="shared" si="18"/>
        <v>Glenburn | Ransom</v>
      </c>
      <c r="P381" s="33">
        <v>1852</v>
      </c>
      <c r="Q381" s="27" t="s">
        <v>2763</v>
      </c>
      <c r="R381" s="27" t="s">
        <v>149</v>
      </c>
      <c r="S381" s="27" t="s">
        <v>421</v>
      </c>
      <c r="T381" s="23" t="str">
        <f t="shared" si="19"/>
        <v>Fort Pierre | Stanley</v>
      </c>
      <c r="U381" s="33">
        <v>2207</v>
      </c>
      <c r="V381" s="27" t="s">
        <v>872</v>
      </c>
      <c r="W381" s="27" t="s">
        <v>3001</v>
      </c>
      <c r="X381" s="27" t="s">
        <v>2898</v>
      </c>
      <c r="Y381" s="23" t="str">
        <f t="shared" si="20"/>
        <v>Lewiston | Cache</v>
      </c>
      <c r="Z381" s="33">
        <v>2871</v>
      </c>
      <c r="AA381" s="27" t="s">
        <v>1894</v>
      </c>
      <c r="AB381" s="27" t="s">
        <v>2959</v>
      </c>
      <c r="AC381" s="27" t="s">
        <v>2910</v>
      </c>
      <c r="AD381" s="23" t="str">
        <f t="shared" si="21"/>
        <v>Piedmont | Uintah</v>
      </c>
    </row>
    <row r="382" spans="1:30" s="23" customFormat="1">
      <c r="A382" s="33">
        <v>229</v>
      </c>
      <c r="B382" s="27" t="s">
        <v>2119</v>
      </c>
      <c r="C382" s="27" t="s">
        <v>3153</v>
      </c>
      <c r="D382" s="27" t="s">
        <v>339</v>
      </c>
      <c r="E382" s="23" t="str">
        <f t="shared" si="17"/>
        <v>Flagler | Kit Carson</v>
      </c>
      <c r="F382" s="33">
        <v>857</v>
      </c>
      <c r="G382" s="27" t="s">
        <v>1167</v>
      </c>
      <c r="H382" s="27" t="s">
        <v>3350</v>
      </c>
      <c r="I382" s="27" t="s">
        <v>384</v>
      </c>
      <c r="J382" s="23" t="str">
        <f t="shared" si="22"/>
        <v>Fort Benton | Chouteau</v>
      </c>
      <c r="K382" s="33">
        <v>1640</v>
      </c>
      <c r="L382" s="27" t="s">
        <v>100</v>
      </c>
      <c r="M382" s="27" t="s">
        <v>104</v>
      </c>
      <c r="N382" s="27" t="s">
        <v>408</v>
      </c>
      <c r="O382" s="23" t="str">
        <f t="shared" si="18"/>
        <v>Glenburn | Renville</v>
      </c>
      <c r="P382" s="33">
        <v>2010</v>
      </c>
      <c r="Q382" s="27" t="s">
        <v>1037</v>
      </c>
      <c r="R382" s="27" t="s">
        <v>178</v>
      </c>
      <c r="S382" s="27" t="s">
        <v>421</v>
      </c>
      <c r="T382" s="23" t="str">
        <f t="shared" si="19"/>
        <v>Fort Thompson | Buffallo</v>
      </c>
      <c r="U382" s="33">
        <v>2596</v>
      </c>
      <c r="V382" s="27" t="s">
        <v>2093</v>
      </c>
      <c r="W382" s="27" t="s">
        <v>244</v>
      </c>
      <c r="X382" s="27" t="s">
        <v>2898</v>
      </c>
      <c r="Y382" s="23" t="str">
        <f t="shared" si="20"/>
        <v>Lindon | Utah</v>
      </c>
      <c r="Z382" s="33">
        <v>2757</v>
      </c>
      <c r="AA382" s="27" t="s">
        <v>1374</v>
      </c>
      <c r="AB382" s="27" t="s">
        <v>260</v>
      </c>
      <c r="AC382" s="27" t="s">
        <v>2910</v>
      </c>
      <c r="AD382" s="23" t="str">
        <f t="shared" si="21"/>
        <v>Pine Bluffs | Laramie</v>
      </c>
    </row>
    <row r="383" spans="1:30" s="23" customFormat="1">
      <c r="A383" s="33">
        <v>298</v>
      </c>
      <c r="B383" s="27" t="s">
        <v>2340</v>
      </c>
      <c r="C383" s="27" t="s">
        <v>3207</v>
      </c>
      <c r="D383" s="27" t="s">
        <v>339</v>
      </c>
      <c r="E383" s="23" t="str">
        <f t="shared" si="17"/>
        <v>Fleming | Logan</v>
      </c>
      <c r="F383" s="33">
        <v>753</v>
      </c>
      <c r="G383" s="27" t="s">
        <v>2526</v>
      </c>
      <c r="H383" s="27" t="s">
        <v>3332</v>
      </c>
      <c r="I383" s="27" t="s">
        <v>384</v>
      </c>
      <c r="J383" s="23" t="str">
        <f t="shared" si="22"/>
        <v>Fort Owen | Ravalli</v>
      </c>
      <c r="K383" s="33">
        <v>1492</v>
      </c>
      <c r="L383" s="27" t="s">
        <v>1415</v>
      </c>
      <c r="M383" s="27" t="s">
        <v>82</v>
      </c>
      <c r="N383" s="27" t="s">
        <v>408</v>
      </c>
      <c r="O383" s="23" t="str">
        <f t="shared" si="18"/>
        <v>Glenfield | Foster</v>
      </c>
      <c r="P383" s="33">
        <v>1839</v>
      </c>
      <c r="Q383" s="27" t="s">
        <v>2747</v>
      </c>
      <c r="R383" s="27" t="s">
        <v>143</v>
      </c>
      <c r="S383" s="27" t="s">
        <v>421</v>
      </c>
      <c r="T383" s="23" t="str">
        <f t="shared" si="19"/>
        <v>Frankfort | Spink</v>
      </c>
      <c r="U383" s="33">
        <v>2523</v>
      </c>
      <c r="V383" s="27" t="s">
        <v>235</v>
      </c>
      <c r="W383" s="27" t="s">
        <v>236</v>
      </c>
      <c r="X383" s="27" t="s">
        <v>2898</v>
      </c>
      <c r="Y383" s="23" t="str">
        <f t="shared" si="20"/>
        <v>Loa | Wayne</v>
      </c>
      <c r="Z383" s="33">
        <v>2854</v>
      </c>
      <c r="AA383" s="27" t="s">
        <v>1064</v>
      </c>
      <c r="AB383" s="27" t="s">
        <v>3208</v>
      </c>
      <c r="AC383" s="27" t="s">
        <v>2910</v>
      </c>
      <c r="AD383" s="23" t="str">
        <f t="shared" si="21"/>
        <v>Pine Haven | Crook</v>
      </c>
    </row>
    <row r="384" spans="1:30" s="23" customFormat="1">
      <c r="A384" s="33">
        <v>154</v>
      </c>
      <c r="B384" s="27" t="s">
        <v>3179</v>
      </c>
      <c r="C384" s="27" t="s">
        <v>2992</v>
      </c>
      <c r="D384" s="27" t="s">
        <v>339</v>
      </c>
      <c r="E384" s="23" t="str">
        <f t="shared" si="17"/>
        <v>Florence | Fremont</v>
      </c>
      <c r="F384" s="33">
        <v>1153</v>
      </c>
      <c r="G384" s="27" t="s">
        <v>385</v>
      </c>
      <c r="H384" s="27" t="s">
        <v>3028</v>
      </c>
      <c r="I384" s="27" t="s">
        <v>384</v>
      </c>
      <c r="J384" s="23" t="str">
        <f t="shared" si="22"/>
        <v>Fort Peck | Valley</v>
      </c>
      <c r="K384" s="33">
        <v>1313</v>
      </c>
      <c r="L384" s="27" t="s">
        <v>3359</v>
      </c>
      <c r="M384" s="27" t="s">
        <v>46</v>
      </c>
      <c r="N384" s="27" t="s">
        <v>408</v>
      </c>
      <c r="O384" s="23" t="str">
        <f t="shared" si="18"/>
        <v>Golden Valley | Mercer</v>
      </c>
      <c r="P384" s="33">
        <v>1768</v>
      </c>
      <c r="Q384" s="27" t="s">
        <v>1753</v>
      </c>
      <c r="R384" s="27" t="s">
        <v>3199</v>
      </c>
      <c r="S384" s="27" t="s">
        <v>421</v>
      </c>
      <c r="T384" s="23" t="str">
        <f t="shared" si="19"/>
        <v>Franklin | Lake</v>
      </c>
      <c r="U384" s="33">
        <v>2215</v>
      </c>
      <c r="V384" s="27" t="s">
        <v>3207</v>
      </c>
      <c r="W384" s="27" t="s">
        <v>3001</v>
      </c>
      <c r="X384" s="27" t="s">
        <v>2898</v>
      </c>
      <c r="Y384" s="23" t="str">
        <f t="shared" si="20"/>
        <v>Logan | Cache</v>
      </c>
      <c r="Z384" s="33">
        <v>2684</v>
      </c>
      <c r="AA384" s="27" t="s">
        <v>1747</v>
      </c>
      <c r="AB384" s="27" t="s">
        <v>252</v>
      </c>
      <c r="AC384" s="27" t="s">
        <v>2910</v>
      </c>
      <c r="AD384" s="23" t="str">
        <f t="shared" si="21"/>
        <v>Pinedale | Sublette</v>
      </c>
    </row>
    <row r="385" spans="1:30" s="23" customFormat="1">
      <c r="A385" s="33">
        <v>461</v>
      </c>
      <c r="B385" s="27" t="s">
        <v>2727</v>
      </c>
      <c r="C385" s="27" t="s">
        <v>3247</v>
      </c>
      <c r="D385" s="27" t="s">
        <v>339</v>
      </c>
      <c r="E385" s="23" t="str">
        <f t="shared" si="17"/>
        <v>Florissant | Teller</v>
      </c>
      <c r="F385" s="33">
        <v>848</v>
      </c>
      <c r="G385" s="27" t="s">
        <v>1070</v>
      </c>
      <c r="H385" s="27" t="s">
        <v>3177</v>
      </c>
      <c r="I385" s="27" t="s">
        <v>384</v>
      </c>
      <c r="J385" s="23" t="str">
        <f t="shared" si="22"/>
        <v>Fort Shaw | Cascade</v>
      </c>
      <c r="K385" s="33">
        <v>1496</v>
      </c>
      <c r="L385" s="27" t="s">
        <v>1434</v>
      </c>
      <c r="M385" s="27" t="s">
        <v>3359</v>
      </c>
      <c r="N385" s="27" t="s">
        <v>408</v>
      </c>
      <c r="O385" s="23" t="str">
        <f t="shared" si="18"/>
        <v>Golva | Golden Valley</v>
      </c>
      <c r="P385" s="33">
        <v>1983</v>
      </c>
      <c r="Q385" s="27" t="s">
        <v>943</v>
      </c>
      <c r="R385" s="27" t="s">
        <v>147</v>
      </c>
      <c r="S385" s="27" t="s">
        <v>421</v>
      </c>
      <c r="T385" s="23" t="str">
        <f t="shared" si="19"/>
        <v>Frederick | Brown</v>
      </c>
      <c r="U385" s="33">
        <v>2527</v>
      </c>
      <c r="V385" s="27" t="s">
        <v>206</v>
      </c>
      <c r="W385" s="27" t="s">
        <v>236</v>
      </c>
      <c r="X385" s="27" t="s">
        <v>2898</v>
      </c>
      <c r="Y385" s="23" t="str">
        <f t="shared" si="20"/>
        <v>Lyman | Wayne</v>
      </c>
      <c r="Z385" s="33">
        <v>2693</v>
      </c>
      <c r="AA385" s="27" t="s">
        <v>1789</v>
      </c>
      <c r="AB385" s="27" t="s">
        <v>254</v>
      </c>
      <c r="AC385" s="27" t="s">
        <v>2910</v>
      </c>
      <c r="AD385" s="23" t="str">
        <f t="shared" si="21"/>
        <v>Point of Rocks | Sweetwater</v>
      </c>
    </row>
    <row r="386" spans="1:30" s="23" customFormat="1">
      <c r="A386" s="33">
        <v>2915</v>
      </c>
      <c r="B386" s="27" t="s">
        <v>1583</v>
      </c>
      <c r="C386" s="27" t="s">
        <v>3176</v>
      </c>
      <c r="D386" s="27" t="s">
        <v>339</v>
      </c>
      <c r="E386" s="23" t="str">
        <f t="shared" si="17"/>
        <v>Fort Carson | El Paso</v>
      </c>
      <c r="F386" s="33">
        <v>795</v>
      </c>
      <c r="G386" s="27" t="s">
        <v>795</v>
      </c>
      <c r="H386" s="27" t="s">
        <v>3014</v>
      </c>
      <c r="I386" s="27" t="s">
        <v>384</v>
      </c>
      <c r="J386" s="23" t="str">
        <f t="shared" si="22"/>
        <v>Fort Smith | Big Horn</v>
      </c>
      <c r="K386" s="33">
        <v>1409</v>
      </c>
      <c r="L386" s="27" t="s">
        <v>2369</v>
      </c>
      <c r="M386" s="27" t="s">
        <v>3074</v>
      </c>
      <c r="N386" s="27" t="s">
        <v>408</v>
      </c>
      <c r="O386" s="23" t="str">
        <f t="shared" si="18"/>
        <v>Goodrich | Sheridan</v>
      </c>
      <c r="P386" s="33">
        <v>1698</v>
      </c>
      <c r="Q386" s="27" t="s">
        <v>2039</v>
      </c>
      <c r="R386" s="27" t="s">
        <v>118</v>
      </c>
      <c r="S386" s="27" t="s">
        <v>421</v>
      </c>
      <c r="T386" s="23" t="str">
        <f t="shared" si="19"/>
        <v>Freeman | Hutchinson</v>
      </c>
      <c r="U386" s="33">
        <v>2442</v>
      </c>
      <c r="V386" s="27" t="s">
        <v>1412</v>
      </c>
      <c r="W386" s="27" t="s">
        <v>230</v>
      </c>
      <c r="X386" s="27" t="s">
        <v>2898</v>
      </c>
      <c r="Y386" s="23" t="str">
        <f t="shared" si="20"/>
        <v>Lynndyl | Millard</v>
      </c>
      <c r="Z386" s="33">
        <v>2636</v>
      </c>
      <c r="AA386" s="27" t="s">
        <v>3069</v>
      </c>
      <c r="AB386" s="27" t="s">
        <v>247</v>
      </c>
      <c r="AC386" s="27" t="s">
        <v>2910</v>
      </c>
      <c r="AD386" s="23" t="str">
        <f t="shared" si="21"/>
        <v>Powder River | Natrona</v>
      </c>
    </row>
    <row r="387" spans="1:30" s="23" customFormat="1">
      <c r="A387" s="33">
        <v>548</v>
      </c>
      <c r="B387" s="27" t="s">
        <v>3257</v>
      </c>
      <c r="C387" s="27" t="s">
        <v>3201</v>
      </c>
      <c r="D387" s="27" t="s">
        <v>339</v>
      </c>
      <c r="E387" s="23" t="str">
        <f t="shared" si="17"/>
        <v>Fort Collins | Larimer</v>
      </c>
      <c r="F387" s="33">
        <v>631</v>
      </c>
      <c r="G387" s="27" t="s">
        <v>2140</v>
      </c>
      <c r="H387" s="27" t="s">
        <v>3205</v>
      </c>
      <c r="I387" s="27" t="s">
        <v>384</v>
      </c>
      <c r="J387" s="23" t="str">
        <f t="shared" si="22"/>
        <v>Fortine | Lincoln</v>
      </c>
      <c r="K387" s="33">
        <v>1506</v>
      </c>
      <c r="L387" s="27" t="s">
        <v>883</v>
      </c>
      <c r="M387" s="27" t="s">
        <v>7</v>
      </c>
      <c r="N387" s="27" t="s">
        <v>408</v>
      </c>
      <c r="O387" s="23" t="str">
        <f t="shared" si="18"/>
        <v>Gorham | Billings</v>
      </c>
      <c r="P387" s="33">
        <v>2017</v>
      </c>
      <c r="Q387" s="27" t="s">
        <v>179</v>
      </c>
      <c r="R387" s="27" t="s">
        <v>3362</v>
      </c>
      <c r="S387" s="27" t="s">
        <v>421</v>
      </c>
      <c r="T387" s="23" t="str">
        <f t="shared" si="19"/>
        <v>Fruitdale | Butte</v>
      </c>
      <c r="U387" s="33">
        <v>2561</v>
      </c>
      <c r="V387" s="27" t="s">
        <v>1534</v>
      </c>
      <c r="W387" s="27" t="s">
        <v>242</v>
      </c>
      <c r="X387" s="27" t="s">
        <v>2898</v>
      </c>
      <c r="Y387" s="23" t="str">
        <f t="shared" si="20"/>
        <v>Magna | Salt Lake</v>
      </c>
      <c r="Z387" s="33">
        <v>2650</v>
      </c>
      <c r="AA387" s="27" t="s">
        <v>3328</v>
      </c>
      <c r="AB387" s="27" t="s">
        <v>3224</v>
      </c>
      <c r="AC387" s="27" t="s">
        <v>2910</v>
      </c>
      <c r="AD387" s="23" t="str">
        <f t="shared" si="21"/>
        <v>Powell | Park</v>
      </c>
    </row>
    <row r="388" spans="1:30" s="23" customFormat="1">
      <c r="A388" s="33">
        <v>82</v>
      </c>
      <c r="B388" s="27" t="s">
        <v>1271</v>
      </c>
      <c r="C388" s="27" t="s">
        <v>3159</v>
      </c>
      <c r="D388" s="27" t="s">
        <v>339</v>
      </c>
      <c r="E388" s="23" t="str">
        <f t="shared" si="17"/>
        <v>Fort Garland | Costilla</v>
      </c>
      <c r="F388" s="33">
        <v>879</v>
      </c>
      <c r="G388" s="27" t="s">
        <v>1266</v>
      </c>
      <c r="H388" s="27" t="s">
        <v>3354</v>
      </c>
      <c r="I388" s="27" t="s">
        <v>384</v>
      </c>
      <c r="J388" s="23" t="str">
        <f t="shared" si="22"/>
        <v>Four Buttes | Daniels</v>
      </c>
      <c r="K388" s="33">
        <v>1493</v>
      </c>
      <c r="L388" s="27" t="s">
        <v>1420</v>
      </c>
      <c r="M388" s="27" t="s">
        <v>82</v>
      </c>
      <c r="N388" s="27" t="s">
        <v>408</v>
      </c>
      <c r="O388" s="23" t="str">
        <f t="shared" si="18"/>
        <v>Grace City | Foster</v>
      </c>
      <c r="P388" s="33">
        <v>2152</v>
      </c>
      <c r="Q388" s="27" t="s">
        <v>1942</v>
      </c>
      <c r="R388" s="27" t="s">
        <v>208</v>
      </c>
      <c r="S388" s="27" t="s">
        <v>421</v>
      </c>
      <c r="T388" s="23" t="str">
        <f t="shared" si="19"/>
        <v>Fulton | Hanson</v>
      </c>
      <c r="U388" s="33">
        <v>3015</v>
      </c>
      <c r="V388" s="27" t="s">
        <v>2098</v>
      </c>
      <c r="W388" s="27" t="s">
        <v>244</v>
      </c>
      <c r="X388" s="27" t="s">
        <v>2898</v>
      </c>
      <c r="Y388" s="23" t="str">
        <f t="shared" si="20"/>
        <v>Mammoth | Utah</v>
      </c>
      <c r="Z388" s="33">
        <v>2730</v>
      </c>
      <c r="AA388" s="27" t="s">
        <v>1231</v>
      </c>
      <c r="AB388" s="27" t="s">
        <v>245</v>
      </c>
      <c r="AC388" s="27" t="s">
        <v>2910</v>
      </c>
      <c r="AD388" s="23" t="str">
        <f t="shared" si="21"/>
        <v>Prairie Center | Goshen</v>
      </c>
    </row>
    <row r="389" spans="1:30" s="23" customFormat="1">
      <c r="A389" s="33">
        <v>480</v>
      </c>
      <c r="B389" s="27" t="s">
        <v>2770</v>
      </c>
      <c r="C389" s="27" t="s">
        <v>3049</v>
      </c>
      <c r="D389" s="27" t="s">
        <v>339</v>
      </c>
      <c r="E389" s="23" t="str">
        <f t="shared" si="17"/>
        <v>Fort Lupton | Weld</v>
      </c>
      <c r="F389" s="33">
        <v>970</v>
      </c>
      <c r="G389" s="27" t="s">
        <v>1753</v>
      </c>
      <c r="H389" s="27" t="s">
        <v>3359</v>
      </c>
      <c r="I389" s="27" t="s">
        <v>384</v>
      </c>
      <c r="J389" s="23" t="str">
        <f t="shared" si="22"/>
        <v>Franklin | Golden Valley</v>
      </c>
      <c r="K389" s="33">
        <v>1222</v>
      </c>
      <c r="L389" s="27" t="s">
        <v>2542</v>
      </c>
      <c r="M389" s="27" t="s">
        <v>3142</v>
      </c>
      <c r="N389" s="27" t="s">
        <v>408</v>
      </c>
      <c r="O389" s="23" t="str">
        <f t="shared" si="18"/>
        <v>Grafton | Walsh</v>
      </c>
      <c r="P389" s="33">
        <v>2009</v>
      </c>
      <c r="Q389" s="27" t="s">
        <v>1043</v>
      </c>
      <c r="R389" s="27" t="s">
        <v>178</v>
      </c>
      <c r="S389" s="27" t="s">
        <v>421</v>
      </c>
      <c r="T389" s="23" t="str">
        <f t="shared" si="19"/>
        <v>Gann Valley | Buffallo</v>
      </c>
      <c r="U389" s="33">
        <v>2292</v>
      </c>
      <c r="V389" s="27" t="s">
        <v>220</v>
      </c>
      <c r="W389" s="27" t="s">
        <v>221</v>
      </c>
      <c r="X389" s="27" t="s">
        <v>2898</v>
      </c>
      <c r="Y389" s="23" t="str">
        <f t="shared" si="20"/>
        <v>Manila | Daggett</v>
      </c>
      <c r="Z389" s="33">
        <v>2694</v>
      </c>
      <c r="AA389" s="27" t="s">
        <v>1793</v>
      </c>
      <c r="AB389" s="27" t="s">
        <v>254</v>
      </c>
      <c r="AC389" s="27" t="s">
        <v>2910</v>
      </c>
      <c r="AD389" s="23" t="str">
        <f t="shared" si="21"/>
        <v>Quealy | Sweetwater</v>
      </c>
    </row>
    <row r="390" spans="1:30" s="23" customFormat="1">
      <c r="A390" s="33">
        <v>34</v>
      </c>
      <c r="B390" s="27" t="s">
        <v>946</v>
      </c>
      <c r="C390" s="27" t="s">
        <v>3144</v>
      </c>
      <c r="D390" s="27" t="s">
        <v>339</v>
      </c>
      <c r="E390" s="23" t="str">
        <f t="shared" si="17"/>
        <v>Fort Lyon | Bent</v>
      </c>
      <c r="F390" s="33">
        <v>1116</v>
      </c>
      <c r="G390" s="27" t="s">
        <v>2796</v>
      </c>
      <c r="H390" s="27" t="s">
        <v>3028</v>
      </c>
      <c r="I390" s="27" t="s">
        <v>384</v>
      </c>
      <c r="J390" s="23" t="str">
        <f t="shared" si="22"/>
        <v>Frazer | Valley</v>
      </c>
      <c r="K390" s="33">
        <v>1516</v>
      </c>
      <c r="L390" s="27" t="s">
        <v>84</v>
      </c>
      <c r="M390" s="27" t="s">
        <v>84</v>
      </c>
      <c r="N390" s="27" t="s">
        <v>408</v>
      </c>
      <c r="O390" s="23" t="str">
        <f t="shared" si="18"/>
        <v>Grand Forks | Grand Forks</v>
      </c>
      <c r="P390" s="33">
        <v>1916</v>
      </c>
      <c r="Q390" s="27" t="s">
        <v>1196</v>
      </c>
      <c r="R390" s="27" t="s">
        <v>3235</v>
      </c>
      <c r="S390" s="27" t="s">
        <v>421</v>
      </c>
      <c r="T390" s="23" t="str">
        <f t="shared" si="19"/>
        <v>Garden City | Clark</v>
      </c>
      <c r="U390" s="33">
        <v>2314</v>
      </c>
      <c r="V390" s="27" t="s">
        <v>222</v>
      </c>
      <c r="W390" s="27" t="s">
        <v>223</v>
      </c>
      <c r="X390" s="27" t="s">
        <v>2898</v>
      </c>
      <c r="Y390" s="23" t="str">
        <f t="shared" si="20"/>
        <v>Manti | Sanpete</v>
      </c>
      <c r="Z390" s="33">
        <v>2651</v>
      </c>
      <c r="AA390" s="27" t="s">
        <v>1592</v>
      </c>
      <c r="AB390" s="27" t="s">
        <v>3224</v>
      </c>
      <c r="AC390" s="27" t="s">
        <v>2910</v>
      </c>
      <c r="AD390" s="23" t="str">
        <f t="shared" si="21"/>
        <v>Ralston | Park</v>
      </c>
    </row>
    <row r="391" spans="1:30" s="23" customFormat="1">
      <c r="A391" s="33">
        <v>356</v>
      </c>
      <c r="B391" s="27" t="s">
        <v>2465</v>
      </c>
      <c r="C391" s="27" t="s">
        <v>3219</v>
      </c>
      <c r="D391" s="27" t="s">
        <v>339</v>
      </c>
      <c r="E391" s="23" t="str">
        <f t="shared" si="17"/>
        <v>Fort Morgan | Morgan</v>
      </c>
      <c r="F391" s="33">
        <v>680</v>
      </c>
      <c r="G391" s="27" t="s">
        <v>2332</v>
      </c>
      <c r="H391" s="27" t="s">
        <v>3273</v>
      </c>
      <c r="I391" s="27" t="s">
        <v>384</v>
      </c>
      <c r="J391" s="23" t="str">
        <f t="shared" si="22"/>
        <v>Frenchtown | Missoula</v>
      </c>
      <c r="K391" s="33">
        <v>1289</v>
      </c>
      <c r="L391" s="27" t="s">
        <v>1127</v>
      </c>
      <c r="M391" s="27" t="s">
        <v>41</v>
      </c>
      <c r="N391" s="27" t="s">
        <v>408</v>
      </c>
      <c r="O391" s="23" t="str">
        <f t="shared" si="18"/>
        <v>Grandin | Cass</v>
      </c>
      <c r="P391" s="33">
        <v>1736</v>
      </c>
      <c r="Q391" s="27" t="s">
        <v>2525</v>
      </c>
      <c r="R391" s="27" t="s">
        <v>124</v>
      </c>
      <c r="S391" s="27" t="s">
        <v>421</v>
      </c>
      <c r="T391" s="23" t="str">
        <f t="shared" si="19"/>
        <v>Garretson | Minnehaha</v>
      </c>
      <c r="U391" s="33">
        <v>2310</v>
      </c>
      <c r="V391" s="27" t="s">
        <v>787</v>
      </c>
      <c r="W391" s="27" t="s">
        <v>3361</v>
      </c>
      <c r="X391" s="27" t="s">
        <v>2898</v>
      </c>
      <c r="Y391" s="23" t="str">
        <f t="shared" si="20"/>
        <v>Mantua | Box Elder</v>
      </c>
      <c r="Z391" s="33">
        <v>2673</v>
      </c>
      <c r="AA391" s="27" t="s">
        <v>1697</v>
      </c>
      <c r="AB391" s="27" t="s">
        <v>3074</v>
      </c>
      <c r="AC391" s="27" t="s">
        <v>2910</v>
      </c>
      <c r="AD391" s="23" t="str">
        <f t="shared" si="21"/>
        <v>Ranchester | Sheridan</v>
      </c>
    </row>
    <row r="392" spans="1:30" s="23" customFormat="1">
      <c r="A392" s="33">
        <v>140</v>
      </c>
      <c r="B392" s="27" t="s">
        <v>1587</v>
      </c>
      <c r="C392" s="27" t="s">
        <v>3176</v>
      </c>
      <c r="D392" s="27" t="s">
        <v>339</v>
      </c>
      <c r="E392" s="23" t="str">
        <f t="shared" si="17"/>
        <v>Fountain | El Paso</v>
      </c>
      <c r="F392" s="33">
        <v>983</v>
      </c>
      <c r="G392" s="27" t="s">
        <v>1820</v>
      </c>
      <c r="H392" s="27" t="s">
        <v>3352</v>
      </c>
      <c r="I392" s="27" t="s">
        <v>384</v>
      </c>
      <c r="J392" s="23" t="str">
        <f t="shared" si="22"/>
        <v>Fresno | Hill</v>
      </c>
      <c r="K392" s="33">
        <v>1208</v>
      </c>
      <c r="L392" s="27" t="s">
        <v>1127</v>
      </c>
      <c r="M392" s="27" t="s">
        <v>30</v>
      </c>
      <c r="N392" s="27" t="s">
        <v>408</v>
      </c>
      <c r="O392" s="23" t="str">
        <f t="shared" si="18"/>
        <v>Grandin | Traill</v>
      </c>
      <c r="P392" s="33">
        <v>2170</v>
      </c>
      <c r="Q392" s="27" t="s">
        <v>1514</v>
      </c>
      <c r="R392" s="27" t="s">
        <v>175</v>
      </c>
      <c r="S392" s="27" t="s">
        <v>421</v>
      </c>
      <c r="T392" s="23" t="str">
        <f t="shared" si="19"/>
        <v>Gary | Deuel</v>
      </c>
      <c r="U392" s="33">
        <v>2970</v>
      </c>
      <c r="V392" s="27" t="s">
        <v>792</v>
      </c>
      <c r="W392" s="27" t="s">
        <v>3361</v>
      </c>
      <c r="X392" s="27" t="s">
        <v>2898</v>
      </c>
      <c r="Y392" s="23" t="str">
        <f t="shared" si="20"/>
        <v>Mantuka | Box Elder</v>
      </c>
      <c r="Z392" s="33">
        <v>2828</v>
      </c>
      <c r="AA392" s="27" t="s">
        <v>930</v>
      </c>
      <c r="AB392" s="27" t="s">
        <v>3055</v>
      </c>
      <c r="AC392" s="27" t="s">
        <v>2910</v>
      </c>
      <c r="AD392" s="23" t="str">
        <f t="shared" si="21"/>
        <v>Rawlins | Carbon</v>
      </c>
    </row>
    <row r="393" spans="1:30" s="23" customFormat="1">
      <c r="A393" s="33">
        <v>366</v>
      </c>
      <c r="B393" s="27" t="s">
        <v>2491</v>
      </c>
      <c r="C393" s="27" t="s">
        <v>3221</v>
      </c>
      <c r="D393" s="27" t="s">
        <v>339</v>
      </c>
      <c r="E393" s="23" t="str">
        <f t="shared" si="17"/>
        <v>Fowler | Otero</v>
      </c>
      <c r="F393" s="33">
        <v>770</v>
      </c>
      <c r="G393" s="27" t="s">
        <v>2581</v>
      </c>
      <c r="H393" s="27" t="s">
        <v>3016</v>
      </c>
      <c r="I393" s="27" t="s">
        <v>384</v>
      </c>
      <c r="J393" s="23" t="str">
        <f t="shared" si="22"/>
        <v>Froid | Roosevelt</v>
      </c>
      <c r="K393" s="33">
        <v>1616</v>
      </c>
      <c r="L393" s="27" t="s">
        <v>2211</v>
      </c>
      <c r="M393" s="27" t="s">
        <v>61</v>
      </c>
      <c r="N393" s="27" t="s">
        <v>408</v>
      </c>
      <c r="O393" s="23" t="str">
        <f t="shared" si="18"/>
        <v>Grano | Ransom</v>
      </c>
      <c r="P393" s="33">
        <v>2088</v>
      </c>
      <c r="Q393" s="27" t="s">
        <v>2869</v>
      </c>
      <c r="R393" s="27" t="s">
        <v>2894</v>
      </c>
      <c r="S393" s="27" t="s">
        <v>421</v>
      </c>
      <c r="T393" s="23" t="str">
        <f t="shared" si="19"/>
        <v>Gayville | Yankton</v>
      </c>
      <c r="U393" s="33">
        <v>2612</v>
      </c>
      <c r="V393" s="27" t="s">
        <v>2103</v>
      </c>
      <c r="W393" s="27" t="s">
        <v>244</v>
      </c>
      <c r="X393" s="27" t="s">
        <v>2898</v>
      </c>
      <c r="Y393" s="23" t="str">
        <f t="shared" si="20"/>
        <v>Mapleton | Utah</v>
      </c>
      <c r="Z393" s="33">
        <v>2716</v>
      </c>
      <c r="AA393" s="27" t="s">
        <v>930</v>
      </c>
      <c r="AB393" s="27" t="s">
        <v>2992</v>
      </c>
      <c r="AC393" s="27" t="s">
        <v>2910</v>
      </c>
      <c r="AD393" s="23" t="str">
        <f t="shared" si="21"/>
        <v>Rawlins | Fremont</v>
      </c>
    </row>
    <row r="394" spans="1:30" s="23" customFormat="1">
      <c r="A394" s="33">
        <v>550</v>
      </c>
      <c r="B394" s="27" t="s">
        <v>851</v>
      </c>
      <c r="C394" s="27" t="s">
        <v>3137</v>
      </c>
      <c r="D394" s="27" t="s">
        <v>339</v>
      </c>
      <c r="E394" s="23" t="str">
        <f t="shared" si="17"/>
        <v>Foxfield | Arapahoe</v>
      </c>
      <c r="F394" s="33">
        <v>820</v>
      </c>
      <c r="G394" s="27" t="s">
        <v>958</v>
      </c>
      <c r="H394" s="27" t="s">
        <v>3055</v>
      </c>
      <c r="I394" s="27" t="s">
        <v>384</v>
      </c>
      <c r="J394" s="23" t="str">
        <f t="shared" si="22"/>
        <v>Fromberg | Carbon</v>
      </c>
      <c r="K394" s="33">
        <v>1641</v>
      </c>
      <c r="L394" s="27" t="s">
        <v>2211</v>
      </c>
      <c r="M394" s="27" t="s">
        <v>104</v>
      </c>
      <c r="N394" s="27" t="s">
        <v>408</v>
      </c>
      <c r="O394" s="23" t="str">
        <f t="shared" si="18"/>
        <v>Grano | Renville</v>
      </c>
      <c r="P394" s="33">
        <v>2066</v>
      </c>
      <c r="Q394" s="27" t="s">
        <v>1128</v>
      </c>
      <c r="R394" s="27" t="s">
        <v>192</v>
      </c>
      <c r="S394" s="27" t="s">
        <v>421</v>
      </c>
      <c r="T394" s="23" t="str">
        <f t="shared" si="19"/>
        <v>Geddes | Charles Mix</v>
      </c>
      <c r="U394" s="33">
        <v>2237</v>
      </c>
      <c r="V394" s="27" t="s">
        <v>1468</v>
      </c>
      <c r="W394" s="27" t="s">
        <v>216</v>
      </c>
      <c r="X394" s="27" t="s">
        <v>2898</v>
      </c>
      <c r="Y394" s="23" t="str">
        <f t="shared" si="20"/>
        <v>Marysvale | Piute</v>
      </c>
      <c r="Z394" s="33">
        <v>2774</v>
      </c>
      <c r="AA394" s="27" t="s">
        <v>1206</v>
      </c>
      <c r="AB394" s="27" t="s">
        <v>3205</v>
      </c>
      <c r="AC394" s="27" t="s">
        <v>2910</v>
      </c>
      <c r="AD394" s="23" t="str">
        <f t="shared" si="21"/>
        <v>Raymond | Lincoln</v>
      </c>
    </row>
    <row r="395" spans="1:30" s="23" customFormat="1">
      <c r="A395" s="33">
        <v>2929</v>
      </c>
      <c r="B395" s="27" t="s">
        <v>2019</v>
      </c>
      <c r="C395" s="27" t="s">
        <v>3194</v>
      </c>
      <c r="D395" s="27" t="s">
        <v>339</v>
      </c>
      <c r="E395" s="23" t="str">
        <f t="shared" ref="E395:E458" si="23">B395&amp;" | "&amp;C395</f>
        <v>Foxton | Jefferson</v>
      </c>
      <c r="F395" s="33">
        <v>1101</v>
      </c>
      <c r="G395" s="27" t="s">
        <v>2772</v>
      </c>
      <c r="H395" s="27" t="s">
        <v>3063</v>
      </c>
      <c r="I395" s="27" t="s">
        <v>384</v>
      </c>
      <c r="J395" s="23" t="str">
        <f t="shared" si="22"/>
        <v>Galata | Toole</v>
      </c>
      <c r="K395" s="33">
        <v>1339</v>
      </c>
      <c r="L395" s="27" t="s">
        <v>1704</v>
      </c>
      <c r="M395" s="27" t="s">
        <v>53</v>
      </c>
      <c r="N395" s="27" t="s">
        <v>408</v>
      </c>
      <c r="O395" s="23" t="str">
        <f t="shared" ref="O395:O458" si="24">L395&amp;" | "&amp;M395</f>
        <v>Granville | McHenry</v>
      </c>
      <c r="P395" s="33">
        <v>1808</v>
      </c>
      <c r="Q395" s="27" t="s">
        <v>138</v>
      </c>
      <c r="R395" s="27" t="s">
        <v>139</v>
      </c>
      <c r="S395" s="27" t="s">
        <v>421</v>
      </c>
      <c r="T395" s="23" t="str">
        <f t="shared" ref="T395:T458" si="25">Q395&amp;" | "&amp;R395</f>
        <v>Gettysburgs | Potter</v>
      </c>
      <c r="U395" s="33">
        <v>2331</v>
      </c>
      <c r="V395" s="27" t="s">
        <v>1716</v>
      </c>
      <c r="W395" s="27" t="s">
        <v>223</v>
      </c>
      <c r="X395" s="27" t="s">
        <v>2898</v>
      </c>
      <c r="Y395" s="23" t="str">
        <f t="shared" ref="Y395:Y458" si="26">V395&amp;" | "&amp;W395</f>
        <v>Mayfield | Sanpete</v>
      </c>
      <c r="Z395" s="33">
        <v>2810</v>
      </c>
      <c r="AA395" s="27" t="s">
        <v>844</v>
      </c>
      <c r="AB395" s="27" t="s">
        <v>183</v>
      </c>
      <c r="AC395" s="27" t="s">
        <v>2910</v>
      </c>
      <c r="AD395" s="23" t="str">
        <f t="shared" ref="AD395:AD453" si="27">AA395&amp;" | "&amp;AB395</f>
        <v>Recluse | Campbell</v>
      </c>
    </row>
    <row r="396" spans="1:30" s="23" customFormat="1">
      <c r="A396" s="33">
        <v>115</v>
      </c>
      <c r="B396" s="27" t="s">
        <v>1428</v>
      </c>
      <c r="C396" s="27" t="s">
        <v>3169</v>
      </c>
      <c r="D396" s="27" t="s">
        <v>339</v>
      </c>
      <c r="E396" s="23" t="str">
        <f t="shared" si="23"/>
        <v>Franktown | Douglas</v>
      </c>
      <c r="F396" s="33">
        <v>897</v>
      </c>
      <c r="G396" s="27" t="s">
        <v>1341</v>
      </c>
      <c r="H396" s="27" t="s">
        <v>3329</v>
      </c>
      <c r="I396" s="27" t="s">
        <v>384</v>
      </c>
      <c r="J396" s="23" t="str">
        <f t="shared" ref="J396:J459" si="28">G396&amp;" | "&amp;H396</f>
        <v>Galen | Deer Lodge</v>
      </c>
      <c r="K396" s="33">
        <v>1383</v>
      </c>
      <c r="L396" s="27" t="s">
        <v>2296</v>
      </c>
      <c r="M396" s="27" t="s">
        <v>3067</v>
      </c>
      <c r="N396" s="27" t="s">
        <v>408</v>
      </c>
      <c r="O396" s="23" t="str">
        <f t="shared" si="24"/>
        <v>Great Bend | Richland</v>
      </c>
      <c r="P396" s="33">
        <v>1899</v>
      </c>
      <c r="Q396" s="27" t="s">
        <v>160</v>
      </c>
      <c r="R396" s="27" t="s">
        <v>161</v>
      </c>
      <c r="S396" s="27" t="s">
        <v>421</v>
      </c>
      <c r="T396" s="23" t="str">
        <f t="shared" si="25"/>
        <v>Glad Valley | Ziebach</v>
      </c>
      <c r="U396" s="33">
        <v>2436</v>
      </c>
      <c r="V396" s="27" t="s">
        <v>1417</v>
      </c>
      <c r="W396" s="27" t="s">
        <v>230</v>
      </c>
      <c r="X396" s="27" t="s">
        <v>2898</v>
      </c>
      <c r="Y396" s="23" t="str">
        <f t="shared" si="26"/>
        <v>Meadow | Millard</v>
      </c>
      <c r="Z396" s="33">
        <v>2695</v>
      </c>
      <c r="AA396" s="27" t="s">
        <v>1797</v>
      </c>
      <c r="AB396" s="27" t="s">
        <v>254</v>
      </c>
      <c r="AC396" s="27" t="s">
        <v>2910</v>
      </c>
      <c r="AD396" s="23" t="str">
        <f t="shared" si="27"/>
        <v>Red Desert | Sweetwater</v>
      </c>
    </row>
    <row r="397" spans="1:30" s="23" customFormat="1">
      <c r="A397" s="33">
        <v>173</v>
      </c>
      <c r="B397" s="27" t="s">
        <v>3183</v>
      </c>
      <c r="C397" s="27" t="s">
        <v>3184</v>
      </c>
      <c r="D397" s="27" t="s">
        <v>339</v>
      </c>
      <c r="E397" s="23" t="str">
        <f t="shared" si="23"/>
        <v>Fraser | Grand</v>
      </c>
      <c r="F397" s="33">
        <v>950</v>
      </c>
      <c r="G397" s="27" t="s">
        <v>1619</v>
      </c>
      <c r="H397" s="27" t="s">
        <v>3336</v>
      </c>
      <c r="I397" s="27" t="s">
        <v>384</v>
      </c>
      <c r="J397" s="23" t="str">
        <f t="shared" si="28"/>
        <v>Gallitin Gateway | Gallatin</v>
      </c>
      <c r="K397" s="33">
        <v>1636</v>
      </c>
      <c r="L397" s="27" t="s">
        <v>1309</v>
      </c>
      <c r="M397" s="27" t="s">
        <v>51</v>
      </c>
      <c r="N397" s="27" t="s">
        <v>408</v>
      </c>
      <c r="O397" s="23" t="str">
        <f t="shared" si="24"/>
        <v>Guelph | Dickey</v>
      </c>
      <c r="P397" s="33">
        <v>2165</v>
      </c>
      <c r="Q397" s="27" t="s">
        <v>1538</v>
      </c>
      <c r="R397" s="27" t="s">
        <v>3087</v>
      </c>
      <c r="S397" s="27" t="s">
        <v>421</v>
      </c>
      <c r="T397" s="23" t="str">
        <f t="shared" si="25"/>
        <v>Glencross | Dewey</v>
      </c>
      <c r="U397" s="33">
        <v>2972</v>
      </c>
      <c r="V397" s="27" t="s">
        <v>880</v>
      </c>
      <c r="W397" s="27" t="s">
        <v>3001</v>
      </c>
      <c r="X397" s="27" t="s">
        <v>2898</v>
      </c>
      <c r="Y397" s="23" t="str">
        <f t="shared" si="26"/>
        <v>Mendon | Cache</v>
      </c>
      <c r="Z397" s="33">
        <v>2696</v>
      </c>
      <c r="AA397" s="27" t="s">
        <v>1801</v>
      </c>
      <c r="AB397" s="27" t="s">
        <v>254</v>
      </c>
      <c r="AC397" s="27" t="s">
        <v>2910</v>
      </c>
      <c r="AD397" s="23" t="str">
        <f t="shared" si="27"/>
        <v>Reliance | Sweetwater</v>
      </c>
    </row>
    <row r="398" spans="1:30" s="23" customFormat="1">
      <c r="A398" s="33">
        <v>482</v>
      </c>
      <c r="B398" s="27" t="s">
        <v>943</v>
      </c>
      <c r="C398" s="27" t="s">
        <v>3049</v>
      </c>
      <c r="D398" s="27" t="s">
        <v>339</v>
      </c>
      <c r="E398" s="23" t="str">
        <f t="shared" si="23"/>
        <v>Frederick | Weld</v>
      </c>
      <c r="F398" s="33">
        <v>706</v>
      </c>
      <c r="G398" s="27" t="s">
        <v>2381</v>
      </c>
      <c r="H398" s="27" t="s">
        <v>3224</v>
      </c>
      <c r="I398" s="27" t="s">
        <v>384</v>
      </c>
      <c r="J398" s="23" t="str">
        <f t="shared" si="28"/>
        <v>Gardiner | Park</v>
      </c>
      <c r="K398" s="33">
        <v>1404</v>
      </c>
      <c r="L398" s="27" t="s">
        <v>2357</v>
      </c>
      <c r="M398" s="27" t="s">
        <v>64</v>
      </c>
      <c r="N398" s="27" t="s">
        <v>408</v>
      </c>
      <c r="O398" s="23" t="str">
        <f t="shared" si="24"/>
        <v>Gwinner | Sargent</v>
      </c>
      <c r="P398" s="33">
        <v>1890</v>
      </c>
      <c r="Q398" s="27" t="s">
        <v>2855</v>
      </c>
      <c r="R398" s="27" t="s">
        <v>158</v>
      </c>
      <c r="S398" s="27" t="s">
        <v>421</v>
      </c>
      <c r="T398" s="23" t="str">
        <f t="shared" si="25"/>
        <v>Glenham | Walworth</v>
      </c>
      <c r="U398" s="33">
        <v>2301</v>
      </c>
      <c r="V398" s="27" t="s">
        <v>1645</v>
      </c>
      <c r="W398" s="27" t="s">
        <v>3090</v>
      </c>
      <c r="X398" s="27" t="s">
        <v>2898</v>
      </c>
      <c r="Y398" s="23" t="str">
        <f t="shared" si="26"/>
        <v>Mexican Hat | San Juan</v>
      </c>
      <c r="Z398" s="33">
        <v>2829</v>
      </c>
      <c r="AA398" s="27" t="s">
        <v>935</v>
      </c>
      <c r="AB398" s="27" t="s">
        <v>3055</v>
      </c>
      <c r="AC398" s="27" t="s">
        <v>2910</v>
      </c>
      <c r="AD398" s="23" t="str">
        <f t="shared" si="27"/>
        <v>Riner | Carbon</v>
      </c>
    </row>
    <row r="399" spans="1:30" s="23" customFormat="1">
      <c r="A399" s="33">
        <v>456</v>
      </c>
      <c r="B399" s="27" t="s">
        <v>2713</v>
      </c>
      <c r="C399" s="27" t="s">
        <v>3245</v>
      </c>
      <c r="D399" s="27" t="s">
        <v>339</v>
      </c>
      <c r="E399" s="23" t="str">
        <f t="shared" si="23"/>
        <v>Frisco | Summit</v>
      </c>
      <c r="F399" s="33">
        <v>872</v>
      </c>
      <c r="G399" s="27" t="s">
        <v>765</v>
      </c>
      <c r="H399" s="27" t="s">
        <v>3162</v>
      </c>
      <c r="I399" s="27" t="s">
        <v>384</v>
      </c>
      <c r="J399" s="23" t="str">
        <f t="shared" si="28"/>
        <v>Garland | Custer</v>
      </c>
      <c r="K399" s="33">
        <v>1487</v>
      </c>
      <c r="L399" s="27" t="s">
        <v>1393</v>
      </c>
      <c r="M399" s="27" t="s">
        <v>80</v>
      </c>
      <c r="N399" s="27" t="s">
        <v>408</v>
      </c>
      <c r="O399" s="23" t="str">
        <f t="shared" si="24"/>
        <v>Hague | Emmons</v>
      </c>
      <c r="P399" s="33">
        <v>2002</v>
      </c>
      <c r="Q399" s="27" t="s">
        <v>1519</v>
      </c>
      <c r="R399" s="27" t="s">
        <v>175</v>
      </c>
      <c r="S399" s="27" t="s">
        <v>421</v>
      </c>
      <c r="T399" s="23" t="str">
        <f t="shared" si="25"/>
        <v>Goodwin | Deuel</v>
      </c>
      <c r="U399" s="33">
        <v>2565</v>
      </c>
      <c r="V399" s="27" t="s">
        <v>1539</v>
      </c>
      <c r="W399" s="27" t="s">
        <v>242</v>
      </c>
      <c r="X399" s="27" t="s">
        <v>2898</v>
      </c>
      <c r="Y399" s="23" t="str">
        <f t="shared" si="26"/>
        <v>Midvale | Salt Lake</v>
      </c>
      <c r="Z399" s="33">
        <v>2830</v>
      </c>
      <c r="AA399" s="27" t="s">
        <v>817</v>
      </c>
      <c r="AB399" s="27" t="s">
        <v>3055</v>
      </c>
      <c r="AC399" s="27" t="s">
        <v>2910</v>
      </c>
      <c r="AD399" s="23" t="str">
        <f t="shared" si="27"/>
        <v>Riverside | Carbon</v>
      </c>
    </row>
    <row r="400" spans="1:30" s="23" customFormat="1">
      <c r="A400" s="33">
        <v>307</v>
      </c>
      <c r="B400" s="27" t="s">
        <v>2364</v>
      </c>
      <c r="C400" s="27" t="s">
        <v>3210</v>
      </c>
      <c r="D400" s="27" t="s">
        <v>339</v>
      </c>
      <c r="E400" s="23" t="str">
        <f t="shared" si="23"/>
        <v>Fruita | Mesa</v>
      </c>
      <c r="F400" s="33">
        <v>918</v>
      </c>
      <c r="G400" s="27" t="s">
        <v>1414</v>
      </c>
      <c r="H400" s="27" t="s">
        <v>3282</v>
      </c>
      <c r="I400" s="27" t="s">
        <v>384</v>
      </c>
      <c r="J400" s="23" t="str">
        <f t="shared" si="28"/>
        <v>Garneill | Fergus</v>
      </c>
      <c r="K400" s="33">
        <v>1479</v>
      </c>
      <c r="L400" s="27" t="s">
        <v>1360</v>
      </c>
      <c r="M400" s="27" t="s">
        <v>3045</v>
      </c>
      <c r="N400" s="27" t="s">
        <v>408</v>
      </c>
      <c r="O400" s="23" t="str">
        <f t="shared" si="24"/>
        <v>Halliday | Dunn</v>
      </c>
      <c r="P400" s="33">
        <v>2171</v>
      </c>
      <c r="Q400" s="27" t="s">
        <v>1544</v>
      </c>
      <c r="R400" s="27" t="s">
        <v>3087</v>
      </c>
      <c r="S400" s="27" t="s">
        <v>421</v>
      </c>
      <c r="T400" s="23" t="str">
        <f t="shared" si="25"/>
        <v>Green Grass | Dewey</v>
      </c>
      <c r="U400" s="33">
        <v>2495</v>
      </c>
      <c r="V400" s="27" t="s">
        <v>2154</v>
      </c>
      <c r="W400" s="27" t="s">
        <v>232</v>
      </c>
      <c r="X400" s="27" t="s">
        <v>2898</v>
      </c>
      <c r="Y400" s="23" t="str">
        <f t="shared" si="26"/>
        <v>Midway | Wasatch</v>
      </c>
      <c r="Z400" s="33">
        <v>2717</v>
      </c>
      <c r="AA400" s="27" t="s">
        <v>619</v>
      </c>
      <c r="AB400" s="27" t="s">
        <v>2992</v>
      </c>
      <c r="AC400" s="27" t="s">
        <v>2910</v>
      </c>
      <c r="AD400" s="23" t="str">
        <f t="shared" si="27"/>
        <v>Riverton | Fremont</v>
      </c>
    </row>
    <row r="401" spans="1:30" s="23" customFormat="1">
      <c r="A401" s="33">
        <v>2940</v>
      </c>
      <c r="B401" s="27" t="s">
        <v>2367</v>
      </c>
      <c r="C401" s="27" t="s">
        <v>3210</v>
      </c>
      <c r="D401" s="27" t="s">
        <v>339</v>
      </c>
      <c r="E401" s="23" t="str">
        <f t="shared" si="23"/>
        <v>Fruitvale | Mesa</v>
      </c>
      <c r="F401" s="33">
        <v>742</v>
      </c>
      <c r="G401" s="27" t="s">
        <v>1389</v>
      </c>
      <c r="H401" s="27" t="s">
        <v>3328</v>
      </c>
      <c r="I401" s="27" t="s">
        <v>384</v>
      </c>
      <c r="J401" s="23" t="str">
        <f t="shared" si="28"/>
        <v>Garrison | Powell</v>
      </c>
      <c r="K401" s="33">
        <v>1248</v>
      </c>
      <c r="L401" s="27" t="s">
        <v>2618</v>
      </c>
      <c r="M401" s="27" t="s">
        <v>33</v>
      </c>
      <c r="N401" s="27" t="s">
        <v>408</v>
      </c>
      <c r="O401" s="23" t="str">
        <f t="shared" si="24"/>
        <v>Hamberg | Wells</v>
      </c>
      <c r="P401" s="33">
        <v>2089</v>
      </c>
      <c r="Q401" s="27" t="s">
        <v>1229</v>
      </c>
      <c r="R401" s="27" t="s">
        <v>195</v>
      </c>
      <c r="S401" s="27" t="s">
        <v>421</v>
      </c>
      <c r="T401" s="23" t="str">
        <f t="shared" si="25"/>
        <v>Greenfield | Clay</v>
      </c>
      <c r="U401" s="33">
        <v>2229</v>
      </c>
      <c r="V401" s="27" t="s">
        <v>719</v>
      </c>
      <c r="W401" s="27" t="s">
        <v>214</v>
      </c>
      <c r="X401" s="27" t="s">
        <v>2898</v>
      </c>
      <c r="Y401" s="23" t="str">
        <f t="shared" si="26"/>
        <v>Milford | Beaver</v>
      </c>
      <c r="Z401" s="33">
        <v>2872</v>
      </c>
      <c r="AA401" s="27" t="s">
        <v>1899</v>
      </c>
      <c r="AB401" s="27" t="s">
        <v>2959</v>
      </c>
      <c r="AC401" s="27" t="s">
        <v>2910</v>
      </c>
      <c r="AD401" s="23" t="str">
        <f t="shared" si="27"/>
        <v>Robertson | Uintah</v>
      </c>
    </row>
    <row r="402" spans="1:30" s="23" customFormat="1">
      <c r="A402" s="33">
        <v>483</v>
      </c>
      <c r="B402" s="27" t="s">
        <v>2773</v>
      </c>
      <c r="C402" s="27" t="s">
        <v>3049</v>
      </c>
      <c r="D402" s="27" t="s">
        <v>339</v>
      </c>
      <c r="E402" s="23" t="str">
        <f t="shared" si="23"/>
        <v>Galeton | Weld</v>
      </c>
      <c r="F402" s="33">
        <v>790</v>
      </c>
      <c r="G402" s="27" t="s">
        <v>801</v>
      </c>
      <c r="H402" s="27" t="s">
        <v>3014</v>
      </c>
      <c r="I402" s="27" t="s">
        <v>384</v>
      </c>
      <c r="J402" s="23" t="str">
        <f t="shared" si="28"/>
        <v>Garryowen | Big Horn</v>
      </c>
      <c r="K402" s="33">
        <v>1604</v>
      </c>
      <c r="L402" s="27" t="s">
        <v>2178</v>
      </c>
      <c r="M402" s="27" t="s">
        <v>99</v>
      </c>
      <c r="N402" s="27" t="s">
        <v>408</v>
      </c>
      <c r="O402" s="23" t="str">
        <f t="shared" si="24"/>
        <v>Hampden | Ramsey</v>
      </c>
      <c r="P402" s="33">
        <v>2188</v>
      </c>
      <c r="Q402" s="27" t="s">
        <v>1143</v>
      </c>
      <c r="R402" s="27" t="s">
        <v>192</v>
      </c>
      <c r="S402" s="27" t="s">
        <v>421</v>
      </c>
      <c r="T402" s="23" t="str">
        <f t="shared" si="25"/>
        <v>Greenwood | Charles Mix</v>
      </c>
      <c r="U402" s="33">
        <v>2219</v>
      </c>
      <c r="V402" s="27" t="s">
        <v>885</v>
      </c>
      <c r="W402" s="27" t="s">
        <v>3001</v>
      </c>
      <c r="X402" s="27" t="s">
        <v>2898</v>
      </c>
      <c r="Y402" s="23" t="str">
        <f t="shared" si="26"/>
        <v>Millville | Cache</v>
      </c>
      <c r="Z402" s="33">
        <v>2794</v>
      </c>
      <c r="AA402" s="27" t="s">
        <v>760</v>
      </c>
      <c r="AB402" s="27" t="s">
        <v>262</v>
      </c>
      <c r="AC402" s="27" t="s">
        <v>2910</v>
      </c>
      <c r="AD402" s="23" t="str">
        <f t="shared" si="27"/>
        <v>Rock River town | Albany</v>
      </c>
    </row>
    <row r="403" spans="1:30" s="23" customFormat="1">
      <c r="A403" s="33">
        <v>2900</v>
      </c>
      <c r="B403" s="27" t="s">
        <v>1276</v>
      </c>
      <c r="C403" s="27" t="s">
        <v>3159</v>
      </c>
      <c r="D403" s="27" t="s">
        <v>339</v>
      </c>
      <c r="E403" s="23" t="str">
        <f t="shared" si="23"/>
        <v>Garcia | Costilla</v>
      </c>
      <c r="F403" s="33">
        <v>951</v>
      </c>
      <c r="G403" s="27" t="s">
        <v>1624</v>
      </c>
      <c r="H403" s="27" t="s">
        <v>3336</v>
      </c>
      <c r="I403" s="27" t="s">
        <v>384</v>
      </c>
      <c r="J403" s="23" t="str">
        <f t="shared" si="28"/>
        <v>Gateway | Gallatin</v>
      </c>
      <c r="K403" s="33">
        <v>1384</v>
      </c>
      <c r="L403" s="27" t="s">
        <v>2300</v>
      </c>
      <c r="M403" s="27" t="s">
        <v>3067</v>
      </c>
      <c r="N403" s="27" t="s">
        <v>408</v>
      </c>
      <c r="O403" s="23" t="str">
        <f t="shared" si="24"/>
        <v>Hankinson | Richland</v>
      </c>
      <c r="P403" s="33">
        <v>2095</v>
      </c>
      <c r="Q403" s="27" t="s">
        <v>196</v>
      </c>
      <c r="R403" s="27" t="s">
        <v>196</v>
      </c>
      <c r="S403" s="27" t="s">
        <v>421</v>
      </c>
      <c r="T403" s="23" t="str">
        <f t="shared" si="25"/>
        <v>Gregory | Gregory</v>
      </c>
      <c r="U403" s="33">
        <v>2226</v>
      </c>
      <c r="V403" s="27" t="s">
        <v>722</v>
      </c>
      <c r="W403" s="27" t="s">
        <v>214</v>
      </c>
      <c r="X403" s="27" t="s">
        <v>2898</v>
      </c>
      <c r="Y403" s="23" t="str">
        <f t="shared" si="26"/>
        <v>Minersville | Beaver</v>
      </c>
      <c r="Z403" s="33">
        <v>2697</v>
      </c>
      <c r="AA403" s="27" t="s">
        <v>1805</v>
      </c>
      <c r="AB403" s="27" t="s">
        <v>254</v>
      </c>
      <c r="AC403" s="27" t="s">
        <v>2910</v>
      </c>
      <c r="AD403" s="23" t="str">
        <f t="shared" si="27"/>
        <v>Rock Springs | Sweetwater</v>
      </c>
    </row>
    <row r="404" spans="1:30" s="23" customFormat="1">
      <c r="A404" s="33">
        <v>484</v>
      </c>
      <c r="B404" s="27" t="s">
        <v>1196</v>
      </c>
      <c r="C404" s="27" t="s">
        <v>3049</v>
      </c>
      <c r="D404" s="27" t="s">
        <v>339</v>
      </c>
      <c r="E404" s="23" t="str">
        <f t="shared" si="23"/>
        <v>Garden City | Weld</v>
      </c>
      <c r="F404" s="33">
        <v>980</v>
      </c>
      <c r="G404" s="27" t="s">
        <v>3154</v>
      </c>
      <c r="H404" s="27" t="s">
        <v>3151</v>
      </c>
      <c r="I404" s="27" t="s">
        <v>384</v>
      </c>
      <c r="J404" s="23" t="str">
        <f t="shared" si="28"/>
        <v>Georgetown | Granite</v>
      </c>
      <c r="K404" s="33">
        <v>1535</v>
      </c>
      <c r="L404" s="27" t="s">
        <v>1548</v>
      </c>
      <c r="M404" s="27" t="s">
        <v>87</v>
      </c>
      <c r="N404" s="27" t="s">
        <v>408</v>
      </c>
      <c r="O404" s="23" t="str">
        <f t="shared" si="24"/>
        <v>Hannaford | Griggs</v>
      </c>
      <c r="P404" s="33">
        <v>1982</v>
      </c>
      <c r="Q404" s="27" t="s">
        <v>1452</v>
      </c>
      <c r="R404" s="27" t="s">
        <v>173</v>
      </c>
      <c r="S404" s="27" t="s">
        <v>421</v>
      </c>
      <c r="T404" s="23" t="str">
        <f t="shared" si="25"/>
        <v>Grenville | Day</v>
      </c>
      <c r="U404" s="33">
        <v>2402</v>
      </c>
      <c r="V404" s="27" t="s">
        <v>1269</v>
      </c>
      <c r="W404" s="27" t="s">
        <v>3184</v>
      </c>
      <c r="X404" s="27" t="s">
        <v>2898</v>
      </c>
      <c r="Y404" s="23" t="str">
        <f t="shared" si="26"/>
        <v>Moab | Grand</v>
      </c>
      <c r="Z404" s="33">
        <v>2731</v>
      </c>
      <c r="AA404" s="27" t="s">
        <v>1255</v>
      </c>
      <c r="AB404" s="27" t="s">
        <v>245</v>
      </c>
      <c r="AC404" s="27" t="s">
        <v>2910</v>
      </c>
      <c r="AD404" s="23" t="str">
        <f t="shared" si="27"/>
        <v>Rockeagle | Goshen</v>
      </c>
    </row>
    <row r="405" spans="1:30" s="23" customFormat="1">
      <c r="A405" s="33">
        <v>193</v>
      </c>
      <c r="B405" s="27" t="s">
        <v>1122</v>
      </c>
      <c r="C405" s="27" t="s">
        <v>3047</v>
      </c>
      <c r="D405" s="27" t="s">
        <v>339</v>
      </c>
      <c r="E405" s="23" t="str">
        <f t="shared" si="23"/>
        <v>Gardner | Huerfano</v>
      </c>
      <c r="F405" s="33">
        <v>1155</v>
      </c>
      <c r="G405" s="27" t="s">
        <v>1173</v>
      </c>
      <c r="H405" s="27" t="s">
        <v>3350</v>
      </c>
      <c r="I405" s="27" t="s">
        <v>384</v>
      </c>
      <c r="J405" s="23" t="str">
        <f t="shared" si="28"/>
        <v>Geraldine | Chouteau</v>
      </c>
      <c r="K405" s="33">
        <v>1306</v>
      </c>
      <c r="L405" s="27" t="s">
        <v>1217</v>
      </c>
      <c r="M405" s="27" t="s">
        <v>45</v>
      </c>
      <c r="N405" s="27" t="s">
        <v>408</v>
      </c>
      <c r="O405" s="23" t="str">
        <f t="shared" si="24"/>
        <v>Hannah | Cavalier</v>
      </c>
      <c r="P405" s="33">
        <v>1996</v>
      </c>
      <c r="Q405" s="27" t="s">
        <v>949</v>
      </c>
      <c r="R405" s="27" t="s">
        <v>147</v>
      </c>
      <c r="S405" s="27" t="s">
        <v>421</v>
      </c>
      <c r="T405" s="23" t="str">
        <f t="shared" si="25"/>
        <v>Groton | Brown</v>
      </c>
      <c r="U405" s="33">
        <v>2540</v>
      </c>
      <c r="V405" s="27" t="s">
        <v>239</v>
      </c>
      <c r="W405" s="27" t="s">
        <v>240</v>
      </c>
      <c r="X405" s="27" t="s">
        <v>2898</v>
      </c>
      <c r="Y405" s="23" t="str">
        <f t="shared" si="26"/>
        <v>Modena | Iron</v>
      </c>
      <c r="Z405" s="33">
        <v>2843</v>
      </c>
      <c r="AA405" s="27" t="s">
        <v>1005</v>
      </c>
      <c r="AB405" s="27" t="s">
        <v>264</v>
      </c>
      <c r="AC405" s="27" t="s">
        <v>2910</v>
      </c>
      <c r="AD405" s="23" t="str">
        <f t="shared" si="27"/>
        <v>Rolling Hills | Converse</v>
      </c>
    </row>
    <row r="406" spans="1:30" s="23" customFormat="1">
      <c r="A406" s="33">
        <v>567</v>
      </c>
      <c r="B406" s="27" t="s">
        <v>3072</v>
      </c>
      <c r="C406" s="27" t="s">
        <v>3150</v>
      </c>
      <c r="D406" s="27" t="s">
        <v>339</v>
      </c>
      <c r="E406" s="23" t="str">
        <f t="shared" si="23"/>
        <v>Garfield | Chaffee</v>
      </c>
      <c r="F406" s="33">
        <v>1005</v>
      </c>
      <c r="G406" s="27" t="s">
        <v>1935</v>
      </c>
      <c r="H406" s="27" t="s">
        <v>3364</v>
      </c>
      <c r="I406" s="27" t="s">
        <v>384</v>
      </c>
      <c r="J406" s="23" t="str">
        <f t="shared" si="28"/>
        <v>Geyser | Judith Basin</v>
      </c>
      <c r="K406" s="33">
        <v>1370</v>
      </c>
      <c r="L406" s="27" t="s">
        <v>1911</v>
      </c>
      <c r="M406" s="27" t="s">
        <v>59</v>
      </c>
      <c r="N406" s="27" t="s">
        <v>408</v>
      </c>
      <c r="O406" s="23" t="str">
        <f t="shared" si="24"/>
        <v>Hannover | Morton</v>
      </c>
      <c r="P406" s="33">
        <v>2045</v>
      </c>
      <c r="Q406" s="27" t="s">
        <v>1288</v>
      </c>
      <c r="R406" s="27" t="s">
        <v>188</v>
      </c>
      <c r="S406" s="27" t="s">
        <v>421</v>
      </c>
      <c r="T406" s="23" t="str">
        <f t="shared" si="25"/>
        <v>Grover | Codington</v>
      </c>
      <c r="U406" s="33">
        <v>2475</v>
      </c>
      <c r="V406" s="27" t="s">
        <v>1339</v>
      </c>
      <c r="W406" s="27" t="s">
        <v>227</v>
      </c>
      <c r="X406" s="27" t="s">
        <v>2898</v>
      </c>
      <c r="Y406" s="23" t="str">
        <f t="shared" si="26"/>
        <v>Mona | Juab</v>
      </c>
      <c r="Z406" s="33">
        <v>2811</v>
      </c>
      <c r="AA406" s="27" t="s">
        <v>850</v>
      </c>
      <c r="AB406" s="27" t="s">
        <v>183</v>
      </c>
      <c r="AC406" s="27" t="s">
        <v>2910</v>
      </c>
      <c r="AD406" s="23" t="str">
        <f t="shared" si="27"/>
        <v>Rozet | Campbell</v>
      </c>
    </row>
    <row r="407" spans="1:30" s="23" customFormat="1">
      <c r="A407" s="33">
        <v>308</v>
      </c>
      <c r="B407" s="27" t="s">
        <v>1624</v>
      </c>
      <c r="C407" s="27" t="s">
        <v>3210</v>
      </c>
      <c r="D407" s="27" t="s">
        <v>339</v>
      </c>
      <c r="E407" s="23" t="str">
        <f t="shared" si="23"/>
        <v>Gateway | Mesa</v>
      </c>
      <c r="F407" s="33">
        <v>988</v>
      </c>
      <c r="G407" s="27" t="s">
        <v>1825</v>
      </c>
      <c r="H407" s="27" t="s">
        <v>3352</v>
      </c>
      <c r="I407" s="27" t="s">
        <v>384</v>
      </c>
      <c r="J407" s="23" t="str">
        <f t="shared" si="28"/>
        <v>Gildford | Hill</v>
      </c>
      <c r="K407" s="33">
        <v>1199</v>
      </c>
      <c r="L407" s="27" t="s">
        <v>2478</v>
      </c>
      <c r="M407" s="27" t="s">
        <v>3196</v>
      </c>
      <c r="N407" s="27" t="s">
        <v>408</v>
      </c>
      <c r="O407" s="23" t="str">
        <f t="shared" si="24"/>
        <v>Hansboro | Towner</v>
      </c>
      <c r="P407" s="33">
        <v>2182</v>
      </c>
      <c r="Q407" s="27" t="s">
        <v>2792</v>
      </c>
      <c r="R407" s="27" t="s">
        <v>117</v>
      </c>
      <c r="S407" s="27" t="s">
        <v>421</v>
      </c>
      <c r="T407" s="23" t="str">
        <f t="shared" si="25"/>
        <v>Hamill | Tripp</v>
      </c>
      <c r="U407" s="33">
        <v>2338</v>
      </c>
      <c r="V407" s="27" t="s">
        <v>1792</v>
      </c>
      <c r="W407" s="27" t="s">
        <v>225</v>
      </c>
      <c r="X407" s="27" t="s">
        <v>2898</v>
      </c>
      <c r="Y407" s="23" t="str">
        <f t="shared" si="26"/>
        <v>Monroe | Sevier</v>
      </c>
      <c r="Z407" s="33">
        <v>2831</v>
      </c>
      <c r="AA407" s="27" t="s">
        <v>945</v>
      </c>
      <c r="AB407" s="27" t="s">
        <v>3055</v>
      </c>
      <c r="AC407" s="27" t="s">
        <v>2910</v>
      </c>
      <c r="AD407" s="23" t="str">
        <f t="shared" si="27"/>
        <v>Ryan Park | Carbon</v>
      </c>
    </row>
    <row r="408" spans="1:30" s="23" customFormat="1">
      <c r="A408" s="33">
        <v>240</v>
      </c>
      <c r="B408" s="27" t="s">
        <v>2151</v>
      </c>
      <c r="C408" s="27" t="s">
        <v>3000</v>
      </c>
      <c r="D408" s="27" t="s">
        <v>339</v>
      </c>
      <c r="E408" s="23" t="str">
        <f t="shared" si="23"/>
        <v>Gem Village | La Plata</v>
      </c>
      <c r="F408" s="33">
        <v>1114</v>
      </c>
      <c r="G408" s="27" t="s">
        <v>626</v>
      </c>
      <c r="H408" s="27" t="s">
        <v>3028</v>
      </c>
      <c r="I408" s="27" t="s">
        <v>384</v>
      </c>
      <c r="J408" s="23" t="str">
        <f t="shared" si="28"/>
        <v>Glasgow | Valley</v>
      </c>
      <c r="K408" s="33">
        <v>1445</v>
      </c>
      <c r="L408" s="27" t="s">
        <v>831</v>
      </c>
      <c r="M408" s="27" t="s">
        <v>34</v>
      </c>
      <c r="N408" s="27" t="s">
        <v>408</v>
      </c>
      <c r="O408" s="23" t="str">
        <f t="shared" si="24"/>
        <v>Harlow | Benson</v>
      </c>
      <c r="P408" s="33">
        <v>1820</v>
      </c>
      <c r="Q408" s="27" t="s">
        <v>2686</v>
      </c>
      <c r="R408" s="27" t="s">
        <v>21</v>
      </c>
      <c r="S408" s="27" t="s">
        <v>421</v>
      </c>
      <c r="T408" s="23" t="str">
        <f t="shared" si="25"/>
        <v>Hammer | Roberts</v>
      </c>
      <c r="U408" s="33">
        <v>2298</v>
      </c>
      <c r="V408" s="27" t="s">
        <v>1650</v>
      </c>
      <c r="W408" s="27" t="s">
        <v>3090</v>
      </c>
      <c r="X408" s="27" t="s">
        <v>2898</v>
      </c>
      <c r="Y408" s="23" t="str">
        <f t="shared" si="26"/>
        <v>Montezuma Creek | San Juan</v>
      </c>
      <c r="Z408" s="33">
        <v>2744</v>
      </c>
      <c r="AA408" s="27" t="s">
        <v>1317</v>
      </c>
      <c r="AB408" s="27" t="s">
        <v>258</v>
      </c>
      <c r="AC408" s="27" t="s">
        <v>2910</v>
      </c>
      <c r="AD408" s="23" t="str">
        <f t="shared" si="27"/>
        <v>Saddlestring | Johnson</v>
      </c>
    </row>
    <row r="409" spans="1:30" s="23" customFormat="1">
      <c r="A409" s="33">
        <v>289</v>
      </c>
      <c r="B409" s="27" t="s">
        <v>2324</v>
      </c>
      <c r="C409" s="27" t="s">
        <v>3205</v>
      </c>
      <c r="D409" s="27" t="s">
        <v>339</v>
      </c>
      <c r="E409" s="23" t="str">
        <f t="shared" si="23"/>
        <v>Genoa | Lincoln</v>
      </c>
      <c r="F409" s="33">
        <v>780</v>
      </c>
      <c r="G409" s="27" t="s">
        <v>725</v>
      </c>
      <c r="H409" s="27" t="s">
        <v>3338</v>
      </c>
      <c r="I409" s="27" t="s">
        <v>384</v>
      </c>
      <c r="J409" s="23" t="str">
        <f t="shared" si="28"/>
        <v>Glen | Beaverhead</v>
      </c>
      <c r="K409" s="33">
        <v>1249</v>
      </c>
      <c r="L409" s="27" t="s">
        <v>2621</v>
      </c>
      <c r="M409" s="27" t="s">
        <v>33</v>
      </c>
      <c r="N409" s="27" t="s">
        <v>408</v>
      </c>
      <c r="O409" s="23" t="str">
        <f t="shared" si="24"/>
        <v>Harvey | Wells</v>
      </c>
      <c r="P409" s="33">
        <v>2154</v>
      </c>
      <c r="Q409" s="27" t="s">
        <v>106</v>
      </c>
      <c r="R409" s="27" t="s">
        <v>106</v>
      </c>
      <c r="S409" s="27" t="s">
        <v>421</v>
      </c>
      <c r="T409" s="23" t="str">
        <f t="shared" si="25"/>
        <v>Harding | Harding</v>
      </c>
      <c r="U409" s="33">
        <v>2294</v>
      </c>
      <c r="V409" s="27" t="s">
        <v>1655</v>
      </c>
      <c r="W409" s="27" t="s">
        <v>3090</v>
      </c>
      <c r="X409" s="27" t="s">
        <v>2898</v>
      </c>
      <c r="Y409" s="23" t="str">
        <f t="shared" si="26"/>
        <v>Monticello | San Juan</v>
      </c>
      <c r="Z409" s="33">
        <v>2718</v>
      </c>
      <c r="AA409" s="27" t="s">
        <v>1171</v>
      </c>
      <c r="AB409" s="27" t="s">
        <v>2992</v>
      </c>
      <c r="AC409" s="27" t="s">
        <v>2910</v>
      </c>
      <c r="AD409" s="23" t="str">
        <f t="shared" si="27"/>
        <v>Saint Stephens | Fremont</v>
      </c>
    </row>
    <row r="410" spans="1:30" s="23" customFormat="1">
      <c r="A410" s="33">
        <v>70</v>
      </c>
      <c r="B410" s="27" t="s">
        <v>3154</v>
      </c>
      <c r="C410" s="27" t="s">
        <v>3155</v>
      </c>
      <c r="D410" s="27" t="s">
        <v>339</v>
      </c>
      <c r="E410" s="23" t="str">
        <f t="shared" si="23"/>
        <v>Georgetown | Clear Creek</v>
      </c>
      <c r="F410" s="33">
        <v>889</v>
      </c>
      <c r="G410" s="27" t="s">
        <v>580</v>
      </c>
      <c r="H410" s="27" t="s">
        <v>3280</v>
      </c>
      <c r="I410" s="27" t="s">
        <v>384</v>
      </c>
      <c r="J410" s="23" t="str">
        <f t="shared" si="28"/>
        <v>Glendive | Dawson</v>
      </c>
      <c r="K410" s="33">
        <v>1290</v>
      </c>
      <c r="L410" s="27" t="s">
        <v>1131</v>
      </c>
      <c r="M410" s="27" t="s">
        <v>41</v>
      </c>
      <c r="N410" s="27" t="s">
        <v>408</v>
      </c>
      <c r="O410" s="23" t="str">
        <f t="shared" si="24"/>
        <v>Harwood | Cass</v>
      </c>
      <c r="P410" s="33">
        <v>1943</v>
      </c>
      <c r="Q410" s="27" t="s">
        <v>797</v>
      </c>
      <c r="R410" s="27" t="s">
        <v>3134</v>
      </c>
      <c r="S410" s="27" t="s">
        <v>421</v>
      </c>
      <c r="T410" s="23" t="str">
        <f t="shared" si="25"/>
        <v>Harrington | Bennett</v>
      </c>
      <c r="U410" s="33">
        <v>2998</v>
      </c>
      <c r="V410" s="27" t="s">
        <v>1657</v>
      </c>
      <c r="W410" s="27" t="s">
        <v>3090</v>
      </c>
      <c r="X410" s="27" t="s">
        <v>2898</v>
      </c>
      <c r="Y410" s="23" t="str">
        <f t="shared" si="26"/>
        <v>Monument Valley | San Juan</v>
      </c>
      <c r="Z410" s="33">
        <v>2719</v>
      </c>
      <c r="AA410" s="27" t="s">
        <v>1176</v>
      </c>
      <c r="AB410" s="27" t="s">
        <v>2992</v>
      </c>
      <c r="AC410" s="27" t="s">
        <v>2910</v>
      </c>
      <c r="AD410" s="23" t="str">
        <f t="shared" si="27"/>
        <v>Sand Draw | Fremont</v>
      </c>
    </row>
    <row r="411" spans="1:30" s="23" customFormat="1">
      <c r="A411" s="33">
        <v>551</v>
      </c>
      <c r="B411" s="27" t="s">
        <v>2778</v>
      </c>
      <c r="C411" s="27" t="s">
        <v>3049</v>
      </c>
      <c r="D411" s="27" t="s">
        <v>339</v>
      </c>
      <c r="E411" s="23" t="str">
        <f t="shared" si="23"/>
        <v>Gilcrest | Weld</v>
      </c>
      <c r="F411" s="33">
        <v>1121</v>
      </c>
      <c r="G411" s="27" t="s">
        <v>2800</v>
      </c>
      <c r="H411" s="27" t="s">
        <v>3028</v>
      </c>
      <c r="I411" s="27" t="s">
        <v>384</v>
      </c>
      <c r="J411" s="23" t="str">
        <f t="shared" si="28"/>
        <v>Glentana | Valley</v>
      </c>
      <c r="K411" s="33">
        <v>1429</v>
      </c>
      <c r="L411" s="27" t="s">
        <v>735</v>
      </c>
      <c r="M411" s="27" t="s">
        <v>70</v>
      </c>
      <c r="N411" s="27" t="s">
        <v>408</v>
      </c>
      <c r="O411" s="23" t="str">
        <f t="shared" si="24"/>
        <v>Hastings | Barnes</v>
      </c>
      <c r="P411" s="33">
        <v>2129</v>
      </c>
      <c r="Q411" s="27" t="s">
        <v>2290</v>
      </c>
      <c r="R411" s="27" t="s">
        <v>3205</v>
      </c>
      <c r="S411" s="27" t="s">
        <v>421</v>
      </c>
      <c r="T411" s="23" t="str">
        <f t="shared" si="25"/>
        <v>Harrisburg | Lincoln</v>
      </c>
      <c r="U411" s="33">
        <v>2451</v>
      </c>
      <c r="V411" s="27" t="s">
        <v>3219</v>
      </c>
      <c r="W411" s="27" t="s">
        <v>3219</v>
      </c>
      <c r="X411" s="27" t="s">
        <v>2898</v>
      </c>
      <c r="Y411" s="23" t="str">
        <f t="shared" si="26"/>
        <v>Morgan | Morgan</v>
      </c>
      <c r="Z411" s="33">
        <v>2832</v>
      </c>
      <c r="AA411" s="27" t="s">
        <v>951</v>
      </c>
      <c r="AB411" s="27" t="s">
        <v>3055</v>
      </c>
      <c r="AC411" s="27" t="s">
        <v>2910</v>
      </c>
      <c r="AD411" s="23" t="str">
        <f t="shared" si="27"/>
        <v>Saratoga | Carbon</v>
      </c>
    </row>
    <row r="412" spans="1:30" s="23" customFormat="1">
      <c r="A412" s="33">
        <v>485</v>
      </c>
      <c r="B412" s="27" t="s">
        <v>2780</v>
      </c>
      <c r="C412" s="27" t="s">
        <v>3049</v>
      </c>
      <c r="D412" s="27" t="s">
        <v>339</v>
      </c>
      <c r="E412" s="23" t="str">
        <f t="shared" si="23"/>
        <v>Gill | Weld</v>
      </c>
      <c r="F412" s="33">
        <v>741</v>
      </c>
      <c r="G412" s="27" t="s">
        <v>2495</v>
      </c>
      <c r="H412" s="27" t="s">
        <v>3328</v>
      </c>
      <c r="I412" s="27" t="s">
        <v>384</v>
      </c>
      <c r="J412" s="23" t="str">
        <f t="shared" si="28"/>
        <v>Goldcreek | Powell</v>
      </c>
      <c r="K412" s="33">
        <v>1209</v>
      </c>
      <c r="L412" s="27" t="s">
        <v>2503</v>
      </c>
      <c r="M412" s="27" t="s">
        <v>30</v>
      </c>
      <c r="N412" s="27" t="s">
        <v>408</v>
      </c>
      <c r="O412" s="23" t="str">
        <f t="shared" si="24"/>
        <v>Hatton | Traill</v>
      </c>
      <c r="P412" s="33">
        <v>2178</v>
      </c>
      <c r="Q412" s="27" t="s">
        <v>1601</v>
      </c>
      <c r="R412" s="27" t="s">
        <v>3169</v>
      </c>
      <c r="S412" s="27" t="s">
        <v>421</v>
      </c>
      <c r="T412" s="23" t="str">
        <f t="shared" si="25"/>
        <v>Harrison | Douglas</v>
      </c>
      <c r="U412" s="33">
        <v>2332</v>
      </c>
      <c r="V412" s="27" t="s">
        <v>1720</v>
      </c>
      <c r="W412" s="27" t="s">
        <v>223</v>
      </c>
      <c r="X412" s="27" t="s">
        <v>2898</v>
      </c>
      <c r="Y412" s="23" t="str">
        <f t="shared" si="26"/>
        <v>Moroni | Sanpete</v>
      </c>
      <c r="Z412" s="33">
        <v>2833</v>
      </c>
      <c r="AA412" s="27" t="s">
        <v>957</v>
      </c>
      <c r="AB412" s="27" t="s">
        <v>3055</v>
      </c>
      <c r="AC412" s="27" t="s">
        <v>2910</v>
      </c>
      <c r="AD412" s="23" t="str">
        <f t="shared" si="27"/>
        <v>Savery | Carbon</v>
      </c>
    </row>
    <row r="413" spans="1:30" s="23" customFormat="1">
      <c r="A413" s="33">
        <v>552</v>
      </c>
      <c r="B413" s="27" t="s">
        <v>1511</v>
      </c>
      <c r="C413" s="27" t="s">
        <v>3171</v>
      </c>
      <c r="D413" s="27" t="s">
        <v>339</v>
      </c>
      <c r="E413" s="23" t="str">
        <f t="shared" si="23"/>
        <v>Gilman | Eagle</v>
      </c>
      <c r="F413" s="33">
        <v>783</v>
      </c>
      <c r="G413" s="27" t="s">
        <v>3225</v>
      </c>
      <c r="H413" s="27" t="s">
        <v>3338</v>
      </c>
      <c r="I413" s="27" t="s">
        <v>384</v>
      </c>
      <c r="J413" s="23" t="str">
        <f t="shared" si="28"/>
        <v>Grant | Beaverhead</v>
      </c>
      <c r="K413" s="33">
        <v>1405</v>
      </c>
      <c r="L413" s="27" t="s">
        <v>2359</v>
      </c>
      <c r="M413" s="27" t="s">
        <v>64</v>
      </c>
      <c r="N413" s="27" t="s">
        <v>408</v>
      </c>
      <c r="O413" s="23" t="str">
        <f t="shared" si="24"/>
        <v>Havana | Sargent</v>
      </c>
      <c r="P413" s="33">
        <v>1656</v>
      </c>
      <c r="Q413" s="27" t="s">
        <v>2022</v>
      </c>
      <c r="R413" s="27" t="s">
        <v>110</v>
      </c>
      <c r="S413" s="27" t="s">
        <v>421</v>
      </c>
      <c r="T413" s="23" t="str">
        <f t="shared" si="25"/>
        <v>Harrold | Hughes</v>
      </c>
      <c r="U413" s="33">
        <v>2421</v>
      </c>
      <c r="V413" s="27" t="s">
        <v>1369</v>
      </c>
      <c r="W413" s="27" t="s">
        <v>229</v>
      </c>
      <c r="X413" s="27" t="s">
        <v>2898</v>
      </c>
      <c r="Y413" s="23" t="str">
        <f t="shared" si="26"/>
        <v>Mount Carmel | Kane</v>
      </c>
      <c r="Z413" s="33">
        <v>2844</v>
      </c>
      <c r="AA413" s="27" t="s">
        <v>1011</v>
      </c>
      <c r="AB413" s="27" t="s">
        <v>264</v>
      </c>
      <c r="AC413" s="27" t="s">
        <v>2910</v>
      </c>
      <c r="AD413" s="23" t="str">
        <f t="shared" si="27"/>
        <v>Shawnee | Converse</v>
      </c>
    </row>
    <row r="414" spans="1:30" s="23" customFormat="1">
      <c r="A414" s="33">
        <v>309</v>
      </c>
      <c r="B414" s="27" t="s">
        <v>2373</v>
      </c>
      <c r="C414" s="27" t="s">
        <v>3210</v>
      </c>
      <c r="D414" s="27" t="s">
        <v>339</v>
      </c>
      <c r="E414" s="23" t="str">
        <f t="shared" si="23"/>
        <v>Glade Park | Mesa</v>
      </c>
      <c r="F414" s="33">
        <v>757</v>
      </c>
      <c r="G414" s="27" t="s">
        <v>2530</v>
      </c>
      <c r="H414" s="27" t="s">
        <v>3332</v>
      </c>
      <c r="I414" s="27" t="s">
        <v>384</v>
      </c>
      <c r="J414" s="23" t="str">
        <f t="shared" si="28"/>
        <v>Grantsdale | Ravalli</v>
      </c>
      <c r="K414" s="33">
        <v>1503</v>
      </c>
      <c r="L414" s="27" t="s">
        <v>712</v>
      </c>
      <c r="M414" s="27" t="s">
        <v>338</v>
      </c>
      <c r="N414" s="27" t="s">
        <v>408</v>
      </c>
      <c r="O414" s="23" t="str">
        <f t="shared" si="24"/>
        <v>Haynes | Adams</v>
      </c>
      <c r="P414" s="33">
        <v>1725</v>
      </c>
      <c r="Q414" s="27" t="s">
        <v>2528</v>
      </c>
      <c r="R414" s="27" t="s">
        <v>124</v>
      </c>
      <c r="S414" s="27" t="s">
        <v>421</v>
      </c>
      <c r="T414" s="23" t="str">
        <f t="shared" si="25"/>
        <v>Hartford | Minnehaha</v>
      </c>
      <c r="U414" s="33">
        <v>2322</v>
      </c>
      <c r="V414" s="27" t="s">
        <v>1726</v>
      </c>
      <c r="W414" s="27" t="s">
        <v>223</v>
      </c>
      <c r="X414" s="27" t="s">
        <v>2898</v>
      </c>
      <c r="Y414" s="23" t="str">
        <f t="shared" si="26"/>
        <v>Mount Pleasant | Sanpete</v>
      </c>
      <c r="Z414" s="33">
        <v>2808</v>
      </c>
      <c r="AA414" s="27" t="s">
        <v>833</v>
      </c>
      <c r="AB414" s="27" t="s">
        <v>3014</v>
      </c>
      <c r="AC414" s="27" t="s">
        <v>2910</v>
      </c>
      <c r="AD414" s="23" t="str">
        <f t="shared" si="27"/>
        <v>Shell | Big Horn</v>
      </c>
    </row>
    <row r="415" spans="1:30" s="23" customFormat="1">
      <c r="A415" s="33">
        <v>554</v>
      </c>
      <c r="B415" s="27" t="s">
        <v>2206</v>
      </c>
      <c r="C415" s="27" t="s">
        <v>3201</v>
      </c>
      <c r="D415" s="27" t="s">
        <v>339</v>
      </c>
      <c r="E415" s="23" t="str">
        <f t="shared" si="23"/>
        <v>Glen Haven | Larimer</v>
      </c>
      <c r="F415" s="33">
        <v>3190</v>
      </c>
      <c r="G415" s="27" t="s">
        <v>1419</v>
      </c>
      <c r="H415" s="27" t="s">
        <v>3282</v>
      </c>
      <c r="I415" s="27" t="s">
        <v>384</v>
      </c>
      <c r="J415" s="23" t="str">
        <f t="shared" si="28"/>
        <v>Grass Range | Fergus</v>
      </c>
      <c r="K415" s="33">
        <v>1488</v>
      </c>
      <c r="L415" s="27" t="s">
        <v>1397</v>
      </c>
      <c r="M415" s="27" t="s">
        <v>80</v>
      </c>
      <c r="N415" s="27" t="s">
        <v>408</v>
      </c>
      <c r="O415" s="23" t="str">
        <f t="shared" si="24"/>
        <v>Hazelton | Emmons</v>
      </c>
      <c r="P415" s="33">
        <v>1853</v>
      </c>
      <c r="Q415" s="27" t="s">
        <v>2766</v>
      </c>
      <c r="R415" s="27" t="s">
        <v>149</v>
      </c>
      <c r="S415" s="27" t="s">
        <v>421</v>
      </c>
      <c r="T415" s="23" t="str">
        <f t="shared" si="25"/>
        <v>Hayes | Stanley</v>
      </c>
      <c r="U415" s="33">
        <v>2985</v>
      </c>
      <c r="V415" s="27" t="s">
        <v>1444</v>
      </c>
      <c r="W415" s="27" t="s">
        <v>3219</v>
      </c>
      <c r="X415" s="27" t="s">
        <v>2898</v>
      </c>
      <c r="Y415" s="23" t="str">
        <f t="shared" si="26"/>
        <v>Mountain Green | Morgan</v>
      </c>
      <c r="Z415" s="33">
        <v>2674</v>
      </c>
      <c r="AA415" s="27" t="s">
        <v>3074</v>
      </c>
      <c r="AB415" s="27" t="s">
        <v>3074</v>
      </c>
      <c r="AC415" s="27" t="s">
        <v>2910</v>
      </c>
      <c r="AD415" s="23" t="str">
        <f t="shared" si="27"/>
        <v>Sheridan | Sheridan</v>
      </c>
    </row>
    <row r="416" spans="1:30" s="23" customFormat="1">
      <c r="A416" s="33">
        <v>553</v>
      </c>
      <c r="B416" s="27" t="s">
        <v>856</v>
      </c>
      <c r="C416" s="27" t="s">
        <v>3137</v>
      </c>
      <c r="D416" s="27" t="s">
        <v>339</v>
      </c>
      <c r="E416" s="23" t="str">
        <f t="shared" si="23"/>
        <v>Glendale | Arapahoe</v>
      </c>
      <c r="F416" s="33">
        <v>915</v>
      </c>
      <c r="G416" s="27" t="s">
        <v>1424</v>
      </c>
      <c r="H416" s="27" t="s">
        <v>3282</v>
      </c>
      <c r="I416" s="27" t="s">
        <v>384</v>
      </c>
      <c r="J416" s="23" t="str">
        <f t="shared" si="28"/>
        <v>Grassrange | Fergus</v>
      </c>
      <c r="K416" s="33">
        <v>1314</v>
      </c>
      <c r="L416" s="27" t="s">
        <v>1868</v>
      </c>
      <c r="M416" s="27" t="s">
        <v>46</v>
      </c>
      <c r="N416" s="27" t="s">
        <v>408</v>
      </c>
      <c r="O416" s="23" t="str">
        <f t="shared" si="24"/>
        <v>Hazen | Mercer</v>
      </c>
      <c r="P416" s="33">
        <v>2120</v>
      </c>
      <c r="Q416" s="27" t="s">
        <v>1878</v>
      </c>
      <c r="R416" s="27" t="s">
        <v>202</v>
      </c>
      <c r="S416" s="27" t="s">
        <v>421</v>
      </c>
      <c r="T416" s="23" t="str">
        <f t="shared" si="25"/>
        <v>Hayti | Hamlin</v>
      </c>
      <c r="U416" s="33">
        <v>2364</v>
      </c>
      <c r="V416" s="27" t="s">
        <v>754</v>
      </c>
      <c r="W416" s="27" t="s">
        <v>2957</v>
      </c>
      <c r="X416" s="27" t="s">
        <v>2898</v>
      </c>
      <c r="Y416" s="23" t="str">
        <f t="shared" si="26"/>
        <v>Mountain Home | Duchesne</v>
      </c>
      <c r="Z416" s="33">
        <v>2834</v>
      </c>
      <c r="AA416" s="27" t="s">
        <v>962</v>
      </c>
      <c r="AB416" s="27" t="s">
        <v>3055</v>
      </c>
      <c r="AC416" s="27" t="s">
        <v>2910</v>
      </c>
      <c r="AD416" s="23" t="str">
        <f t="shared" si="27"/>
        <v>Shirley Basin | Carbon</v>
      </c>
    </row>
    <row r="417" spans="1:30" s="23" customFormat="1">
      <c r="A417" s="33">
        <v>2904</v>
      </c>
      <c r="B417" s="27" t="s">
        <v>856</v>
      </c>
      <c r="C417" s="27" t="s">
        <v>3165</v>
      </c>
      <c r="D417" s="27" t="s">
        <v>339</v>
      </c>
      <c r="E417" s="23" t="str">
        <f t="shared" si="23"/>
        <v>Glendale | Denver</v>
      </c>
      <c r="F417" s="33">
        <v>849</v>
      </c>
      <c r="G417" s="27" t="s">
        <v>583</v>
      </c>
      <c r="H417" s="27" t="s">
        <v>3177</v>
      </c>
      <c r="I417" s="27" t="s">
        <v>384</v>
      </c>
      <c r="J417" s="23" t="str">
        <f t="shared" si="28"/>
        <v>Great Falls | Cascade</v>
      </c>
      <c r="K417" s="33">
        <v>1250</v>
      </c>
      <c r="L417" s="27" t="s">
        <v>2623</v>
      </c>
      <c r="M417" s="27" t="s">
        <v>33</v>
      </c>
      <c r="N417" s="27" t="s">
        <v>408</v>
      </c>
      <c r="O417" s="23" t="str">
        <f t="shared" si="24"/>
        <v>Heaton | Wells</v>
      </c>
      <c r="P417" s="33">
        <v>1770</v>
      </c>
      <c r="Q417" s="27" t="s">
        <v>132</v>
      </c>
      <c r="R417" s="27" t="s">
        <v>133</v>
      </c>
      <c r="S417" s="27" t="s">
        <v>421</v>
      </c>
      <c r="T417" s="23" t="str">
        <f t="shared" si="25"/>
        <v>Hayward | Pennington</v>
      </c>
      <c r="U417" s="33">
        <v>2559</v>
      </c>
      <c r="V417" s="27" t="s">
        <v>1545</v>
      </c>
      <c r="W417" s="27" t="s">
        <v>242</v>
      </c>
      <c r="X417" s="27" t="s">
        <v>2898</v>
      </c>
      <c r="Y417" s="23" t="str">
        <f t="shared" si="26"/>
        <v>Murray | Salt Lake</v>
      </c>
      <c r="Z417" s="33">
        <v>2720</v>
      </c>
      <c r="AA417" s="27" t="s">
        <v>1181</v>
      </c>
      <c r="AB417" s="27" t="s">
        <v>2992</v>
      </c>
      <c r="AC417" s="27" t="s">
        <v>2910</v>
      </c>
      <c r="AD417" s="23" t="str">
        <f t="shared" si="27"/>
        <v>Shoshoni | Fremont</v>
      </c>
    </row>
    <row r="418" spans="1:30" s="23" customFormat="1">
      <c r="A418" s="33">
        <v>162</v>
      </c>
      <c r="B418" s="27" t="s">
        <v>1732</v>
      </c>
      <c r="C418" s="27" t="s">
        <v>3072</v>
      </c>
      <c r="D418" s="27" t="s">
        <v>339</v>
      </c>
      <c r="E418" s="23" t="str">
        <f t="shared" si="23"/>
        <v>Glenwood Springs | Garfield</v>
      </c>
      <c r="F418" s="33">
        <v>675</v>
      </c>
      <c r="G418" s="27" t="s">
        <v>2335</v>
      </c>
      <c r="H418" s="27" t="s">
        <v>3273</v>
      </c>
      <c r="I418" s="27" t="s">
        <v>384</v>
      </c>
      <c r="J418" s="23" t="str">
        <f t="shared" si="28"/>
        <v>Greenough | Missoula</v>
      </c>
      <c r="K418" s="33">
        <v>1371</v>
      </c>
      <c r="L418" s="27" t="s">
        <v>1915</v>
      </c>
      <c r="M418" s="27" t="s">
        <v>59</v>
      </c>
      <c r="N418" s="27" t="s">
        <v>408</v>
      </c>
      <c r="O418" s="23" t="str">
        <f t="shared" si="24"/>
        <v>Hebron | Morton</v>
      </c>
      <c r="P418" s="33">
        <v>2121</v>
      </c>
      <c r="Q418" s="27" t="s">
        <v>1884</v>
      </c>
      <c r="R418" s="27" t="s">
        <v>202</v>
      </c>
      <c r="S418" s="27" t="s">
        <v>421</v>
      </c>
      <c r="T418" s="23" t="str">
        <f t="shared" si="25"/>
        <v>Hazel | Hamlin</v>
      </c>
      <c r="U418" s="33">
        <v>2373</v>
      </c>
      <c r="V418" s="27" t="s">
        <v>1114</v>
      </c>
      <c r="W418" s="27" t="s">
        <v>2957</v>
      </c>
      <c r="X418" s="27" t="s">
        <v>2898</v>
      </c>
      <c r="Y418" s="23" t="str">
        <f t="shared" si="26"/>
        <v>Myton | Duchesne</v>
      </c>
      <c r="Z418" s="33">
        <v>2835</v>
      </c>
      <c r="AA418" s="27" t="s">
        <v>968</v>
      </c>
      <c r="AB418" s="27" t="s">
        <v>3055</v>
      </c>
      <c r="AC418" s="27" t="s">
        <v>2910</v>
      </c>
      <c r="AD418" s="23" t="str">
        <f t="shared" si="27"/>
        <v>Sinclair | Carbon</v>
      </c>
    </row>
    <row r="419" spans="1:30" s="23" customFormat="1">
      <c r="A419" s="33">
        <v>555</v>
      </c>
      <c r="B419" s="27" t="s">
        <v>1000</v>
      </c>
      <c r="C419" s="27" t="s">
        <v>3147</v>
      </c>
      <c r="D419" s="27" t="s">
        <v>339</v>
      </c>
      <c r="E419" s="23" t="str">
        <f t="shared" si="23"/>
        <v>Gold Hill | Boulder</v>
      </c>
      <c r="F419" s="33">
        <v>1070</v>
      </c>
      <c r="G419" s="27" t="s">
        <v>2714</v>
      </c>
      <c r="H419" s="27" t="s">
        <v>3276</v>
      </c>
      <c r="I419" s="27" t="s">
        <v>384</v>
      </c>
      <c r="J419" s="23" t="str">
        <f t="shared" si="28"/>
        <v>Gregson | Silver Bow</v>
      </c>
      <c r="K419" s="33">
        <v>1529</v>
      </c>
      <c r="L419" s="27" t="s">
        <v>1518</v>
      </c>
      <c r="M419" s="27" t="s">
        <v>3225</v>
      </c>
      <c r="N419" s="27" t="s">
        <v>408</v>
      </c>
      <c r="O419" s="23" t="str">
        <f t="shared" si="24"/>
        <v>Heil | Grant</v>
      </c>
      <c r="P419" s="33">
        <v>1984</v>
      </c>
      <c r="Q419" s="27" t="s">
        <v>955</v>
      </c>
      <c r="R419" s="27" t="s">
        <v>147</v>
      </c>
      <c r="S419" s="27" t="s">
        <v>421</v>
      </c>
      <c r="T419" s="23" t="str">
        <f t="shared" si="25"/>
        <v>Hecla | Brown</v>
      </c>
      <c r="U419" s="33">
        <v>2355</v>
      </c>
      <c r="V419" s="27" t="s">
        <v>1201</v>
      </c>
      <c r="W419" s="27" t="s">
        <v>2959</v>
      </c>
      <c r="X419" s="27" t="s">
        <v>2898</v>
      </c>
      <c r="Y419" s="23" t="str">
        <f t="shared" si="26"/>
        <v>Naples | Uintah</v>
      </c>
      <c r="Z419" s="33">
        <v>2661</v>
      </c>
      <c r="AA419" s="27" t="s">
        <v>1642</v>
      </c>
      <c r="AB419" s="27" t="s">
        <v>193</v>
      </c>
      <c r="AC419" s="27" t="s">
        <v>2910</v>
      </c>
      <c r="AD419" s="23" t="str">
        <f t="shared" si="27"/>
        <v>Slater | Platte</v>
      </c>
    </row>
    <row r="420" spans="1:30" s="23" customFormat="1">
      <c r="A420" s="33">
        <v>209</v>
      </c>
      <c r="B420" s="27" t="s">
        <v>2024</v>
      </c>
      <c r="C420" s="27" t="s">
        <v>3194</v>
      </c>
      <c r="D420" s="27" t="s">
        <v>339</v>
      </c>
      <c r="E420" s="23" t="str">
        <f t="shared" si="23"/>
        <v>Golden | Jefferson</v>
      </c>
      <c r="F420" s="33">
        <v>1083</v>
      </c>
      <c r="G420" s="27" t="s">
        <v>2743</v>
      </c>
      <c r="H420" s="27" t="s">
        <v>9</v>
      </c>
      <c r="I420" s="27" t="s">
        <v>384</v>
      </c>
      <c r="J420" s="23" t="str">
        <f t="shared" si="28"/>
        <v>Greycliff | Sweet Grass</v>
      </c>
      <c r="K420" s="33">
        <v>1582</v>
      </c>
      <c r="L420" s="27" t="s">
        <v>2092</v>
      </c>
      <c r="M420" s="27" t="s">
        <v>96</v>
      </c>
      <c r="N420" s="27" t="s">
        <v>408</v>
      </c>
      <c r="O420" s="23" t="str">
        <f t="shared" si="24"/>
        <v>Hensel | Pembina</v>
      </c>
      <c r="P420" s="33">
        <v>2046</v>
      </c>
      <c r="Q420" s="27" t="s">
        <v>1293</v>
      </c>
      <c r="R420" s="27" t="s">
        <v>188</v>
      </c>
      <c r="S420" s="27" t="s">
        <v>421</v>
      </c>
      <c r="T420" s="23" t="str">
        <f t="shared" si="25"/>
        <v>Henry | Codington</v>
      </c>
      <c r="U420" s="33">
        <v>2374</v>
      </c>
      <c r="V420" s="27" t="s">
        <v>1119</v>
      </c>
      <c r="W420" s="27" t="s">
        <v>2957</v>
      </c>
      <c r="X420" s="27" t="s">
        <v>2898</v>
      </c>
      <c r="Y420" s="23" t="str">
        <f t="shared" si="26"/>
        <v>Neola | Duchesne</v>
      </c>
      <c r="Z420" s="33">
        <v>2775</v>
      </c>
      <c r="AA420" s="27" t="s">
        <v>1454</v>
      </c>
      <c r="AB420" s="27" t="s">
        <v>3205</v>
      </c>
      <c r="AC420" s="27" t="s">
        <v>2910</v>
      </c>
      <c r="AD420" s="23" t="str">
        <f t="shared" si="27"/>
        <v>Smoot | Lincoln</v>
      </c>
    </row>
    <row r="421" spans="1:30" s="23" customFormat="1">
      <c r="A421" s="33">
        <v>556</v>
      </c>
      <c r="B421" s="27" t="s">
        <v>2782</v>
      </c>
      <c r="C421" s="27" t="s">
        <v>3049</v>
      </c>
      <c r="D421" s="27" t="s">
        <v>339</v>
      </c>
      <c r="E421" s="23" t="str">
        <f t="shared" si="23"/>
        <v>Gowandas | Weld</v>
      </c>
      <c r="F421" s="33">
        <v>978</v>
      </c>
      <c r="G421" s="27" t="s">
        <v>1791</v>
      </c>
      <c r="H421" s="27" t="s">
        <v>3151</v>
      </c>
      <c r="I421" s="27" t="s">
        <v>384</v>
      </c>
      <c r="J421" s="23" t="str">
        <f t="shared" si="28"/>
        <v>Hall | Granite</v>
      </c>
      <c r="K421" s="33">
        <v>1571</v>
      </c>
      <c r="L421" s="27" t="s">
        <v>2051</v>
      </c>
      <c r="M421" s="27" t="s">
        <v>94</v>
      </c>
      <c r="N421" s="27" t="s">
        <v>408</v>
      </c>
      <c r="O421" s="23" t="str">
        <f t="shared" si="24"/>
        <v>Hensler | Oliver</v>
      </c>
      <c r="P421" s="33">
        <v>1683</v>
      </c>
      <c r="Q421" s="27" t="s">
        <v>2419</v>
      </c>
      <c r="R421" s="27" t="s">
        <v>115</v>
      </c>
      <c r="S421" s="27" t="s">
        <v>421</v>
      </c>
      <c r="T421" s="23" t="str">
        <f t="shared" si="25"/>
        <v>Hereford | Meade</v>
      </c>
      <c r="U421" s="33">
        <v>2411</v>
      </c>
      <c r="V421" s="27" t="s">
        <v>226</v>
      </c>
      <c r="W421" s="27" t="s">
        <v>227</v>
      </c>
      <c r="X421" s="27" t="s">
        <v>2898</v>
      </c>
      <c r="Y421" s="23" t="str">
        <f t="shared" si="26"/>
        <v>Nephi | Juab</v>
      </c>
      <c r="Z421" s="33">
        <v>2721</v>
      </c>
      <c r="AA421" s="27" t="s">
        <v>1187</v>
      </c>
      <c r="AB421" s="27" t="s">
        <v>2992</v>
      </c>
      <c r="AC421" s="27" t="s">
        <v>2910</v>
      </c>
      <c r="AD421" s="23" t="str">
        <f t="shared" si="27"/>
        <v>South Pass City | Fremont</v>
      </c>
    </row>
    <row r="422" spans="1:30" s="23" customFormat="1">
      <c r="A422" s="33">
        <v>399</v>
      </c>
      <c r="B422" s="27" t="s">
        <v>2580</v>
      </c>
      <c r="C422" s="27" t="s">
        <v>3230</v>
      </c>
      <c r="D422" s="27" t="s">
        <v>339</v>
      </c>
      <c r="E422" s="23" t="str">
        <f t="shared" si="23"/>
        <v>Granada | Prowers</v>
      </c>
      <c r="F422" s="33">
        <v>758</v>
      </c>
      <c r="G422" s="27" t="s">
        <v>2407</v>
      </c>
      <c r="H422" s="27" t="s">
        <v>3332</v>
      </c>
      <c r="I422" s="27" t="s">
        <v>384</v>
      </c>
      <c r="J422" s="23" t="str">
        <f t="shared" si="28"/>
        <v>Hamilton | Ravalli</v>
      </c>
      <c r="K422" s="33">
        <v>1291</v>
      </c>
      <c r="L422" s="27" t="s">
        <v>1148</v>
      </c>
      <c r="M422" s="27" t="s">
        <v>41</v>
      </c>
      <c r="N422" s="27" t="s">
        <v>408</v>
      </c>
      <c r="O422" s="23" t="str">
        <f t="shared" si="24"/>
        <v>Hickson | Cass</v>
      </c>
      <c r="P422" s="33">
        <v>1946</v>
      </c>
      <c r="Q422" s="27" t="s">
        <v>1404</v>
      </c>
      <c r="R422" s="27" t="s">
        <v>3162</v>
      </c>
      <c r="S422" s="27" t="s">
        <v>421</v>
      </c>
      <c r="T422" s="23" t="str">
        <f t="shared" si="25"/>
        <v>Hermosa | Custer</v>
      </c>
      <c r="U422" s="33">
        <v>2510</v>
      </c>
      <c r="V422" s="27" t="s">
        <v>2205</v>
      </c>
      <c r="W422" s="27" t="s">
        <v>3250</v>
      </c>
      <c r="X422" s="27" t="s">
        <v>2898</v>
      </c>
      <c r="Y422" s="23" t="str">
        <f t="shared" si="26"/>
        <v>New Harmony | Washington</v>
      </c>
      <c r="Z422" s="33">
        <v>2675</v>
      </c>
      <c r="AA422" s="27" t="s">
        <v>1706</v>
      </c>
      <c r="AB422" s="27" t="s">
        <v>3074</v>
      </c>
      <c r="AC422" s="27" t="s">
        <v>2910</v>
      </c>
      <c r="AD422" s="23" t="str">
        <f t="shared" si="27"/>
        <v>Story | Sheridan</v>
      </c>
    </row>
    <row r="423" spans="1:30" s="23" customFormat="1">
      <c r="A423" s="33">
        <v>174</v>
      </c>
      <c r="B423" s="27" t="s">
        <v>1798</v>
      </c>
      <c r="C423" s="27" t="s">
        <v>3184</v>
      </c>
      <c r="D423" s="27" t="s">
        <v>339</v>
      </c>
      <c r="E423" s="23" t="str">
        <f t="shared" si="23"/>
        <v>Granby | Grand</v>
      </c>
      <c r="F423" s="33">
        <v>832</v>
      </c>
      <c r="G423" s="27" t="s">
        <v>1022</v>
      </c>
      <c r="H423" s="27" t="s">
        <v>3347</v>
      </c>
      <c r="I423" s="27" t="s">
        <v>384</v>
      </c>
      <c r="J423" s="23" t="str">
        <f t="shared" si="28"/>
        <v>Hammond | Carter</v>
      </c>
      <c r="K423" s="33">
        <v>1210</v>
      </c>
      <c r="L423" s="27" t="s">
        <v>2506</v>
      </c>
      <c r="M423" s="27" t="s">
        <v>30</v>
      </c>
      <c r="N423" s="27" t="s">
        <v>408</v>
      </c>
      <c r="O423" s="23" t="str">
        <f t="shared" si="24"/>
        <v>Hillsboro | Traill</v>
      </c>
      <c r="P423" s="33">
        <v>2032</v>
      </c>
      <c r="Q423" s="27" t="s">
        <v>1100</v>
      </c>
      <c r="R423" s="27" t="s">
        <v>183</v>
      </c>
      <c r="S423" s="27" t="s">
        <v>421</v>
      </c>
      <c r="T423" s="23" t="str">
        <f t="shared" si="25"/>
        <v>Herreid | Campbell</v>
      </c>
      <c r="U423" s="33">
        <v>2541</v>
      </c>
      <c r="V423" s="27" t="s">
        <v>1306</v>
      </c>
      <c r="W423" s="27" t="s">
        <v>240</v>
      </c>
      <c r="X423" s="27" t="s">
        <v>2898</v>
      </c>
      <c r="Y423" s="23" t="str">
        <f t="shared" si="26"/>
        <v>Newcastle | Iron</v>
      </c>
      <c r="Z423" s="33">
        <v>2855</v>
      </c>
      <c r="AA423" s="27" t="s">
        <v>1068</v>
      </c>
      <c r="AB423" s="27" t="s">
        <v>3208</v>
      </c>
      <c r="AC423" s="27" t="s">
        <v>2910</v>
      </c>
      <c r="AD423" s="23" t="str">
        <f t="shared" si="27"/>
        <v>Sundance | Crook</v>
      </c>
    </row>
    <row r="424" spans="1:30" s="23" customFormat="1">
      <c r="A424" s="33">
        <v>310</v>
      </c>
      <c r="B424" s="27" t="s">
        <v>545</v>
      </c>
      <c r="C424" s="27" t="s">
        <v>3210</v>
      </c>
      <c r="D424" s="27" t="s">
        <v>339</v>
      </c>
      <c r="E424" s="23" t="str">
        <f t="shared" si="23"/>
        <v>Grand Junction | Mesa</v>
      </c>
      <c r="F424" s="33">
        <v>911</v>
      </c>
      <c r="G424" s="27" t="s">
        <v>1429</v>
      </c>
      <c r="H424" s="27" t="s">
        <v>3282</v>
      </c>
      <c r="I424" s="27" t="s">
        <v>384</v>
      </c>
      <c r="J424" s="23" t="str">
        <f t="shared" si="28"/>
        <v>Hanover | Fergus</v>
      </c>
      <c r="K424" s="33">
        <v>1517</v>
      </c>
      <c r="L424" s="27" t="s">
        <v>1461</v>
      </c>
      <c r="M424" s="27" t="s">
        <v>84</v>
      </c>
      <c r="N424" s="27" t="s">
        <v>408</v>
      </c>
      <c r="O424" s="23" t="str">
        <f t="shared" si="24"/>
        <v>Honeyford | Grand Forks</v>
      </c>
      <c r="P424" s="33">
        <v>2097</v>
      </c>
      <c r="Q424" s="27" t="s">
        <v>1810</v>
      </c>
      <c r="R424" s="27" t="s">
        <v>196</v>
      </c>
      <c r="S424" s="27" t="s">
        <v>421</v>
      </c>
      <c r="T424" s="23" t="str">
        <f t="shared" si="25"/>
        <v>Herrick | Gregory</v>
      </c>
      <c r="U424" s="33">
        <v>2211</v>
      </c>
      <c r="V424" s="27" t="s">
        <v>890</v>
      </c>
      <c r="W424" s="27" t="s">
        <v>3001</v>
      </c>
      <c r="X424" s="27" t="s">
        <v>2898</v>
      </c>
      <c r="Y424" s="23" t="str">
        <f t="shared" si="26"/>
        <v>Newton | Cache</v>
      </c>
      <c r="Z424" s="33">
        <v>2662</v>
      </c>
      <c r="AA424" s="27" t="s">
        <v>1646</v>
      </c>
      <c r="AB424" s="27" t="s">
        <v>193</v>
      </c>
      <c r="AC424" s="27" t="s">
        <v>2910</v>
      </c>
      <c r="AD424" s="23" t="str">
        <f t="shared" si="27"/>
        <v>Sunrise | Platte</v>
      </c>
    </row>
    <row r="425" spans="1:30" s="23" customFormat="1">
      <c r="A425" s="33">
        <v>175</v>
      </c>
      <c r="B425" s="27" t="s">
        <v>1802</v>
      </c>
      <c r="C425" s="27" t="s">
        <v>3184</v>
      </c>
      <c r="D425" s="27" t="s">
        <v>339</v>
      </c>
      <c r="E425" s="23" t="str">
        <f t="shared" si="23"/>
        <v>Grand Lake | Grand</v>
      </c>
      <c r="F425" s="33">
        <v>628</v>
      </c>
      <c r="G425" s="27" t="s">
        <v>2145</v>
      </c>
      <c r="H425" s="27" t="s">
        <v>3205</v>
      </c>
      <c r="I425" s="27" t="s">
        <v>384</v>
      </c>
      <c r="J425" s="23" t="str">
        <f t="shared" si="28"/>
        <v>Happy's Inn | Lincoln</v>
      </c>
      <c r="K425" s="33">
        <v>1223</v>
      </c>
      <c r="L425" s="27" t="s">
        <v>2546</v>
      </c>
      <c r="M425" s="27" t="s">
        <v>3142</v>
      </c>
      <c r="N425" s="27" t="s">
        <v>408</v>
      </c>
      <c r="O425" s="23" t="str">
        <f t="shared" si="24"/>
        <v>Hoople | Walsh</v>
      </c>
      <c r="P425" s="33">
        <v>1751</v>
      </c>
      <c r="Q425" s="27" t="s">
        <v>2174</v>
      </c>
      <c r="R425" s="27" t="s">
        <v>129</v>
      </c>
      <c r="S425" s="27" t="s">
        <v>421</v>
      </c>
      <c r="T425" s="23" t="str">
        <f t="shared" si="25"/>
        <v>Hetland | Kingsbury</v>
      </c>
      <c r="U425" s="33">
        <v>2217</v>
      </c>
      <c r="V425" s="27" t="s">
        <v>895</v>
      </c>
      <c r="W425" s="27" t="s">
        <v>3001</v>
      </c>
      <c r="X425" s="27" t="s">
        <v>2898</v>
      </c>
      <c r="Y425" s="23" t="str">
        <f t="shared" si="26"/>
        <v>Nibley | Cache</v>
      </c>
      <c r="Z425" s="33">
        <v>2698</v>
      </c>
      <c r="AA425" s="27" t="s">
        <v>1073</v>
      </c>
      <c r="AB425" s="27" t="s">
        <v>254</v>
      </c>
      <c r="AC425" s="27" t="s">
        <v>2910</v>
      </c>
      <c r="AD425" s="23" t="str">
        <f t="shared" si="27"/>
        <v>Superior | Sweetwater</v>
      </c>
    </row>
    <row r="426" spans="1:30" s="23" customFormat="1">
      <c r="A426" s="33">
        <v>56</v>
      </c>
      <c r="B426" s="27" t="s">
        <v>3151</v>
      </c>
      <c r="C426" s="27" t="s">
        <v>3150</v>
      </c>
      <c r="D426" s="27" t="s">
        <v>339</v>
      </c>
      <c r="E426" s="23" t="str">
        <f t="shared" si="23"/>
        <v>Granite | Chaffee</v>
      </c>
      <c r="F426" s="33">
        <v>788</v>
      </c>
      <c r="G426" s="27" t="s">
        <v>3339</v>
      </c>
      <c r="H426" s="27" t="s">
        <v>3014</v>
      </c>
      <c r="I426" s="27" t="s">
        <v>384</v>
      </c>
      <c r="J426" s="23" t="str">
        <f t="shared" si="28"/>
        <v>Hardin | Big Horn</v>
      </c>
      <c r="K426" s="33">
        <v>1181</v>
      </c>
      <c r="L426" s="27" t="s">
        <v>2428</v>
      </c>
      <c r="M426" s="27" t="s">
        <v>25</v>
      </c>
      <c r="N426" s="27" t="s">
        <v>408</v>
      </c>
      <c r="O426" s="23" t="str">
        <f t="shared" si="24"/>
        <v>Hope | Steele</v>
      </c>
      <c r="P426" s="33">
        <v>1660</v>
      </c>
      <c r="Q426" s="27" t="s">
        <v>2067</v>
      </c>
      <c r="R426" s="27" t="s">
        <v>112</v>
      </c>
      <c r="S426" s="27" t="s">
        <v>421</v>
      </c>
      <c r="T426" s="23" t="str">
        <f t="shared" si="25"/>
        <v>Highmore | Hyde</v>
      </c>
      <c r="U426" s="33">
        <v>2214</v>
      </c>
      <c r="V426" s="27" t="s">
        <v>899</v>
      </c>
      <c r="W426" s="27" t="s">
        <v>3001</v>
      </c>
      <c r="X426" s="27" t="s">
        <v>2898</v>
      </c>
      <c r="Y426" s="23" t="str">
        <f t="shared" si="26"/>
        <v>North Logan | Cache</v>
      </c>
      <c r="Z426" s="33">
        <v>2745</v>
      </c>
      <c r="AA426" s="27" t="s">
        <v>1321</v>
      </c>
      <c r="AB426" s="27" t="s">
        <v>258</v>
      </c>
      <c r="AC426" s="27" t="s">
        <v>2910</v>
      </c>
      <c r="AD426" s="23" t="str">
        <f t="shared" si="27"/>
        <v>Sussex | Johnson</v>
      </c>
    </row>
    <row r="427" spans="1:30" s="23" customFormat="1">
      <c r="A427" s="33">
        <v>380</v>
      </c>
      <c r="B427" s="27" t="s">
        <v>3225</v>
      </c>
      <c r="C427" s="27" t="s">
        <v>3224</v>
      </c>
      <c r="D427" s="27" t="s">
        <v>339</v>
      </c>
      <c r="E427" s="23" t="str">
        <f t="shared" si="23"/>
        <v>Grant | Park</v>
      </c>
      <c r="F427" s="33">
        <v>800</v>
      </c>
      <c r="G427" s="27" t="s">
        <v>857</v>
      </c>
      <c r="H427" s="27" t="s">
        <v>3341</v>
      </c>
      <c r="I427" s="27" t="s">
        <v>384</v>
      </c>
      <c r="J427" s="23" t="str">
        <f t="shared" si="28"/>
        <v>Harlem | Blaine</v>
      </c>
      <c r="K427" s="33">
        <v>1292</v>
      </c>
      <c r="L427" s="27" t="s">
        <v>1153</v>
      </c>
      <c r="M427" s="27" t="s">
        <v>41</v>
      </c>
      <c r="N427" s="27" t="s">
        <v>408</v>
      </c>
      <c r="O427" s="23" t="str">
        <f t="shared" si="24"/>
        <v>Horace city | Cass</v>
      </c>
      <c r="P427" s="33">
        <v>1781</v>
      </c>
      <c r="Q427" s="27" t="s">
        <v>2594</v>
      </c>
      <c r="R427" s="27" t="s">
        <v>133</v>
      </c>
      <c r="S427" s="27" t="s">
        <v>421</v>
      </c>
      <c r="T427" s="23" t="str">
        <f t="shared" si="25"/>
        <v>Hill City | Pennington</v>
      </c>
      <c r="U427" s="33">
        <v>2534</v>
      </c>
      <c r="V427" s="27" t="s">
        <v>2291</v>
      </c>
      <c r="W427" s="27" t="s">
        <v>238</v>
      </c>
      <c r="X427" s="27" t="s">
        <v>2898</v>
      </c>
      <c r="Y427" s="23" t="str">
        <f t="shared" si="26"/>
        <v>North Odgen | Weber</v>
      </c>
      <c r="Z427" s="33">
        <v>2722</v>
      </c>
      <c r="AA427" s="27" t="s">
        <v>1190</v>
      </c>
      <c r="AB427" s="27" t="s">
        <v>2992</v>
      </c>
      <c r="AC427" s="27" t="s">
        <v>2910</v>
      </c>
      <c r="AD427" s="23" t="str">
        <f t="shared" si="27"/>
        <v>Sweetwater Station | Fremont</v>
      </c>
    </row>
    <row r="428" spans="1:30" s="23" customFormat="1">
      <c r="A428" s="33">
        <v>557</v>
      </c>
      <c r="B428" s="27" t="s">
        <v>2784</v>
      </c>
      <c r="C428" s="27" t="s">
        <v>3049</v>
      </c>
      <c r="D428" s="27" t="s">
        <v>339</v>
      </c>
      <c r="E428" s="23" t="str">
        <f t="shared" si="23"/>
        <v>Greeley | Weld</v>
      </c>
      <c r="F428" s="33">
        <v>1125</v>
      </c>
      <c r="G428" s="27" t="s">
        <v>2822</v>
      </c>
      <c r="H428" s="27" t="s">
        <v>18</v>
      </c>
      <c r="I428" s="27" t="s">
        <v>384</v>
      </c>
      <c r="J428" s="23" t="str">
        <f t="shared" si="28"/>
        <v>Harlowton | Wheatland</v>
      </c>
      <c r="K428" s="33">
        <v>1307</v>
      </c>
      <c r="L428" s="27" t="s">
        <v>1222</v>
      </c>
      <c r="M428" s="27" t="s">
        <v>45</v>
      </c>
      <c r="N428" s="27" t="s">
        <v>408</v>
      </c>
      <c r="O428" s="23" t="str">
        <f t="shared" si="24"/>
        <v>Hove Mobile Park | Cavalier</v>
      </c>
      <c r="P428" s="33">
        <v>1665</v>
      </c>
      <c r="Q428" s="27" t="s">
        <v>2343</v>
      </c>
      <c r="R428" s="27" t="s">
        <v>3258</v>
      </c>
      <c r="S428" s="27" t="s">
        <v>421</v>
      </c>
      <c r="T428" s="23" t="str">
        <f t="shared" si="25"/>
        <v>Hillhead | Marshall</v>
      </c>
      <c r="U428" s="33">
        <v>2594</v>
      </c>
      <c r="V428" s="27" t="s">
        <v>1033</v>
      </c>
      <c r="W428" s="27" t="s">
        <v>155</v>
      </c>
      <c r="X428" s="27" t="s">
        <v>2898</v>
      </c>
      <c r="Y428" s="23" t="str">
        <f t="shared" si="26"/>
        <v>North Salt Lake | Davis</v>
      </c>
      <c r="Z428" s="33">
        <v>2874</v>
      </c>
      <c r="AA428" s="27" t="s">
        <v>266</v>
      </c>
      <c r="AB428" s="27" t="s">
        <v>267</v>
      </c>
      <c r="AC428" s="27" t="s">
        <v>2910</v>
      </c>
      <c r="AD428" s="23" t="str">
        <f t="shared" si="27"/>
        <v>Ten Sleep | Washakie</v>
      </c>
    </row>
    <row r="429" spans="1:30" s="23" customFormat="1">
      <c r="A429" s="33">
        <v>141</v>
      </c>
      <c r="B429" s="27" t="s">
        <v>1593</v>
      </c>
      <c r="C429" s="27" t="s">
        <v>3176</v>
      </c>
      <c r="D429" s="27" t="s">
        <v>339</v>
      </c>
      <c r="E429" s="23" t="str">
        <f t="shared" si="23"/>
        <v>Green Mountain Falls | El Paso</v>
      </c>
      <c r="F429" s="33">
        <v>652</v>
      </c>
      <c r="G429" s="27" t="s">
        <v>1601</v>
      </c>
      <c r="H429" s="27" t="s">
        <v>3268</v>
      </c>
      <c r="I429" s="27" t="s">
        <v>384</v>
      </c>
      <c r="J429" s="23" t="str">
        <f t="shared" si="28"/>
        <v>Harrison | Madison</v>
      </c>
      <c r="K429" s="33">
        <v>1372</v>
      </c>
      <c r="L429" s="27" t="s">
        <v>1920</v>
      </c>
      <c r="M429" s="27" t="s">
        <v>59</v>
      </c>
      <c r="N429" s="27" t="s">
        <v>408</v>
      </c>
      <c r="O429" s="23" t="str">
        <f t="shared" si="24"/>
        <v>Huff | Morton</v>
      </c>
      <c r="P429" s="33">
        <v>1650</v>
      </c>
      <c r="Q429" s="27" t="s">
        <v>107</v>
      </c>
      <c r="R429" s="27" t="s">
        <v>108</v>
      </c>
      <c r="S429" s="27" t="s">
        <v>421</v>
      </c>
      <c r="T429" s="23" t="str">
        <f t="shared" si="25"/>
        <v>Hillsview | McPherson</v>
      </c>
      <c r="U429" s="33">
        <v>2443</v>
      </c>
      <c r="V429" s="27" t="s">
        <v>1422</v>
      </c>
      <c r="W429" s="27" t="s">
        <v>230</v>
      </c>
      <c r="X429" s="27" t="s">
        <v>2898</v>
      </c>
      <c r="Y429" s="23" t="str">
        <f t="shared" si="26"/>
        <v>Oak City | Millard</v>
      </c>
      <c r="Z429" s="33">
        <v>2707</v>
      </c>
      <c r="AA429" s="27" t="s">
        <v>1857</v>
      </c>
      <c r="AB429" s="27" t="s">
        <v>3080</v>
      </c>
      <c r="AC429" s="27" t="s">
        <v>2910</v>
      </c>
      <c r="AD429" s="23" t="str">
        <f t="shared" si="27"/>
        <v>Teton Village | Teton</v>
      </c>
    </row>
    <row r="430" spans="1:30" s="23" customFormat="1">
      <c r="A430" s="33">
        <v>2948</v>
      </c>
      <c r="B430" s="27" t="s">
        <v>1593</v>
      </c>
      <c r="C430" s="27" t="s">
        <v>3247</v>
      </c>
      <c r="D430" s="27" t="s">
        <v>339</v>
      </c>
      <c r="E430" s="23" t="str">
        <f t="shared" si="23"/>
        <v>Green Mountain Falls | Teller</v>
      </c>
      <c r="F430" s="33">
        <v>1047</v>
      </c>
      <c r="G430" s="27" t="s">
        <v>2647</v>
      </c>
      <c r="H430" s="27" t="s">
        <v>0</v>
      </c>
      <c r="I430" s="27" t="s">
        <v>384</v>
      </c>
      <c r="J430" s="23" t="str">
        <f t="shared" si="28"/>
        <v>Hathaway | Sanders</v>
      </c>
      <c r="K430" s="33">
        <v>1293</v>
      </c>
      <c r="L430" s="27" t="s">
        <v>1158</v>
      </c>
      <c r="M430" s="27" t="s">
        <v>41</v>
      </c>
      <c r="N430" s="27" t="s">
        <v>408</v>
      </c>
      <c r="O430" s="23" t="str">
        <f t="shared" si="24"/>
        <v>Hunter | Cass</v>
      </c>
      <c r="P430" s="33">
        <v>1838</v>
      </c>
      <c r="Q430" s="27" t="s">
        <v>144</v>
      </c>
      <c r="R430" s="27" t="s">
        <v>145</v>
      </c>
      <c r="S430" s="27" t="s">
        <v>421</v>
      </c>
      <c r="T430" s="23" t="str">
        <f t="shared" si="25"/>
        <v>Hitchcock | Beadle</v>
      </c>
      <c r="U430" s="33">
        <v>2463</v>
      </c>
      <c r="V430" s="27" t="s">
        <v>1851</v>
      </c>
      <c r="W430" s="27" t="s">
        <v>3245</v>
      </c>
      <c r="X430" s="27" t="s">
        <v>2898</v>
      </c>
      <c r="Y430" s="23" t="str">
        <f t="shared" si="26"/>
        <v>Oakley | Summit</v>
      </c>
      <c r="Z430" s="33">
        <v>2776</v>
      </c>
      <c r="AA430" s="27" t="s">
        <v>1458</v>
      </c>
      <c r="AB430" s="27" t="s">
        <v>3205</v>
      </c>
      <c r="AC430" s="27" t="s">
        <v>2910</v>
      </c>
      <c r="AD430" s="23" t="str">
        <f t="shared" si="27"/>
        <v>Thayne | Lincoln</v>
      </c>
    </row>
    <row r="431" spans="1:30" s="23" customFormat="1">
      <c r="A431" s="33">
        <v>558</v>
      </c>
      <c r="B431" s="27" t="s">
        <v>861</v>
      </c>
      <c r="C431" s="27" t="s">
        <v>3137</v>
      </c>
      <c r="D431" s="27" t="s">
        <v>339</v>
      </c>
      <c r="E431" s="23" t="str">
        <f t="shared" si="23"/>
        <v>Greenwood Village | Arapahoe</v>
      </c>
      <c r="F431" s="33">
        <v>662</v>
      </c>
      <c r="G431" s="27" t="s">
        <v>2293</v>
      </c>
      <c r="H431" s="27" t="s">
        <v>3212</v>
      </c>
      <c r="I431" s="27" t="s">
        <v>384</v>
      </c>
      <c r="J431" s="23" t="str">
        <f t="shared" si="28"/>
        <v>Haugan | Mineral</v>
      </c>
      <c r="K431" s="33">
        <v>1251</v>
      </c>
      <c r="L431" s="27" t="s">
        <v>2627</v>
      </c>
      <c r="M431" s="27" t="s">
        <v>33</v>
      </c>
      <c r="N431" s="27" t="s">
        <v>408</v>
      </c>
      <c r="O431" s="23" t="str">
        <f t="shared" si="24"/>
        <v>Hurdsfield | Wells</v>
      </c>
      <c r="P431" s="33">
        <v>1659</v>
      </c>
      <c r="Q431" s="27" t="s">
        <v>2070</v>
      </c>
      <c r="R431" s="27" t="s">
        <v>112</v>
      </c>
      <c r="S431" s="27" t="s">
        <v>421</v>
      </c>
      <c r="T431" s="23" t="str">
        <f t="shared" si="25"/>
        <v>Holabird | Hyde</v>
      </c>
      <c r="U431" s="33">
        <v>2446</v>
      </c>
      <c r="V431" s="27" t="s">
        <v>1427</v>
      </c>
      <c r="W431" s="27" t="s">
        <v>230</v>
      </c>
      <c r="X431" s="27" t="s">
        <v>2898</v>
      </c>
      <c r="Y431" s="23" t="str">
        <f t="shared" si="26"/>
        <v>Oasis | Millard</v>
      </c>
      <c r="Z431" s="33">
        <v>2738</v>
      </c>
      <c r="AA431" s="27" t="s">
        <v>1290</v>
      </c>
      <c r="AB431" s="27" t="s">
        <v>1</v>
      </c>
      <c r="AC431" s="27" t="s">
        <v>2910</v>
      </c>
      <c r="AD431" s="23" t="str">
        <f t="shared" si="27"/>
        <v>Thermpolois | Hot Springs</v>
      </c>
    </row>
    <row r="432" spans="1:30" s="23" customFormat="1">
      <c r="A432" s="33">
        <v>486</v>
      </c>
      <c r="B432" s="27" t="s">
        <v>1288</v>
      </c>
      <c r="C432" s="27" t="s">
        <v>3049</v>
      </c>
      <c r="D432" s="27" t="s">
        <v>339</v>
      </c>
      <c r="E432" s="23" t="str">
        <f t="shared" si="23"/>
        <v>Grover | Weld</v>
      </c>
      <c r="F432" s="33">
        <v>985</v>
      </c>
      <c r="G432" s="27" t="s">
        <v>1829</v>
      </c>
      <c r="H432" s="27" t="s">
        <v>3352</v>
      </c>
      <c r="I432" s="27" t="s">
        <v>384</v>
      </c>
      <c r="J432" s="23" t="str">
        <f t="shared" si="28"/>
        <v>Havre | Hill</v>
      </c>
      <c r="K432" s="33">
        <v>1518</v>
      </c>
      <c r="L432" s="27" t="s">
        <v>1466</v>
      </c>
      <c r="M432" s="27" t="s">
        <v>84</v>
      </c>
      <c r="N432" s="27" t="s">
        <v>408</v>
      </c>
      <c r="O432" s="23" t="str">
        <f t="shared" si="24"/>
        <v>Inkster | Grand Forks</v>
      </c>
      <c r="P432" s="33">
        <v>1977</v>
      </c>
      <c r="Q432" s="27" t="s">
        <v>1457</v>
      </c>
      <c r="R432" s="27" t="s">
        <v>173</v>
      </c>
      <c r="S432" s="27" t="s">
        <v>421</v>
      </c>
      <c r="T432" s="23" t="str">
        <f t="shared" si="25"/>
        <v>Holmquist | Day</v>
      </c>
      <c r="U432" s="33">
        <v>2531</v>
      </c>
      <c r="V432" s="27" t="s">
        <v>237</v>
      </c>
      <c r="W432" s="27" t="s">
        <v>238</v>
      </c>
      <c r="X432" s="27" t="s">
        <v>2898</v>
      </c>
      <c r="Y432" s="23" t="str">
        <f t="shared" si="26"/>
        <v>Odgen | Weber</v>
      </c>
      <c r="Z432" s="33">
        <v>2795</v>
      </c>
      <c r="AA432" s="27" t="s">
        <v>766</v>
      </c>
      <c r="AB432" s="27" t="s">
        <v>262</v>
      </c>
      <c r="AC432" s="27" t="s">
        <v>2910</v>
      </c>
      <c r="AD432" s="23" t="str">
        <f t="shared" si="27"/>
        <v>Tie Siding | Albany</v>
      </c>
    </row>
    <row r="433" spans="1:30" s="23" customFormat="1">
      <c r="A433" s="33">
        <v>381</v>
      </c>
      <c r="B433" s="27" t="s">
        <v>2529</v>
      </c>
      <c r="C433" s="27" t="s">
        <v>3224</v>
      </c>
      <c r="D433" s="27" t="s">
        <v>339</v>
      </c>
      <c r="E433" s="23" t="str">
        <f t="shared" si="23"/>
        <v>Guffey | Park</v>
      </c>
      <c r="F433" s="33">
        <v>958</v>
      </c>
      <c r="G433" s="27" t="s">
        <v>1674</v>
      </c>
      <c r="H433" s="27" t="s">
        <v>3072</v>
      </c>
      <c r="I433" s="27" t="s">
        <v>384</v>
      </c>
      <c r="J433" s="23" t="str">
        <f t="shared" si="28"/>
        <v>Haxby | Garfield</v>
      </c>
      <c r="K433" s="33">
        <v>1189</v>
      </c>
      <c r="L433" s="27" t="s">
        <v>1012</v>
      </c>
      <c r="M433" s="27" t="s">
        <v>27</v>
      </c>
      <c r="N433" s="27" t="s">
        <v>408</v>
      </c>
      <c r="O433" s="23" t="str">
        <f t="shared" si="24"/>
        <v>Jamestown | Stutsman</v>
      </c>
      <c r="P433" s="33">
        <v>2024</v>
      </c>
      <c r="Q433" s="27" t="s">
        <v>1079</v>
      </c>
      <c r="R433" s="27" t="s">
        <v>3362</v>
      </c>
      <c r="S433" s="27" t="s">
        <v>421</v>
      </c>
      <c r="T433" s="23" t="str">
        <f t="shared" si="25"/>
        <v>Hoover | Butte</v>
      </c>
      <c r="U433" s="33">
        <v>2487</v>
      </c>
      <c r="V433" s="27" t="s">
        <v>1909</v>
      </c>
      <c r="W433" s="27" t="s">
        <v>234</v>
      </c>
      <c r="X433" s="27" t="s">
        <v>2898</v>
      </c>
      <c r="Y433" s="23" t="str">
        <f t="shared" si="26"/>
        <v>Ophir | Tooele</v>
      </c>
      <c r="Z433" s="33">
        <v>2699</v>
      </c>
      <c r="AA433" s="27" t="s">
        <v>1812</v>
      </c>
      <c r="AB433" s="27" t="s">
        <v>254</v>
      </c>
      <c r="AC433" s="27" t="s">
        <v>2910</v>
      </c>
      <c r="AD433" s="23" t="str">
        <f t="shared" si="27"/>
        <v>Tipton | Sweetwater</v>
      </c>
    </row>
    <row r="434" spans="1:30" s="23" customFormat="1">
      <c r="A434" s="33">
        <v>271</v>
      </c>
      <c r="B434" s="27" t="s">
        <v>2267</v>
      </c>
      <c r="C434" s="27" t="s">
        <v>3145</v>
      </c>
      <c r="D434" s="27" t="s">
        <v>339</v>
      </c>
      <c r="E434" s="23" t="str">
        <f t="shared" si="23"/>
        <v>Gulnare | Las Animas</v>
      </c>
      <c r="F434" s="33">
        <v>809</v>
      </c>
      <c r="G434" s="27" t="s">
        <v>862</v>
      </c>
      <c r="H434" s="27" t="s">
        <v>3341</v>
      </c>
      <c r="I434" s="27" t="s">
        <v>384</v>
      </c>
      <c r="J434" s="23" t="str">
        <f t="shared" si="28"/>
        <v>Hays | Blaine</v>
      </c>
      <c r="K434" s="33">
        <v>1536</v>
      </c>
      <c r="L434" s="27" t="s">
        <v>1552</v>
      </c>
      <c r="M434" s="27" t="s">
        <v>87</v>
      </c>
      <c r="N434" s="27" t="s">
        <v>408</v>
      </c>
      <c r="O434" s="23" t="str">
        <f t="shared" si="24"/>
        <v>Jessie | Griggs</v>
      </c>
      <c r="P434" s="33">
        <v>2030</v>
      </c>
      <c r="Q434" s="27" t="s">
        <v>1620</v>
      </c>
      <c r="R434" s="27" t="s">
        <v>181</v>
      </c>
      <c r="S434" s="27" t="s">
        <v>421</v>
      </c>
      <c r="T434" s="23" t="str">
        <f t="shared" si="25"/>
        <v>Hosmer | Edmunds</v>
      </c>
      <c r="U434" s="33">
        <v>2392</v>
      </c>
      <c r="V434" s="27" t="s">
        <v>1186</v>
      </c>
      <c r="W434" s="27" t="s">
        <v>207</v>
      </c>
      <c r="X434" s="27" t="s">
        <v>2898</v>
      </c>
      <c r="Y434" s="23" t="str">
        <f t="shared" si="26"/>
        <v>Orangeville | Emery</v>
      </c>
      <c r="Z434" s="33">
        <v>2732</v>
      </c>
      <c r="AA434" s="27" t="s">
        <v>1260</v>
      </c>
      <c r="AB434" s="27" t="s">
        <v>245</v>
      </c>
      <c r="AC434" s="27" t="s">
        <v>2910</v>
      </c>
      <c r="AD434" s="23" t="str">
        <f t="shared" si="27"/>
        <v>Torrington | Goshen</v>
      </c>
    </row>
    <row r="435" spans="1:30" s="23" customFormat="1">
      <c r="A435" s="33">
        <v>559</v>
      </c>
      <c r="B435" s="27" t="s">
        <v>3186</v>
      </c>
      <c r="C435" s="27" t="s">
        <v>3186</v>
      </c>
      <c r="D435" s="27" t="s">
        <v>339</v>
      </c>
      <c r="E435" s="23" t="str">
        <f t="shared" si="23"/>
        <v>Gunnison | Gunnison</v>
      </c>
      <c r="F435" s="33">
        <v>730</v>
      </c>
      <c r="G435" s="27" t="s">
        <v>2449</v>
      </c>
      <c r="H435" s="27" t="s">
        <v>3020</v>
      </c>
      <c r="I435" s="27" t="s">
        <v>384</v>
      </c>
      <c r="J435" s="23" t="str">
        <f t="shared" si="28"/>
        <v>Heart Butte | Pondera</v>
      </c>
      <c r="K435" s="33">
        <v>1494</v>
      </c>
      <c r="L435" s="27" t="s">
        <v>1425</v>
      </c>
      <c r="M435" s="27" t="s">
        <v>82</v>
      </c>
      <c r="N435" s="27" t="s">
        <v>408</v>
      </c>
      <c r="O435" s="23" t="str">
        <f t="shared" si="24"/>
        <v>Juanita | Foster</v>
      </c>
      <c r="P435" s="33">
        <v>2041</v>
      </c>
      <c r="Q435" s="27" t="s">
        <v>1</v>
      </c>
      <c r="R435" s="27" t="s">
        <v>185</v>
      </c>
      <c r="S435" s="27" t="s">
        <v>421</v>
      </c>
      <c r="T435" s="23" t="str">
        <f t="shared" si="25"/>
        <v>Hot Springs | Fall River</v>
      </c>
      <c r="U435" s="33">
        <v>2422</v>
      </c>
      <c r="V435" s="27" t="s">
        <v>1373</v>
      </c>
      <c r="W435" s="27" t="s">
        <v>229</v>
      </c>
      <c r="X435" s="27" t="s">
        <v>2898</v>
      </c>
      <c r="Y435" s="23" t="str">
        <f t="shared" si="26"/>
        <v>Orderville | Kane</v>
      </c>
      <c r="Z435" s="33">
        <v>2879</v>
      </c>
      <c r="AA435" s="27" t="s">
        <v>1931</v>
      </c>
      <c r="AB435" s="27" t="s">
        <v>3203</v>
      </c>
      <c r="AC435" s="27" t="s">
        <v>2910</v>
      </c>
      <c r="AD435" s="23" t="str">
        <f t="shared" si="27"/>
        <v>Upton | Weston</v>
      </c>
    </row>
    <row r="436" spans="1:30" s="23" customFormat="1">
      <c r="A436" s="33">
        <v>126</v>
      </c>
      <c r="B436" s="27" t="s">
        <v>1516</v>
      </c>
      <c r="C436" s="27" t="s">
        <v>3171</v>
      </c>
      <c r="D436" s="27" t="s">
        <v>339</v>
      </c>
      <c r="E436" s="23" t="str">
        <f t="shared" si="23"/>
        <v>Gypsum | Eagle</v>
      </c>
      <c r="F436" s="33">
        <v>1127</v>
      </c>
      <c r="G436" s="27" t="s">
        <v>2825</v>
      </c>
      <c r="H436" s="27" t="s">
        <v>18</v>
      </c>
      <c r="I436" s="27" t="s">
        <v>384</v>
      </c>
      <c r="J436" s="23" t="str">
        <f t="shared" si="28"/>
        <v>Hedgesville | Wheatland</v>
      </c>
      <c r="K436" s="33">
        <v>1323</v>
      </c>
      <c r="L436" s="27" t="s">
        <v>1630</v>
      </c>
      <c r="M436" s="27" t="s">
        <v>50</v>
      </c>
      <c r="N436" s="27" t="s">
        <v>408</v>
      </c>
      <c r="O436" s="23" t="str">
        <f t="shared" si="24"/>
        <v>Jud | LaMoure</v>
      </c>
      <c r="P436" s="33">
        <v>1986</v>
      </c>
      <c r="Q436" s="27" t="s">
        <v>960</v>
      </c>
      <c r="R436" s="27" t="s">
        <v>147</v>
      </c>
      <c r="S436" s="27" t="s">
        <v>421</v>
      </c>
      <c r="T436" s="23" t="str">
        <f t="shared" si="25"/>
        <v>Houghton | Brown</v>
      </c>
      <c r="U436" s="33">
        <v>2597</v>
      </c>
      <c r="V436" s="27" t="s">
        <v>2107</v>
      </c>
      <c r="W436" s="27" t="s">
        <v>244</v>
      </c>
      <c r="X436" s="27" t="s">
        <v>2898</v>
      </c>
      <c r="Y436" s="23" t="str">
        <f t="shared" si="26"/>
        <v>Orem | Utah</v>
      </c>
      <c r="Z436" s="33">
        <v>2873</v>
      </c>
      <c r="AA436" s="27" t="s">
        <v>1904</v>
      </c>
      <c r="AB436" s="27" t="s">
        <v>2959</v>
      </c>
      <c r="AC436" s="27" t="s">
        <v>2910</v>
      </c>
      <c r="AD436" s="23" t="str">
        <f t="shared" si="27"/>
        <v>Urie | Uintah</v>
      </c>
    </row>
    <row r="437" spans="1:30" s="23" customFormat="1">
      <c r="A437" s="33">
        <v>511</v>
      </c>
      <c r="B437" s="27" t="s">
        <v>2839</v>
      </c>
      <c r="C437" s="27" t="s">
        <v>3254</v>
      </c>
      <c r="D437" s="27" t="s">
        <v>339</v>
      </c>
      <c r="E437" s="23" t="str">
        <f t="shared" si="23"/>
        <v>Hale | Yuma</v>
      </c>
      <c r="F437" s="33">
        <v>608</v>
      </c>
      <c r="G437" s="27" t="s">
        <v>3262</v>
      </c>
      <c r="H437" s="27" t="s">
        <v>3263</v>
      </c>
      <c r="I437" s="27" t="s">
        <v>384</v>
      </c>
      <c r="J437" s="23" t="str">
        <f t="shared" si="28"/>
        <v>Helena | Lewis and Clark</v>
      </c>
      <c r="K437" s="33">
        <v>1497</v>
      </c>
      <c r="L437" s="27" t="s">
        <v>1924</v>
      </c>
      <c r="M437" s="27" t="s">
        <v>59</v>
      </c>
      <c r="N437" s="27" t="s">
        <v>408</v>
      </c>
      <c r="O437" s="23" t="str">
        <f t="shared" si="24"/>
        <v>Judson | Morton</v>
      </c>
      <c r="P437" s="33">
        <v>3086</v>
      </c>
      <c r="Q437" s="27" t="s">
        <v>157</v>
      </c>
      <c r="R437" s="27" t="s">
        <v>139</v>
      </c>
      <c r="S437" s="27" t="s">
        <v>421</v>
      </c>
      <c r="T437" s="23" t="str">
        <f t="shared" si="25"/>
        <v>Hoven | Potter</v>
      </c>
      <c r="U437" s="33">
        <v>2352</v>
      </c>
      <c r="V437" s="27" t="s">
        <v>3222</v>
      </c>
      <c r="W437" s="27" t="s">
        <v>2959</v>
      </c>
      <c r="X437" s="27" t="s">
        <v>2898</v>
      </c>
      <c r="Y437" s="23" t="str">
        <f t="shared" si="26"/>
        <v>Ouray | Uintah</v>
      </c>
      <c r="Z437" s="33">
        <v>2663</v>
      </c>
      <c r="AA437" s="27" t="s">
        <v>1651</v>
      </c>
      <c r="AB437" s="27" t="s">
        <v>193</v>
      </c>
      <c r="AC437" s="27" t="s">
        <v>2910</v>
      </c>
      <c r="AD437" s="23" t="str">
        <f t="shared" si="27"/>
        <v>Uva | Platte</v>
      </c>
    </row>
    <row r="438" spans="1:30" s="23" customFormat="1">
      <c r="A438" s="33">
        <v>330</v>
      </c>
      <c r="B438" s="27" t="s">
        <v>2407</v>
      </c>
      <c r="C438" s="27" t="s">
        <v>3214</v>
      </c>
      <c r="D438" s="27" t="s">
        <v>339</v>
      </c>
      <c r="E438" s="23" t="str">
        <f t="shared" si="23"/>
        <v>Hamilton | Moffat</v>
      </c>
      <c r="F438" s="33">
        <v>740</v>
      </c>
      <c r="G438" s="27" t="s">
        <v>2498</v>
      </c>
      <c r="H438" s="27" t="s">
        <v>3328</v>
      </c>
      <c r="I438" s="27" t="s">
        <v>384</v>
      </c>
      <c r="J438" s="23" t="str">
        <f t="shared" si="28"/>
        <v>Helmville | Powell</v>
      </c>
      <c r="K438" s="33">
        <v>1340</v>
      </c>
      <c r="L438" s="27" t="s">
        <v>1708</v>
      </c>
      <c r="M438" s="27" t="s">
        <v>53</v>
      </c>
      <c r="N438" s="27" t="s">
        <v>408</v>
      </c>
      <c r="O438" s="23" t="str">
        <f t="shared" si="24"/>
        <v>Karlsruhe | McHenry</v>
      </c>
      <c r="P438" s="33">
        <v>1885</v>
      </c>
      <c r="Q438" s="27" t="s">
        <v>157</v>
      </c>
      <c r="R438" s="27" t="s">
        <v>158</v>
      </c>
      <c r="S438" s="27" t="s">
        <v>421</v>
      </c>
      <c r="T438" s="23" t="str">
        <f t="shared" si="25"/>
        <v>Hoven | Walworth</v>
      </c>
      <c r="U438" s="33">
        <v>2569</v>
      </c>
      <c r="V438" s="27" t="s">
        <v>1224</v>
      </c>
      <c r="W438" s="27" t="s">
        <v>3072</v>
      </c>
      <c r="X438" s="27" t="s">
        <v>2898</v>
      </c>
      <c r="Y438" s="23" t="str">
        <f t="shared" si="26"/>
        <v>Panguitch | Garfield</v>
      </c>
      <c r="Z438" s="33">
        <v>2643</v>
      </c>
      <c r="AA438" s="27" t="s">
        <v>1554</v>
      </c>
      <c r="AB438" s="27" t="s">
        <v>249</v>
      </c>
      <c r="AC438" s="27" t="s">
        <v>2910</v>
      </c>
      <c r="AD438" s="23" t="str">
        <f t="shared" si="27"/>
        <v>Van Tassell | Niobrara</v>
      </c>
    </row>
    <row r="439" spans="1:30" s="23" customFormat="1">
      <c r="A439" s="33">
        <v>400</v>
      </c>
      <c r="B439" s="27" t="s">
        <v>2582</v>
      </c>
      <c r="C439" s="27" t="s">
        <v>3230</v>
      </c>
      <c r="D439" s="27" t="s">
        <v>339</v>
      </c>
      <c r="E439" s="23" t="str">
        <f t="shared" si="23"/>
        <v>Hartman | Prowers</v>
      </c>
      <c r="F439" s="33">
        <v>1036</v>
      </c>
      <c r="G439" s="27" t="s">
        <v>3367</v>
      </c>
      <c r="H439" s="27" t="s">
        <v>0</v>
      </c>
      <c r="I439" s="27" t="s">
        <v>384</v>
      </c>
      <c r="J439" s="23" t="str">
        <f t="shared" si="28"/>
        <v>Heron | Sanders</v>
      </c>
      <c r="K439" s="33">
        <v>1430</v>
      </c>
      <c r="L439" s="27" t="s">
        <v>741</v>
      </c>
      <c r="M439" s="27" t="s">
        <v>70</v>
      </c>
      <c r="N439" s="27" t="s">
        <v>408</v>
      </c>
      <c r="O439" s="23" t="str">
        <f t="shared" si="24"/>
        <v>Kathryn | Barnes</v>
      </c>
      <c r="P439" s="33">
        <v>1715</v>
      </c>
      <c r="Q439" s="27" t="s">
        <v>1707</v>
      </c>
      <c r="R439" s="27" t="s">
        <v>3323</v>
      </c>
      <c r="S439" s="27" t="s">
        <v>421</v>
      </c>
      <c r="T439" s="23" t="str">
        <f t="shared" si="25"/>
        <v>Howard | Miner</v>
      </c>
      <c r="U439" s="33">
        <v>2222</v>
      </c>
      <c r="V439" s="27" t="s">
        <v>903</v>
      </c>
      <c r="W439" s="27" t="s">
        <v>3001</v>
      </c>
      <c r="X439" s="27" t="s">
        <v>2898</v>
      </c>
      <c r="Y439" s="23" t="str">
        <f t="shared" si="26"/>
        <v>Paradise | Cache</v>
      </c>
      <c r="Z439" s="33">
        <v>2733</v>
      </c>
      <c r="AA439" s="27" t="s">
        <v>1264</v>
      </c>
      <c r="AB439" s="27" t="s">
        <v>245</v>
      </c>
      <c r="AC439" s="27" t="s">
        <v>2910</v>
      </c>
      <c r="AD439" s="23" t="str">
        <f t="shared" si="27"/>
        <v>Veteran | Goshen</v>
      </c>
    </row>
    <row r="440" spans="1:30" s="23" customFormat="1">
      <c r="A440" s="33">
        <v>382</v>
      </c>
      <c r="B440" s="27" t="s">
        <v>2533</v>
      </c>
      <c r="C440" s="27" t="s">
        <v>3224</v>
      </c>
      <c r="D440" s="27" t="s">
        <v>339</v>
      </c>
      <c r="E440" s="23" t="str">
        <f t="shared" si="23"/>
        <v>Hartsel | Park</v>
      </c>
      <c r="F440" s="33">
        <v>685</v>
      </c>
      <c r="G440" s="27" t="s">
        <v>3277</v>
      </c>
      <c r="H440" s="27" t="s">
        <v>3350</v>
      </c>
      <c r="I440" s="27" t="s">
        <v>384</v>
      </c>
      <c r="J440" s="23" t="str">
        <f t="shared" si="28"/>
        <v>Highwood | Chouteau</v>
      </c>
      <c r="K440" s="33">
        <v>3141</v>
      </c>
      <c r="L440" s="27" t="s">
        <v>1776</v>
      </c>
      <c r="M440" s="27" t="s">
        <v>3041</v>
      </c>
      <c r="N440" s="27" t="s">
        <v>408</v>
      </c>
      <c r="O440" s="23" t="str">
        <f t="shared" si="24"/>
        <v>Keene | McKenzie</v>
      </c>
      <c r="P440" s="33">
        <v>1677</v>
      </c>
      <c r="Q440" s="27" t="s">
        <v>2422</v>
      </c>
      <c r="R440" s="27" t="s">
        <v>115</v>
      </c>
      <c r="S440" s="27" t="s">
        <v>421</v>
      </c>
      <c r="T440" s="23" t="str">
        <f t="shared" si="25"/>
        <v>Howes | Meade</v>
      </c>
      <c r="U440" s="33">
        <v>2553</v>
      </c>
      <c r="V440" s="27" t="s">
        <v>1311</v>
      </c>
      <c r="W440" s="27" t="s">
        <v>240</v>
      </c>
      <c r="X440" s="27" t="s">
        <v>2898</v>
      </c>
      <c r="Y440" s="23" t="str">
        <f t="shared" si="26"/>
        <v>Paragonah | Iron</v>
      </c>
      <c r="Z440" s="33">
        <v>2836</v>
      </c>
      <c r="AA440" s="27" t="s">
        <v>973</v>
      </c>
      <c r="AB440" s="27" t="s">
        <v>3055</v>
      </c>
      <c r="AC440" s="27" t="s">
        <v>2910</v>
      </c>
      <c r="AD440" s="23" t="str">
        <f t="shared" si="27"/>
        <v>Walcott | Carbon</v>
      </c>
    </row>
    <row r="441" spans="1:30" s="23" customFormat="1">
      <c r="A441" s="33">
        <v>35</v>
      </c>
      <c r="B441" s="27" t="s">
        <v>952</v>
      </c>
      <c r="C441" s="27" t="s">
        <v>3144</v>
      </c>
      <c r="D441" s="27" t="s">
        <v>339</v>
      </c>
      <c r="E441" s="23" t="str">
        <f t="shared" si="23"/>
        <v>Hasty | Bent</v>
      </c>
      <c r="F441" s="33">
        <v>909</v>
      </c>
      <c r="G441" s="27" t="s">
        <v>1433</v>
      </c>
      <c r="H441" s="27" t="s">
        <v>3282</v>
      </c>
      <c r="I441" s="27" t="s">
        <v>384</v>
      </c>
      <c r="J441" s="23" t="str">
        <f t="shared" si="28"/>
        <v>Hilger | Fergus</v>
      </c>
      <c r="K441" s="33">
        <v>1519</v>
      </c>
      <c r="L441" s="27" t="s">
        <v>1471</v>
      </c>
      <c r="M441" s="27" t="s">
        <v>84</v>
      </c>
      <c r="N441" s="27" t="s">
        <v>408</v>
      </c>
      <c r="O441" s="23" t="str">
        <f t="shared" si="24"/>
        <v>Kempton | Grand Forks</v>
      </c>
      <c r="P441" s="33">
        <v>2087</v>
      </c>
      <c r="Q441" s="27" t="s">
        <v>1234</v>
      </c>
      <c r="R441" s="27" t="s">
        <v>195</v>
      </c>
      <c r="S441" s="27" t="s">
        <v>421</v>
      </c>
      <c r="T441" s="23" t="str">
        <f t="shared" si="25"/>
        <v>Hub City | Clay</v>
      </c>
      <c r="U441" s="33">
        <v>2465</v>
      </c>
      <c r="V441" s="27" t="s">
        <v>1856</v>
      </c>
      <c r="W441" s="27" t="s">
        <v>3245</v>
      </c>
      <c r="X441" s="27" t="s">
        <v>2898</v>
      </c>
      <c r="Y441" s="23" t="str">
        <f t="shared" si="26"/>
        <v>Park City | Summit</v>
      </c>
      <c r="Z441" s="33">
        <v>2700</v>
      </c>
      <c r="AA441" s="27" t="s">
        <v>1818</v>
      </c>
      <c r="AB441" s="27" t="s">
        <v>254</v>
      </c>
      <c r="AC441" s="27" t="s">
        <v>2910</v>
      </c>
      <c r="AD441" s="23" t="str">
        <f t="shared" si="27"/>
        <v>Wamsutter | Sweetwater</v>
      </c>
    </row>
    <row r="442" spans="1:30" s="23" customFormat="1">
      <c r="A442" s="33">
        <v>224</v>
      </c>
      <c r="B442" s="27" t="s">
        <v>2104</v>
      </c>
      <c r="C442" s="27" t="s">
        <v>3174</v>
      </c>
      <c r="D442" s="27" t="s">
        <v>339</v>
      </c>
      <c r="E442" s="23" t="str">
        <f t="shared" si="23"/>
        <v>Haswell | Kiowa</v>
      </c>
      <c r="F442" s="33">
        <v>990</v>
      </c>
      <c r="G442" s="27" t="s">
        <v>1835</v>
      </c>
      <c r="H442" s="27" t="s">
        <v>3352</v>
      </c>
      <c r="I442" s="27" t="s">
        <v>384</v>
      </c>
      <c r="J442" s="23" t="str">
        <f t="shared" si="28"/>
        <v>Hingham | Hill</v>
      </c>
      <c r="K442" s="33">
        <v>1237</v>
      </c>
      <c r="L442" s="27" t="s">
        <v>2584</v>
      </c>
      <c r="M442" s="27" t="s">
        <v>3261</v>
      </c>
      <c r="N442" s="27" t="s">
        <v>408</v>
      </c>
      <c r="O442" s="23" t="str">
        <f t="shared" si="24"/>
        <v>Kenmare | Ward</v>
      </c>
      <c r="P442" s="33">
        <v>2131</v>
      </c>
      <c r="Q442" s="27" t="s">
        <v>1106</v>
      </c>
      <c r="R442" s="27" t="s">
        <v>3205</v>
      </c>
      <c r="S442" s="27" t="s">
        <v>421</v>
      </c>
      <c r="T442" s="23" t="str">
        <f t="shared" si="25"/>
        <v>Hudson | Lincoln</v>
      </c>
      <c r="U442" s="33">
        <v>2494</v>
      </c>
      <c r="V442" s="27" t="s">
        <v>1856</v>
      </c>
      <c r="W442" s="27" t="s">
        <v>232</v>
      </c>
      <c r="X442" s="27" t="s">
        <v>2898</v>
      </c>
      <c r="Y442" s="23" t="str">
        <f t="shared" si="26"/>
        <v>Park City | Wasatch</v>
      </c>
      <c r="Z442" s="33">
        <v>2652</v>
      </c>
      <c r="AA442" s="27" t="s">
        <v>1597</v>
      </c>
      <c r="AB442" s="27" t="s">
        <v>3224</v>
      </c>
      <c r="AC442" s="27" t="s">
        <v>2910</v>
      </c>
      <c r="AD442" s="23" t="str">
        <f t="shared" si="27"/>
        <v>Wapiti | Park</v>
      </c>
    </row>
    <row r="443" spans="1:30" s="23" customFormat="1">
      <c r="A443" s="33">
        <v>388</v>
      </c>
      <c r="B443" s="27" t="s">
        <v>2553</v>
      </c>
      <c r="C443" s="27" t="s">
        <v>3227</v>
      </c>
      <c r="D443" s="27" t="s">
        <v>339</v>
      </c>
      <c r="E443" s="23" t="str">
        <f t="shared" si="23"/>
        <v>Haxtun | Phillips</v>
      </c>
      <c r="F443" s="33">
        <v>1111</v>
      </c>
      <c r="G443" s="27" t="s">
        <v>3189</v>
      </c>
      <c r="H443" s="27" t="s">
        <v>3028</v>
      </c>
      <c r="I443" s="27" t="s">
        <v>384</v>
      </c>
      <c r="J443" s="23" t="str">
        <f t="shared" si="28"/>
        <v>Hinsdale | Valley</v>
      </c>
      <c r="K443" s="33">
        <v>1341</v>
      </c>
      <c r="L443" s="27" t="s">
        <v>1713</v>
      </c>
      <c r="M443" s="27" t="s">
        <v>53</v>
      </c>
      <c r="N443" s="27" t="s">
        <v>408</v>
      </c>
      <c r="O443" s="23" t="str">
        <f t="shared" si="24"/>
        <v>Kief | McHenry</v>
      </c>
      <c r="P443" s="33">
        <v>1726</v>
      </c>
      <c r="Q443" s="27" t="s">
        <v>2532</v>
      </c>
      <c r="R443" s="27" t="s">
        <v>124</v>
      </c>
      <c r="S443" s="27" t="s">
        <v>421</v>
      </c>
      <c r="T443" s="23" t="str">
        <f t="shared" si="25"/>
        <v>Humboldt | Minnehaha</v>
      </c>
      <c r="U443" s="33">
        <v>2245</v>
      </c>
      <c r="V443" s="27" t="s">
        <v>798</v>
      </c>
      <c r="W443" s="27" t="s">
        <v>3361</v>
      </c>
      <c r="X443" s="27" t="s">
        <v>2898</v>
      </c>
      <c r="Y443" s="23" t="str">
        <f t="shared" si="26"/>
        <v>Park Valley | Box Elder</v>
      </c>
      <c r="Z443" s="33">
        <v>2812</v>
      </c>
      <c r="AA443" s="27" t="s">
        <v>3203</v>
      </c>
      <c r="AB443" s="27" t="s">
        <v>183</v>
      </c>
      <c r="AC443" s="27" t="s">
        <v>2910</v>
      </c>
      <c r="AD443" s="23" t="str">
        <f t="shared" si="27"/>
        <v>Weston | Campbell</v>
      </c>
    </row>
    <row r="444" spans="1:30" s="23" customFormat="1">
      <c r="A444" s="33">
        <v>425</v>
      </c>
      <c r="B444" s="27" t="s">
        <v>2650</v>
      </c>
      <c r="C444" s="27" t="s">
        <v>3236</v>
      </c>
      <c r="D444" s="27" t="s">
        <v>339</v>
      </c>
      <c r="E444" s="23" t="str">
        <f t="shared" si="23"/>
        <v>Hayden | Routt</v>
      </c>
      <c r="F444" s="33">
        <v>1013</v>
      </c>
      <c r="G444" s="27" t="s">
        <v>1940</v>
      </c>
      <c r="H444" s="27" t="s">
        <v>3364</v>
      </c>
      <c r="I444" s="27" t="s">
        <v>384</v>
      </c>
      <c r="J444" s="23" t="str">
        <f t="shared" si="28"/>
        <v>Hobson | Judith Basin</v>
      </c>
      <c r="K444" s="33">
        <v>1480</v>
      </c>
      <c r="L444" s="27" t="s">
        <v>1363</v>
      </c>
      <c r="M444" s="27" t="s">
        <v>3045</v>
      </c>
      <c r="N444" s="27" t="s">
        <v>408</v>
      </c>
      <c r="O444" s="23" t="str">
        <f t="shared" si="24"/>
        <v>Kildeer | Dunn</v>
      </c>
      <c r="P444" s="33">
        <v>3183</v>
      </c>
      <c r="Q444" s="27" t="s">
        <v>2535</v>
      </c>
      <c r="R444" s="27" t="s">
        <v>124</v>
      </c>
      <c r="S444" s="27" t="s">
        <v>421</v>
      </c>
      <c r="T444" s="23" t="str">
        <f t="shared" si="25"/>
        <v>Humbolt | Minnehaha</v>
      </c>
      <c r="U444" s="33">
        <v>2554</v>
      </c>
      <c r="V444" s="27" t="s">
        <v>1316</v>
      </c>
      <c r="W444" s="27" t="s">
        <v>240</v>
      </c>
      <c r="X444" s="27" t="s">
        <v>2898</v>
      </c>
      <c r="Y444" s="23" t="str">
        <f t="shared" si="26"/>
        <v>Parowan | Iron</v>
      </c>
      <c r="Z444" s="33">
        <v>2664</v>
      </c>
      <c r="AA444" s="27" t="s">
        <v>18</v>
      </c>
      <c r="AB444" s="27" t="s">
        <v>193</v>
      </c>
      <c r="AC444" s="27" t="s">
        <v>2910</v>
      </c>
      <c r="AD444" s="23" t="str">
        <f t="shared" si="27"/>
        <v>Wheatland | Platte</v>
      </c>
    </row>
    <row r="445" spans="1:30" s="23" customFormat="1">
      <c r="A445" s="33">
        <v>2946</v>
      </c>
      <c r="B445" s="27" t="s">
        <v>2716</v>
      </c>
      <c r="C445" s="27" t="s">
        <v>3245</v>
      </c>
      <c r="D445" s="27" t="s">
        <v>339</v>
      </c>
      <c r="E445" s="23" t="str">
        <f t="shared" si="23"/>
        <v>Heeney | Summit</v>
      </c>
      <c r="F445" s="33">
        <v>890</v>
      </c>
      <c r="G445" s="27" t="s">
        <v>1308</v>
      </c>
      <c r="H445" s="27" t="s">
        <v>3280</v>
      </c>
      <c r="I445" s="27" t="s">
        <v>384</v>
      </c>
      <c r="J445" s="23" t="str">
        <f t="shared" si="28"/>
        <v>Hodges | Dawson</v>
      </c>
      <c r="K445" s="33">
        <v>1294</v>
      </c>
      <c r="L445" s="27" t="s">
        <v>1162</v>
      </c>
      <c r="M445" s="27" t="s">
        <v>41</v>
      </c>
      <c r="N445" s="27" t="s">
        <v>408</v>
      </c>
      <c r="O445" s="23" t="str">
        <f t="shared" si="24"/>
        <v>Kindred | Cass</v>
      </c>
      <c r="P445" s="33">
        <v>1871</v>
      </c>
      <c r="Q445" s="27" t="s">
        <v>2811</v>
      </c>
      <c r="R445" s="27" t="s">
        <v>3342</v>
      </c>
      <c r="S445" s="27" t="s">
        <v>421</v>
      </c>
      <c r="T445" s="23" t="str">
        <f t="shared" si="25"/>
        <v>Hurley | Turner</v>
      </c>
      <c r="U445" s="33">
        <v>3005</v>
      </c>
      <c r="V445" s="27" t="s">
        <v>1912</v>
      </c>
      <c r="W445" s="27" t="s">
        <v>234</v>
      </c>
      <c r="X445" s="27" t="s">
        <v>2898</v>
      </c>
      <c r="Y445" s="23" t="str">
        <f t="shared" si="26"/>
        <v>Partoun | Tooele</v>
      </c>
      <c r="Z445" s="33">
        <v>2653</v>
      </c>
      <c r="AA445" s="27" t="s">
        <v>1603</v>
      </c>
      <c r="AB445" s="27" t="s">
        <v>3224</v>
      </c>
      <c r="AC445" s="27" t="s">
        <v>2910</v>
      </c>
      <c r="AD445" s="23" t="str">
        <f t="shared" si="27"/>
        <v>Willwood | Park</v>
      </c>
    </row>
    <row r="446" spans="1:30" s="23" customFormat="1">
      <c r="A446" s="33">
        <v>560</v>
      </c>
      <c r="B446" s="27" t="s">
        <v>749</v>
      </c>
      <c r="C446" s="27" t="s">
        <v>338</v>
      </c>
      <c r="D446" s="27" t="s">
        <v>339</v>
      </c>
      <c r="E446" s="23" t="str">
        <f t="shared" si="23"/>
        <v>Henderson | Adams</v>
      </c>
      <c r="F446" s="33">
        <v>799</v>
      </c>
      <c r="G446" s="27" t="s">
        <v>867</v>
      </c>
      <c r="H446" s="27" t="s">
        <v>3341</v>
      </c>
      <c r="I446" s="27" t="s">
        <v>384</v>
      </c>
      <c r="J446" s="23" t="str">
        <f t="shared" si="28"/>
        <v>Hogeland | Blaine</v>
      </c>
      <c r="K446" s="33">
        <v>1560</v>
      </c>
      <c r="L446" s="27" t="s">
        <v>1968</v>
      </c>
      <c r="M446" s="27" t="s">
        <v>93</v>
      </c>
      <c r="N446" s="27" t="s">
        <v>408</v>
      </c>
      <c r="O446" s="23" t="str">
        <f t="shared" si="24"/>
        <v>Kloten | Nelson</v>
      </c>
      <c r="P446" s="33">
        <v>1926</v>
      </c>
      <c r="Q446" s="27" t="s">
        <v>752</v>
      </c>
      <c r="R446" s="27" t="s">
        <v>145</v>
      </c>
      <c r="S446" s="27" t="s">
        <v>421</v>
      </c>
      <c r="T446" s="23" t="str">
        <f t="shared" si="25"/>
        <v>Huron | Beadle</v>
      </c>
      <c r="U446" s="33">
        <v>2600</v>
      </c>
      <c r="V446" s="27" t="s">
        <v>2112</v>
      </c>
      <c r="W446" s="27" t="s">
        <v>244</v>
      </c>
      <c r="X446" s="27" t="s">
        <v>2898</v>
      </c>
      <c r="Y446" s="23" t="str">
        <f t="shared" si="26"/>
        <v>Payson | Utah</v>
      </c>
      <c r="Z446" s="33">
        <v>2708</v>
      </c>
      <c r="AA446" s="27" t="s">
        <v>1862</v>
      </c>
      <c r="AB446" s="27" t="s">
        <v>3080</v>
      </c>
      <c r="AC446" s="27" t="s">
        <v>2910</v>
      </c>
      <c r="AD446" s="23" t="str">
        <f t="shared" si="27"/>
        <v>Wilson | Teton</v>
      </c>
    </row>
    <row r="447" spans="1:30" s="23" customFormat="1">
      <c r="A447" s="33">
        <v>272</v>
      </c>
      <c r="B447" s="27" t="s">
        <v>2271</v>
      </c>
      <c r="C447" s="27" t="s">
        <v>3145</v>
      </c>
      <c r="D447" s="27" t="s">
        <v>339</v>
      </c>
      <c r="E447" s="23" t="str">
        <f t="shared" si="23"/>
        <v>Heohne | Las Animas</v>
      </c>
      <c r="F447" s="33">
        <v>1067</v>
      </c>
      <c r="G447" s="27" t="s">
        <v>2694</v>
      </c>
      <c r="H447" s="27" t="s">
        <v>3074</v>
      </c>
      <c r="I447" s="27" t="s">
        <v>384</v>
      </c>
      <c r="J447" s="23" t="str">
        <f t="shared" si="28"/>
        <v>Homestead | Sheridan</v>
      </c>
      <c r="K447" s="33">
        <v>1446</v>
      </c>
      <c r="L447" s="27" t="s">
        <v>836</v>
      </c>
      <c r="M447" s="27" t="s">
        <v>34</v>
      </c>
      <c r="N447" s="27" t="s">
        <v>408</v>
      </c>
      <c r="O447" s="23" t="str">
        <f t="shared" si="24"/>
        <v>Knox | Benson</v>
      </c>
      <c r="P447" s="33">
        <v>2177</v>
      </c>
      <c r="Q447" s="27" t="s">
        <v>2097</v>
      </c>
      <c r="R447" s="27" t="s">
        <v>3192</v>
      </c>
      <c r="S447" s="27" t="s">
        <v>421</v>
      </c>
      <c r="T447" s="23" t="str">
        <f t="shared" si="25"/>
        <v>Interior | Jackson</v>
      </c>
      <c r="U447" s="33">
        <v>2464</v>
      </c>
      <c r="V447" s="27" t="s">
        <v>1861</v>
      </c>
      <c r="W447" s="27" t="s">
        <v>3245</v>
      </c>
      <c r="X447" s="27" t="s">
        <v>2898</v>
      </c>
      <c r="Y447" s="23" t="str">
        <f t="shared" si="26"/>
        <v>Peoa | Summit</v>
      </c>
      <c r="Z447" s="33">
        <v>2676</v>
      </c>
      <c r="AA447" s="27" t="s">
        <v>1711</v>
      </c>
      <c r="AB447" s="27" t="s">
        <v>3074</v>
      </c>
      <c r="AC447" s="27" t="s">
        <v>2910</v>
      </c>
      <c r="AD447" s="23" t="str">
        <f t="shared" si="27"/>
        <v>Wolf | Sheridan</v>
      </c>
    </row>
    <row r="448" spans="1:30" s="23" customFormat="1">
      <c r="A448" s="33">
        <v>487</v>
      </c>
      <c r="B448" s="27" t="s">
        <v>2419</v>
      </c>
      <c r="C448" s="27" t="s">
        <v>3049</v>
      </c>
      <c r="D448" s="27" t="s">
        <v>339</v>
      </c>
      <c r="E448" s="23" t="str">
        <f t="shared" si="23"/>
        <v>Hereford | Weld</v>
      </c>
      <c r="F448" s="33">
        <v>869</v>
      </c>
      <c r="G448" s="27" t="s">
        <v>1177</v>
      </c>
      <c r="H448" s="27" t="s">
        <v>3350</v>
      </c>
      <c r="I448" s="27" t="s">
        <v>384</v>
      </c>
      <c r="J448" s="23" t="str">
        <f t="shared" si="28"/>
        <v>Hopp | Chouteau</v>
      </c>
      <c r="K448" s="33">
        <v>1460</v>
      </c>
      <c r="L448" s="27" t="s">
        <v>916</v>
      </c>
      <c r="M448" s="27" t="s">
        <v>74</v>
      </c>
      <c r="N448" s="27" t="s">
        <v>408</v>
      </c>
      <c r="O448" s="23" t="str">
        <f t="shared" si="24"/>
        <v>Kramer | Bottineau</v>
      </c>
      <c r="P448" s="33">
        <v>2003</v>
      </c>
      <c r="Q448" s="27" t="s">
        <v>176</v>
      </c>
      <c r="R448" s="27" t="s">
        <v>177</v>
      </c>
      <c r="S448" s="27" t="s">
        <v>421</v>
      </c>
      <c r="T448" s="23" t="str">
        <f t="shared" si="25"/>
        <v>Iona | Brule</v>
      </c>
      <c r="U448" s="33">
        <v>2265</v>
      </c>
      <c r="V448" s="27" t="s">
        <v>804</v>
      </c>
      <c r="W448" s="27" t="s">
        <v>3361</v>
      </c>
      <c r="X448" s="27" t="s">
        <v>2898</v>
      </c>
      <c r="Y448" s="23" t="str">
        <f t="shared" si="26"/>
        <v>Perry | Box Elder</v>
      </c>
      <c r="Z448" s="33">
        <v>2739</v>
      </c>
      <c r="AA448" s="27" t="s">
        <v>257</v>
      </c>
      <c r="AB448" s="27" t="s">
        <v>1</v>
      </c>
      <c r="AC448" s="27" t="s">
        <v>2910</v>
      </c>
      <c r="AD448" s="23" t="str">
        <f t="shared" si="27"/>
        <v>Worland | Hot Springs</v>
      </c>
    </row>
    <row r="449" spans="1:30" s="23" customFormat="1">
      <c r="A449" s="33">
        <v>3140</v>
      </c>
      <c r="B449" s="27" t="s">
        <v>1404</v>
      </c>
      <c r="C449" s="27" t="s">
        <v>3000</v>
      </c>
      <c r="D449" s="27" t="s">
        <v>339</v>
      </c>
      <c r="E449" s="23" t="str">
        <f t="shared" si="23"/>
        <v>Hermosa | La Plata</v>
      </c>
      <c r="F449" s="33">
        <v>874</v>
      </c>
      <c r="G449" s="27" t="s">
        <v>1210</v>
      </c>
      <c r="H449" s="27" t="s">
        <v>3162</v>
      </c>
      <c r="I449" s="27" t="s">
        <v>384</v>
      </c>
      <c r="J449" s="23" t="str">
        <f t="shared" si="28"/>
        <v>Horton | Custer</v>
      </c>
      <c r="K449" s="33">
        <v>1324</v>
      </c>
      <c r="L449" s="27" t="s">
        <v>1635</v>
      </c>
      <c r="M449" s="27" t="s">
        <v>50</v>
      </c>
      <c r="N449" s="27" t="s">
        <v>408</v>
      </c>
      <c r="O449" s="23" t="str">
        <f t="shared" si="24"/>
        <v>Kulm | LaMoure</v>
      </c>
      <c r="P449" s="33">
        <v>2028</v>
      </c>
      <c r="Q449" s="27" t="s">
        <v>1626</v>
      </c>
      <c r="R449" s="27" t="s">
        <v>181</v>
      </c>
      <c r="S449" s="27" t="s">
        <v>421</v>
      </c>
      <c r="T449" s="23" t="str">
        <f t="shared" si="25"/>
        <v>Ipswich | Edmunds</v>
      </c>
      <c r="U449" s="33">
        <v>2333</v>
      </c>
      <c r="V449" s="27" t="s">
        <v>1730</v>
      </c>
      <c r="W449" s="27" t="s">
        <v>223</v>
      </c>
      <c r="X449" s="27" t="s">
        <v>2898</v>
      </c>
      <c r="Y449" s="23" t="str">
        <f t="shared" si="26"/>
        <v>Pigeon Hollow Junction | Sanpete</v>
      </c>
      <c r="Z449" s="33">
        <v>2875</v>
      </c>
      <c r="AA449" s="27" t="s">
        <v>257</v>
      </c>
      <c r="AB449" s="27" t="s">
        <v>267</v>
      </c>
      <c r="AC449" s="27" t="s">
        <v>2910</v>
      </c>
      <c r="AD449" s="23" t="str">
        <f t="shared" si="27"/>
        <v>Worland | Washakie</v>
      </c>
    </row>
    <row r="450" spans="1:30" s="23" customFormat="1">
      <c r="A450" s="33">
        <v>242</v>
      </c>
      <c r="B450" s="27" t="s">
        <v>2158</v>
      </c>
      <c r="C450" s="27" t="s">
        <v>3000</v>
      </c>
      <c r="D450" s="27" t="s">
        <v>339</v>
      </c>
      <c r="E450" s="23" t="str">
        <f t="shared" si="23"/>
        <v>Hesperus | La Plata</v>
      </c>
      <c r="F450" s="33">
        <v>1044</v>
      </c>
      <c r="G450" s="27" t="s">
        <v>1</v>
      </c>
      <c r="H450" s="27" t="s">
        <v>0</v>
      </c>
      <c r="I450" s="27" t="s">
        <v>384</v>
      </c>
      <c r="J450" s="23" t="str">
        <f t="shared" si="28"/>
        <v>Hot Springs | Sanders</v>
      </c>
      <c r="K450" s="33">
        <v>1561</v>
      </c>
      <c r="L450" s="27" t="s">
        <v>1973</v>
      </c>
      <c r="M450" s="27" t="s">
        <v>93</v>
      </c>
      <c r="N450" s="27" t="s">
        <v>408</v>
      </c>
      <c r="O450" s="23" t="str">
        <f t="shared" si="24"/>
        <v>Lakota | Nelson</v>
      </c>
      <c r="P450" s="33">
        <v>2083</v>
      </c>
      <c r="Q450" s="27" t="s">
        <v>194</v>
      </c>
      <c r="R450" s="27" t="s">
        <v>195</v>
      </c>
      <c r="S450" s="27" t="s">
        <v>421</v>
      </c>
      <c r="T450" s="23" t="str">
        <f t="shared" si="25"/>
        <v>Irene | Clay</v>
      </c>
      <c r="U450" s="33">
        <v>2509</v>
      </c>
      <c r="V450" s="27" t="s">
        <v>2208</v>
      </c>
      <c r="W450" s="27" t="s">
        <v>3250</v>
      </c>
      <c r="X450" s="27" t="s">
        <v>2898</v>
      </c>
      <c r="Y450" s="23" t="str">
        <f t="shared" si="26"/>
        <v>Pine Valley | Washington</v>
      </c>
      <c r="Z450" s="33">
        <v>2813</v>
      </c>
      <c r="AA450" s="27" t="s">
        <v>860</v>
      </c>
      <c r="AB450" s="27" t="s">
        <v>183</v>
      </c>
      <c r="AC450" s="27" t="s">
        <v>2910</v>
      </c>
      <c r="AD450" s="23" t="str">
        <f t="shared" si="27"/>
        <v>Wright | Campbell</v>
      </c>
    </row>
    <row r="451" spans="1:30" s="23" customFormat="1">
      <c r="A451" s="33">
        <v>2908</v>
      </c>
      <c r="B451" s="27" t="s">
        <v>1432</v>
      </c>
      <c r="C451" s="27" t="s">
        <v>3169</v>
      </c>
      <c r="D451" s="27" t="s">
        <v>339</v>
      </c>
      <c r="E451" s="23" t="str">
        <f t="shared" si="23"/>
        <v>Highlands Ranch | Douglas</v>
      </c>
      <c r="F451" s="33">
        <v>891</v>
      </c>
      <c r="G451" s="27" t="s">
        <v>1314</v>
      </c>
      <c r="H451" s="27" t="s">
        <v>3280</v>
      </c>
      <c r="I451" s="27" t="s">
        <v>384</v>
      </c>
      <c r="J451" s="23" t="str">
        <f t="shared" si="28"/>
        <v>Hoyt | Dawson</v>
      </c>
      <c r="K451" s="33">
        <v>1325</v>
      </c>
      <c r="L451" s="27" t="s">
        <v>50</v>
      </c>
      <c r="M451" s="27" t="s">
        <v>50</v>
      </c>
      <c r="N451" s="27" t="s">
        <v>408</v>
      </c>
      <c r="O451" s="23" t="str">
        <f t="shared" si="24"/>
        <v>LaMoure | LaMoure</v>
      </c>
      <c r="P451" s="33">
        <v>2201</v>
      </c>
      <c r="Q451" s="27" t="s">
        <v>194</v>
      </c>
      <c r="R451" s="27" t="s">
        <v>3342</v>
      </c>
      <c r="S451" s="27" t="s">
        <v>421</v>
      </c>
      <c r="T451" s="23" t="str">
        <f t="shared" si="25"/>
        <v>Irene | Turner</v>
      </c>
      <c r="U451" s="33">
        <v>2546</v>
      </c>
      <c r="V451" s="27" t="s">
        <v>1320</v>
      </c>
      <c r="W451" s="27" t="s">
        <v>240</v>
      </c>
      <c r="X451" s="27" t="s">
        <v>2898</v>
      </c>
      <c r="Y451" s="23" t="str">
        <f t="shared" si="26"/>
        <v>Pintura | Iron</v>
      </c>
      <c r="Z451" s="33">
        <v>2677</v>
      </c>
      <c r="AA451" s="27" t="s">
        <v>1714</v>
      </c>
      <c r="AB451" s="27" t="s">
        <v>3074</v>
      </c>
      <c r="AC451" s="27" t="s">
        <v>2910</v>
      </c>
      <c r="AD451" s="23" t="str">
        <f t="shared" si="27"/>
        <v>Wyarno | Sheridan</v>
      </c>
    </row>
    <row r="452" spans="1:30" s="23" customFormat="1">
      <c r="A452" s="33">
        <v>358</v>
      </c>
      <c r="B452" s="27" t="s">
        <v>2469</v>
      </c>
      <c r="C452" s="27" t="s">
        <v>3219</v>
      </c>
      <c r="D452" s="27" t="s">
        <v>339</v>
      </c>
      <c r="E452" s="23" t="str">
        <f t="shared" si="23"/>
        <v>Hillrose | Morgan</v>
      </c>
      <c r="F452" s="33">
        <v>928</v>
      </c>
      <c r="G452" s="27" t="s">
        <v>1517</v>
      </c>
      <c r="H452" s="27" t="s">
        <v>398</v>
      </c>
      <c r="I452" s="27" t="s">
        <v>384</v>
      </c>
      <c r="J452" s="23" t="str">
        <f t="shared" si="28"/>
        <v>Hungry Horse | Flathead</v>
      </c>
      <c r="K452" s="33">
        <v>1461</v>
      </c>
      <c r="L452" s="27" t="s">
        <v>922</v>
      </c>
      <c r="M452" s="27" t="s">
        <v>74</v>
      </c>
      <c r="N452" s="27" t="s">
        <v>408</v>
      </c>
      <c r="O452" s="23" t="str">
        <f t="shared" si="24"/>
        <v>Landa | Bottineau</v>
      </c>
      <c r="P452" s="33">
        <v>2202</v>
      </c>
      <c r="Q452" s="27" t="s">
        <v>194</v>
      </c>
      <c r="R452" s="27" t="s">
        <v>2894</v>
      </c>
      <c r="S452" s="27" t="s">
        <v>421</v>
      </c>
      <c r="T452" s="23" t="str">
        <f t="shared" si="25"/>
        <v>Irene | Yankton</v>
      </c>
      <c r="U452" s="33">
        <v>2539</v>
      </c>
      <c r="V452" s="27" t="s">
        <v>2298</v>
      </c>
      <c r="W452" s="27" t="s">
        <v>238</v>
      </c>
      <c r="X452" s="27" t="s">
        <v>2898</v>
      </c>
      <c r="Y452" s="23" t="str">
        <f t="shared" si="26"/>
        <v>Plain City | Weber</v>
      </c>
      <c r="Z452" s="33">
        <v>2654</v>
      </c>
      <c r="AA452" s="27" t="s">
        <v>1607</v>
      </c>
      <c r="AB452" s="27" t="s">
        <v>3224</v>
      </c>
      <c r="AC452" s="27" t="s">
        <v>2910</v>
      </c>
      <c r="AD452" s="23" t="str">
        <f t="shared" si="27"/>
        <v>Yellowstone National Park | Park</v>
      </c>
    </row>
    <row r="453" spans="1:30" s="23" customFormat="1">
      <c r="A453" s="33">
        <v>155</v>
      </c>
      <c r="B453" s="27" t="s">
        <v>1702</v>
      </c>
      <c r="C453" s="27" t="s">
        <v>2992</v>
      </c>
      <c r="D453" s="27" t="s">
        <v>339</v>
      </c>
      <c r="E453" s="23" t="str">
        <f t="shared" si="23"/>
        <v>Hillside | Fremont</v>
      </c>
      <c r="F453" s="33">
        <v>1139</v>
      </c>
      <c r="G453" s="27" t="s">
        <v>1203</v>
      </c>
      <c r="H453" s="27" t="s">
        <v>4</v>
      </c>
      <c r="I453" s="27" t="s">
        <v>384</v>
      </c>
      <c r="J453" s="23" t="str">
        <f t="shared" si="28"/>
        <v>Huntley | Yellowstone</v>
      </c>
      <c r="K453" s="33">
        <v>1308</v>
      </c>
      <c r="L453" s="27" t="s">
        <v>1228</v>
      </c>
      <c r="M453" s="27" t="s">
        <v>45</v>
      </c>
      <c r="N453" s="27" t="s">
        <v>408</v>
      </c>
      <c r="O453" s="23" t="str">
        <f t="shared" si="24"/>
        <v>Langdon | Cavalier</v>
      </c>
      <c r="P453" s="33">
        <v>2203</v>
      </c>
      <c r="Q453" s="27" t="s">
        <v>758</v>
      </c>
      <c r="R453" s="27" t="s">
        <v>145</v>
      </c>
      <c r="S453" s="27" t="s">
        <v>421</v>
      </c>
      <c r="T453" s="23" t="str">
        <f t="shared" si="25"/>
        <v>Iroquois | Beadle</v>
      </c>
      <c r="U453" s="33">
        <v>2610</v>
      </c>
      <c r="V453" s="27" t="s">
        <v>2115</v>
      </c>
      <c r="W453" s="27" t="s">
        <v>244</v>
      </c>
      <c r="X453" s="27" t="s">
        <v>2898</v>
      </c>
      <c r="Y453" s="23" t="str">
        <f t="shared" si="26"/>
        <v>Pleasant Grove | Utah</v>
      </c>
      <c r="Z453" s="33">
        <v>2734</v>
      </c>
      <c r="AA453" s="27" t="s">
        <v>1270</v>
      </c>
      <c r="AB453" s="27" t="s">
        <v>245</v>
      </c>
      <c r="AC453" s="27" t="s">
        <v>2910</v>
      </c>
      <c r="AD453" s="23" t="str">
        <f t="shared" si="27"/>
        <v>Yoder | Goshen</v>
      </c>
    </row>
    <row r="454" spans="1:30" s="23" customFormat="1">
      <c r="A454" s="33">
        <v>401</v>
      </c>
      <c r="B454" s="27" t="s">
        <v>2586</v>
      </c>
      <c r="C454" s="27" t="s">
        <v>3230</v>
      </c>
      <c r="D454" s="27" t="s">
        <v>339</v>
      </c>
      <c r="E454" s="23" t="str">
        <f t="shared" si="23"/>
        <v>Holly | Prowers</v>
      </c>
      <c r="F454" s="33">
        <v>679</v>
      </c>
      <c r="G454" s="27" t="s">
        <v>2336</v>
      </c>
      <c r="H454" s="27" t="s">
        <v>3273</v>
      </c>
      <c r="I454" s="27" t="s">
        <v>384</v>
      </c>
      <c r="J454" s="23" t="str">
        <f t="shared" si="28"/>
        <v>Huson | Missoula</v>
      </c>
      <c r="K454" s="33">
        <v>1224</v>
      </c>
      <c r="L454" s="27" t="s">
        <v>2549</v>
      </c>
      <c r="M454" s="27" t="s">
        <v>3142</v>
      </c>
      <c r="N454" s="27" t="s">
        <v>408</v>
      </c>
      <c r="O454" s="23" t="str">
        <f t="shared" si="24"/>
        <v>Lankin | Walsh</v>
      </c>
      <c r="P454" s="33">
        <v>1744</v>
      </c>
      <c r="Q454" s="27" t="s">
        <v>758</v>
      </c>
      <c r="R454" s="27" t="s">
        <v>129</v>
      </c>
      <c r="S454" s="27" t="s">
        <v>421</v>
      </c>
      <c r="T454" s="23" t="str">
        <f t="shared" si="25"/>
        <v>Iroquois | Kingsbury</v>
      </c>
      <c r="U454" s="33">
        <v>3024</v>
      </c>
      <c r="V454" s="27" t="s">
        <v>2069</v>
      </c>
      <c r="W454" s="27" t="s">
        <v>238</v>
      </c>
      <c r="X454" s="27" t="s">
        <v>2898</v>
      </c>
      <c r="Y454" s="23" t="str">
        <f t="shared" si="26"/>
        <v>Pleasant View | Weber</v>
      </c>
    </row>
    <row r="455" spans="1:30" s="23" customFormat="1">
      <c r="A455" s="33">
        <v>389</v>
      </c>
      <c r="B455" s="27" t="s">
        <v>2557</v>
      </c>
      <c r="C455" s="27" t="s">
        <v>3227</v>
      </c>
      <c r="D455" s="27" t="s">
        <v>339</v>
      </c>
      <c r="E455" s="23" t="str">
        <f t="shared" si="23"/>
        <v>Holyoke | Phillips</v>
      </c>
      <c r="F455" s="33">
        <v>686</v>
      </c>
      <c r="G455" s="27" t="s">
        <v>2197</v>
      </c>
      <c r="H455" s="27" t="s">
        <v>3268</v>
      </c>
      <c r="I455" s="27" t="s">
        <v>384</v>
      </c>
      <c r="J455" s="23" t="str">
        <f t="shared" si="28"/>
        <v>Hutchins Ranch | Madison</v>
      </c>
      <c r="K455" s="33">
        <v>1462</v>
      </c>
      <c r="L455" s="27" t="s">
        <v>927</v>
      </c>
      <c r="M455" s="27" t="s">
        <v>74</v>
      </c>
      <c r="N455" s="27" t="s">
        <v>408</v>
      </c>
      <c r="O455" s="23" t="str">
        <f t="shared" si="24"/>
        <v>Lansford | Bottineau</v>
      </c>
      <c r="P455" s="33">
        <v>2167</v>
      </c>
      <c r="Q455" s="27" t="s">
        <v>1549</v>
      </c>
      <c r="R455" s="27" t="s">
        <v>3087</v>
      </c>
      <c r="S455" s="27" t="s">
        <v>421</v>
      </c>
      <c r="T455" s="23" t="str">
        <f t="shared" si="25"/>
        <v>Isabel | Dewey</v>
      </c>
      <c r="U455" s="33">
        <v>2252</v>
      </c>
      <c r="V455" s="27" t="s">
        <v>807</v>
      </c>
      <c r="W455" s="27" t="s">
        <v>3361</v>
      </c>
      <c r="X455" s="27" t="s">
        <v>2898</v>
      </c>
      <c r="Y455" s="23" t="str">
        <f t="shared" si="26"/>
        <v>Plymouth | Box Elder</v>
      </c>
    </row>
    <row r="456" spans="1:30" s="23" customFormat="1">
      <c r="A456" s="33">
        <v>561</v>
      </c>
      <c r="B456" s="27" t="s">
        <v>2635</v>
      </c>
      <c r="C456" s="27" t="s">
        <v>3256</v>
      </c>
      <c r="D456" s="27" t="s">
        <v>339</v>
      </c>
      <c r="E456" s="23" t="str">
        <f t="shared" si="23"/>
        <v>Homelake | Rio Grande</v>
      </c>
      <c r="F456" s="33">
        <v>1109</v>
      </c>
      <c r="G456" s="27" t="s">
        <v>2785</v>
      </c>
      <c r="H456" s="27" t="s">
        <v>16</v>
      </c>
      <c r="I456" s="27" t="s">
        <v>384</v>
      </c>
      <c r="J456" s="23" t="str">
        <f t="shared" si="28"/>
        <v>Hysham | Treasure</v>
      </c>
      <c r="K456" s="33">
        <v>1498</v>
      </c>
      <c r="L456" s="27" t="s">
        <v>1928</v>
      </c>
      <c r="M456" s="27" t="s">
        <v>59</v>
      </c>
      <c r="N456" s="27" t="s">
        <v>408</v>
      </c>
      <c r="O456" s="23" t="str">
        <f t="shared" si="24"/>
        <v>Lark | Morton</v>
      </c>
      <c r="P456" s="33">
        <v>1889</v>
      </c>
      <c r="Q456" s="27" t="s">
        <v>2858</v>
      </c>
      <c r="R456" s="27" t="s">
        <v>158</v>
      </c>
      <c r="S456" s="27" t="s">
        <v>421</v>
      </c>
      <c r="T456" s="23" t="str">
        <f t="shared" si="25"/>
        <v>Java | Walworth</v>
      </c>
      <c r="U456" s="33">
        <v>2250</v>
      </c>
      <c r="V456" s="27" t="s">
        <v>812</v>
      </c>
      <c r="W456" s="27" t="s">
        <v>3361</v>
      </c>
      <c r="X456" s="27" t="s">
        <v>2898</v>
      </c>
      <c r="Y456" s="23" t="str">
        <f t="shared" si="26"/>
        <v>Portage | Box Elder</v>
      </c>
    </row>
    <row r="457" spans="1:30" s="23" customFormat="1">
      <c r="A457" s="33">
        <v>2891</v>
      </c>
      <c r="B457" s="27" t="s">
        <v>794</v>
      </c>
      <c r="C457" s="27" t="s">
        <v>3135</v>
      </c>
      <c r="D457" s="27" t="s">
        <v>339</v>
      </c>
      <c r="E457" s="23" t="str">
        <f t="shared" si="23"/>
        <v>Hooper | Alamosa</v>
      </c>
      <c r="F457" s="33">
        <v>870</v>
      </c>
      <c r="G457" s="27" t="s">
        <v>1183</v>
      </c>
      <c r="H457" s="27" t="s">
        <v>3350</v>
      </c>
      <c r="I457" s="27" t="s">
        <v>384</v>
      </c>
      <c r="J457" s="23" t="str">
        <f t="shared" si="28"/>
        <v>Iliad | Chouteau</v>
      </c>
      <c r="K457" s="33">
        <v>1263</v>
      </c>
      <c r="L457" s="27" t="s">
        <v>1002</v>
      </c>
      <c r="M457" s="27" t="s">
        <v>37</v>
      </c>
      <c r="N457" s="27" t="s">
        <v>408</v>
      </c>
      <c r="O457" s="23" t="str">
        <f t="shared" si="24"/>
        <v>Larson | Burke</v>
      </c>
      <c r="P457" s="33">
        <v>1882</v>
      </c>
      <c r="Q457" s="27" t="s">
        <v>3194</v>
      </c>
      <c r="R457" s="27" t="s">
        <v>3260</v>
      </c>
      <c r="S457" s="27" t="s">
        <v>421</v>
      </c>
      <c r="T457" s="23" t="str">
        <f t="shared" si="25"/>
        <v>Jefferson | Union</v>
      </c>
      <c r="U457" s="33">
        <v>2275</v>
      </c>
      <c r="V457" s="27" t="s">
        <v>961</v>
      </c>
      <c r="W457" s="27" t="s">
        <v>3055</v>
      </c>
      <c r="X457" s="27" t="s">
        <v>2898</v>
      </c>
      <c r="Y457" s="23" t="str">
        <f t="shared" si="26"/>
        <v>Price | Carbon</v>
      </c>
      <c r="Z457" s="34"/>
      <c r="AA457" s="34"/>
      <c r="AB457" s="34"/>
      <c r="AC457" s="34"/>
    </row>
    <row r="458" spans="1:30" s="23" customFormat="1">
      <c r="A458" s="33">
        <v>176</v>
      </c>
      <c r="B458" s="27" t="s">
        <v>1806</v>
      </c>
      <c r="C458" s="27" t="s">
        <v>3184</v>
      </c>
      <c r="D458" s="27" t="s">
        <v>339</v>
      </c>
      <c r="E458" s="23" t="str">
        <f t="shared" si="23"/>
        <v>Hot Sulphur Springs | Grand</v>
      </c>
      <c r="F458" s="33">
        <v>1029</v>
      </c>
      <c r="G458" s="27" t="s">
        <v>3366</v>
      </c>
      <c r="H458" s="27" t="s">
        <v>2885</v>
      </c>
      <c r="I458" s="27" t="s">
        <v>384</v>
      </c>
      <c r="J458" s="23" t="str">
        <f t="shared" si="28"/>
        <v>Ingomar | Rosebud</v>
      </c>
      <c r="K458" s="33">
        <v>1431</v>
      </c>
      <c r="L458" s="27" t="s">
        <v>746</v>
      </c>
      <c r="M458" s="27" t="s">
        <v>70</v>
      </c>
      <c r="N458" s="27" t="s">
        <v>408</v>
      </c>
      <c r="O458" s="23" t="str">
        <f t="shared" si="24"/>
        <v>Leal | Barnes</v>
      </c>
      <c r="P458" s="33">
        <v>2012</v>
      </c>
      <c r="Q458" s="27" t="s">
        <v>1605</v>
      </c>
      <c r="R458" s="27" t="s">
        <v>3169</v>
      </c>
      <c r="S458" s="27" t="s">
        <v>421</v>
      </c>
      <c r="T458" s="23" t="str">
        <f t="shared" si="25"/>
        <v>Joubert | Douglas</v>
      </c>
      <c r="U458" s="33">
        <v>2218</v>
      </c>
      <c r="V458" s="27" t="s">
        <v>909</v>
      </c>
      <c r="W458" s="27" t="s">
        <v>3001</v>
      </c>
      <c r="X458" s="27" t="s">
        <v>2898</v>
      </c>
      <c r="Y458" s="23" t="str">
        <f t="shared" si="26"/>
        <v>Providence | Cache</v>
      </c>
      <c r="Z458" s="34"/>
      <c r="AA458" s="34"/>
      <c r="AB458" s="34"/>
      <c r="AC458" s="34"/>
    </row>
    <row r="459" spans="1:30" s="23" customFormat="1">
      <c r="A459" s="33">
        <v>103</v>
      </c>
      <c r="B459" s="27" t="s">
        <v>1358</v>
      </c>
      <c r="C459" s="27" t="s">
        <v>3164</v>
      </c>
      <c r="D459" s="27" t="s">
        <v>339</v>
      </c>
      <c r="E459" s="23" t="str">
        <f t="shared" ref="E459:E522" si="29">B459&amp;" | "&amp;C459</f>
        <v>Hotchkiss | Delta</v>
      </c>
      <c r="F459" s="33">
        <v>687</v>
      </c>
      <c r="G459" s="27" t="s">
        <v>3279</v>
      </c>
      <c r="H459" s="27" t="s">
        <v>3280</v>
      </c>
      <c r="I459" s="27" t="s">
        <v>384</v>
      </c>
      <c r="J459" s="23" t="str">
        <f t="shared" si="28"/>
        <v>Intake | Dawson</v>
      </c>
      <c r="K459" s="33">
        <v>1447</v>
      </c>
      <c r="L459" s="27" t="s">
        <v>842</v>
      </c>
      <c r="M459" s="27" t="s">
        <v>34</v>
      </c>
      <c r="N459" s="27" t="s">
        <v>408</v>
      </c>
      <c r="O459" s="23" t="str">
        <f t="shared" ref="O459:O522" si="30">L459&amp;" | "&amp;M459</f>
        <v>Leeds | Benson</v>
      </c>
      <c r="P459" s="33">
        <v>1879</v>
      </c>
      <c r="Q459" s="27" t="s">
        <v>2840</v>
      </c>
      <c r="R459" s="27" t="s">
        <v>3260</v>
      </c>
      <c r="S459" s="27" t="s">
        <v>421</v>
      </c>
      <c r="T459" s="23" t="str">
        <f t="shared" ref="T459:T522" si="31">Q459&amp;" | "&amp;R459</f>
        <v>Junction City | Union</v>
      </c>
      <c r="U459" s="33">
        <v>2595</v>
      </c>
      <c r="V459" s="27" t="s">
        <v>186</v>
      </c>
      <c r="W459" s="27" t="s">
        <v>244</v>
      </c>
      <c r="X459" s="27" t="s">
        <v>2898</v>
      </c>
      <c r="Y459" s="23" t="str">
        <f t="shared" ref="Y459:Y522" si="32">V459&amp;" | "&amp;W459</f>
        <v>Provo | Utah</v>
      </c>
      <c r="Z459" s="34"/>
      <c r="AA459" s="34"/>
      <c r="AB459" s="34"/>
      <c r="AC459" s="34"/>
    </row>
    <row r="460" spans="1:30" s="23" customFormat="1">
      <c r="A460" s="33">
        <v>156</v>
      </c>
      <c r="B460" s="27" t="s">
        <v>1707</v>
      </c>
      <c r="C460" s="27" t="s">
        <v>2992</v>
      </c>
      <c r="D460" s="27" t="s">
        <v>339</v>
      </c>
      <c r="E460" s="23" t="str">
        <f t="shared" si="29"/>
        <v>Howard | Fremont</v>
      </c>
      <c r="F460" s="33">
        <v>867</v>
      </c>
      <c r="G460" s="27" t="s">
        <v>3351</v>
      </c>
      <c r="H460" s="27" t="s">
        <v>3352</v>
      </c>
      <c r="I460" s="27" t="s">
        <v>384</v>
      </c>
      <c r="J460" s="23" t="str">
        <f t="shared" ref="J460:J523" si="33">G460&amp;" | "&amp;H460</f>
        <v>Inverness | Hill</v>
      </c>
      <c r="K460" s="33">
        <v>1423</v>
      </c>
      <c r="L460" s="27" t="s">
        <v>2409</v>
      </c>
      <c r="M460" s="27" t="s">
        <v>23</v>
      </c>
      <c r="N460" s="27" t="s">
        <v>408</v>
      </c>
      <c r="O460" s="23" t="str">
        <f t="shared" si="30"/>
        <v>Lefor | Stark</v>
      </c>
      <c r="P460" s="33">
        <v>1763</v>
      </c>
      <c r="Q460" s="27" t="s">
        <v>2204</v>
      </c>
      <c r="R460" s="27" t="s">
        <v>3199</v>
      </c>
      <c r="S460" s="27" t="s">
        <v>421</v>
      </c>
      <c r="T460" s="23" t="str">
        <f t="shared" si="31"/>
        <v>Junius | Lake</v>
      </c>
      <c r="U460" s="33">
        <v>2358</v>
      </c>
      <c r="V460" s="27" t="s">
        <v>2018</v>
      </c>
      <c r="W460" s="27" t="s">
        <v>2959</v>
      </c>
      <c r="X460" s="27" t="s">
        <v>2898</v>
      </c>
      <c r="Y460" s="23" t="str">
        <f t="shared" si="32"/>
        <v>Randlett | Uintah</v>
      </c>
      <c r="Z460" s="34"/>
      <c r="AA460" s="34"/>
      <c r="AB460" s="34"/>
      <c r="AC460" s="34"/>
    </row>
    <row r="461" spans="1:30" s="23" customFormat="1">
      <c r="A461" s="33">
        <v>359</v>
      </c>
      <c r="B461" s="27" t="s">
        <v>1314</v>
      </c>
      <c r="C461" s="27" t="s">
        <v>3219</v>
      </c>
      <c r="D461" s="27" t="s">
        <v>339</v>
      </c>
      <c r="E461" s="23" t="str">
        <f t="shared" si="29"/>
        <v>Hoyt | Morgan</v>
      </c>
      <c r="F461" s="33">
        <v>1025</v>
      </c>
      <c r="G461" s="27" t="s">
        <v>1364</v>
      </c>
      <c r="H461" s="27" t="s">
        <v>3212</v>
      </c>
      <c r="I461" s="27" t="s">
        <v>384</v>
      </c>
      <c r="J461" s="23" t="str">
        <f t="shared" si="33"/>
        <v>Iron Mountain | Mineral</v>
      </c>
      <c r="K461" s="33">
        <v>1332</v>
      </c>
      <c r="L461" s="27" t="s">
        <v>1671</v>
      </c>
      <c r="M461" s="27" t="s">
        <v>3207</v>
      </c>
      <c r="N461" s="27" t="s">
        <v>408</v>
      </c>
      <c r="O461" s="23" t="str">
        <f t="shared" si="30"/>
        <v>Lehr City | Logan</v>
      </c>
      <c r="P461" s="33">
        <v>1706</v>
      </c>
      <c r="Q461" s="27" t="s">
        <v>2102</v>
      </c>
      <c r="R461" s="27" t="s">
        <v>3192</v>
      </c>
      <c r="S461" s="27" t="s">
        <v>421</v>
      </c>
      <c r="T461" s="23" t="str">
        <f t="shared" si="31"/>
        <v>Kadoka | Jackson</v>
      </c>
      <c r="U461" s="33">
        <v>2268</v>
      </c>
      <c r="V461" s="27" t="s">
        <v>218</v>
      </c>
      <c r="W461" s="27" t="s">
        <v>219</v>
      </c>
      <c r="X461" s="27" t="s">
        <v>2898</v>
      </c>
      <c r="Y461" s="23" t="str">
        <f t="shared" si="32"/>
        <v>Randolph | Rich</v>
      </c>
      <c r="Z461" s="34"/>
      <c r="AA461" s="34"/>
      <c r="AB461" s="34"/>
      <c r="AC461" s="34"/>
    </row>
    <row r="462" spans="1:30" s="23" customFormat="1">
      <c r="A462" s="33">
        <v>562</v>
      </c>
      <c r="B462" s="27" t="s">
        <v>1106</v>
      </c>
      <c r="C462" s="27" t="s">
        <v>3049</v>
      </c>
      <c r="D462" s="27" t="s">
        <v>339</v>
      </c>
      <c r="E462" s="23" t="str">
        <f t="shared" si="29"/>
        <v>Hudson | Weld</v>
      </c>
      <c r="F462" s="33">
        <v>877</v>
      </c>
      <c r="G462" s="27" t="s">
        <v>1216</v>
      </c>
      <c r="H462" s="27" t="s">
        <v>3162</v>
      </c>
      <c r="I462" s="27" t="s">
        <v>384</v>
      </c>
      <c r="J462" s="23" t="str">
        <f t="shared" si="33"/>
        <v>Ismay-Joe | Custer</v>
      </c>
      <c r="K462" s="33">
        <v>1348</v>
      </c>
      <c r="L462" s="27" t="s">
        <v>1671</v>
      </c>
      <c r="M462" s="27" t="s">
        <v>56</v>
      </c>
      <c r="N462" s="27" t="s">
        <v>408</v>
      </c>
      <c r="O462" s="23" t="str">
        <f t="shared" si="30"/>
        <v>Lehr City | McIntosh</v>
      </c>
      <c r="P462" s="33">
        <v>1695</v>
      </c>
      <c r="Q462" s="27" t="s">
        <v>2042</v>
      </c>
      <c r="R462" s="27" t="s">
        <v>118</v>
      </c>
      <c r="S462" s="27" t="s">
        <v>421</v>
      </c>
      <c r="T462" s="23" t="str">
        <f t="shared" si="31"/>
        <v>Kaylor | Hutchinson</v>
      </c>
      <c r="U462" s="33">
        <v>2346</v>
      </c>
      <c r="V462" s="27" t="s">
        <v>1796</v>
      </c>
      <c r="W462" s="27" t="s">
        <v>225</v>
      </c>
      <c r="X462" s="27" t="s">
        <v>2898</v>
      </c>
      <c r="Y462" s="23" t="str">
        <f t="shared" si="32"/>
        <v>Redmond | Sevier</v>
      </c>
    </row>
    <row r="463" spans="1:30" s="23" customFormat="1">
      <c r="A463" s="33">
        <v>290</v>
      </c>
      <c r="B463" s="27" t="s">
        <v>2328</v>
      </c>
      <c r="C463" s="27" t="s">
        <v>3205</v>
      </c>
      <c r="D463" s="27" t="s">
        <v>339</v>
      </c>
      <c r="E463" s="23" t="str">
        <f t="shared" si="29"/>
        <v>Hugo | Lincoln</v>
      </c>
      <c r="F463" s="33">
        <v>778</v>
      </c>
      <c r="G463" s="27" t="s">
        <v>3192</v>
      </c>
      <c r="H463" s="27" t="s">
        <v>3338</v>
      </c>
      <c r="I463" s="27" t="s">
        <v>384</v>
      </c>
      <c r="J463" s="23" t="str">
        <f t="shared" si="33"/>
        <v>Jackson | Beaverhead</v>
      </c>
      <c r="K463" s="33">
        <v>1530</v>
      </c>
      <c r="L463" s="27" t="s">
        <v>1522</v>
      </c>
      <c r="M463" s="27" t="s">
        <v>3225</v>
      </c>
      <c r="N463" s="27" t="s">
        <v>408</v>
      </c>
      <c r="O463" s="23" t="str">
        <f t="shared" si="30"/>
        <v>Leith | Grant</v>
      </c>
      <c r="P463" s="33">
        <v>1928</v>
      </c>
      <c r="Q463" s="27" t="s">
        <v>1328</v>
      </c>
      <c r="R463" s="27" t="s">
        <v>125</v>
      </c>
      <c r="S463" s="27" t="s">
        <v>421</v>
      </c>
      <c r="T463" s="23" t="str">
        <f t="shared" si="31"/>
        <v>Keldron | Corson</v>
      </c>
      <c r="U463" s="33">
        <v>2334</v>
      </c>
      <c r="V463" s="27" t="s">
        <v>224</v>
      </c>
      <c r="W463" s="27" t="s">
        <v>225</v>
      </c>
      <c r="X463" s="27" t="s">
        <v>2898</v>
      </c>
      <c r="Y463" s="23" t="str">
        <f t="shared" si="32"/>
        <v>Richfield | Sevier</v>
      </c>
      <c r="Z463" s="34"/>
      <c r="AA463" s="34"/>
      <c r="AB463" s="34"/>
      <c r="AC463" s="34"/>
    </row>
    <row r="464" spans="1:30" s="23" customFormat="1">
      <c r="A464" s="33">
        <v>43</v>
      </c>
      <c r="B464" s="27" t="s">
        <v>1006</v>
      </c>
      <c r="C464" s="27" t="s">
        <v>3147</v>
      </c>
      <c r="D464" s="27" t="s">
        <v>339</v>
      </c>
      <c r="E464" s="23" t="str">
        <f t="shared" si="29"/>
        <v>Hygiene | Boulder</v>
      </c>
      <c r="F464" s="33">
        <v>707</v>
      </c>
      <c r="G464" s="27" t="s">
        <v>2383</v>
      </c>
      <c r="H464" s="27" t="s">
        <v>3224</v>
      </c>
      <c r="I464" s="27" t="s">
        <v>384</v>
      </c>
      <c r="J464" s="23" t="str">
        <f t="shared" si="33"/>
        <v>Jardine | Park</v>
      </c>
      <c r="K464" s="33">
        <v>1385</v>
      </c>
      <c r="L464" s="27" t="s">
        <v>2304</v>
      </c>
      <c r="M464" s="27" t="s">
        <v>3067</v>
      </c>
      <c r="N464" s="27" t="s">
        <v>408</v>
      </c>
      <c r="O464" s="23" t="str">
        <f t="shared" si="30"/>
        <v>Lidgerwood | Richland</v>
      </c>
      <c r="P464" s="33">
        <v>1936</v>
      </c>
      <c r="Q464" s="27" t="s">
        <v>1333</v>
      </c>
      <c r="R464" s="27" t="s">
        <v>125</v>
      </c>
      <c r="S464" s="27" t="s">
        <v>421</v>
      </c>
      <c r="T464" s="23" t="str">
        <f t="shared" si="31"/>
        <v>Kenel | Corson</v>
      </c>
      <c r="U464" s="33">
        <v>2208</v>
      </c>
      <c r="V464" s="27" t="s">
        <v>912</v>
      </c>
      <c r="W464" s="27" t="s">
        <v>3001</v>
      </c>
      <c r="X464" s="27" t="s">
        <v>2898</v>
      </c>
      <c r="Y464" s="23" t="str">
        <f t="shared" si="32"/>
        <v>Richmond | Cache</v>
      </c>
      <c r="Z464" s="34"/>
      <c r="AA464" s="34"/>
      <c r="AB464" s="34"/>
      <c r="AC464" s="34"/>
    </row>
    <row r="465" spans="1:25" s="23" customFormat="1">
      <c r="A465" s="33">
        <v>2898</v>
      </c>
      <c r="B465" s="27" t="s">
        <v>1182</v>
      </c>
      <c r="C465" s="27" t="s">
        <v>3155</v>
      </c>
      <c r="D465" s="27" t="s">
        <v>339</v>
      </c>
      <c r="E465" s="23" t="str">
        <f t="shared" si="29"/>
        <v>Idaho Springs | Clear Creek</v>
      </c>
      <c r="F465" s="33">
        <v>1003</v>
      </c>
      <c r="G465" s="27" t="s">
        <v>1900</v>
      </c>
      <c r="H465" s="27" t="s">
        <v>3194</v>
      </c>
      <c r="I465" s="27" t="s">
        <v>384</v>
      </c>
      <c r="J465" s="23" t="str">
        <f t="shared" si="33"/>
        <v>Jefferson City | Jefferson</v>
      </c>
      <c r="K465" s="33">
        <v>1264</v>
      </c>
      <c r="L465" s="27" t="s">
        <v>1008</v>
      </c>
      <c r="M465" s="27" t="s">
        <v>37</v>
      </c>
      <c r="N465" s="27" t="s">
        <v>408</v>
      </c>
      <c r="O465" s="23" t="str">
        <f t="shared" si="30"/>
        <v>Lignite | Burke</v>
      </c>
      <c r="P465" s="33">
        <v>2143</v>
      </c>
      <c r="Q465" s="27" t="s">
        <v>2315</v>
      </c>
      <c r="R465" s="27" t="s">
        <v>206</v>
      </c>
      <c r="S465" s="27" t="s">
        <v>421</v>
      </c>
      <c r="T465" s="23" t="str">
        <f t="shared" si="31"/>
        <v>Kennebec | Lyman</v>
      </c>
      <c r="U465" s="33">
        <v>2216</v>
      </c>
      <c r="V465" s="27" t="s">
        <v>918</v>
      </c>
      <c r="W465" s="27" t="s">
        <v>3001</v>
      </c>
      <c r="X465" s="27" t="s">
        <v>2898</v>
      </c>
      <c r="Y465" s="23" t="str">
        <f t="shared" si="32"/>
        <v>River Heights | Cache</v>
      </c>
    </row>
    <row r="466" spans="1:25" s="23" customFormat="1">
      <c r="A466" s="33">
        <v>513</v>
      </c>
      <c r="B466" s="27" t="s">
        <v>2841</v>
      </c>
      <c r="C466" s="27" t="s">
        <v>3254</v>
      </c>
      <c r="D466" s="27" t="s">
        <v>339</v>
      </c>
      <c r="E466" s="23" t="str">
        <f t="shared" si="29"/>
        <v>Idalia | Yuma</v>
      </c>
      <c r="F466" s="33">
        <v>1156</v>
      </c>
      <c r="G466" s="27" t="s">
        <v>2200</v>
      </c>
      <c r="H466" s="27" t="s">
        <v>3268</v>
      </c>
      <c r="I466" s="27" t="s">
        <v>384</v>
      </c>
      <c r="J466" s="23" t="str">
        <f t="shared" si="33"/>
        <v>Jefferson Island | Madison</v>
      </c>
      <c r="K466" s="33">
        <v>1269</v>
      </c>
      <c r="L466" s="27" t="s">
        <v>3205</v>
      </c>
      <c r="M466" s="27" t="s">
        <v>39</v>
      </c>
      <c r="N466" s="27" t="s">
        <v>408</v>
      </c>
      <c r="O466" s="23" t="str">
        <f t="shared" si="30"/>
        <v>Lincoln | Burleigh</v>
      </c>
      <c r="P466" s="33">
        <v>1786</v>
      </c>
      <c r="Q466" s="27" t="s">
        <v>2597</v>
      </c>
      <c r="R466" s="27" t="s">
        <v>133</v>
      </c>
      <c r="S466" s="27" t="s">
        <v>421</v>
      </c>
      <c r="T466" s="23" t="str">
        <f t="shared" si="31"/>
        <v>Keystone | Pennington</v>
      </c>
      <c r="U466" s="33">
        <v>2626</v>
      </c>
      <c r="V466" s="27" t="s">
        <v>1815</v>
      </c>
      <c r="W466" s="27" t="s">
        <v>238</v>
      </c>
      <c r="X466" s="27" t="s">
        <v>2898</v>
      </c>
      <c r="Y466" s="23" t="str">
        <f t="shared" si="32"/>
        <v>Riverdale | Weber</v>
      </c>
    </row>
    <row r="467" spans="1:25" s="23" customFormat="1">
      <c r="A467" s="33">
        <v>210</v>
      </c>
      <c r="B467" s="27" t="s">
        <v>2028</v>
      </c>
      <c r="C467" s="27" t="s">
        <v>3194</v>
      </c>
      <c r="D467" s="27" t="s">
        <v>339</v>
      </c>
      <c r="E467" s="23" t="str">
        <f t="shared" si="29"/>
        <v>Idledale | Jefferson</v>
      </c>
      <c r="F467" s="33">
        <v>824</v>
      </c>
      <c r="G467" s="27" t="s">
        <v>964</v>
      </c>
      <c r="H467" s="27" t="s">
        <v>3055</v>
      </c>
      <c r="I467" s="27" t="s">
        <v>384</v>
      </c>
      <c r="J467" s="23" t="str">
        <f t="shared" si="33"/>
        <v>Joliet | Carbon</v>
      </c>
      <c r="K467" s="33">
        <v>1489</v>
      </c>
      <c r="L467" s="27" t="s">
        <v>1403</v>
      </c>
      <c r="M467" s="27" t="s">
        <v>80</v>
      </c>
      <c r="N467" s="27" t="s">
        <v>408</v>
      </c>
      <c r="O467" s="23" t="str">
        <f t="shared" si="30"/>
        <v>Linton | Emmons</v>
      </c>
      <c r="P467" s="33">
        <v>1664</v>
      </c>
      <c r="Q467" s="27" t="s">
        <v>48</v>
      </c>
      <c r="R467" s="27" t="s">
        <v>3258</v>
      </c>
      <c r="S467" s="27" t="s">
        <v>421</v>
      </c>
      <c r="T467" s="23" t="str">
        <f t="shared" si="31"/>
        <v>Kidder | Marshall</v>
      </c>
      <c r="U467" s="33">
        <v>2254</v>
      </c>
      <c r="V467" s="27" t="s">
        <v>817</v>
      </c>
      <c r="W467" s="27" t="s">
        <v>3361</v>
      </c>
      <c r="X467" s="27" t="s">
        <v>2898</v>
      </c>
      <c r="Y467" s="23" t="str">
        <f t="shared" si="32"/>
        <v>Riverside | Box Elder</v>
      </c>
    </row>
    <row r="468" spans="1:25" s="23" customFormat="1">
      <c r="A468" s="33">
        <v>243</v>
      </c>
      <c r="B468" s="27" t="s">
        <v>2163</v>
      </c>
      <c r="C468" s="27" t="s">
        <v>3000</v>
      </c>
      <c r="D468" s="27" t="s">
        <v>339</v>
      </c>
      <c r="E468" s="23" t="str">
        <f t="shared" si="29"/>
        <v>Ignacio | La Plata</v>
      </c>
      <c r="F468" s="33">
        <v>624</v>
      </c>
      <c r="G468" s="27" t="s">
        <v>2117</v>
      </c>
      <c r="H468" s="27" t="s">
        <v>3265</v>
      </c>
      <c r="I468" s="27" t="s">
        <v>384</v>
      </c>
      <c r="J468" s="23" t="str">
        <f t="shared" si="33"/>
        <v>Joplin | Liberty</v>
      </c>
      <c r="K468" s="33">
        <v>1612</v>
      </c>
      <c r="L468" s="27" t="s">
        <v>3089</v>
      </c>
      <c r="M468" s="27" t="s">
        <v>61</v>
      </c>
      <c r="N468" s="27" t="s">
        <v>408</v>
      </c>
      <c r="O468" s="23" t="str">
        <f t="shared" si="30"/>
        <v>Lisbon | Ransom</v>
      </c>
      <c r="P468" s="33">
        <v>2005</v>
      </c>
      <c r="Q468" s="27" t="s">
        <v>1027</v>
      </c>
      <c r="R468" s="27" t="s">
        <v>177</v>
      </c>
      <c r="S468" s="27" t="s">
        <v>421</v>
      </c>
      <c r="T468" s="23" t="str">
        <f t="shared" si="31"/>
        <v>Kimball | Brule</v>
      </c>
      <c r="U468" s="33">
        <v>2564</v>
      </c>
      <c r="V468" s="27" t="s">
        <v>619</v>
      </c>
      <c r="W468" s="27" t="s">
        <v>242</v>
      </c>
      <c r="X468" s="27" t="s">
        <v>2898</v>
      </c>
      <c r="Y468" s="23" t="str">
        <f t="shared" si="32"/>
        <v>Riverton | Salt Lake</v>
      </c>
    </row>
    <row r="469" spans="1:25" s="23" customFormat="1">
      <c r="A469" s="33">
        <v>299</v>
      </c>
      <c r="B469" s="27" t="s">
        <v>2344</v>
      </c>
      <c r="C469" s="27" t="s">
        <v>3207</v>
      </c>
      <c r="D469" s="27" t="s">
        <v>339</v>
      </c>
      <c r="E469" s="23" t="str">
        <f t="shared" si="29"/>
        <v>Iliff | Logan</v>
      </c>
      <c r="F469" s="33">
        <v>955</v>
      </c>
      <c r="G469" s="27" t="s">
        <v>1678</v>
      </c>
      <c r="H469" s="27" t="s">
        <v>3072</v>
      </c>
      <c r="I469" s="27" t="s">
        <v>384</v>
      </c>
      <c r="J469" s="23" t="str">
        <f t="shared" si="33"/>
        <v>Jordan | Garfield</v>
      </c>
      <c r="K469" s="33">
        <v>1432</v>
      </c>
      <c r="L469" s="27" t="s">
        <v>751</v>
      </c>
      <c r="M469" s="27" t="s">
        <v>70</v>
      </c>
      <c r="N469" s="27" t="s">
        <v>408</v>
      </c>
      <c r="O469" s="23" t="str">
        <f t="shared" si="30"/>
        <v>Litchville | Barnes</v>
      </c>
      <c r="P469" s="33">
        <v>1953</v>
      </c>
      <c r="Q469" s="27" t="s">
        <v>826</v>
      </c>
      <c r="R469" s="27" t="s">
        <v>167</v>
      </c>
      <c r="S469" s="27" t="s">
        <v>421</v>
      </c>
      <c r="T469" s="23" t="str">
        <f t="shared" si="31"/>
        <v>Kingsburg | Bon Homme</v>
      </c>
      <c r="U469" s="33">
        <v>2520</v>
      </c>
      <c r="V469" s="27" t="s">
        <v>2213</v>
      </c>
      <c r="W469" s="27" t="s">
        <v>3250</v>
      </c>
      <c r="X469" s="27" t="s">
        <v>2898</v>
      </c>
      <c r="Y469" s="23" t="str">
        <f t="shared" si="32"/>
        <v>Rockville | Washington</v>
      </c>
    </row>
    <row r="470" spans="1:25" s="23" customFormat="1">
      <c r="A470" s="33">
        <v>211</v>
      </c>
      <c r="B470" s="27" t="s">
        <v>2032</v>
      </c>
      <c r="C470" s="27" t="s">
        <v>3194</v>
      </c>
      <c r="D470" s="27" t="s">
        <v>339</v>
      </c>
      <c r="E470" s="23" t="str">
        <f t="shared" si="29"/>
        <v>Indian Hills | Jefferson</v>
      </c>
      <c r="F470" s="33">
        <v>1128</v>
      </c>
      <c r="G470" s="27" t="s">
        <v>2828</v>
      </c>
      <c r="H470" s="27" t="s">
        <v>18</v>
      </c>
      <c r="I470" s="27" t="s">
        <v>384</v>
      </c>
      <c r="J470" s="23" t="str">
        <f t="shared" si="33"/>
        <v>Judith Gap | Wheatland</v>
      </c>
      <c r="K470" s="33">
        <v>1309</v>
      </c>
      <c r="L470" s="27" t="s">
        <v>1191</v>
      </c>
      <c r="M470" s="27" t="s">
        <v>45</v>
      </c>
      <c r="N470" s="27" t="s">
        <v>408</v>
      </c>
      <c r="O470" s="23" t="str">
        <f t="shared" si="30"/>
        <v>Loma | Cavalier</v>
      </c>
      <c r="P470" s="33">
        <v>2047</v>
      </c>
      <c r="Q470" s="27" t="s">
        <v>1297</v>
      </c>
      <c r="R470" s="27" t="s">
        <v>188</v>
      </c>
      <c r="S470" s="27" t="s">
        <v>421</v>
      </c>
      <c r="T470" s="23" t="str">
        <f t="shared" si="31"/>
        <v>Kranzburg | Codington</v>
      </c>
      <c r="U470" s="33">
        <v>2361</v>
      </c>
      <c r="V470" s="27" t="s">
        <v>3016</v>
      </c>
      <c r="W470" s="27" t="s">
        <v>2957</v>
      </c>
      <c r="X470" s="27" t="s">
        <v>2898</v>
      </c>
      <c r="Y470" s="23" t="str">
        <f t="shared" si="32"/>
        <v>Roosevelt | Duchesne</v>
      </c>
    </row>
    <row r="471" spans="1:25" s="23" customFormat="1">
      <c r="A471" s="33">
        <v>563</v>
      </c>
      <c r="B471" s="27" t="s">
        <v>2788</v>
      </c>
      <c r="C471" s="27" t="s">
        <v>3049</v>
      </c>
      <c r="D471" s="27" t="s">
        <v>339</v>
      </c>
      <c r="E471" s="23" t="str">
        <f t="shared" si="29"/>
        <v>Ione | Weld</v>
      </c>
      <c r="F471" s="33">
        <v>925</v>
      </c>
      <c r="G471" s="27" t="s">
        <v>588</v>
      </c>
      <c r="H471" s="27" t="s">
        <v>398</v>
      </c>
      <c r="I471" s="27" t="s">
        <v>384</v>
      </c>
      <c r="J471" s="23" t="str">
        <f t="shared" si="33"/>
        <v>Kalispell | Flathead</v>
      </c>
      <c r="K471" s="33">
        <v>1617</v>
      </c>
      <c r="L471" s="27" t="s">
        <v>2219</v>
      </c>
      <c r="M471" s="27" t="s">
        <v>61</v>
      </c>
      <c r="N471" s="27" t="s">
        <v>408</v>
      </c>
      <c r="O471" s="23" t="str">
        <f t="shared" si="30"/>
        <v>Loraine | Ransom</v>
      </c>
      <c r="P471" s="33">
        <v>1833</v>
      </c>
      <c r="Q471" s="27" t="s">
        <v>2720</v>
      </c>
      <c r="R471" s="27" t="s">
        <v>141</v>
      </c>
      <c r="S471" s="27" t="s">
        <v>421</v>
      </c>
      <c r="T471" s="23" t="str">
        <f t="shared" si="31"/>
        <v>Kyle | Shannon</v>
      </c>
      <c r="U471" s="33">
        <v>2537</v>
      </c>
      <c r="V471" s="27" t="s">
        <v>1460</v>
      </c>
      <c r="W471" s="27" t="s">
        <v>238</v>
      </c>
      <c r="X471" s="27" t="s">
        <v>2898</v>
      </c>
      <c r="Y471" s="23" t="str">
        <f t="shared" si="32"/>
        <v>Roy | Weber</v>
      </c>
    </row>
    <row r="472" spans="1:25" s="23" customFormat="1">
      <c r="A472" s="33">
        <v>564</v>
      </c>
      <c r="B472" s="27" t="s">
        <v>1598</v>
      </c>
      <c r="C472" s="27" t="s">
        <v>3176</v>
      </c>
      <c r="D472" s="27" t="s">
        <v>339</v>
      </c>
      <c r="E472" s="23" t="str">
        <f t="shared" si="29"/>
        <v>Ivywild | El Paso</v>
      </c>
      <c r="F472" s="33">
        <v>861</v>
      </c>
      <c r="G472" s="27" t="s">
        <v>956</v>
      </c>
      <c r="H472" s="27" t="s">
        <v>3350</v>
      </c>
      <c r="I472" s="27" t="s">
        <v>384</v>
      </c>
      <c r="J472" s="23" t="str">
        <f t="shared" si="33"/>
        <v>Kenilworth | Chouteau</v>
      </c>
      <c r="K472" s="33">
        <v>1642</v>
      </c>
      <c r="L472" s="27" t="s">
        <v>2219</v>
      </c>
      <c r="M472" s="27" t="s">
        <v>104</v>
      </c>
      <c r="N472" s="27" t="s">
        <v>408</v>
      </c>
      <c r="O472" s="23" t="str">
        <f t="shared" si="30"/>
        <v>Loraine | Renville</v>
      </c>
      <c r="P472" s="33">
        <v>2076</v>
      </c>
      <c r="Q472" s="27" t="s">
        <v>1745</v>
      </c>
      <c r="R472" s="27" t="s">
        <v>3225</v>
      </c>
      <c r="S472" s="27" t="s">
        <v>421</v>
      </c>
      <c r="T472" s="23" t="str">
        <f t="shared" si="31"/>
        <v>La Bolt | Grant</v>
      </c>
      <c r="U472" s="33">
        <v>2488</v>
      </c>
      <c r="V472" s="27" t="s">
        <v>1917</v>
      </c>
      <c r="W472" s="27" t="s">
        <v>234</v>
      </c>
      <c r="X472" s="27" t="s">
        <v>2898</v>
      </c>
      <c r="Y472" s="23" t="str">
        <f t="shared" si="32"/>
        <v>Rush Valley | Tooele</v>
      </c>
    </row>
    <row r="473" spans="1:25" s="23" customFormat="1">
      <c r="A473" s="33">
        <v>44</v>
      </c>
      <c r="B473" s="27" t="s">
        <v>1012</v>
      </c>
      <c r="C473" s="27" t="s">
        <v>3147</v>
      </c>
      <c r="D473" s="27" t="s">
        <v>339</v>
      </c>
      <c r="E473" s="23" t="str">
        <f t="shared" si="29"/>
        <v>Jamestown | Boulder</v>
      </c>
      <c r="F473" s="33">
        <v>1094</v>
      </c>
      <c r="G473" s="27" t="s">
        <v>2774</v>
      </c>
      <c r="H473" s="27" t="s">
        <v>3063</v>
      </c>
      <c r="I473" s="27" t="s">
        <v>384</v>
      </c>
      <c r="J473" s="23" t="str">
        <f t="shared" si="33"/>
        <v>Kevin | Toole</v>
      </c>
      <c r="K473" s="33">
        <v>1637</v>
      </c>
      <c r="L473" s="27" t="s">
        <v>1315</v>
      </c>
      <c r="M473" s="27" t="s">
        <v>51</v>
      </c>
      <c r="N473" s="27" t="s">
        <v>408</v>
      </c>
      <c r="O473" s="23" t="str">
        <f t="shared" si="30"/>
        <v>Ludden | Dickey</v>
      </c>
      <c r="P473" s="33">
        <v>2161</v>
      </c>
      <c r="Q473" s="27" t="s">
        <v>1553</v>
      </c>
      <c r="R473" s="27" t="s">
        <v>3087</v>
      </c>
      <c r="S473" s="27" t="s">
        <v>421</v>
      </c>
      <c r="T473" s="23" t="str">
        <f t="shared" si="31"/>
        <v>La Plant | Dewey</v>
      </c>
      <c r="U473" s="33">
        <v>2499</v>
      </c>
      <c r="V473" s="27" t="s">
        <v>2216</v>
      </c>
      <c r="W473" s="27" t="s">
        <v>3250</v>
      </c>
      <c r="X473" s="27" t="s">
        <v>2898</v>
      </c>
      <c r="Y473" s="23" t="str">
        <f t="shared" si="32"/>
        <v>Saint George | Washington</v>
      </c>
    </row>
    <row r="474" spans="1:25" s="23" customFormat="1">
      <c r="A474" s="33">
        <v>273</v>
      </c>
      <c r="B474" s="27" t="s">
        <v>2276</v>
      </c>
      <c r="C474" s="27" t="s">
        <v>3145</v>
      </c>
      <c r="D474" s="27" t="s">
        <v>339</v>
      </c>
      <c r="E474" s="23" t="str">
        <f t="shared" si="29"/>
        <v>Jansen | Las Animas</v>
      </c>
      <c r="F474" s="33">
        <v>924</v>
      </c>
      <c r="G474" s="27" t="s">
        <v>1525</v>
      </c>
      <c r="H474" s="27" t="s">
        <v>398</v>
      </c>
      <c r="I474" s="27" t="s">
        <v>384</v>
      </c>
      <c r="J474" s="23" t="str">
        <f t="shared" si="33"/>
        <v>Kila | Flathead</v>
      </c>
      <c r="K474" s="33">
        <v>1182</v>
      </c>
      <c r="L474" s="27" t="s">
        <v>2432</v>
      </c>
      <c r="M474" s="27" t="s">
        <v>25</v>
      </c>
      <c r="N474" s="27" t="s">
        <v>408</v>
      </c>
      <c r="O474" s="23" t="str">
        <f t="shared" si="30"/>
        <v>Luverne | Steele</v>
      </c>
      <c r="P474" s="33">
        <v>3074</v>
      </c>
      <c r="Q474" s="27" t="s">
        <v>1751</v>
      </c>
      <c r="R474" s="27" t="s">
        <v>3225</v>
      </c>
      <c r="S474" s="27" t="s">
        <v>421</v>
      </c>
      <c r="T474" s="23" t="str">
        <f t="shared" si="31"/>
        <v>Labolt | Grant</v>
      </c>
      <c r="U474" s="33">
        <v>2601</v>
      </c>
      <c r="V474" s="27" t="s">
        <v>2118</v>
      </c>
      <c r="W474" s="27" t="s">
        <v>244</v>
      </c>
      <c r="X474" s="27" t="s">
        <v>2898</v>
      </c>
      <c r="Y474" s="23" t="str">
        <f t="shared" si="32"/>
        <v>Salem | Utah</v>
      </c>
    </row>
    <row r="475" spans="1:25" s="23" customFormat="1">
      <c r="A475" s="33">
        <v>83</v>
      </c>
      <c r="B475" s="27" t="s">
        <v>1281</v>
      </c>
      <c r="C475" s="27" t="s">
        <v>3159</v>
      </c>
      <c r="D475" s="27" t="s">
        <v>339</v>
      </c>
      <c r="E475" s="23" t="str">
        <f t="shared" si="29"/>
        <v>Jaroso | Costilla</v>
      </c>
      <c r="F475" s="33">
        <v>876</v>
      </c>
      <c r="G475" s="27" t="s">
        <v>1221</v>
      </c>
      <c r="H475" s="27" t="s">
        <v>3162</v>
      </c>
      <c r="I475" s="27" t="s">
        <v>384</v>
      </c>
      <c r="J475" s="23" t="str">
        <f t="shared" si="33"/>
        <v>Kinsey | Custer</v>
      </c>
      <c r="K475" s="33">
        <v>1270</v>
      </c>
      <c r="L475" s="27" t="s">
        <v>1036</v>
      </c>
      <c r="M475" s="27" t="s">
        <v>39</v>
      </c>
      <c r="N475" s="27" t="s">
        <v>408</v>
      </c>
      <c r="O475" s="23" t="str">
        <f t="shared" si="30"/>
        <v>Lyman unorg. | Burleigh</v>
      </c>
      <c r="P475" s="33">
        <v>1649</v>
      </c>
      <c r="Q475" s="27" t="s">
        <v>1958</v>
      </c>
      <c r="R475" s="27" t="s">
        <v>106</v>
      </c>
      <c r="S475" s="27" t="s">
        <v>421</v>
      </c>
      <c r="T475" s="23" t="str">
        <f t="shared" si="31"/>
        <v>Ladner | Harding</v>
      </c>
      <c r="U475" s="33">
        <v>2345</v>
      </c>
      <c r="V475" s="27" t="s">
        <v>1069</v>
      </c>
      <c r="W475" s="27" t="s">
        <v>225</v>
      </c>
      <c r="X475" s="27" t="s">
        <v>2898</v>
      </c>
      <c r="Y475" s="23" t="str">
        <f t="shared" si="32"/>
        <v>Salina | Sevier</v>
      </c>
    </row>
    <row r="476" spans="1:25" s="23" customFormat="1">
      <c r="A476" s="33">
        <v>383</v>
      </c>
      <c r="B476" s="27" t="s">
        <v>3194</v>
      </c>
      <c r="C476" s="27" t="s">
        <v>3224</v>
      </c>
      <c r="D476" s="27" t="s">
        <v>339</v>
      </c>
      <c r="E476" s="23" t="str">
        <f t="shared" si="29"/>
        <v>Jefferson | Park</v>
      </c>
      <c r="F476" s="33">
        <v>961</v>
      </c>
      <c r="G476" s="27" t="s">
        <v>3174</v>
      </c>
      <c r="H476" s="27" t="s">
        <v>3022</v>
      </c>
      <c r="I476" s="27" t="s">
        <v>384</v>
      </c>
      <c r="J476" s="23" t="str">
        <f t="shared" si="33"/>
        <v>Kiowa | Glacier</v>
      </c>
      <c r="K476" s="33">
        <v>1448</v>
      </c>
      <c r="L476" s="27" t="s">
        <v>847</v>
      </c>
      <c r="M476" s="27" t="s">
        <v>34</v>
      </c>
      <c r="N476" s="27" t="s">
        <v>408</v>
      </c>
      <c r="O476" s="23" t="str">
        <f t="shared" si="30"/>
        <v>Maddock | Benson</v>
      </c>
      <c r="P476" s="33">
        <v>2067</v>
      </c>
      <c r="Q476" s="27" t="s">
        <v>1149</v>
      </c>
      <c r="R476" s="27" t="s">
        <v>192</v>
      </c>
      <c r="S476" s="27" t="s">
        <v>421</v>
      </c>
      <c r="T476" s="23" t="str">
        <f t="shared" si="31"/>
        <v>Lake Andes | Charles Mix</v>
      </c>
      <c r="U476" s="33">
        <v>2555</v>
      </c>
      <c r="V476" s="27" t="s">
        <v>241</v>
      </c>
      <c r="W476" s="27" t="s">
        <v>242</v>
      </c>
      <c r="X476" s="27" t="s">
        <v>2898</v>
      </c>
      <c r="Y476" s="23" t="str">
        <f t="shared" si="32"/>
        <v>Salt Lake City | Salt Lake</v>
      </c>
    </row>
    <row r="477" spans="1:25" s="23" customFormat="1">
      <c r="A477" s="33">
        <v>514</v>
      </c>
      <c r="B477" s="27" t="s">
        <v>2844</v>
      </c>
      <c r="C477" s="27" t="s">
        <v>3254</v>
      </c>
      <c r="D477" s="27" t="s">
        <v>339</v>
      </c>
      <c r="E477" s="23" t="str">
        <f t="shared" si="29"/>
        <v>Joes | Yuma</v>
      </c>
      <c r="F477" s="33">
        <v>697</v>
      </c>
      <c r="G477" s="27" t="s">
        <v>2356</v>
      </c>
      <c r="H477" s="27" t="s">
        <v>3065</v>
      </c>
      <c r="I477" s="27" t="s">
        <v>384</v>
      </c>
      <c r="J477" s="23" t="str">
        <f t="shared" si="33"/>
        <v>Klein | Musselshell</v>
      </c>
      <c r="K477" s="33">
        <v>1310</v>
      </c>
      <c r="L477" s="27" t="s">
        <v>1258</v>
      </c>
      <c r="M477" s="27" t="s">
        <v>45</v>
      </c>
      <c r="N477" s="27" t="s">
        <v>408</v>
      </c>
      <c r="O477" s="23" t="str">
        <f t="shared" si="30"/>
        <v>Maida | Cavalier</v>
      </c>
      <c r="P477" s="33">
        <v>1668</v>
      </c>
      <c r="Q477" s="27" t="s">
        <v>3188</v>
      </c>
      <c r="R477" s="27" t="s">
        <v>3258</v>
      </c>
      <c r="S477" s="27" t="s">
        <v>421</v>
      </c>
      <c r="T477" s="23" t="str">
        <f t="shared" si="31"/>
        <v>Lake City | Marshall</v>
      </c>
      <c r="U477" s="33">
        <v>2556</v>
      </c>
      <c r="V477" s="27" t="s">
        <v>1558</v>
      </c>
      <c r="W477" s="27" t="s">
        <v>242</v>
      </c>
      <c r="X477" s="27" t="s">
        <v>2898</v>
      </c>
      <c r="Y477" s="23" t="str">
        <f t="shared" si="32"/>
        <v>Sandy | Salt Lake</v>
      </c>
    </row>
    <row r="478" spans="1:25" s="23" customFormat="1">
      <c r="A478" s="33">
        <v>488</v>
      </c>
      <c r="B478" s="27" t="s">
        <v>2791</v>
      </c>
      <c r="C478" s="27" t="s">
        <v>3049</v>
      </c>
      <c r="D478" s="27" t="s">
        <v>339</v>
      </c>
      <c r="E478" s="23" t="str">
        <f t="shared" si="29"/>
        <v>Johnstown | Weld</v>
      </c>
      <c r="F478" s="33">
        <v>1012</v>
      </c>
      <c r="G478" s="27" t="s">
        <v>1944</v>
      </c>
      <c r="H478" s="27" t="s">
        <v>3364</v>
      </c>
      <c r="I478" s="27" t="s">
        <v>384</v>
      </c>
      <c r="J478" s="23" t="str">
        <f t="shared" si="33"/>
        <v>Kolin | Judith Basin</v>
      </c>
      <c r="K478" s="33">
        <v>1238</v>
      </c>
      <c r="L478" s="27" t="s">
        <v>2587</v>
      </c>
      <c r="M478" s="27" t="s">
        <v>3261</v>
      </c>
      <c r="N478" s="27" t="s">
        <v>408</v>
      </c>
      <c r="O478" s="23" t="str">
        <f t="shared" si="30"/>
        <v>Makoti | Ward</v>
      </c>
      <c r="P478" s="33">
        <v>2119</v>
      </c>
      <c r="Q478" s="27" t="s">
        <v>201</v>
      </c>
      <c r="R478" s="27" t="s">
        <v>202</v>
      </c>
      <c r="S478" s="27" t="s">
        <v>421</v>
      </c>
      <c r="T478" s="23" t="str">
        <f t="shared" si="31"/>
        <v>Lake Norden | Hamlin</v>
      </c>
      <c r="U478" s="33">
        <v>2501</v>
      </c>
      <c r="V478" s="27" t="s">
        <v>2221</v>
      </c>
      <c r="W478" s="27" t="s">
        <v>3250</v>
      </c>
      <c r="X478" s="27" t="s">
        <v>2898</v>
      </c>
      <c r="Y478" s="23" t="str">
        <f t="shared" si="32"/>
        <v>Santa Clara | Washington</v>
      </c>
    </row>
    <row r="479" spans="1:25" s="23" customFormat="1">
      <c r="A479" s="33">
        <v>450</v>
      </c>
      <c r="B479" s="27" t="s">
        <v>3242</v>
      </c>
      <c r="C479" s="27" t="s">
        <v>3243</v>
      </c>
      <c r="D479" s="27" t="s">
        <v>339</v>
      </c>
      <c r="E479" s="23" t="str">
        <f t="shared" si="29"/>
        <v>Julesburg | Sedgwick</v>
      </c>
      <c r="F479" s="33">
        <v>987</v>
      </c>
      <c r="G479" s="27" t="s">
        <v>1845</v>
      </c>
      <c r="H479" s="27" t="s">
        <v>3352</v>
      </c>
      <c r="I479" s="27" t="s">
        <v>384</v>
      </c>
      <c r="J479" s="23" t="str">
        <f t="shared" si="33"/>
        <v>Kremlin | Hill</v>
      </c>
      <c r="K479" s="33">
        <v>1499</v>
      </c>
      <c r="L479" s="27" t="s">
        <v>1933</v>
      </c>
      <c r="M479" s="27" t="s">
        <v>59</v>
      </c>
      <c r="N479" s="27" t="s">
        <v>408</v>
      </c>
      <c r="O479" s="23" t="str">
        <f t="shared" si="30"/>
        <v>Mandan unorg. | Morton</v>
      </c>
      <c r="P479" s="33">
        <v>1753</v>
      </c>
      <c r="Q479" s="27" t="s">
        <v>2182</v>
      </c>
      <c r="R479" s="27" t="s">
        <v>129</v>
      </c>
      <c r="S479" s="27" t="s">
        <v>421</v>
      </c>
      <c r="T479" s="23" t="str">
        <f t="shared" si="31"/>
        <v>Lake Preston | Kingsbury</v>
      </c>
      <c r="U479" s="33">
        <v>2605</v>
      </c>
      <c r="V479" s="27" t="s">
        <v>2123</v>
      </c>
      <c r="W479" s="27" t="s">
        <v>244</v>
      </c>
      <c r="X479" s="27" t="s">
        <v>2898</v>
      </c>
      <c r="Y479" s="23" t="str">
        <f t="shared" si="32"/>
        <v>Santaquin | Utah</v>
      </c>
    </row>
    <row r="480" spans="1:25" s="23" customFormat="1">
      <c r="A480" s="33">
        <v>291</v>
      </c>
      <c r="B480" s="27" t="s">
        <v>2331</v>
      </c>
      <c r="C480" s="27" t="s">
        <v>3205</v>
      </c>
      <c r="D480" s="27" t="s">
        <v>339</v>
      </c>
      <c r="E480" s="23" t="str">
        <f t="shared" si="29"/>
        <v>Karval | Lincoln</v>
      </c>
      <c r="F480" s="33">
        <v>995</v>
      </c>
      <c r="G480" s="27" t="s">
        <v>1906</v>
      </c>
      <c r="H480" s="27" t="s">
        <v>3194</v>
      </c>
      <c r="I480" s="27" t="s">
        <v>384</v>
      </c>
      <c r="J480" s="23" t="str">
        <f t="shared" si="33"/>
        <v>La Hood | Jefferson</v>
      </c>
      <c r="K480" s="33">
        <v>1355</v>
      </c>
      <c r="L480" s="27" t="s">
        <v>3044</v>
      </c>
      <c r="M480" s="27" t="s">
        <v>3041</v>
      </c>
      <c r="N480" s="27" t="s">
        <v>408</v>
      </c>
      <c r="O480" s="23" t="str">
        <f t="shared" si="30"/>
        <v>Mandaree | McKenzie</v>
      </c>
      <c r="P480" s="33">
        <v>1719</v>
      </c>
      <c r="Q480" s="27" t="s">
        <v>2122</v>
      </c>
      <c r="R480" s="27" t="s">
        <v>122</v>
      </c>
      <c r="S480" s="27" t="s">
        <v>421</v>
      </c>
      <c r="T480" s="23" t="str">
        <f t="shared" si="31"/>
        <v>Lane | Jerauld</v>
      </c>
      <c r="U480" s="33">
        <v>3016</v>
      </c>
      <c r="V480" s="27" t="s">
        <v>2128</v>
      </c>
      <c r="W480" s="27" t="s">
        <v>244</v>
      </c>
      <c r="X480" s="27" t="s">
        <v>2898</v>
      </c>
      <c r="Y480" s="23" t="str">
        <f t="shared" si="32"/>
        <v>Saratoga Springs | Utah</v>
      </c>
    </row>
    <row r="481" spans="1:25" s="23" customFormat="1">
      <c r="A481" s="33">
        <v>489</v>
      </c>
      <c r="B481" s="27" t="s">
        <v>2793</v>
      </c>
      <c r="C481" s="27" t="s">
        <v>3049</v>
      </c>
      <c r="D481" s="27" t="s">
        <v>339</v>
      </c>
      <c r="E481" s="23" t="str">
        <f t="shared" si="29"/>
        <v>Keenesburg | Weld</v>
      </c>
      <c r="F481" s="33">
        <v>922</v>
      </c>
      <c r="G481" s="27" t="s">
        <v>1531</v>
      </c>
      <c r="H481" s="27" t="s">
        <v>398</v>
      </c>
      <c r="I481" s="27" t="s">
        <v>384</v>
      </c>
      <c r="J481" s="23" t="str">
        <f t="shared" si="33"/>
        <v>Lake McDonald | Flathead</v>
      </c>
      <c r="K481" s="33">
        <v>1481</v>
      </c>
      <c r="L481" s="27" t="s">
        <v>1367</v>
      </c>
      <c r="M481" s="27" t="s">
        <v>3045</v>
      </c>
      <c r="N481" s="27" t="s">
        <v>408</v>
      </c>
      <c r="O481" s="23" t="str">
        <f t="shared" si="30"/>
        <v>Manning | Dunn</v>
      </c>
      <c r="P481" s="33">
        <v>1661</v>
      </c>
      <c r="Q481" s="27" t="s">
        <v>113</v>
      </c>
      <c r="R481" s="27" t="s">
        <v>3258</v>
      </c>
      <c r="S481" s="27" t="s">
        <v>421</v>
      </c>
      <c r="T481" s="23" t="str">
        <f t="shared" si="31"/>
        <v>Langford | Marshall</v>
      </c>
      <c r="U481" s="33">
        <v>2441</v>
      </c>
      <c r="V481" s="27" t="s">
        <v>1430</v>
      </c>
      <c r="W481" s="27" t="s">
        <v>230</v>
      </c>
      <c r="X481" s="27" t="s">
        <v>2898</v>
      </c>
      <c r="Y481" s="23" t="str">
        <f t="shared" si="32"/>
        <v>Scipio | Millard</v>
      </c>
    </row>
    <row r="482" spans="1:25" s="23" customFormat="1">
      <c r="A482" s="33">
        <v>565</v>
      </c>
      <c r="B482" s="27" t="s">
        <v>2209</v>
      </c>
      <c r="C482" s="27" t="s">
        <v>3201</v>
      </c>
      <c r="D482" s="27" t="s">
        <v>339</v>
      </c>
      <c r="E482" s="23" t="str">
        <f t="shared" si="29"/>
        <v>Kelim | Larimer</v>
      </c>
      <c r="F482" s="33">
        <v>1157</v>
      </c>
      <c r="G482" s="27" t="s">
        <v>1537</v>
      </c>
      <c r="H482" s="27" t="s">
        <v>398</v>
      </c>
      <c r="I482" s="27" t="s">
        <v>384</v>
      </c>
      <c r="J482" s="23" t="str">
        <f t="shared" si="33"/>
        <v>Lakeside | Flathead</v>
      </c>
      <c r="K482" s="33">
        <v>1386</v>
      </c>
      <c r="L482" s="27" t="s">
        <v>2307</v>
      </c>
      <c r="M482" s="27" t="s">
        <v>3067</v>
      </c>
      <c r="N482" s="27" t="s">
        <v>408</v>
      </c>
      <c r="O482" s="23" t="str">
        <f t="shared" si="30"/>
        <v>Mantador | Richland</v>
      </c>
      <c r="P482" s="33">
        <v>2172</v>
      </c>
      <c r="Q482" s="27" t="s">
        <v>1557</v>
      </c>
      <c r="R482" s="27" t="s">
        <v>3087</v>
      </c>
      <c r="S482" s="27" t="s">
        <v>421</v>
      </c>
      <c r="T482" s="23" t="str">
        <f t="shared" si="31"/>
        <v>Lantry | Dewey</v>
      </c>
      <c r="U482" s="33">
        <v>2276</v>
      </c>
      <c r="V482" s="27" t="s">
        <v>967</v>
      </c>
      <c r="W482" s="27" t="s">
        <v>3055</v>
      </c>
      <c r="X482" s="27" t="s">
        <v>2898</v>
      </c>
      <c r="Y482" s="23" t="str">
        <f t="shared" si="32"/>
        <v>Scofield | Carbon</v>
      </c>
    </row>
    <row r="483" spans="1:25" s="23" customFormat="1">
      <c r="A483" s="33">
        <v>491</v>
      </c>
      <c r="B483" s="27" t="s">
        <v>2795</v>
      </c>
      <c r="C483" s="27" t="s">
        <v>3049</v>
      </c>
      <c r="D483" s="27" t="s">
        <v>339</v>
      </c>
      <c r="E483" s="23" t="str">
        <f t="shared" si="29"/>
        <v>Kersey | Weld</v>
      </c>
      <c r="F483" s="33">
        <v>787</v>
      </c>
      <c r="G483" s="27" t="s">
        <v>740</v>
      </c>
      <c r="H483" s="27" t="s">
        <v>3338</v>
      </c>
      <c r="I483" s="27" t="s">
        <v>384</v>
      </c>
      <c r="J483" s="23" t="str">
        <f t="shared" si="33"/>
        <v>Lakeview | Beaverhead</v>
      </c>
      <c r="K483" s="33">
        <v>1520</v>
      </c>
      <c r="L483" s="27" t="s">
        <v>1475</v>
      </c>
      <c r="M483" s="27" t="s">
        <v>84</v>
      </c>
      <c r="N483" s="27" t="s">
        <v>408</v>
      </c>
      <c r="O483" s="23" t="str">
        <f t="shared" si="30"/>
        <v>Manvel | Grand Forks</v>
      </c>
      <c r="P483" s="33">
        <v>2110</v>
      </c>
      <c r="Q483" s="27" t="s">
        <v>2251</v>
      </c>
      <c r="R483" s="27" t="s">
        <v>200</v>
      </c>
      <c r="S483" s="27" t="s">
        <v>421</v>
      </c>
      <c r="T483" s="23" t="str">
        <f t="shared" si="31"/>
        <v>Lead | Lawrence</v>
      </c>
      <c r="U483" s="33">
        <v>2336</v>
      </c>
      <c r="V483" s="27" t="s">
        <v>225</v>
      </c>
      <c r="W483" s="27" t="s">
        <v>225</v>
      </c>
      <c r="X483" s="27" t="s">
        <v>2898</v>
      </c>
      <c r="Y483" s="23" t="str">
        <f t="shared" si="32"/>
        <v>Sevier | Sevier</v>
      </c>
    </row>
    <row r="484" spans="1:25" s="23" customFormat="1">
      <c r="A484" s="33">
        <v>457</v>
      </c>
      <c r="B484" s="27" t="s">
        <v>2597</v>
      </c>
      <c r="C484" s="27" t="s">
        <v>3245</v>
      </c>
      <c r="D484" s="27" t="s">
        <v>339</v>
      </c>
      <c r="E484" s="23" t="str">
        <f t="shared" si="29"/>
        <v>Keystone | Summit</v>
      </c>
      <c r="F484" s="33">
        <v>764</v>
      </c>
      <c r="G484" s="27" t="s">
        <v>2564</v>
      </c>
      <c r="H484" s="27" t="s">
        <v>3067</v>
      </c>
      <c r="I484" s="27" t="s">
        <v>384</v>
      </c>
      <c r="J484" s="23" t="str">
        <f t="shared" si="33"/>
        <v>Lambert | Richland</v>
      </c>
      <c r="K484" s="33">
        <v>1562</v>
      </c>
      <c r="L484" s="27" t="s">
        <v>1976</v>
      </c>
      <c r="M484" s="27" t="s">
        <v>93</v>
      </c>
      <c r="N484" s="27" t="s">
        <v>408</v>
      </c>
      <c r="O484" s="23" t="str">
        <f t="shared" si="30"/>
        <v>Mapes | Nelson</v>
      </c>
      <c r="P484" s="33">
        <v>1809</v>
      </c>
      <c r="Q484" s="27" t="s">
        <v>2675</v>
      </c>
      <c r="R484" s="27" t="s">
        <v>139</v>
      </c>
      <c r="S484" s="27" t="s">
        <v>421</v>
      </c>
      <c r="T484" s="23" t="str">
        <f t="shared" si="31"/>
        <v>Lebanon | Potter</v>
      </c>
      <c r="U484" s="33">
        <v>2343</v>
      </c>
      <c r="V484" s="27" t="s">
        <v>1811</v>
      </c>
      <c r="W484" s="27" t="s">
        <v>225</v>
      </c>
      <c r="X484" s="27" t="s">
        <v>2898</v>
      </c>
      <c r="Y484" s="23" t="str">
        <f t="shared" si="32"/>
        <v>Sigurd | Sevier</v>
      </c>
    </row>
    <row r="485" spans="1:25" s="23" customFormat="1">
      <c r="A485" s="33">
        <v>274</v>
      </c>
      <c r="B485" s="27" t="s">
        <v>2280</v>
      </c>
      <c r="C485" s="27" t="s">
        <v>3145</v>
      </c>
      <c r="D485" s="27" t="s">
        <v>339</v>
      </c>
      <c r="E485" s="23" t="str">
        <f t="shared" si="29"/>
        <v>Kim | Las Animas</v>
      </c>
      <c r="F485" s="33">
        <v>1049</v>
      </c>
      <c r="G485" s="27" t="s">
        <v>2617</v>
      </c>
      <c r="H485" s="27" t="s">
        <v>2885</v>
      </c>
      <c r="I485" s="27" t="s">
        <v>384</v>
      </c>
      <c r="J485" s="23" t="str">
        <f t="shared" si="33"/>
        <v>Lame Deer | Rosebud</v>
      </c>
      <c r="K485" s="33">
        <v>1326</v>
      </c>
      <c r="L485" s="27" t="s">
        <v>1542</v>
      </c>
      <c r="M485" s="27" t="s">
        <v>50</v>
      </c>
      <c r="N485" s="27" t="s">
        <v>408</v>
      </c>
      <c r="O485" s="23" t="str">
        <f t="shared" si="30"/>
        <v>Marion | LaMoure</v>
      </c>
      <c r="P485" s="33">
        <v>2011</v>
      </c>
      <c r="Q485" s="27" t="s">
        <v>1049</v>
      </c>
      <c r="R485" s="27" t="s">
        <v>178</v>
      </c>
      <c r="S485" s="27" t="s">
        <v>421</v>
      </c>
      <c r="T485" s="23" t="str">
        <f t="shared" si="31"/>
        <v>Lee's Corner | Buffallo</v>
      </c>
      <c r="U485" s="33">
        <v>2212</v>
      </c>
      <c r="V485" s="27" t="s">
        <v>924</v>
      </c>
      <c r="W485" s="27" t="s">
        <v>3001</v>
      </c>
      <c r="X485" s="27" t="s">
        <v>2898</v>
      </c>
      <c r="Y485" s="23" t="str">
        <f t="shared" si="32"/>
        <v>Smithfield | Cache</v>
      </c>
    </row>
    <row r="486" spans="1:25" s="23" customFormat="1">
      <c r="A486" s="33">
        <v>130</v>
      </c>
      <c r="B486" s="27" t="s">
        <v>3174</v>
      </c>
      <c r="C486" s="27" t="s">
        <v>3173</v>
      </c>
      <c r="D486" s="27" t="s">
        <v>339</v>
      </c>
      <c r="E486" s="23" t="str">
        <f t="shared" si="29"/>
        <v>Kiowa | Elbert</v>
      </c>
      <c r="F486" s="33">
        <v>724</v>
      </c>
      <c r="G486" s="27" t="s">
        <v>2420</v>
      </c>
      <c r="H486" s="27" t="s">
        <v>3227</v>
      </c>
      <c r="I486" s="27" t="s">
        <v>384</v>
      </c>
      <c r="J486" s="23" t="str">
        <f t="shared" si="33"/>
        <v>Landusky | Phillips</v>
      </c>
      <c r="K486" s="33">
        <v>1418</v>
      </c>
      <c r="L486" s="27" t="s">
        <v>2394</v>
      </c>
      <c r="M486" s="27" t="s">
        <v>68</v>
      </c>
      <c r="N486" s="27" t="s">
        <v>408</v>
      </c>
      <c r="O486" s="23" t="str">
        <f t="shared" si="30"/>
        <v>Marmarth | Slope</v>
      </c>
      <c r="P486" s="33">
        <v>1805</v>
      </c>
      <c r="Q486" s="27" t="s">
        <v>2641</v>
      </c>
      <c r="R486" s="27" t="s">
        <v>137</v>
      </c>
      <c r="S486" s="27" t="s">
        <v>421</v>
      </c>
      <c r="T486" s="23" t="str">
        <f t="shared" si="31"/>
        <v>Lemmon | Perkins</v>
      </c>
      <c r="U486" s="33">
        <v>2990</v>
      </c>
      <c r="V486" s="27" t="s">
        <v>1564</v>
      </c>
      <c r="W486" s="27" t="s">
        <v>242</v>
      </c>
      <c r="X486" s="27" t="s">
        <v>2898</v>
      </c>
      <c r="Y486" s="23" t="str">
        <f t="shared" si="32"/>
        <v>Snowbird | Salt Lake</v>
      </c>
    </row>
    <row r="487" spans="1:25" s="23" customFormat="1">
      <c r="A487" s="33">
        <v>515</v>
      </c>
      <c r="B487" s="27" t="s">
        <v>2847</v>
      </c>
      <c r="C487" s="27" t="s">
        <v>3254</v>
      </c>
      <c r="D487" s="27" t="s">
        <v>339</v>
      </c>
      <c r="E487" s="23" t="str">
        <f t="shared" si="29"/>
        <v>Kirk | Yuma</v>
      </c>
      <c r="F487" s="33">
        <v>984</v>
      </c>
      <c r="G487" s="27" t="s">
        <v>1850</v>
      </c>
      <c r="H487" s="27" t="s">
        <v>3352</v>
      </c>
      <c r="I487" s="27" t="s">
        <v>384</v>
      </c>
      <c r="J487" s="23" t="str">
        <f t="shared" si="33"/>
        <v>Laredo | Hill</v>
      </c>
      <c r="K487" s="33">
        <v>1482</v>
      </c>
      <c r="L487" s="27" t="s">
        <v>3258</v>
      </c>
      <c r="M487" s="27" t="s">
        <v>3045</v>
      </c>
      <c r="N487" s="27" t="s">
        <v>408</v>
      </c>
      <c r="O487" s="23" t="str">
        <f t="shared" si="30"/>
        <v>Marshall | Dunn</v>
      </c>
      <c r="P487" s="33">
        <v>2186</v>
      </c>
      <c r="Q487" s="27" t="s">
        <v>2297</v>
      </c>
      <c r="R487" s="27" t="s">
        <v>3205</v>
      </c>
      <c r="S487" s="27" t="s">
        <v>421</v>
      </c>
      <c r="T487" s="23" t="str">
        <f t="shared" si="31"/>
        <v>Lennox | Lincoln</v>
      </c>
      <c r="U487" s="33">
        <v>2246</v>
      </c>
      <c r="V487" s="27" t="s">
        <v>822</v>
      </c>
      <c r="W487" s="27" t="s">
        <v>3361</v>
      </c>
      <c r="X487" s="27" t="s">
        <v>2898</v>
      </c>
      <c r="Y487" s="23" t="str">
        <f t="shared" si="32"/>
        <v>Snowville | Box Elder</v>
      </c>
    </row>
    <row r="488" spans="1:25" s="23" customFormat="1">
      <c r="A488" s="33">
        <v>66</v>
      </c>
      <c r="B488" s="27" t="s">
        <v>3153</v>
      </c>
      <c r="C488" s="27" t="s">
        <v>3152</v>
      </c>
      <c r="D488" s="27" t="s">
        <v>339</v>
      </c>
      <c r="E488" s="23" t="str">
        <f t="shared" si="29"/>
        <v>Kit Carson | Cheyenne</v>
      </c>
      <c r="F488" s="33">
        <v>1119</v>
      </c>
      <c r="G488" s="27" t="s">
        <v>2803</v>
      </c>
      <c r="H488" s="27" t="s">
        <v>3028</v>
      </c>
      <c r="I488" s="27" t="s">
        <v>384</v>
      </c>
      <c r="J488" s="23" t="str">
        <f t="shared" si="33"/>
        <v>Larslan | Valley</v>
      </c>
      <c r="K488" s="33">
        <v>1361</v>
      </c>
      <c r="L488" s="27" t="s">
        <v>1808</v>
      </c>
      <c r="M488" s="27" t="s">
        <v>3043</v>
      </c>
      <c r="N488" s="27" t="s">
        <v>408</v>
      </c>
      <c r="O488" s="23" t="str">
        <f t="shared" si="30"/>
        <v>Max | McLean</v>
      </c>
      <c r="P488" s="33">
        <v>1653</v>
      </c>
      <c r="Q488" s="27" t="s">
        <v>2386</v>
      </c>
      <c r="R488" s="27" t="s">
        <v>108</v>
      </c>
      <c r="S488" s="27" t="s">
        <v>421</v>
      </c>
      <c r="T488" s="23" t="str">
        <f t="shared" si="31"/>
        <v>Leola | McPherson</v>
      </c>
      <c r="U488" s="33">
        <v>2991</v>
      </c>
      <c r="V488" s="27" t="s">
        <v>1568</v>
      </c>
      <c r="W488" s="27" t="s">
        <v>242</v>
      </c>
      <c r="X488" s="27" t="s">
        <v>2898</v>
      </c>
      <c r="Y488" s="23" t="str">
        <f t="shared" si="32"/>
        <v>South Jordan | Salt Lake</v>
      </c>
    </row>
    <row r="489" spans="1:25" s="23" customFormat="1">
      <c r="A489" s="33">
        <v>213</v>
      </c>
      <c r="B489" s="27" t="s">
        <v>2036</v>
      </c>
      <c r="C489" s="27" t="s">
        <v>3194</v>
      </c>
      <c r="D489" s="27" t="s">
        <v>339</v>
      </c>
      <c r="E489" s="23" t="str">
        <f t="shared" si="29"/>
        <v>Kittredge | Jefferson</v>
      </c>
      <c r="F489" s="33">
        <v>1141</v>
      </c>
      <c r="G489" s="27" t="s">
        <v>2852</v>
      </c>
      <c r="H489" s="27" t="s">
        <v>4</v>
      </c>
      <c r="I489" s="27" t="s">
        <v>384</v>
      </c>
      <c r="J489" s="23" t="str">
        <f t="shared" si="33"/>
        <v>Laurel | Yellowstone</v>
      </c>
      <c r="K489" s="33">
        <v>1463</v>
      </c>
      <c r="L489" s="27" t="s">
        <v>932</v>
      </c>
      <c r="M489" s="27" t="s">
        <v>74</v>
      </c>
      <c r="N489" s="27" t="s">
        <v>408</v>
      </c>
      <c r="O489" s="23" t="str">
        <f t="shared" si="30"/>
        <v>Maxbass | Bottineau</v>
      </c>
      <c r="P489" s="33">
        <v>1893</v>
      </c>
      <c r="Q489" s="27" t="s">
        <v>2870</v>
      </c>
      <c r="R489" s="27" t="s">
        <v>2894</v>
      </c>
      <c r="S489" s="27" t="s">
        <v>421</v>
      </c>
      <c r="T489" s="23" t="str">
        <f t="shared" si="31"/>
        <v>Lesterville | Yankton</v>
      </c>
      <c r="U489" s="33">
        <v>2535</v>
      </c>
      <c r="V489" s="27" t="s">
        <v>2312</v>
      </c>
      <c r="W489" s="27" t="s">
        <v>238</v>
      </c>
      <c r="X489" s="27" t="s">
        <v>2898</v>
      </c>
      <c r="Y489" s="23" t="str">
        <f t="shared" si="32"/>
        <v>South Odgen | Weber</v>
      </c>
    </row>
    <row r="490" spans="1:25" s="23" customFormat="1">
      <c r="A490" s="33">
        <v>177</v>
      </c>
      <c r="B490" s="27" t="s">
        <v>1809</v>
      </c>
      <c r="C490" s="27" t="s">
        <v>3184</v>
      </c>
      <c r="D490" s="27" t="s">
        <v>339</v>
      </c>
      <c r="E490" s="23" t="str">
        <f t="shared" si="29"/>
        <v>Kremmling | Grand</v>
      </c>
      <c r="F490" s="33">
        <v>645</v>
      </c>
      <c r="G490" s="27" t="s">
        <v>2202</v>
      </c>
      <c r="H490" s="27" t="s">
        <v>3268</v>
      </c>
      <c r="I490" s="27" t="s">
        <v>384</v>
      </c>
      <c r="J490" s="23" t="str">
        <f t="shared" si="33"/>
        <v>Laurin | Madison</v>
      </c>
      <c r="K490" s="33">
        <v>1211</v>
      </c>
      <c r="L490" s="27" t="s">
        <v>2509</v>
      </c>
      <c r="M490" s="27" t="s">
        <v>30</v>
      </c>
      <c r="N490" s="27" t="s">
        <v>408</v>
      </c>
      <c r="O490" s="23" t="str">
        <f t="shared" si="30"/>
        <v>Mayville | Traill</v>
      </c>
      <c r="P490" s="33">
        <v>1823</v>
      </c>
      <c r="Q490" s="27" t="s">
        <v>140</v>
      </c>
      <c r="R490" s="27" t="s">
        <v>71</v>
      </c>
      <c r="S490" s="27" t="s">
        <v>421</v>
      </c>
      <c r="T490" s="23" t="str">
        <f t="shared" si="31"/>
        <v>Letcher | Sanborn</v>
      </c>
      <c r="U490" s="33">
        <v>2992</v>
      </c>
      <c r="V490" s="27" t="s">
        <v>1571</v>
      </c>
      <c r="W490" s="27" t="s">
        <v>242</v>
      </c>
      <c r="X490" s="27" t="s">
        <v>2898</v>
      </c>
      <c r="Y490" s="23" t="str">
        <f t="shared" si="32"/>
        <v>South Salt Lake City | Salt Lake</v>
      </c>
    </row>
    <row r="491" spans="1:25" s="23" customFormat="1">
      <c r="A491" s="33">
        <v>74</v>
      </c>
      <c r="B491" s="27" t="s">
        <v>1204</v>
      </c>
      <c r="C491" s="27" t="s">
        <v>3157</v>
      </c>
      <c r="D491" s="27" t="s">
        <v>339</v>
      </c>
      <c r="E491" s="23" t="str">
        <f t="shared" si="29"/>
        <v>La Jara | Conejos</v>
      </c>
      <c r="F491" s="33">
        <v>973</v>
      </c>
      <c r="G491" s="27" t="s">
        <v>1758</v>
      </c>
      <c r="H491" s="27" t="s">
        <v>3359</v>
      </c>
      <c r="I491" s="27" t="s">
        <v>384</v>
      </c>
      <c r="J491" s="23" t="str">
        <f t="shared" si="33"/>
        <v>Lavina | Golden Valley</v>
      </c>
      <c r="K491" s="33">
        <v>1200</v>
      </c>
      <c r="L491" s="27" t="s">
        <v>2481</v>
      </c>
      <c r="M491" s="27" t="s">
        <v>3196</v>
      </c>
      <c r="N491" s="27" t="s">
        <v>408</v>
      </c>
      <c r="O491" s="23" t="str">
        <f t="shared" si="30"/>
        <v>Maza | Towner</v>
      </c>
      <c r="P491" s="33">
        <v>1972</v>
      </c>
      <c r="Q491" s="27" t="s">
        <v>172</v>
      </c>
      <c r="R491" s="27" t="s">
        <v>173</v>
      </c>
      <c r="S491" s="27" t="s">
        <v>421</v>
      </c>
      <c r="T491" s="23" t="str">
        <f t="shared" si="31"/>
        <v>Lily | Day</v>
      </c>
      <c r="U491" s="33">
        <v>2975</v>
      </c>
      <c r="V491" s="27" t="s">
        <v>1038</v>
      </c>
      <c r="W491" s="27" t="s">
        <v>155</v>
      </c>
      <c r="X491" s="27" t="s">
        <v>2898</v>
      </c>
      <c r="Y491" s="23" t="str">
        <f t="shared" si="32"/>
        <v>South Weber | Davis</v>
      </c>
    </row>
    <row r="492" spans="1:25" s="23" customFormat="1">
      <c r="A492" s="33">
        <v>368</v>
      </c>
      <c r="B492" s="27" t="s">
        <v>2494</v>
      </c>
      <c r="C492" s="27" t="s">
        <v>3221</v>
      </c>
      <c r="D492" s="27" t="s">
        <v>339</v>
      </c>
      <c r="E492" s="23" t="str">
        <f t="shared" si="29"/>
        <v>La Junta | Otero</v>
      </c>
      <c r="F492" s="33">
        <v>727</v>
      </c>
      <c r="G492" s="27" t="s">
        <v>2453</v>
      </c>
      <c r="H492" s="27" t="s">
        <v>3020</v>
      </c>
      <c r="I492" s="27" t="s">
        <v>384</v>
      </c>
      <c r="J492" s="23" t="str">
        <f t="shared" si="33"/>
        <v>Ledger | Pondera</v>
      </c>
      <c r="K492" s="33">
        <v>1521</v>
      </c>
      <c r="L492" s="27" t="s">
        <v>1481</v>
      </c>
      <c r="M492" s="27" t="s">
        <v>84</v>
      </c>
      <c r="N492" s="27" t="s">
        <v>408</v>
      </c>
      <c r="O492" s="23" t="str">
        <f t="shared" si="30"/>
        <v>McCanna | Grand Forks</v>
      </c>
      <c r="P492" s="33">
        <v>1933</v>
      </c>
      <c r="Q492" s="27" t="s">
        <v>1338</v>
      </c>
      <c r="R492" s="27" t="s">
        <v>125</v>
      </c>
      <c r="S492" s="27" t="s">
        <v>421</v>
      </c>
      <c r="T492" s="23" t="str">
        <f t="shared" si="31"/>
        <v>Little Eagle | Corson</v>
      </c>
      <c r="U492" s="33">
        <v>3025</v>
      </c>
      <c r="V492" s="27" t="s">
        <v>1038</v>
      </c>
      <c r="W492" s="27" t="s">
        <v>238</v>
      </c>
      <c r="X492" s="27" t="s">
        <v>2898</v>
      </c>
      <c r="Y492" s="23" t="str">
        <f t="shared" si="32"/>
        <v>South Weber | Weber</v>
      </c>
    </row>
    <row r="493" spans="1:25" s="23" customFormat="1">
      <c r="A493" s="33">
        <v>568</v>
      </c>
      <c r="B493" s="27" t="s">
        <v>2798</v>
      </c>
      <c r="C493" s="27" t="s">
        <v>3049</v>
      </c>
      <c r="D493" s="27" t="s">
        <v>339</v>
      </c>
      <c r="E493" s="23" t="str">
        <f t="shared" si="29"/>
        <v>La Salle | Weld</v>
      </c>
      <c r="F493" s="33">
        <v>657</v>
      </c>
      <c r="G493" s="27" t="s">
        <v>2263</v>
      </c>
      <c r="H493" s="27" t="s">
        <v>3271</v>
      </c>
      <c r="I493" s="27" t="s">
        <v>384</v>
      </c>
      <c r="J493" s="23" t="str">
        <f t="shared" si="33"/>
        <v>Lennep | Meagher</v>
      </c>
      <c r="K493" s="33">
        <v>1410</v>
      </c>
      <c r="L493" s="27" t="s">
        <v>2371</v>
      </c>
      <c r="M493" s="27" t="s">
        <v>3074</v>
      </c>
      <c r="N493" s="27" t="s">
        <v>408</v>
      </c>
      <c r="O493" s="23" t="str">
        <f t="shared" si="30"/>
        <v>McClusky | Sheridan</v>
      </c>
      <c r="P493" s="33">
        <v>1800</v>
      </c>
      <c r="Q493" s="27" t="s">
        <v>875</v>
      </c>
      <c r="R493" s="27" t="s">
        <v>137</v>
      </c>
      <c r="S493" s="27" t="s">
        <v>421</v>
      </c>
      <c r="T493" s="23" t="str">
        <f t="shared" si="31"/>
        <v>Lodgepole | Perkins</v>
      </c>
      <c r="U493" s="33">
        <v>2614</v>
      </c>
      <c r="V493" s="27" t="s">
        <v>2132</v>
      </c>
      <c r="W493" s="27" t="s">
        <v>244</v>
      </c>
      <c r="X493" s="27" t="s">
        <v>2898</v>
      </c>
      <c r="Y493" s="23" t="str">
        <f t="shared" si="32"/>
        <v>Spanish Fork | Utah</v>
      </c>
    </row>
    <row r="494" spans="1:25" s="23" customFormat="1">
      <c r="A494" s="33">
        <v>194</v>
      </c>
      <c r="B494" s="27" t="s">
        <v>1913</v>
      </c>
      <c r="C494" s="27" t="s">
        <v>3047</v>
      </c>
      <c r="D494" s="27" t="s">
        <v>339</v>
      </c>
      <c r="E494" s="23" t="str">
        <f t="shared" si="29"/>
        <v>La Veta | Huerfano</v>
      </c>
      <c r="F494" s="33">
        <v>688</v>
      </c>
      <c r="G494" s="27" t="s">
        <v>3281</v>
      </c>
      <c r="H494" s="27" t="s">
        <v>3282</v>
      </c>
      <c r="I494" s="27" t="s">
        <v>384</v>
      </c>
      <c r="J494" s="23" t="str">
        <f t="shared" si="33"/>
        <v>Lewistown | Fergus</v>
      </c>
      <c r="K494" s="33">
        <v>1626</v>
      </c>
      <c r="L494" s="27" t="s">
        <v>2654</v>
      </c>
      <c r="M494" s="27" t="s">
        <v>102</v>
      </c>
      <c r="N494" s="27" t="s">
        <v>408</v>
      </c>
      <c r="O494" s="23" t="str">
        <f t="shared" si="30"/>
        <v>McGregor | Williams</v>
      </c>
      <c r="P494" s="33">
        <v>1755</v>
      </c>
      <c r="Q494" s="27" t="s">
        <v>3098</v>
      </c>
      <c r="R494" s="27" t="s">
        <v>131</v>
      </c>
      <c r="S494" s="27" t="s">
        <v>421</v>
      </c>
      <c r="T494" s="23" t="str">
        <f t="shared" si="31"/>
        <v>Lone Tree | Moody</v>
      </c>
      <c r="U494" s="33">
        <v>2325</v>
      </c>
      <c r="V494" s="27" t="s">
        <v>1735</v>
      </c>
      <c r="W494" s="27" t="s">
        <v>223</v>
      </c>
      <c r="X494" s="27" t="s">
        <v>2898</v>
      </c>
      <c r="Y494" s="23" t="str">
        <f t="shared" si="32"/>
        <v>Spring City | Sanpete</v>
      </c>
    </row>
    <row r="495" spans="1:25" s="23" customFormat="1">
      <c r="A495" s="33">
        <v>45</v>
      </c>
      <c r="B495" s="27" t="s">
        <v>1016</v>
      </c>
      <c r="C495" s="27" t="s">
        <v>3147</v>
      </c>
      <c r="D495" s="27" t="s">
        <v>339</v>
      </c>
      <c r="E495" s="23" t="str">
        <f t="shared" si="29"/>
        <v>Lafayette | Boulder</v>
      </c>
      <c r="F495" s="33">
        <v>629</v>
      </c>
      <c r="G495" s="27" t="s">
        <v>2149</v>
      </c>
      <c r="H495" s="27" t="s">
        <v>3205</v>
      </c>
      <c r="I495" s="27" t="s">
        <v>384</v>
      </c>
      <c r="J495" s="23" t="str">
        <f t="shared" si="33"/>
        <v>Libby | Lincoln</v>
      </c>
      <c r="K495" s="33">
        <v>1495</v>
      </c>
      <c r="L495" s="27" t="s">
        <v>53</v>
      </c>
      <c r="M495" s="27" t="s">
        <v>82</v>
      </c>
      <c r="N495" s="27" t="s">
        <v>408</v>
      </c>
      <c r="O495" s="23" t="str">
        <f t="shared" si="30"/>
        <v>McHenry | Foster</v>
      </c>
      <c r="P495" s="33">
        <v>1652</v>
      </c>
      <c r="Q495" s="27" t="s">
        <v>2389</v>
      </c>
      <c r="R495" s="27" t="s">
        <v>108</v>
      </c>
      <c r="S495" s="27" t="s">
        <v>421</v>
      </c>
      <c r="T495" s="23" t="str">
        <f t="shared" si="31"/>
        <v>Long Lake | McPherson</v>
      </c>
      <c r="U495" s="33">
        <v>2521</v>
      </c>
      <c r="V495" s="27" t="s">
        <v>2225</v>
      </c>
      <c r="W495" s="27" t="s">
        <v>3250</v>
      </c>
      <c r="X495" s="27" t="s">
        <v>2898</v>
      </c>
      <c r="Y495" s="23" t="str">
        <f t="shared" si="32"/>
        <v>Springdale | Washington</v>
      </c>
    </row>
    <row r="496" spans="1:25" s="23" customFormat="1">
      <c r="A496" s="33">
        <v>516</v>
      </c>
      <c r="B496" s="27" t="s">
        <v>2849</v>
      </c>
      <c r="C496" s="27" t="s">
        <v>3254</v>
      </c>
      <c r="D496" s="27" t="s">
        <v>339</v>
      </c>
      <c r="E496" s="23" t="str">
        <f t="shared" si="29"/>
        <v>Laird | Yuma</v>
      </c>
      <c r="F496" s="33">
        <v>785</v>
      </c>
      <c r="G496" s="27" t="s">
        <v>745</v>
      </c>
      <c r="H496" s="27" t="s">
        <v>3338</v>
      </c>
      <c r="I496" s="27" t="s">
        <v>384</v>
      </c>
      <c r="J496" s="23" t="str">
        <f t="shared" si="33"/>
        <v>Lima | Beaverhead</v>
      </c>
      <c r="K496" s="33">
        <v>1613</v>
      </c>
      <c r="L496" s="27" t="s">
        <v>2223</v>
      </c>
      <c r="M496" s="27" t="s">
        <v>61</v>
      </c>
      <c r="N496" s="27" t="s">
        <v>408</v>
      </c>
      <c r="O496" s="23" t="str">
        <f t="shared" si="30"/>
        <v>McLeod | Ransom</v>
      </c>
      <c r="P496" s="33">
        <v>1703</v>
      </c>
      <c r="Q496" s="27" t="s">
        <v>2106</v>
      </c>
      <c r="R496" s="27" t="s">
        <v>3192</v>
      </c>
      <c r="S496" s="27" t="s">
        <v>421</v>
      </c>
      <c r="T496" s="23" t="str">
        <f t="shared" si="31"/>
        <v>Long Valley | Jackson</v>
      </c>
      <c r="U496" s="33">
        <v>2607</v>
      </c>
      <c r="V496" s="27" t="s">
        <v>2135</v>
      </c>
      <c r="W496" s="27" t="s">
        <v>244</v>
      </c>
      <c r="X496" s="27" t="s">
        <v>2898</v>
      </c>
      <c r="Y496" s="23" t="str">
        <f t="shared" si="32"/>
        <v>Springville | Utah</v>
      </c>
    </row>
    <row r="497" spans="1:25" s="23" customFormat="1">
      <c r="A497" s="33">
        <v>190</v>
      </c>
      <c r="B497" s="27" t="s">
        <v>3188</v>
      </c>
      <c r="C497" s="27" t="s">
        <v>3189</v>
      </c>
      <c r="D497" s="27" t="s">
        <v>339</v>
      </c>
      <c r="E497" s="23" t="str">
        <f t="shared" si="29"/>
        <v>Lake City | Hinsdale</v>
      </c>
      <c r="F497" s="33">
        <v>609</v>
      </c>
      <c r="G497" s="27" t="s">
        <v>3205</v>
      </c>
      <c r="H497" s="27" t="s">
        <v>3263</v>
      </c>
      <c r="I497" s="27" t="s">
        <v>384</v>
      </c>
      <c r="J497" s="23" t="str">
        <f t="shared" si="33"/>
        <v>Lincoln | Lewis and Clark</v>
      </c>
      <c r="K497" s="33">
        <v>1563</v>
      </c>
      <c r="L497" s="27" t="s">
        <v>1979</v>
      </c>
      <c r="M497" s="27" t="s">
        <v>93</v>
      </c>
      <c r="N497" s="27" t="s">
        <v>408</v>
      </c>
      <c r="O497" s="23" t="str">
        <f t="shared" si="30"/>
        <v>McVille | Nelson</v>
      </c>
      <c r="P497" s="33">
        <v>1959</v>
      </c>
      <c r="Q497" s="27" t="s">
        <v>1421</v>
      </c>
      <c r="R497" s="27" t="s">
        <v>169</v>
      </c>
      <c r="S497" s="27" t="s">
        <v>421</v>
      </c>
      <c r="T497" s="23" t="str">
        <f t="shared" si="31"/>
        <v>Loomis | Davison</v>
      </c>
      <c r="U497" s="33">
        <v>3006</v>
      </c>
      <c r="V497" s="27" t="s">
        <v>1921</v>
      </c>
      <c r="W497" s="27" t="s">
        <v>234</v>
      </c>
      <c r="X497" s="27" t="s">
        <v>2898</v>
      </c>
      <c r="Y497" s="23" t="str">
        <f t="shared" si="32"/>
        <v>Stansbury Park | Tooele</v>
      </c>
    </row>
    <row r="498" spans="1:25" s="23" customFormat="1">
      <c r="A498" s="33">
        <v>384</v>
      </c>
      <c r="B498" s="27" t="s">
        <v>2538</v>
      </c>
      <c r="C498" s="27" t="s">
        <v>3224</v>
      </c>
      <c r="D498" s="27" t="s">
        <v>339</v>
      </c>
      <c r="E498" s="23" t="str">
        <f t="shared" si="29"/>
        <v>Lake George | Park</v>
      </c>
      <c r="F498" s="33">
        <v>888</v>
      </c>
      <c r="G498" s="27" t="s">
        <v>1323</v>
      </c>
      <c r="H498" s="27" t="s">
        <v>3280</v>
      </c>
      <c r="I498" s="27" t="s">
        <v>384</v>
      </c>
      <c r="J498" s="23" t="str">
        <f t="shared" si="33"/>
        <v>Lindsay | Dawson</v>
      </c>
      <c r="K498" s="33">
        <v>1190</v>
      </c>
      <c r="L498" s="27" t="s">
        <v>2450</v>
      </c>
      <c r="M498" s="27" t="s">
        <v>27</v>
      </c>
      <c r="N498" s="27" t="s">
        <v>408</v>
      </c>
      <c r="O498" s="23" t="str">
        <f t="shared" si="30"/>
        <v>Medina | Stutsman</v>
      </c>
      <c r="P498" s="33">
        <v>2147</v>
      </c>
      <c r="Q498" s="27" t="s">
        <v>2877</v>
      </c>
      <c r="R498" s="27" t="s">
        <v>206</v>
      </c>
      <c r="S498" s="27" t="s">
        <v>421</v>
      </c>
      <c r="T498" s="23" t="str">
        <f t="shared" si="31"/>
        <v>Lower Brule | Lyman</v>
      </c>
      <c r="U498" s="33">
        <v>2329</v>
      </c>
      <c r="V498" s="27" t="s">
        <v>1741</v>
      </c>
      <c r="W498" s="27" t="s">
        <v>223</v>
      </c>
      <c r="X498" s="27" t="s">
        <v>2898</v>
      </c>
      <c r="Y498" s="23" t="str">
        <f t="shared" si="32"/>
        <v>Sterling | Sanpete</v>
      </c>
    </row>
    <row r="499" spans="1:25" s="23" customFormat="1">
      <c r="A499" s="33">
        <v>2930</v>
      </c>
      <c r="B499" s="27" t="s">
        <v>1537</v>
      </c>
      <c r="C499" s="27" t="s">
        <v>3194</v>
      </c>
      <c r="D499" s="27" t="s">
        <v>339</v>
      </c>
      <c r="E499" s="23" t="str">
        <f t="shared" si="29"/>
        <v>Lakeside | Jefferson</v>
      </c>
      <c r="F499" s="33">
        <v>699</v>
      </c>
      <c r="G499" s="27" t="s">
        <v>623</v>
      </c>
      <c r="H499" s="27" t="s">
        <v>3224</v>
      </c>
      <c r="I499" s="27" t="s">
        <v>384</v>
      </c>
      <c r="J499" s="23" t="str">
        <f t="shared" si="33"/>
        <v>Livingston | Park</v>
      </c>
      <c r="K499" s="33">
        <v>1507</v>
      </c>
      <c r="L499" s="27" t="s">
        <v>889</v>
      </c>
      <c r="M499" s="27" t="s">
        <v>7</v>
      </c>
      <c r="N499" s="27" t="s">
        <v>408</v>
      </c>
      <c r="O499" s="23" t="str">
        <f t="shared" si="30"/>
        <v>Medora City | Billings</v>
      </c>
      <c r="P499" s="33">
        <v>2164</v>
      </c>
      <c r="Q499" s="27" t="s">
        <v>2860</v>
      </c>
      <c r="R499" s="27" t="s">
        <v>158</v>
      </c>
      <c r="S499" s="27" t="s">
        <v>421</v>
      </c>
      <c r="T499" s="23" t="str">
        <f t="shared" si="31"/>
        <v>Lowry | Walworth</v>
      </c>
      <c r="U499" s="33">
        <v>2490</v>
      </c>
      <c r="V499" s="27" t="s">
        <v>1925</v>
      </c>
      <c r="W499" s="27" t="s">
        <v>234</v>
      </c>
      <c r="X499" s="27" t="s">
        <v>2898</v>
      </c>
      <c r="Y499" s="23" t="str">
        <f t="shared" si="32"/>
        <v>Stockton | Tooele</v>
      </c>
    </row>
    <row r="500" spans="1:25" s="23" customFormat="1">
      <c r="A500" s="33">
        <v>214</v>
      </c>
      <c r="B500" s="27" t="s">
        <v>2044</v>
      </c>
      <c r="C500" s="27" t="s">
        <v>3194</v>
      </c>
      <c r="D500" s="27" t="s">
        <v>339</v>
      </c>
      <c r="E500" s="23" t="str">
        <f t="shared" si="29"/>
        <v>Lakewood | Jefferson</v>
      </c>
      <c r="F500" s="33">
        <v>806</v>
      </c>
      <c r="G500" s="27" t="s">
        <v>870</v>
      </c>
      <c r="H500" s="27" t="s">
        <v>3341</v>
      </c>
      <c r="I500" s="27" t="s">
        <v>384</v>
      </c>
      <c r="J500" s="23" t="str">
        <f t="shared" si="33"/>
        <v>Lloyd | Blaine</v>
      </c>
      <c r="K500" s="33">
        <v>1362</v>
      </c>
      <c r="L500" s="27" t="s">
        <v>46</v>
      </c>
      <c r="M500" s="27" t="s">
        <v>3043</v>
      </c>
      <c r="N500" s="27" t="s">
        <v>408</v>
      </c>
      <c r="O500" s="23" t="str">
        <f t="shared" si="30"/>
        <v>Mercer | McLean</v>
      </c>
      <c r="P500" s="33">
        <v>2025</v>
      </c>
      <c r="Q500" s="27" t="s">
        <v>180</v>
      </c>
      <c r="R500" s="27" t="s">
        <v>181</v>
      </c>
      <c r="S500" s="27" t="s">
        <v>421</v>
      </c>
      <c r="T500" s="23" t="str">
        <f t="shared" si="31"/>
        <v>Loyalton | Edmunds</v>
      </c>
      <c r="U500" s="33">
        <v>2552</v>
      </c>
      <c r="V500" s="27" t="s">
        <v>3245</v>
      </c>
      <c r="W500" s="27" t="s">
        <v>240</v>
      </c>
      <c r="X500" s="27" t="s">
        <v>2898</v>
      </c>
      <c r="Y500" s="23" t="str">
        <f t="shared" si="32"/>
        <v>Summit | Iron</v>
      </c>
    </row>
    <row r="501" spans="1:25" s="23" customFormat="1">
      <c r="A501" s="33">
        <v>403</v>
      </c>
      <c r="B501" s="27" t="s">
        <v>2589</v>
      </c>
      <c r="C501" s="27" t="s">
        <v>3230</v>
      </c>
      <c r="D501" s="27" t="s">
        <v>339</v>
      </c>
      <c r="E501" s="23" t="str">
        <f t="shared" si="29"/>
        <v>Lamar | Prowers</v>
      </c>
      <c r="F501" s="33">
        <v>792</v>
      </c>
      <c r="G501" s="27" t="s">
        <v>809</v>
      </c>
      <c r="H501" s="27" t="s">
        <v>3014</v>
      </c>
      <c r="I501" s="27" t="s">
        <v>384</v>
      </c>
      <c r="J501" s="23" t="str">
        <f t="shared" si="33"/>
        <v>Lodge Grass | Big Horn</v>
      </c>
      <c r="K501" s="33">
        <v>1327</v>
      </c>
      <c r="L501" s="27" t="s">
        <v>1648</v>
      </c>
      <c r="M501" s="27" t="s">
        <v>50</v>
      </c>
      <c r="N501" s="27" t="s">
        <v>408</v>
      </c>
      <c r="O501" s="23" t="str">
        <f t="shared" si="30"/>
        <v>Merricourt | LaMoure</v>
      </c>
      <c r="P501" s="33">
        <v>2101</v>
      </c>
      <c r="Q501" s="27" t="s">
        <v>1816</v>
      </c>
      <c r="R501" s="27" t="s">
        <v>196</v>
      </c>
      <c r="S501" s="27" t="s">
        <v>421</v>
      </c>
      <c r="T501" s="23" t="str">
        <f t="shared" si="31"/>
        <v>Lucas | Gregory</v>
      </c>
      <c r="U501" s="33">
        <v>2296</v>
      </c>
      <c r="V501" s="27" t="s">
        <v>1662</v>
      </c>
      <c r="W501" s="27" t="s">
        <v>3090</v>
      </c>
      <c r="X501" s="27" t="s">
        <v>2898</v>
      </c>
      <c r="Y501" s="23" t="str">
        <f t="shared" si="32"/>
        <v>Summit Point | San Juan</v>
      </c>
    </row>
    <row r="502" spans="1:25" s="23" customFormat="1">
      <c r="A502" s="33">
        <v>257</v>
      </c>
      <c r="B502" s="27" t="s">
        <v>2214</v>
      </c>
      <c r="C502" s="27" t="s">
        <v>3201</v>
      </c>
      <c r="D502" s="27" t="s">
        <v>339</v>
      </c>
      <c r="E502" s="23" t="str">
        <f t="shared" si="29"/>
        <v>Laporte | Larimer</v>
      </c>
      <c r="F502" s="33">
        <v>808</v>
      </c>
      <c r="G502" s="27" t="s">
        <v>875</v>
      </c>
      <c r="H502" s="27" t="s">
        <v>3341</v>
      </c>
      <c r="I502" s="27" t="s">
        <v>384</v>
      </c>
      <c r="J502" s="23" t="str">
        <f t="shared" si="33"/>
        <v>Lodgepole | Blaine</v>
      </c>
      <c r="K502" s="33">
        <v>1564</v>
      </c>
      <c r="L502" s="27" t="s">
        <v>2021</v>
      </c>
      <c r="M502" s="27" t="s">
        <v>93</v>
      </c>
      <c r="N502" s="27" t="s">
        <v>408</v>
      </c>
      <c r="O502" s="23" t="str">
        <f t="shared" si="30"/>
        <v>Michigan City | Nelson</v>
      </c>
      <c r="P502" s="33">
        <v>1648</v>
      </c>
      <c r="Q502" s="27" t="s">
        <v>1962</v>
      </c>
      <c r="R502" s="27" t="s">
        <v>106</v>
      </c>
      <c r="S502" s="27" t="s">
        <v>421</v>
      </c>
      <c r="T502" s="23" t="str">
        <f t="shared" si="31"/>
        <v>Ludlow | Harding</v>
      </c>
      <c r="U502" s="33">
        <v>2286</v>
      </c>
      <c r="V502" s="27" t="s">
        <v>972</v>
      </c>
      <c r="W502" s="27" t="s">
        <v>3055</v>
      </c>
      <c r="X502" s="27" t="s">
        <v>2898</v>
      </c>
      <c r="Y502" s="23" t="str">
        <f t="shared" si="32"/>
        <v>Sunnyside | Carbon</v>
      </c>
    </row>
    <row r="503" spans="1:25" s="23" customFormat="1">
      <c r="A503" s="33">
        <v>116</v>
      </c>
      <c r="B503" s="27" t="s">
        <v>1438</v>
      </c>
      <c r="C503" s="27" t="s">
        <v>3169</v>
      </c>
      <c r="D503" s="27" t="s">
        <v>339</v>
      </c>
      <c r="E503" s="23" t="str">
        <f t="shared" si="29"/>
        <v>Larkspur | Douglas</v>
      </c>
      <c r="F503" s="33">
        <v>940</v>
      </c>
      <c r="G503" s="27" t="s">
        <v>3207</v>
      </c>
      <c r="H503" s="27" t="s">
        <v>3336</v>
      </c>
      <c r="I503" s="27" t="s">
        <v>384</v>
      </c>
      <c r="J503" s="23" t="str">
        <f t="shared" si="33"/>
        <v>Logan | Gallatin</v>
      </c>
      <c r="K503" s="33">
        <v>1191</v>
      </c>
      <c r="L503" s="27" t="s">
        <v>2454</v>
      </c>
      <c r="M503" s="27" t="s">
        <v>27</v>
      </c>
      <c r="N503" s="27" t="s">
        <v>408</v>
      </c>
      <c r="O503" s="23" t="str">
        <f t="shared" si="30"/>
        <v>Millarton | Stutsman</v>
      </c>
      <c r="P503" s="33">
        <v>2144</v>
      </c>
      <c r="Q503" s="27" t="s">
        <v>206</v>
      </c>
      <c r="R503" s="27" t="s">
        <v>206</v>
      </c>
      <c r="S503" s="27" t="s">
        <v>421</v>
      </c>
      <c r="T503" s="23" t="str">
        <f t="shared" si="31"/>
        <v>Lyman | Lyman</v>
      </c>
      <c r="U503" s="33">
        <v>2587</v>
      </c>
      <c r="V503" s="27" t="s">
        <v>1044</v>
      </c>
      <c r="W503" s="27" t="s">
        <v>155</v>
      </c>
      <c r="X503" s="27" t="s">
        <v>2898</v>
      </c>
      <c r="Y503" s="23" t="str">
        <f t="shared" si="32"/>
        <v>Sunset | Davis</v>
      </c>
    </row>
    <row r="504" spans="1:25" s="23" customFormat="1">
      <c r="A504" s="33">
        <v>36</v>
      </c>
      <c r="B504" s="27" t="s">
        <v>3145</v>
      </c>
      <c r="C504" s="27" t="s">
        <v>3144</v>
      </c>
      <c r="D504" s="27" t="s">
        <v>339</v>
      </c>
      <c r="E504" s="23" t="str">
        <f t="shared" si="29"/>
        <v>Las Animas | Bent</v>
      </c>
      <c r="F504" s="33">
        <v>801</v>
      </c>
      <c r="G504" s="27" t="s">
        <v>878</v>
      </c>
      <c r="H504" s="27" t="s">
        <v>3341</v>
      </c>
      <c r="I504" s="27" t="s">
        <v>384</v>
      </c>
      <c r="J504" s="23" t="str">
        <f t="shared" si="33"/>
        <v>Lohman | Blaine</v>
      </c>
      <c r="K504" s="33">
        <v>1311</v>
      </c>
      <c r="L504" s="27" t="s">
        <v>1262</v>
      </c>
      <c r="M504" s="27" t="s">
        <v>45</v>
      </c>
      <c r="N504" s="27" t="s">
        <v>408</v>
      </c>
      <c r="O504" s="23" t="str">
        <f t="shared" si="30"/>
        <v>Milton | Cavalier</v>
      </c>
      <c r="P504" s="33">
        <v>1729</v>
      </c>
      <c r="Q504" s="27" t="s">
        <v>1030</v>
      </c>
      <c r="R504" s="27" t="s">
        <v>124</v>
      </c>
      <c r="S504" s="27" t="s">
        <v>421</v>
      </c>
      <c r="T504" s="23" t="str">
        <f t="shared" si="31"/>
        <v>Lyons | Minnehaha</v>
      </c>
      <c r="U504" s="33">
        <v>2588</v>
      </c>
      <c r="V504" s="27" t="s">
        <v>1050</v>
      </c>
      <c r="W504" s="27" t="s">
        <v>155</v>
      </c>
      <c r="X504" s="27" t="s">
        <v>2898</v>
      </c>
      <c r="Y504" s="23" t="str">
        <f t="shared" si="32"/>
        <v>Syracuse | Davis</v>
      </c>
    </row>
    <row r="505" spans="1:25" s="23" customFormat="1">
      <c r="A505" s="33">
        <v>2937</v>
      </c>
      <c r="B505" s="27" t="s">
        <v>3145</v>
      </c>
      <c r="C505" s="27" t="s">
        <v>3145</v>
      </c>
      <c r="D505" s="27" t="s">
        <v>339</v>
      </c>
      <c r="E505" s="23" t="str">
        <f t="shared" si="29"/>
        <v>Las Animas | Las Animas</v>
      </c>
      <c r="F505" s="33">
        <v>667</v>
      </c>
      <c r="G505" s="27" t="s">
        <v>3272</v>
      </c>
      <c r="H505" s="27" t="s">
        <v>3273</v>
      </c>
      <c r="I505" s="27" t="s">
        <v>384</v>
      </c>
      <c r="J505" s="23" t="str">
        <f t="shared" si="33"/>
        <v>Lolo | Missoula</v>
      </c>
      <c r="K505" s="33">
        <v>1449</v>
      </c>
      <c r="L505" s="27" t="s">
        <v>853</v>
      </c>
      <c r="M505" s="27" t="s">
        <v>34</v>
      </c>
      <c r="N505" s="27" t="s">
        <v>408</v>
      </c>
      <c r="O505" s="23" t="str">
        <f t="shared" si="30"/>
        <v>Minnewaukan | Benson</v>
      </c>
      <c r="P505" s="33">
        <v>1658</v>
      </c>
      <c r="Q505" s="27" t="s">
        <v>111</v>
      </c>
      <c r="R505" s="27" t="s">
        <v>112</v>
      </c>
      <c r="S505" s="27" t="s">
        <v>421</v>
      </c>
      <c r="T505" s="23" t="str">
        <f t="shared" si="31"/>
        <v>Mac's Corner | Hyde</v>
      </c>
      <c r="U505" s="33">
        <v>2382</v>
      </c>
      <c r="V505" s="27" t="s">
        <v>1129</v>
      </c>
      <c r="W505" s="27" t="s">
        <v>2957</v>
      </c>
      <c r="X505" s="27" t="s">
        <v>2898</v>
      </c>
      <c r="Y505" s="23" t="str">
        <f t="shared" si="32"/>
        <v>Tabonia | Duchesne</v>
      </c>
    </row>
    <row r="506" spans="1:25" s="23" customFormat="1">
      <c r="A506" s="33">
        <v>464</v>
      </c>
      <c r="B506" s="27" t="s">
        <v>2742</v>
      </c>
      <c r="C506" s="27" t="s">
        <v>3250</v>
      </c>
      <c r="D506" s="27" t="s">
        <v>339</v>
      </c>
      <c r="E506" s="23" t="str">
        <f t="shared" si="29"/>
        <v>Last Chance | Washington</v>
      </c>
      <c r="F506" s="33">
        <v>668</v>
      </c>
      <c r="G506" s="27" t="s">
        <v>2341</v>
      </c>
      <c r="H506" s="27" t="s">
        <v>3273</v>
      </c>
      <c r="I506" s="27" t="s">
        <v>384</v>
      </c>
      <c r="J506" s="23" t="str">
        <f t="shared" si="33"/>
        <v>Lolo Hot Springs | Missoula</v>
      </c>
      <c r="K506" s="33">
        <v>1239</v>
      </c>
      <c r="L506" s="27" t="s">
        <v>2590</v>
      </c>
      <c r="M506" s="27" t="s">
        <v>3261</v>
      </c>
      <c r="N506" s="27" t="s">
        <v>408</v>
      </c>
      <c r="O506" s="23" t="str">
        <f t="shared" si="30"/>
        <v>Minot | Ward</v>
      </c>
      <c r="P506" s="33">
        <v>2175</v>
      </c>
      <c r="Q506" s="27" t="s">
        <v>3268</v>
      </c>
      <c r="R506" s="27" t="s">
        <v>3199</v>
      </c>
      <c r="S506" s="27" t="s">
        <v>421</v>
      </c>
      <c r="T506" s="23" t="str">
        <f t="shared" si="31"/>
        <v>Madison | Lake</v>
      </c>
      <c r="U506" s="33">
        <v>2629</v>
      </c>
      <c r="V506" s="27" t="s">
        <v>1930</v>
      </c>
      <c r="W506" s="27" t="s">
        <v>234</v>
      </c>
      <c r="X506" s="27" t="s">
        <v>2898</v>
      </c>
      <c r="Y506" s="23" t="str">
        <f t="shared" si="32"/>
        <v>Tad Park | Tooele</v>
      </c>
    </row>
    <row r="507" spans="1:25" s="23" customFormat="1">
      <c r="A507" s="33">
        <v>104</v>
      </c>
      <c r="B507" s="27" t="s">
        <v>1362</v>
      </c>
      <c r="C507" s="27" t="s">
        <v>3164</v>
      </c>
      <c r="D507" s="27" t="s">
        <v>339</v>
      </c>
      <c r="E507" s="23" t="str">
        <f t="shared" si="29"/>
        <v>Lazear | Delta</v>
      </c>
      <c r="F507" s="33">
        <v>858</v>
      </c>
      <c r="G507" s="27" t="s">
        <v>1191</v>
      </c>
      <c r="H507" s="27" t="s">
        <v>3350</v>
      </c>
      <c r="I507" s="27" t="s">
        <v>384</v>
      </c>
      <c r="J507" s="23" t="str">
        <f t="shared" si="33"/>
        <v>Loma | Chouteau</v>
      </c>
      <c r="K507" s="33">
        <v>1225</v>
      </c>
      <c r="L507" s="27" t="s">
        <v>2552</v>
      </c>
      <c r="M507" s="27" t="s">
        <v>3142</v>
      </c>
      <c r="N507" s="27" t="s">
        <v>408</v>
      </c>
      <c r="O507" s="23" t="str">
        <f t="shared" si="30"/>
        <v>Minto | Walsh</v>
      </c>
      <c r="P507" s="33">
        <v>1935</v>
      </c>
      <c r="Q507" s="27" t="s">
        <v>1343</v>
      </c>
      <c r="R507" s="27" t="s">
        <v>125</v>
      </c>
      <c r="S507" s="27" t="s">
        <v>421</v>
      </c>
      <c r="T507" s="23" t="str">
        <f t="shared" si="31"/>
        <v>Mahto | Corson</v>
      </c>
      <c r="U507" s="33">
        <v>2365</v>
      </c>
      <c r="V507" s="27" t="s">
        <v>1144</v>
      </c>
      <c r="W507" s="27" t="s">
        <v>2957</v>
      </c>
      <c r="X507" s="27" t="s">
        <v>2898</v>
      </c>
      <c r="Y507" s="23" t="str">
        <f t="shared" si="32"/>
        <v>Talmage | Duchesne</v>
      </c>
    </row>
    <row r="508" spans="1:25" s="23" customFormat="1">
      <c r="A508" s="33">
        <v>233</v>
      </c>
      <c r="B508" s="27" t="s">
        <v>3198</v>
      </c>
      <c r="C508" s="27" t="s">
        <v>3199</v>
      </c>
      <c r="D508" s="27" t="s">
        <v>339</v>
      </c>
      <c r="E508" s="23" t="str">
        <f t="shared" si="29"/>
        <v>Leadville | Lake</v>
      </c>
      <c r="F508" s="33">
        <v>816</v>
      </c>
      <c r="G508" s="27" t="s">
        <v>902</v>
      </c>
      <c r="H508" s="27" t="s">
        <v>3344</v>
      </c>
      <c r="I508" s="27" t="s">
        <v>384</v>
      </c>
      <c r="J508" s="23" t="str">
        <f t="shared" si="33"/>
        <v>Lombard | Broadwater</v>
      </c>
      <c r="K508" s="33">
        <v>1374</v>
      </c>
      <c r="L508" s="27" t="s">
        <v>2228</v>
      </c>
      <c r="M508" s="27" t="s">
        <v>61</v>
      </c>
      <c r="N508" s="27" t="s">
        <v>408</v>
      </c>
      <c r="O508" s="23" t="str">
        <f t="shared" si="30"/>
        <v>Mohall | Ransom</v>
      </c>
      <c r="P508" s="33">
        <v>1746</v>
      </c>
      <c r="Q508" s="27" t="s">
        <v>2186</v>
      </c>
      <c r="R508" s="27" t="s">
        <v>129</v>
      </c>
      <c r="S508" s="27" t="s">
        <v>421</v>
      </c>
      <c r="T508" s="23" t="str">
        <f t="shared" si="31"/>
        <v>Manchester | Kingsbury</v>
      </c>
      <c r="U508" s="33">
        <v>2993</v>
      </c>
      <c r="V508" s="27" t="s">
        <v>1576</v>
      </c>
      <c r="W508" s="27" t="s">
        <v>242</v>
      </c>
      <c r="X508" s="27" t="s">
        <v>2898</v>
      </c>
      <c r="Y508" s="23" t="str">
        <f t="shared" si="32"/>
        <v>Taylorsville | Salt Lake</v>
      </c>
    </row>
    <row r="509" spans="1:25" s="23" customFormat="1">
      <c r="A509" s="33">
        <v>337</v>
      </c>
      <c r="B509" s="27" t="s">
        <v>2423</v>
      </c>
      <c r="C509" s="27" t="s">
        <v>3002</v>
      </c>
      <c r="D509" s="27" t="s">
        <v>339</v>
      </c>
      <c r="E509" s="23" t="str">
        <f t="shared" si="29"/>
        <v>Lewis | Montezuma</v>
      </c>
      <c r="F509" s="33">
        <v>1042</v>
      </c>
      <c r="G509" s="27" t="s">
        <v>2657</v>
      </c>
      <c r="H509" s="27" t="s">
        <v>0</v>
      </c>
      <c r="I509" s="27" t="s">
        <v>384</v>
      </c>
      <c r="J509" s="23" t="str">
        <f t="shared" si="33"/>
        <v>Lonepine | Sanders</v>
      </c>
      <c r="K509" s="33">
        <v>1643</v>
      </c>
      <c r="L509" s="27" t="s">
        <v>2228</v>
      </c>
      <c r="M509" s="27" t="s">
        <v>104</v>
      </c>
      <c r="N509" s="27" t="s">
        <v>408</v>
      </c>
      <c r="O509" s="23" t="str">
        <f t="shared" si="30"/>
        <v>Mohall | Renville</v>
      </c>
      <c r="P509" s="33">
        <v>1830</v>
      </c>
      <c r="Q509" s="27" t="s">
        <v>823</v>
      </c>
      <c r="R509" s="27" t="s">
        <v>141</v>
      </c>
      <c r="S509" s="27" t="s">
        <v>421</v>
      </c>
      <c r="T509" s="23" t="str">
        <f t="shared" si="31"/>
        <v>Manderson | Shannon</v>
      </c>
      <c r="U509" s="33">
        <v>2525</v>
      </c>
      <c r="V509" s="27" t="s">
        <v>2261</v>
      </c>
      <c r="W509" s="27" t="s">
        <v>236</v>
      </c>
      <c r="X509" s="27" t="s">
        <v>2898</v>
      </c>
      <c r="Y509" s="23" t="str">
        <f t="shared" si="32"/>
        <v>Teasdale | Wayne</v>
      </c>
    </row>
    <row r="510" spans="1:25" s="23" customFormat="1">
      <c r="A510" s="33">
        <v>3206</v>
      </c>
      <c r="B510" s="27" t="s">
        <v>2049</v>
      </c>
      <c r="C510" s="27" t="s">
        <v>3194</v>
      </c>
      <c r="D510" s="27" t="s">
        <v>339</v>
      </c>
      <c r="E510" s="23" t="str">
        <f t="shared" si="29"/>
        <v>Leyden | Jefferson</v>
      </c>
      <c r="F510" s="33">
        <v>717</v>
      </c>
      <c r="G510" s="27" t="s">
        <v>2424</v>
      </c>
      <c r="H510" s="27" t="s">
        <v>3227</v>
      </c>
      <c r="I510" s="27" t="s">
        <v>384</v>
      </c>
      <c r="J510" s="23" t="str">
        <f t="shared" si="33"/>
        <v>Loring | Phillips</v>
      </c>
      <c r="K510" s="33">
        <v>1638</v>
      </c>
      <c r="L510" s="27" t="s">
        <v>1318</v>
      </c>
      <c r="M510" s="27" t="s">
        <v>51</v>
      </c>
      <c r="N510" s="27" t="s">
        <v>408</v>
      </c>
      <c r="O510" s="23" t="str">
        <f t="shared" si="30"/>
        <v>Monango | Dickey</v>
      </c>
      <c r="P510" s="33">
        <v>1850</v>
      </c>
      <c r="Q510" s="27" t="s">
        <v>966</v>
      </c>
      <c r="R510" s="27" t="s">
        <v>147</v>
      </c>
      <c r="S510" s="27" t="s">
        <v>421</v>
      </c>
      <c r="T510" s="23" t="str">
        <f t="shared" si="31"/>
        <v>Mansfield | Brown</v>
      </c>
      <c r="U510" s="33">
        <v>2259</v>
      </c>
      <c r="V510" s="27" t="s">
        <v>827</v>
      </c>
      <c r="W510" s="27" t="s">
        <v>3361</v>
      </c>
      <c r="X510" s="27" t="s">
        <v>2898</v>
      </c>
      <c r="Y510" s="23" t="str">
        <f t="shared" si="32"/>
        <v>Thatcher | Box Elder</v>
      </c>
    </row>
    <row r="511" spans="1:25" s="23" customFormat="1">
      <c r="A511" s="33">
        <v>292</v>
      </c>
      <c r="B511" s="27" t="s">
        <v>2334</v>
      </c>
      <c r="C511" s="27" t="s">
        <v>3205</v>
      </c>
      <c r="D511" s="27" t="s">
        <v>339</v>
      </c>
      <c r="E511" s="23" t="str">
        <f t="shared" si="29"/>
        <v>Limon | Lincoln</v>
      </c>
      <c r="F511" s="33">
        <v>895</v>
      </c>
      <c r="G511" s="27" t="s">
        <v>1346</v>
      </c>
      <c r="H511" s="27" t="s">
        <v>3329</v>
      </c>
      <c r="I511" s="27" t="s">
        <v>384</v>
      </c>
      <c r="J511" s="23" t="str">
        <f t="shared" si="33"/>
        <v>Lost Creek | Deer Lodge</v>
      </c>
      <c r="K511" s="33">
        <v>1192</v>
      </c>
      <c r="L511" s="27" t="s">
        <v>2458</v>
      </c>
      <c r="M511" s="27" t="s">
        <v>27</v>
      </c>
      <c r="N511" s="27" t="s">
        <v>408</v>
      </c>
      <c r="O511" s="23" t="str">
        <f t="shared" si="30"/>
        <v>Montpelier | Stutsman</v>
      </c>
      <c r="P511" s="33">
        <v>3090</v>
      </c>
      <c r="Q511" s="27" t="s">
        <v>966</v>
      </c>
      <c r="R511" s="27" t="s">
        <v>143</v>
      </c>
      <c r="S511" s="27" t="s">
        <v>421</v>
      </c>
      <c r="T511" s="23" t="str">
        <f t="shared" si="31"/>
        <v>Mansfield | Spink</v>
      </c>
      <c r="U511" s="33">
        <v>2999</v>
      </c>
      <c r="V511" s="27" t="s">
        <v>1746</v>
      </c>
      <c r="W511" s="27" t="s">
        <v>223</v>
      </c>
      <c r="X511" s="27" t="s">
        <v>2898</v>
      </c>
      <c r="Y511" s="23" t="str">
        <f t="shared" si="32"/>
        <v>Thistle | Sanpete</v>
      </c>
    </row>
    <row r="512" spans="1:25" s="23" customFormat="1">
      <c r="A512" s="33">
        <v>465</v>
      </c>
      <c r="B512" s="27" t="s">
        <v>2093</v>
      </c>
      <c r="C512" s="27" t="s">
        <v>3250</v>
      </c>
      <c r="D512" s="27" t="s">
        <v>339</v>
      </c>
      <c r="E512" s="23" t="str">
        <f t="shared" si="29"/>
        <v>Lindon | Washington</v>
      </c>
      <c r="F512" s="33">
        <v>626</v>
      </c>
      <c r="G512" s="27" t="s">
        <v>2120</v>
      </c>
      <c r="H512" s="27" t="s">
        <v>3265</v>
      </c>
      <c r="I512" s="27" t="s">
        <v>384</v>
      </c>
      <c r="J512" s="23" t="str">
        <f t="shared" si="33"/>
        <v>Lothair | Liberty</v>
      </c>
      <c r="K512" s="33">
        <v>1540</v>
      </c>
      <c r="L512" s="27" t="s">
        <v>1569</v>
      </c>
      <c r="M512" s="27" t="s">
        <v>89</v>
      </c>
      <c r="N512" s="27" t="s">
        <v>408</v>
      </c>
      <c r="O512" s="23" t="str">
        <f t="shared" si="30"/>
        <v>Mott City | Hettinger</v>
      </c>
      <c r="P512" s="33">
        <v>1676</v>
      </c>
      <c r="Q512" s="27" t="s">
        <v>2425</v>
      </c>
      <c r="R512" s="27" t="s">
        <v>115</v>
      </c>
      <c r="S512" s="27" t="s">
        <v>421</v>
      </c>
      <c r="T512" s="23" t="str">
        <f t="shared" si="31"/>
        <v>Marcus | Meade</v>
      </c>
      <c r="U512" s="33">
        <v>2628</v>
      </c>
      <c r="V512" s="27" t="s">
        <v>1275</v>
      </c>
      <c r="W512" s="27" t="s">
        <v>3184</v>
      </c>
      <c r="X512" s="27" t="s">
        <v>2898</v>
      </c>
      <c r="Y512" s="23" t="str">
        <f t="shared" si="32"/>
        <v>Thompson | Grand</v>
      </c>
    </row>
    <row r="513" spans="1:25" s="23" customFormat="1">
      <c r="A513" s="33">
        <v>13</v>
      </c>
      <c r="B513" s="27" t="s">
        <v>866</v>
      </c>
      <c r="C513" s="27" t="s">
        <v>3137</v>
      </c>
      <c r="D513" s="27" t="s">
        <v>339</v>
      </c>
      <c r="E513" s="23" t="str">
        <f t="shared" si="29"/>
        <v>Littleton | Arapahoe</v>
      </c>
      <c r="F513" s="33">
        <v>864</v>
      </c>
      <c r="G513" s="27" t="s">
        <v>2299</v>
      </c>
      <c r="H513" s="27" t="s">
        <v>3212</v>
      </c>
      <c r="I513" s="27" t="s">
        <v>384</v>
      </c>
      <c r="J513" s="23" t="str">
        <f t="shared" si="33"/>
        <v>Lozeau | Mineral</v>
      </c>
      <c r="K513" s="33">
        <v>1583</v>
      </c>
      <c r="L513" s="27" t="s">
        <v>2096</v>
      </c>
      <c r="M513" s="27" t="s">
        <v>96</v>
      </c>
      <c r="N513" s="27" t="s">
        <v>408</v>
      </c>
      <c r="O513" s="23" t="str">
        <f t="shared" si="30"/>
        <v>Mountain | Pembina</v>
      </c>
      <c r="P513" s="33">
        <v>1865</v>
      </c>
      <c r="Q513" s="27" t="s">
        <v>1542</v>
      </c>
      <c r="R513" s="27" t="s">
        <v>3342</v>
      </c>
      <c r="S513" s="27" t="s">
        <v>421</v>
      </c>
      <c r="T513" s="23" t="str">
        <f t="shared" si="31"/>
        <v>Marion | Turner</v>
      </c>
      <c r="U513" s="33">
        <v>2491</v>
      </c>
      <c r="V513" s="27" t="s">
        <v>234</v>
      </c>
      <c r="W513" s="27" t="s">
        <v>234</v>
      </c>
      <c r="X513" s="27" t="s">
        <v>2898</v>
      </c>
      <c r="Y513" s="23" t="str">
        <f t="shared" si="32"/>
        <v>Tooele | Tooele</v>
      </c>
    </row>
    <row r="514" spans="1:25" s="23" customFormat="1">
      <c r="A514" s="33">
        <v>2909</v>
      </c>
      <c r="B514" s="27" t="s">
        <v>866</v>
      </c>
      <c r="C514" s="27" t="s">
        <v>3169</v>
      </c>
      <c r="D514" s="27" t="s">
        <v>339</v>
      </c>
      <c r="E514" s="23" t="str">
        <f t="shared" si="29"/>
        <v>Littleton | Douglas</v>
      </c>
      <c r="F514" s="33">
        <v>1118</v>
      </c>
      <c r="G514" s="27" t="s">
        <v>3027</v>
      </c>
      <c r="H514" s="27" t="s">
        <v>3028</v>
      </c>
      <c r="I514" s="27" t="s">
        <v>384</v>
      </c>
      <c r="J514" s="23" t="str">
        <f t="shared" si="33"/>
        <v>Lustre | Valley</v>
      </c>
      <c r="K514" s="33">
        <v>1466</v>
      </c>
      <c r="L514" s="27" t="s">
        <v>1267</v>
      </c>
      <c r="M514" s="27" t="s">
        <v>45</v>
      </c>
      <c r="N514" s="27" t="s">
        <v>408</v>
      </c>
      <c r="O514" s="23" t="str">
        <f t="shared" si="30"/>
        <v>Munich | Cavalier</v>
      </c>
      <c r="P514" s="33">
        <v>1940</v>
      </c>
      <c r="Q514" s="27" t="s">
        <v>803</v>
      </c>
      <c r="R514" s="27" t="s">
        <v>3134</v>
      </c>
      <c r="S514" s="27" t="s">
        <v>421</v>
      </c>
      <c r="T514" s="23" t="str">
        <f t="shared" si="31"/>
        <v>Martin | Bennett</v>
      </c>
      <c r="U514" s="33">
        <v>2513</v>
      </c>
      <c r="V514" s="27" t="s">
        <v>2230</v>
      </c>
      <c r="W514" s="27" t="s">
        <v>3250</v>
      </c>
      <c r="X514" s="27" t="s">
        <v>2898</v>
      </c>
      <c r="Y514" s="23" t="str">
        <f t="shared" si="32"/>
        <v>Toquerville | Washington</v>
      </c>
    </row>
    <row r="515" spans="1:25" s="23" customFormat="1">
      <c r="A515" s="33">
        <v>2931</v>
      </c>
      <c r="B515" s="27" t="s">
        <v>866</v>
      </c>
      <c r="C515" s="27" t="s">
        <v>3194</v>
      </c>
      <c r="D515" s="27" t="s">
        <v>339</v>
      </c>
      <c r="E515" s="23" t="str">
        <f t="shared" si="29"/>
        <v>Littleton | Jefferson</v>
      </c>
      <c r="F515" s="33">
        <v>882</v>
      </c>
      <c r="G515" s="27" t="s">
        <v>1272</v>
      </c>
      <c r="H515" s="27" t="s">
        <v>3354</v>
      </c>
      <c r="I515" s="27" t="s">
        <v>384</v>
      </c>
      <c r="J515" s="23" t="str">
        <f t="shared" si="33"/>
        <v>Madoc | Daniels</v>
      </c>
      <c r="K515" s="33">
        <v>1393</v>
      </c>
      <c r="L515" s="27" t="s">
        <v>2330</v>
      </c>
      <c r="M515" s="27" t="s">
        <v>62</v>
      </c>
      <c r="N515" s="27" t="s">
        <v>408</v>
      </c>
      <c r="O515" s="23" t="str">
        <f t="shared" si="30"/>
        <v>Mylo | Rolette</v>
      </c>
      <c r="P515" s="33">
        <v>2187</v>
      </c>
      <c r="Q515" s="27" t="s">
        <v>1154</v>
      </c>
      <c r="R515" s="27" t="s">
        <v>192</v>
      </c>
      <c r="S515" s="27" t="s">
        <v>421</v>
      </c>
      <c r="T515" s="23" t="str">
        <f t="shared" si="31"/>
        <v>Marty | Charles Mix</v>
      </c>
      <c r="U515" s="33">
        <v>2529</v>
      </c>
      <c r="V515" s="27" t="s">
        <v>2266</v>
      </c>
      <c r="W515" s="27" t="s">
        <v>236</v>
      </c>
      <c r="X515" s="27" t="s">
        <v>2898</v>
      </c>
      <c r="Y515" s="23" t="str">
        <f t="shared" si="32"/>
        <v>Torrey | Wayne</v>
      </c>
    </row>
    <row r="516" spans="1:25" s="23" customFormat="1">
      <c r="A516" s="33">
        <v>258</v>
      </c>
      <c r="B516" s="27" t="s">
        <v>2217</v>
      </c>
      <c r="C516" s="27" t="s">
        <v>3201</v>
      </c>
      <c r="D516" s="27" t="s">
        <v>339</v>
      </c>
      <c r="E516" s="23" t="str">
        <f t="shared" si="29"/>
        <v>Livermore | Larimer</v>
      </c>
      <c r="F516" s="33">
        <v>865</v>
      </c>
      <c r="G516" s="27" t="s">
        <v>1441</v>
      </c>
      <c r="H516" s="27" t="s">
        <v>3282</v>
      </c>
      <c r="I516" s="27" t="s">
        <v>384</v>
      </c>
      <c r="J516" s="23" t="str">
        <f t="shared" si="33"/>
        <v>Maiden | Fergus</v>
      </c>
      <c r="K516" s="33">
        <v>1394</v>
      </c>
      <c r="L516" s="27" t="s">
        <v>2333</v>
      </c>
      <c r="M516" s="27" t="s">
        <v>62</v>
      </c>
      <c r="N516" s="27" t="s">
        <v>408</v>
      </c>
      <c r="O516" s="23" t="str">
        <f t="shared" si="30"/>
        <v>Nanson | Rolette</v>
      </c>
      <c r="P516" s="33">
        <v>2082</v>
      </c>
      <c r="Q516" s="27" t="s">
        <v>1755</v>
      </c>
      <c r="R516" s="27" t="s">
        <v>3225</v>
      </c>
      <c r="S516" s="27" t="s">
        <v>421</v>
      </c>
      <c r="T516" s="23" t="str">
        <f t="shared" si="31"/>
        <v>Marvin | Grant</v>
      </c>
      <c r="U516" s="33">
        <v>2260</v>
      </c>
      <c r="V516" s="27" t="s">
        <v>832</v>
      </c>
      <c r="W516" s="27" t="s">
        <v>3361</v>
      </c>
      <c r="X516" s="27" t="s">
        <v>2898</v>
      </c>
      <c r="Y516" s="23" t="str">
        <f t="shared" si="32"/>
        <v>Tremonton | Box Elder</v>
      </c>
    </row>
    <row r="517" spans="1:25" s="23" customFormat="1">
      <c r="A517" s="33">
        <v>2885</v>
      </c>
      <c r="B517" s="27" t="s">
        <v>755</v>
      </c>
      <c r="C517" s="27" t="s">
        <v>338</v>
      </c>
      <c r="D517" s="27" t="s">
        <v>339</v>
      </c>
      <c r="E517" s="23" t="str">
        <f t="shared" si="29"/>
        <v>Lochbuie | Adams</v>
      </c>
      <c r="F517" s="33">
        <v>721</v>
      </c>
      <c r="G517" s="27" t="s">
        <v>2427</v>
      </c>
      <c r="H517" s="27" t="s">
        <v>3227</v>
      </c>
      <c r="I517" s="27" t="s">
        <v>384</v>
      </c>
      <c r="J517" s="23" t="str">
        <f t="shared" si="33"/>
        <v>Malta | Phillips</v>
      </c>
      <c r="K517" s="33">
        <v>1333</v>
      </c>
      <c r="L517" s="27" t="s">
        <v>1675</v>
      </c>
      <c r="M517" s="27" t="s">
        <v>3207</v>
      </c>
      <c r="N517" s="27" t="s">
        <v>408</v>
      </c>
      <c r="O517" s="23" t="str">
        <f t="shared" si="30"/>
        <v>Napoleon | Logan</v>
      </c>
      <c r="P517" s="33">
        <v>2070</v>
      </c>
      <c r="Q517" s="27" t="s">
        <v>1159</v>
      </c>
      <c r="R517" s="27" t="s">
        <v>192</v>
      </c>
      <c r="S517" s="27" t="s">
        <v>421</v>
      </c>
      <c r="T517" s="23" t="str">
        <f t="shared" si="31"/>
        <v>Mary | Charles Mix</v>
      </c>
      <c r="U517" s="33">
        <v>2206</v>
      </c>
      <c r="V517" s="27" t="s">
        <v>929</v>
      </c>
      <c r="W517" s="27" t="s">
        <v>3001</v>
      </c>
      <c r="X517" s="27" t="s">
        <v>2898</v>
      </c>
      <c r="Y517" s="23" t="str">
        <f t="shared" si="32"/>
        <v>Trenton | Cache</v>
      </c>
    </row>
    <row r="518" spans="1:25" s="23" customFormat="1">
      <c r="A518" s="33">
        <v>492</v>
      </c>
      <c r="B518" s="27" t="s">
        <v>755</v>
      </c>
      <c r="C518" s="27" t="s">
        <v>3049</v>
      </c>
      <c r="D518" s="27" t="s">
        <v>339</v>
      </c>
      <c r="E518" s="23" t="str">
        <f t="shared" si="29"/>
        <v>Lochbuie | Weld</v>
      </c>
      <c r="F518" s="33">
        <v>939</v>
      </c>
      <c r="G518" s="27" t="s">
        <v>1634</v>
      </c>
      <c r="H518" s="27" t="s">
        <v>3336</v>
      </c>
      <c r="I518" s="27" t="s">
        <v>384</v>
      </c>
      <c r="J518" s="23" t="str">
        <f t="shared" si="33"/>
        <v>Manhattan | Gallatin</v>
      </c>
      <c r="K518" s="33">
        <v>1226</v>
      </c>
      <c r="L518" s="27" t="s">
        <v>2555</v>
      </c>
      <c r="M518" s="27" t="s">
        <v>3142</v>
      </c>
      <c r="N518" s="27" t="s">
        <v>408</v>
      </c>
      <c r="O518" s="23" t="str">
        <f t="shared" si="30"/>
        <v>Nash | Walsh</v>
      </c>
      <c r="P518" s="33">
        <v>2115</v>
      </c>
      <c r="Q518" s="27" t="s">
        <v>2253</v>
      </c>
      <c r="R518" s="27" t="s">
        <v>200</v>
      </c>
      <c r="S518" s="27" t="s">
        <v>421</v>
      </c>
      <c r="T518" s="23" t="str">
        <f t="shared" si="31"/>
        <v>Maurice | Lawrence</v>
      </c>
      <c r="U518" s="33">
        <v>2380</v>
      </c>
      <c r="V518" s="27" t="s">
        <v>2023</v>
      </c>
      <c r="W518" s="27" t="s">
        <v>2959</v>
      </c>
      <c r="X518" s="27" t="s">
        <v>2898</v>
      </c>
      <c r="Y518" s="23" t="str">
        <f t="shared" si="32"/>
        <v>Tridell | Uintah</v>
      </c>
    </row>
    <row r="519" spans="1:25" s="23" customFormat="1">
      <c r="A519" s="33">
        <v>360</v>
      </c>
      <c r="B519" s="27" t="s">
        <v>2472</v>
      </c>
      <c r="C519" s="27" t="s">
        <v>3219</v>
      </c>
      <c r="D519" s="27" t="s">
        <v>339</v>
      </c>
      <c r="E519" s="23" t="str">
        <f t="shared" si="29"/>
        <v>Log Lane Village | Morgan</v>
      </c>
      <c r="F519" s="33">
        <v>627</v>
      </c>
      <c r="G519" s="27" t="s">
        <v>2152</v>
      </c>
      <c r="H519" s="27" t="s">
        <v>3205</v>
      </c>
      <c r="I519" s="27" t="s">
        <v>384</v>
      </c>
      <c r="J519" s="23" t="str">
        <f t="shared" si="33"/>
        <v>Manicke | Lincoln</v>
      </c>
      <c r="K519" s="33">
        <v>1584</v>
      </c>
      <c r="L519" s="27" t="s">
        <v>2101</v>
      </c>
      <c r="M519" s="27" t="s">
        <v>96</v>
      </c>
      <c r="N519" s="27" t="s">
        <v>408</v>
      </c>
      <c r="O519" s="23" t="str">
        <f t="shared" si="30"/>
        <v>Neche | Pembina</v>
      </c>
      <c r="P519" s="33">
        <v>1670</v>
      </c>
      <c r="Q519" s="27" t="s">
        <v>2429</v>
      </c>
      <c r="R519" s="27" t="s">
        <v>115</v>
      </c>
      <c r="S519" s="27" t="s">
        <v>421</v>
      </c>
      <c r="T519" s="23" t="str">
        <f t="shared" si="31"/>
        <v>Maurine | Meade</v>
      </c>
      <c r="U519" s="33">
        <v>2573</v>
      </c>
      <c r="V519" s="27" t="s">
        <v>1230</v>
      </c>
      <c r="W519" s="27" t="s">
        <v>3072</v>
      </c>
      <c r="X519" s="27" t="s">
        <v>2898</v>
      </c>
      <c r="Y519" s="23" t="str">
        <f t="shared" si="32"/>
        <v>Tropic | Garfield</v>
      </c>
    </row>
    <row r="520" spans="1:25" s="23" customFormat="1">
      <c r="A520" s="33">
        <v>311</v>
      </c>
      <c r="B520" s="27" t="s">
        <v>1191</v>
      </c>
      <c r="C520" s="27" t="s">
        <v>3210</v>
      </c>
      <c r="D520" s="27" t="s">
        <v>339</v>
      </c>
      <c r="E520" s="23" t="str">
        <f t="shared" si="29"/>
        <v>Loma | Mesa</v>
      </c>
      <c r="F520" s="33">
        <v>1106</v>
      </c>
      <c r="G520" s="27" t="s">
        <v>1542</v>
      </c>
      <c r="H520" s="27" t="s">
        <v>398</v>
      </c>
      <c r="I520" s="27" t="s">
        <v>384</v>
      </c>
      <c r="J520" s="23" t="str">
        <f t="shared" si="33"/>
        <v>Marion | Flathead</v>
      </c>
      <c r="K520" s="33">
        <v>1467</v>
      </c>
      <c r="L520" s="27" t="s">
        <v>1273</v>
      </c>
      <c r="M520" s="27" t="s">
        <v>45</v>
      </c>
      <c r="N520" s="27" t="s">
        <v>408</v>
      </c>
      <c r="O520" s="23" t="str">
        <f t="shared" si="30"/>
        <v>Nekoma | Cavalier</v>
      </c>
      <c r="P520" s="33">
        <v>1894</v>
      </c>
      <c r="Q520" s="27" t="s">
        <v>1716</v>
      </c>
      <c r="R520" s="27" t="s">
        <v>2894</v>
      </c>
      <c r="S520" s="27" t="s">
        <v>421</v>
      </c>
      <c r="T520" s="23" t="str">
        <f t="shared" si="31"/>
        <v>Mayfield | Yankton</v>
      </c>
      <c r="U520" s="33">
        <v>3050</v>
      </c>
      <c r="V520" s="27" t="s">
        <v>1938</v>
      </c>
      <c r="W520" s="27" t="s">
        <v>234</v>
      </c>
      <c r="X520" s="27" t="s">
        <v>2898</v>
      </c>
      <c r="Y520" s="23" t="str">
        <f t="shared" si="32"/>
        <v>Trout Creek | Tooele</v>
      </c>
    </row>
    <row r="521" spans="1:25" s="23" customFormat="1">
      <c r="A521" s="33">
        <v>117</v>
      </c>
      <c r="B521" s="27" t="s">
        <v>3098</v>
      </c>
      <c r="C521" s="27" t="s">
        <v>3169</v>
      </c>
      <c r="D521" s="27" t="s">
        <v>339</v>
      </c>
      <c r="E521" s="23" t="str">
        <f t="shared" si="29"/>
        <v>Lone Tree | Douglas</v>
      </c>
      <c r="F521" s="33">
        <v>892</v>
      </c>
      <c r="G521" s="27" t="s">
        <v>1327</v>
      </c>
      <c r="H521" s="27" t="s">
        <v>3280</v>
      </c>
      <c r="I521" s="27" t="s">
        <v>384</v>
      </c>
      <c r="J521" s="23" t="str">
        <f t="shared" si="33"/>
        <v>Marsh | Dawson</v>
      </c>
      <c r="K521" s="33">
        <v>1541</v>
      </c>
      <c r="L521" s="27" t="s">
        <v>1575</v>
      </c>
      <c r="M521" s="27" t="s">
        <v>89</v>
      </c>
      <c r="N521" s="27" t="s">
        <v>408</v>
      </c>
      <c r="O521" s="23" t="str">
        <f t="shared" si="30"/>
        <v>New England | Hettinger</v>
      </c>
      <c r="P521" s="33">
        <v>3097</v>
      </c>
      <c r="Q521" s="27" t="s">
        <v>2843</v>
      </c>
      <c r="R521" s="27" t="s">
        <v>3260</v>
      </c>
      <c r="S521" s="27" t="s">
        <v>421</v>
      </c>
      <c r="T521" s="23" t="str">
        <f t="shared" si="31"/>
        <v>McCook Lake | Union</v>
      </c>
      <c r="U521" s="33">
        <v>3007</v>
      </c>
      <c r="V521" s="27" t="s">
        <v>1943</v>
      </c>
      <c r="W521" s="27" t="s">
        <v>234</v>
      </c>
      <c r="X521" s="27" t="s">
        <v>2898</v>
      </c>
      <c r="Y521" s="23" t="str">
        <f t="shared" si="32"/>
        <v>Trout Park | Tooele</v>
      </c>
    </row>
    <row r="522" spans="1:25" s="23" customFormat="1">
      <c r="A522" s="33">
        <v>2910</v>
      </c>
      <c r="B522" s="27" t="s">
        <v>1449</v>
      </c>
      <c r="C522" s="27" t="s">
        <v>3169</v>
      </c>
      <c r="D522" s="27" t="s">
        <v>339</v>
      </c>
      <c r="E522" s="23" t="str">
        <f t="shared" si="29"/>
        <v>Lonetree | Douglas</v>
      </c>
      <c r="F522" s="33">
        <v>919</v>
      </c>
      <c r="G522" s="27" t="s">
        <v>3357</v>
      </c>
      <c r="H522" s="27" t="s">
        <v>398</v>
      </c>
      <c r="I522" s="27" t="s">
        <v>384</v>
      </c>
      <c r="J522" s="23" t="str">
        <f t="shared" si="33"/>
        <v>Martin City | Flathead</v>
      </c>
      <c r="K522" s="33">
        <v>1424</v>
      </c>
      <c r="L522" s="27" t="s">
        <v>2413</v>
      </c>
      <c r="M522" s="27" t="s">
        <v>23</v>
      </c>
      <c r="N522" s="27" t="s">
        <v>408</v>
      </c>
      <c r="O522" s="23" t="str">
        <f t="shared" si="30"/>
        <v>New Hradec | Stark</v>
      </c>
      <c r="P522" s="33">
        <v>1930</v>
      </c>
      <c r="Q522" s="27" t="s">
        <v>56</v>
      </c>
      <c r="R522" s="27" t="s">
        <v>125</v>
      </c>
      <c r="S522" s="27" t="s">
        <v>421</v>
      </c>
      <c r="T522" s="23" t="str">
        <f t="shared" si="31"/>
        <v>McIntosh | Corson</v>
      </c>
      <c r="U522" s="33">
        <v>2304</v>
      </c>
      <c r="V522" s="27" t="s">
        <v>1667</v>
      </c>
      <c r="W522" s="27" t="s">
        <v>3090</v>
      </c>
      <c r="X522" s="27" t="s">
        <v>2898</v>
      </c>
      <c r="Y522" s="23" t="str">
        <f t="shared" si="32"/>
        <v>Ucolo | San Juan</v>
      </c>
    </row>
    <row r="523" spans="1:25" s="23" customFormat="1">
      <c r="A523" s="33">
        <v>46</v>
      </c>
      <c r="B523" s="27" t="s">
        <v>548</v>
      </c>
      <c r="C523" s="27" t="s">
        <v>3147</v>
      </c>
      <c r="D523" s="27" t="s">
        <v>339</v>
      </c>
      <c r="E523" s="23" t="str">
        <f t="shared" ref="E523:E586" si="34">B523&amp;" | "&amp;C523</f>
        <v>Longmont | Boulder</v>
      </c>
      <c r="F523" s="33">
        <v>658</v>
      </c>
      <c r="G523" s="27" t="s">
        <v>2268</v>
      </c>
      <c r="H523" s="27" t="s">
        <v>3271</v>
      </c>
      <c r="I523" s="27" t="s">
        <v>384</v>
      </c>
      <c r="J523" s="23" t="str">
        <f t="shared" si="33"/>
        <v>Martinsdale | Meagher</v>
      </c>
      <c r="K523" s="33">
        <v>1531</v>
      </c>
      <c r="L523" s="27" t="s">
        <v>1526</v>
      </c>
      <c r="M523" s="27" t="s">
        <v>3225</v>
      </c>
      <c r="N523" s="27" t="s">
        <v>408</v>
      </c>
      <c r="O523" s="23" t="str">
        <f t="shared" ref="O523:O586" si="35">L523&amp;" | "&amp;M523</f>
        <v>New Leipzig | Grant</v>
      </c>
      <c r="P523" s="33">
        <v>1934</v>
      </c>
      <c r="Q523" s="27" t="s">
        <v>1351</v>
      </c>
      <c r="R523" s="27" t="s">
        <v>125</v>
      </c>
      <c r="S523" s="27" t="s">
        <v>421</v>
      </c>
      <c r="T523" s="23" t="str">
        <f t="shared" ref="T523:T586" si="36">Q523&amp;" | "&amp;R523</f>
        <v>McLaughlin | Corson</v>
      </c>
      <c r="U523" s="33">
        <v>2536</v>
      </c>
      <c r="V523" s="27" t="s">
        <v>2959</v>
      </c>
      <c r="W523" s="27" t="s">
        <v>238</v>
      </c>
      <c r="X523" s="27" t="s">
        <v>2898</v>
      </c>
      <c r="Y523" s="23" t="str">
        <f t="shared" ref="Y523:Y548" si="37">V523&amp;" | "&amp;W523</f>
        <v>Uintah | Weber</v>
      </c>
    </row>
    <row r="524" spans="1:25" s="23" customFormat="1">
      <c r="A524" s="33">
        <v>2953</v>
      </c>
      <c r="B524" s="27" t="s">
        <v>548</v>
      </c>
      <c r="C524" s="27" t="s">
        <v>3049</v>
      </c>
      <c r="D524" s="27" t="s">
        <v>339</v>
      </c>
      <c r="E524" s="23" t="str">
        <f t="shared" si="34"/>
        <v>Longmont | Weld</v>
      </c>
      <c r="F524" s="33">
        <v>610</v>
      </c>
      <c r="G524" s="27" t="s">
        <v>2081</v>
      </c>
      <c r="H524" s="27" t="s">
        <v>3263</v>
      </c>
      <c r="I524" s="27" t="s">
        <v>384</v>
      </c>
      <c r="J524" s="23" t="str">
        <f t="shared" ref="J524:J587" si="38">G524&amp;" | "&amp;H524</f>
        <v>Marysville | Lewis and Clark</v>
      </c>
      <c r="K524" s="33">
        <v>1500</v>
      </c>
      <c r="L524" s="27" t="s">
        <v>1936</v>
      </c>
      <c r="M524" s="27" t="s">
        <v>59</v>
      </c>
      <c r="N524" s="27" t="s">
        <v>408</v>
      </c>
      <c r="O524" s="23" t="str">
        <f t="shared" si="35"/>
        <v>New Salem | Morton</v>
      </c>
      <c r="P524" s="33">
        <v>1802</v>
      </c>
      <c r="Q524" s="27" t="s">
        <v>1417</v>
      </c>
      <c r="R524" s="27" t="s">
        <v>137</v>
      </c>
      <c r="S524" s="27" t="s">
        <v>421</v>
      </c>
      <c r="T524" s="23" t="str">
        <f t="shared" si="36"/>
        <v>Meadow | Perkins</v>
      </c>
      <c r="U524" s="33">
        <v>2342</v>
      </c>
      <c r="V524" s="27" t="s">
        <v>1817</v>
      </c>
      <c r="W524" s="27" t="s">
        <v>225</v>
      </c>
      <c r="X524" s="27" t="s">
        <v>2898</v>
      </c>
      <c r="Y524" s="23" t="str">
        <f t="shared" si="37"/>
        <v>Venice | Sevier</v>
      </c>
    </row>
    <row r="525" spans="1:25" s="23" customFormat="1">
      <c r="A525" s="33">
        <v>47</v>
      </c>
      <c r="B525" s="27" t="s">
        <v>1024</v>
      </c>
      <c r="C525" s="27" t="s">
        <v>3147</v>
      </c>
      <c r="D525" s="27" t="s">
        <v>339</v>
      </c>
      <c r="E525" s="23" t="str">
        <f t="shared" si="34"/>
        <v>Louisville | Boulder</v>
      </c>
      <c r="F525" s="33">
        <v>943</v>
      </c>
      <c r="G525" s="27" t="s">
        <v>1640</v>
      </c>
      <c r="H525" s="27" t="s">
        <v>3336</v>
      </c>
      <c r="I525" s="27" t="s">
        <v>384</v>
      </c>
      <c r="J525" s="23" t="str">
        <f t="shared" si="38"/>
        <v>Maudlow | Gallatin</v>
      </c>
      <c r="K525" s="33">
        <v>1548</v>
      </c>
      <c r="L525" s="27" t="s">
        <v>1948</v>
      </c>
      <c r="M525" s="27" t="s">
        <v>91</v>
      </c>
      <c r="N525" s="27" t="s">
        <v>408</v>
      </c>
      <c r="O525" s="23" t="str">
        <f t="shared" si="35"/>
        <v>New Town | Mountrail</v>
      </c>
      <c r="P525" s="33">
        <v>2090</v>
      </c>
      <c r="Q525" s="27" t="s">
        <v>1263</v>
      </c>
      <c r="R525" s="27" t="s">
        <v>195</v>
      </c>
      <c r="S525" s="27" t="s">
        <v>421</v>
      </c>
      <c r="T525" s="23" t="str">
        <f t="shared" si="36"/>
        <v>Meckling | Clay</v>
      </c>
      <c r="U525" s="33">
        <v>2354</v>
      </c>
      <c r="V525" s="27" t="s">
        <v>611</v>
      </c>
      <c r="W525" s="27" t="s">
        <v>2959</v>
      </c>
      <c r="X525" s="27" t="s">
        <v>2898</v>
      </c>
      <c r="Y525" s="23" t="str">
        <f t="shared" si="37"/>
        <v>Vernal | Uintah</v>
      </c>
    </row>
    <row r="526" spans="1:25" s="23" customFormat="1">
      <c r="A526" s="33">
        <v>118</v>
      </c>
      <c r="B526" s="27" t="s">
        <v>1455</v>
      </c>
      <c r="C526" s="27" t="s">
        <v>3169</v>
      </c>
      <c r="D526" s="27" t="s">
        <v>339</v>
      </c>
      <c r="E526" s="23" t="str">
        <f t="shared" si="34"/>
        <v>Louviers | Douglas</v>
      </c>
      <c r="F526" s="33">
        <v>979</v>
      </c>
      <c r="G526" s="27" t="s">
        <v>1794</v>
      </c>
      <c r="H526" s="27" t="s">
        <v>3151</v>
      </c>
      <c r="I526" s="27" t="s">
        <v>384</v>
      </c>
      <c r="J526" s="23" t="str">
        <f t="shared" si="38"/>
        <v>Maxville | Granite</v>
      </c>
      <c r="K526" s="33">
        <v>1464</v>
      </c>
      <c r="L526" s="27" t="s">
        <v>937</v>
      </c>
      <c r="M526" s="27" t="s">
        <v>74</v>
      </c>
      <c r="N526" s="27" t="s">
        <v>408</v>
      </c>
      <c r="O526" s="23" t="str">
        <f t="shared" si="35"/>
        <v>Newburg | Bottineau</v>
      </c>
      <c r="P526" s="33">
        <v>1846</v>
      </c>
      <c r="Q526" s="27" t="s">
        <v>116</v>
      </c>
      <c r="R526" s="27" t="s">
        <v>143</v>
      </c>
      <c r="S526" s="27" t="s">
        <v>421</v>
      </c>
      <c r="T526" s="23" t="str">
        <f t="shared" si="36"/>
        <v>Mellette | Spink</v>
      </c>
      <c r="U526" s="33">
        <v>2492</v>
      </c>
      <c r="V526" s="27" t="s">
        <v>1945</v>
      </c>
      <c r="W526" s="27" t="s">
        <v>234</v>
      </c>
      <c r="X526" s="27" t="s">
        <v>2898</v>
      </c>
      <c r="Y526" s="23" t="str">
        <f t="shared" si="37"/>
        <v>Vernon | Tooele</v>
      </c>
    </row>
    <row r="527" spans="1:25" s="23" customFormat="1">
      <c r="A527" s="33">
        <v>259</v>
      </c>
      <c r="B527" s="27" t="s">
        <v>2222</v>
      </c>
      <c r="C527" s="27" t="s">
        <v>3201</v>
      </c>
      <c r="D527" s="27" t="s">
        <v>339</v>
      </c>
      <c r="E527" s="23" t="str">
        <f t="shared" si="34"/>
        <v>Loveland | Larimer</v>
      </c>
      <c r="F527" s="33">
        <v>647</v>
      </c>
      <c r="G527" s="27" t="s">
        <v>2207</v>
      </c>
      <c r="H527" s="27" t="s">
        <v>3268</v>
      </c>
      <c r="I527" s="27" t="s">
        <v>384</v>
      </c>
      <c r="J527" s="23" t="str">
        <f t="shared" si="38"/>
        <v>McAllister | Madison</v>
      </c>
      <c r="K527" s="33">
        <v>1522</v>
      </c>
      <c r="L527" s="27" t="s">
        <v>1485</v>
      </c>
      <c r="M527" s="27" t="s">
        <v>84</v>
      </c>
      <c r="N527" s="27" t="s">
        <v>408</v>
      </c>
      <c r="O527" s="23" t="str">
        <f t="shared" si="35"/>
        <v>Niagara | Grand Forks</v>
      </c>
      <c r="P527" s="33">
        <v>1697</v>
      </c>
      <c r="Q527" s="27" t="s">
        <v>2047</v>
      </c>
      <c r="R527" s="27" t="s">
        <v>118</v>
      </c>
      <c r="S527" s="27" t="s">
        <v>421</v>
      </c>
      <c r="T527" s="23" t="str">
        <f t="shared" si="36"/>
        <v>Menno | Hutchinson</v>
      </c>
      <c r="U527" s="33">
        <v>2507</v>
      </c>
      <c r="V527" s="27" t="s">
        <v>2235</v>
      </c>
      <c r="W527" s="27" t="s">
        <v>3250</v>
      </c>
      <c r="X527" s="27" t="s">
        <v>2898</v>
      </c>
      <c r="Y527" s="23" t="str">
        <f t="shared" si="37"/>
        <v>Veyo | Washington</v>
      </c>
    </row>
    <row r="528" spans="1:25" s="23" customFormat="1">
      <c r="A528" s="33">
        <v>493</v>
      </c>
      <c r="B528" s="27" t="s">
        <v>2802</v>
      </c>
      <c r="C528" s="27" t="s">
        <v>3049</v>
      </c>
      <c r="D528" s="27" t="s">
        <v>339</v>
      </c>
      <c r="E528" s="23" t="str">
        <f t="shared" si="34"/>
        <v>Lucerne | Weld</v>
      </c>
      <c r="F528" s="33">
        <v>769</v>
      </c>
      <c r="G528" s="27" t="s">
        <v>2583</v>
      </c>
      <c r="H528" s="27" t="s">
        <v>3016</v>
      </c>
      <c r="I528" s="27" t="s">
        <v>384</v>
      </c>
      <c r="J528" s="23" t="str">
        <f t="shared" si="38"/>
        <v>McCabe | Roosevelt</v>
      </c>
      <c r="K528" s="33">
        <v>1433</v>
      </c>
      <c r="L528" s="27" t="s">
        <v>757</v>
      </c>
      <c r="M528" s="27" t="s">
        <v>70</v>
      </c>
      <c r="N528" s="27" t="s">
        <v>408</v>
      </c>
      <c r="O528" s="23" t="str">
        <f t="shared" si="35"/>
        <v>Nome | Barnes</v>
      </c>
      <c r="P528" s="33">
        <v>2104</v>
      </c>
      <c r="Q528" s="27" t="s">
        <v>1831</v>
      </c>
      <c r="R528" s="27" t="s">
        <v>198</v>
      </c>
      <c r="S528" s="27" t="s">
        <v>421</v>
      </c>
      <c r="T528" s="23" t="str">
        <f t="shared" si="36"/>
        <v>Midland | Haaken</v>
      </c>
      <c r="U528" s="33">
        <v>3017</v>
      </c>
      <c r="V528" s="27" t="s">
        <v>2139</v>
      </c>
      <c r="W528" s="27" t="s">
        <v>244</v>
      </c>
      <c r="X528" s="27" t="s">
        <v>2898</v>
      </c>
      <c r="Y528" s="23" t="str">
        <f t="shared" si="37"/>
        <v>Vineyard | Utah</v>
      </c>
    </row>
    <row r="529" spans="1:25" s="23" customFormat="1">
      <c r="A529" s="33">
        <v>25</v>
      </c>
      <c r="B529" s="27" t="s">
        <v>901</v>
      </c>
      <c r="C529" s="27" t="s">
        <v>3140</v>
      </c>
      <c r="D529" s="27" t="s">
        <v>339</v>
      </c>
      <c r="E529" s="23" t="str">
        <f t="shared" si="34"/>
        <v>Lycan | Baca</v>
      </c>
      <c r="F529" s="33">
        <v>1107</v>
      </c>
      <c r="G529" s="27" t="s">
        <v>2223</v>
      </c>
      <c r="H529" s="27" t="s">
        <v>9</v>
      </c>
      <c r="I529" s="27" t="s">
        <v>384</v>
      </c>
      <c r="J529" s="23" t="str">
        <f t="shared" si="38"/>
        <v>McLeod | Sweet Grass</v>
      </c>
      <c r="K529" s="33">
        <v>1476</v>
      </c>
      <c r="L529" s="27" t="s">
        <v>1347</v>
      </c>
      <c r="M529" s="27" t="s">
        <v>3248</v>
      </c>
      <c r="N529" s="27" t="s">
        <v>408</v>
      </c>
      <c r="O529" s="23" t="str">
        <f t="shared" si="35"/>
        <v>Noonan | Divide</v>
      </c>
      <c r="P529" s="33">
        <v>1892</v>
      </c>
      <c r="Q529" s="27" t="s">
        <v>159</v>
      </c>
      <c r="R529" s="27" t="s">
        <v>2894</v>
      </c>
      <c r="S529" s="27" t="s">
        <v>421</v>
      </c>
      <c r="T529" s="23" t="str">
        <f t="shared" si="36"/>
        <v>Midway Stores | Yankton</v>
      </c>
      <c r="U529" s="33">
        <v>2518</v>
      </c>
      <c r="V529" s="27" t="s">
        <v>2240</v>
      </c>
      <c r="W529" s="27" t="s">
        <v>3250</v>
      </c>
      <c r="X529" s="27" t="s">
        <v>2898</v>
      </c>
      <c r="Y529" s="23" t="str">
        <f t="shared" si="37"/>
        <v>Virgin | Washington</v>
      </c>
    </row>
    <row r="530" spans="1:25" s="23" customFormat="1">
      <c r="A530" s="33">
        <v>48</v>
      </c>
      <c r="B530" s="27" t="s">
        <v>1030</v>
      </c>
      <c r="C530" s="27" t="s">
        <v>3147</v>
      </c>
      <c r="D530" s="27" t="s">
        <v>339</v>
      </c>
      <c r="E530" s="23" t="str">
        <f t="shared" si="34"/>
        <v>Lyons | Boulder</v>
      </c>
      <c r="F530" s="33">
        <v>1065</v>
      </c>
      <c r="G530" s="27" t="s">
        <v>2697</v>
      </c>
      <c r="H530" s="27" t="s">
        <v>3074</v>
      </c>
      <c r="I530" s="27" t="s">
        <v>384</v>
      </c>
      <c r="J530" s="23" t="str">
        <f t="shared" si="38"/>
        <v>Medicine Lake | Sheridan</v>
      </c>
      <c r="K530" s="33">
        <v>1591</v>
      </c>
      <c r="L530" s="27" t="s">
        <v>2126</v>
      </c>
      <c r="M530" s="27" t="s">
        <v>3252</v>
      </c>
      <c r="N530" s="27" t="s">
        <v>408</v>
      </c>
      <c r="O530" s="23" t="str">
        <f t="shared" si="35"/>
        <v>North Pierce unorg. | Pierce</v>
      </c>
      <c r="P530" s="33">
        <v>2080</v>
      </c>
      <c r="Q530" s="27" t="s">
        <v>1760</v>
      </c>
      <c r="R530" s="27" t="s">
        <v>3225</v>
      </c>
      <c r="S530" s="27" t="s">
        <v>421</v>
      </c>
      <c r="T530" s="23" t="str">
        <f t="shared" si="36"/>
        <v>Milbank | Grant</v>
      </c>
      <c r="U530" s="33">
        <v>2323</v>
      </c>
      <c r="V530" s="27" t="s">
        <v>1292</v>
      </c>
      <c r="W530" s="27" t="s">
        <v>223</v>
      </c>
      <c r="X530" s="27" t="s">
        <v>2898</v>
      </c>
      <c r="Y530" s="23" t="str">
        <f t="shared" si="37"/>
        <v>Wales | Sanpete</v>
      </c>
    </row>
    <row r="531" spans="1:25" s="23" customFormat="1">
      <c r="A531" s="33">
        <v>312</v>
      </c>
      <c r="B531" s="27" t="s">
        <v>2380</v>
      </c>
      <c r="C531" s="27" t="s">
        <v>3210</v>
      </c>
      <c r="D531" s="27" t="s">
        <v>339</v>
      </c>
      <c r="E531" s="23" t="str">
        <f t="shared" si="34"/>
        <v>Mack | Mesa</v>
      </c>
      <c r="F531" s="33">
        <v>1158</v>
      </c>
      <c r="G531" s="27" t="s">
        <v>2536</v>
      </c>
      <c r="H531" s="27" t="s">
        <v>3332</v>
      </c>
      <c r="I531" s="27" t="s">
        <v>384</v>
      </c>
      <c r="J531" s="23" t="str">
        <f t="shared" si="38"/>
        <v>Medicine Springs | Ravalli</v>
      </c>
      <c r="K531" s="33">
        <v>1295</v>
      </c>
      <c r="L531" s="27" t="s">
        <v>1165</v>
      </c>
      <c r="M531" s="27" t="s">
        <v>41</v>
      </c>
      <c r="N531" s="27" t="s">
        <v>408</v>
      </c>
      <c r="O531" s="23" t="str">
        <f t="shared" si="35"/>
        <v>North River | Cass</v>
      </c>
      <c r="P531" s="33">
        <v>2107</v>
      </c>
      <c r="Q531" s="27" t="s">
        <v>1837</v>
      </c>
      <c r="R531" s="27" t="s">
        <v>198</v>
      </c>
      <c r="S531" s="27" t="s">
        <v>421</v>
      </c>
      <c r="T531" s="23" t="str">
        <f t="shared" si="36"/>
        <v>Milesville | Haaken</v>
      </c>
      <c r="U531" s="33">
        <v>2496</v>
      </c>
      <c r="V531" s="27" t="s">
        <v>2162</v>
      </c>
      <c r="W531" s="27" t="s">
        <v>232</v>
      </c>
      <c r="X531" s="27" t="s">
        <v>2898</v>
      </c>
      <c r="Y531" s="23" t="str">
        <f t="shared" si="37"/>
        <v>Wallsburg | Wasatch</v>
      </c>
    </row>
    <row r="532" spans="1:25" s="23" customFormat="1">
      <c r="A532" s="33">
        <v>2903</v>
      </c>
      <c r="B532" s="27" t="s">
        <v>1365</v>
      </c>
      <c r="C532" s="27" t="s">
        <v>3164</v>
      </c>
      <c r="D532" s="27" t="s">
        <v>339</v>
      </c>
      <c r="E532" s="23" t="str">
        <f t="shared" si="34"/>
        <v>Maher | Delta</v>
      </c>
      <c r="F532" s="33">
        <v>1159</v>
      </c>
      <c r="G532" s="27" t="s">
        <v>2717</v>
      </c>
      <c r="H532" s="27" t="s">
        <v>3276</v>
      </c>
      <c r="I532" s="27" t="s">
        <v>384</v>
      </c>
      <c r="J532" s="23" t="str">
        <f t="shared" si="38"/>
        <v>Melrose | Silver Bow</v>
      </c>
      <c r="K532" s="33">
        <v>1265</v>
      </c>
      <c r="L532" s="27" t="s">
        <v>1013</v>
      </c>
      <c r="M532" s="27" t="s">
        <v>37</v>
      </c>
      <c r="N532" s="27" t="s">
        <v>408</v>
      </c>
      <c r="O532" s="23" t="str">
        <f t="shared" si="35"/>
        <v>Northgate | Burke</v>
      </c>
      <c r="P532" s="33">
        <v>2135</v>
      </c>
      <c r="Q532" s="27" t="s">
        <v>120</v>
      </c>
      <c r="R532" s="27" t="s">
        <v>204</v>
      </c>
      <c r="S532" s="27" t="s">
        <v>421</v>
      </c>
      <c r="T532" s="23" t="str">
        <f t="shared" si="36"/>
        <v>Miller | Hand</v>
      </c>
      <c r="U532" s="33">
        <v>2471</v>
      </c>
      <c r="V532" s="27" t="s">
        <v>1870</v>
      </c>
      <c r="W532" s="27" t="s">
        <v>3245</v>
      </c>
      <c r="X532" s="27" t="s">
        <v>2898</v>
      </c>
      <c r="Y532" s="23" t="str">
        <f t="shared" si="37"/>
        <v>Wanship | Summit</v>
      </c>
    </row>
    <row r="533" spans="1:25" s="23" customFormat="1">
      <c r="A533" s="33">
        <v>75</v>
      </c>
      <c r="B533" s="27" t="s">
        <v>1209</v>
      </c>
      <c r="C533" s="27" t="s">
        <v>3157</v>
      </c>
      <c r="D533" s="27" t="s">
        <v>339</v>
      </c>
      <c r="E533" s="23" t="str">
        <f t="shared" si="34"/>
        <v>Manassa | Conejos</v>
      </c>
      <c r="F533" s="33">
        <v>694</v>
      </c>
      <c r="G533" s="27" t="s">
        <v>3082</v>
      </c>
      <c r="H533" s="27" t="s">
        <v>3065</v>
      </c>
      <c r="I533" s="27" t="s">
        <v>384</v>
      </c>
      <c r="J533" s="23" t="str">
        <f t="shared" si="38"/>
        <v>Melstone | Musselshell</v>
      </c>
      <c r="K533" s="33">
        <v>1523</v>
      </c>
      <c r="L533" s="27" t="s">
        <v>1489</v>
      </c>
      <c r="M533" s="27" t="s">
        <v>84</v>
      </c>
      <c r="N533" s="27" t="s">
        <v>408</v>
      </c>
      <c r="O533" s="23" t="str">
        <f t="shared" si="35"/>
        <v>Northwood | Grand Forks</v>
      </c>
      <c r="P533" s="33">
        <v>1700</v>
      </c>
      <c r="Q533" s="27" t="s">
        <v>2052</v>
      </c>
      <c r="R533" s="27" t="s">
        <v>118</v>
      </c>
      <c r="S533" s="27" t="s">
        <v>421</v>
      </c>
      <c r="T533" s="23" t="str">
        <f t="shared" si="36"/>
        <v>Milltown | Hutchinson</v>
      </c>
      <c r="U533" s="33">
        <v>2504</v>
      </c>
      <c r="V533" s="27" t="s">
        <v>3250</v>
      </c>
      <c r="W533" s="27" t="s">
        <v>3250</v>
      </c>
      <c r="X533" s="27" t="s">
        <v>2898</v>
      </c>
      <c r="Y533" s="23" t="str">
        <f t="shared" si="37"/>
        <v>Washington | Washington</v>
      </c>
    </row>
    <row r="534" spans="1:25" s="23" customFormat="1">
      <c r="A534" s="33">
        <v>338</v>
      </c>
      <c r="B534" s="27" t="s">
        <v>2426</v>
      </c>
      <c r="C534" s="27" t="s">
        <v>3002</v>
      </c>
      <c r="D534" s="27" t="s">
        <v>339</v>
      </c>
      <c r="E534" s="23" t="str">
        <f t="shared" si="34"/>
        <v>Mancos | Montezuma</v>
      </c>
      <c r="F534" s="33">
        <v>1081</v>
      </c>
      <c r="G534" s="27" t="s">
        <v>8</v>
      </c>
      <c r="H534" s="27" t="s">
        <v>9</v>
      </c>
      <c r="I534" s="27" t="s">
        <v>384</v>
      </c>
      <c r="J534" s="23" t="str">
        <f t="shared" si="38"/>
        <v>Melville | Sweet Grass</v>
      </c>
      <c r="K534" s="33">
        <v>1328</v>
      </c>
      <c r="L534" s="27" t="s">
        <v>1653</v>
      </c>
      <c r="M534" s="27" t="s">
        <v>50</v>
      </c>
      <c r="N534" s="27" t="s">
        <v>408</v>
      </c>
      <c r="O534" s="23" t="str">
        <f t="shared" si="35"/>
        <v>Nortonville | LaMoure</v>
      </c>
      <c r="P534" s="33">
        <v>2029</v>
      </c>
      <c r="Q534" s="27" t="s">
        <v>1636</v>
      </c>
      <c r="R534" s="27" t="s">
        <v>181</v>
      </c>
      <c r="S534" s="27" t="s">
        <v>421</v>
      </c>
      <c r="T534" s="23" t="str">
        <f t="shared" si="36"/>
        <v>Mina | Edmunds</v>
      </c>
      <c r="U534" s="33">
        <v>3026</v>
      </c>
      <c r="V534" s="27" t="s">
        <v>2319</v>
      </c>
      <c r="W534" s="27" t="s">
        <v>238</v>
      </c>
      <c r="X534" s="27" t="s">
        <v>2898</v>
      </c>
      <c r="Y534" s="23" t="str">
        <f t="shared" si="37"/>
        <v>Washington Terrace | Weber</v>
      </c>
    </row>
    <row r="535" spans="1:25" s="23" customFormat="1">
      <c r="A535" s="33">
        <v>142</v>
      </c>
      <c r="B535" s="27" t="s">
        <v>1604</v>
      </c>
      <c r="C535" s="27" t="s">
        <v>3176</v>
      </c>
      <c r="D535" s="27" t="s">
        <v>339</v>
      </c>
      <c r="E535" s="23" t="str">
        <f t="shared" si="34"/>
        <v>Manitou Springs | El Paso</v>
      </c>
      <c r="F535" s="33">
        <v>942</v>
      </c>
      <c r="G535" s="27" t="s">
        <v>1643</v>
      </c>
      <c r="H535" s="27" t="s">
        <v>3336</v>
      </c>
      <c r="I535" s="27" t="s">
        <v>384</v>
      </c>
      <c r="J535" s="23" t="str">
        <f t="shared" si="38"/>
        <v>Menard | Gallatin</v>
      </c>
      <c r="K535" s="33">
        <v>1639</v>
      </c>
      <c r="L535" s="27" t="s">
        <v>1324</v>
      </c>
      <c r="M535" s="27" t="s">
        <v>51</v>
      </c>
      <c r="N535" s="27" t="s">
        <v>408</v>
      </c>
      <c r="O535" s="23" t="str">
        <f t="shared" si="35"/>
        <v>Oakes | Dickey</v>
      </c>
      <c r="P535" s="33">
        <v>2053</v>
      </c>
      <c r="Q535" s="27" t="s">
        <v>1700</v>
      </c>
      <c r="R535" s="27" t="s">
        <v>190</v>
      </c>
      <c r="S535" s="27" t="s">
        <v>421</v>
      </c>
      <c r="T535" s="23" t="str">
        <f t="shared" si="36"/>
        <v>Miranda | Faulk</v>
      </c>
      <c r="U535" s="33">
        <v>2283</v>
      </c>
      <c r="V535" s="27" t="s">
        <v>977</v>
      </c>
      <c r="W535" s="27" t="s">
        <v>3055</v>
      </c>
      <c r="X535" s="27" t="s">
        <v>2898</v>
      </c>
      <c r="Y535" s="23" t="str">
        <f t="shared" si="37"/>
        <v>Wellington | Carbon</v>
      </c>
    </row>
    <row r="536" spans="1:25" s="23" customFormat="1">
      <c r="A536" s="33">
        <v>569</v>
      </c>
      <c r="B536" s="27" t="s">
        <v>2497</v>
      </c>
      <c r="C536" s="27" t="s">
        <v>3221</v>
      </c>
      <c r="D536" s="27" t="s">
        <v>339</v>
      </c>
      <c r="E536" s="23" t="str">
        <f t="shared" si="34"/>
        <v>Manzanola | Otero</v>
      </c>
      <c r="F536" s="33">
        <v>1009</v>
      </c>
      <c r="G536" s="27" t="s">
        <v>1947</v>
      </c>
      <c r="H536" s="27" t="s">
        <v>3364</v>
      </c>
      <c r="I536" s="27" t="s">
        <v>384</v>
      </c>
      <c r="J536" s="23" t="str">
        <f t="shared" si="38"/>
        <v>Merino | Judith Basin</v>
      </c>
      <c r="K536" s="33">
        <v>1450</v>
      </c>
      <c r="L536" s="27" t="s">
        <v>858</v>
      </c>
      <c r="M536" s="27" t="s">
        <v>34</v>
      </c>
      <c r="N536" s="27" t="s">
        <v>408</v>
      </c>
      <c r="O536" s="23" t="str">
        <f t="shared" si="35"/>
        <v>Oberon | Benson</v>
      </c>
      <c r="P536" s="33">
        <v>1859</v>
      </c>
      <c r="Q536" s="27" t="s">
        <v>2777</v>
      </c>
      <c r="R536" s="27" t="s">
        <v>153</v>
      </c>
      <c r="S536" s="27" t="s">
        <v>421</v>
      </c>
      <c r="T536" s="23" t="str">
        <f t="shared" si="36"/>
        <v>Mission | Todd</v>
      </c>
      <c r="U536" s="33">
        <v>2220</v>
      </c>
      <c r="V536" s="27" t="s">
        <v>934</v>
      </c>
      <c r="W536" s="27" t="s">
        <v>3001</v>
      </c>
      <c r="X536" s="27" t="s">
        <v>2898</v>
      </c>
      <c r="Y536" s="23" t="str">
        <f t="shared" si="37"/>
        <v>Wellsville | Cache</v>
      </c>
    </row>
    <row r="537" spans="1:25" s="23" customFormat="1">
      <c r="A537" s="33">
        <v>2920</v>
      </c>
      <c r="B537" s="27" t="s">
        <v>1737</v>
      </c>
      <c r="C537" s="27" t="s">
        <v>3072</v>
      </c>
      <c r="D537" s="27" t="s">
        <v>339</v>
      </c>
      <c r="E537" s="23" t="str">
        <f t="shared" si="34"/>
        <v>Marble | Garfield</v>
      </c>
      <c r="F537" s="33">
        <v>749</v>
      </c>
      <c r="G537" s="27" t="s">
        <v>2508</v>
      </c>
      <c r="H537" s="27" t="s">
        <v>3331</v>
      </c>
      <c r="I537" s="27" t="s">
        <v>384</v>
      </c>
      <c r="J537" s="23" t="str">
        <f t="shared" si="38"/>
        <v>Mildred | Prairie</v>
      </c>
      <c r="K537" s="33">
        <v>1434</v>
      </c>
      <c r="L537" s="27" t="s">
        <v>763</v>
      </c>
      <c r="M537" s="27" t="s">
        <v>70</v>
      </c>
      <c r="N537" s="27" t="s">
        <v>408</v>
      </c>
      <c r="O537" s="23" t="str">
        <f t="shared" si="35"/>
        <v>Oriska | Barnes</v>
      </c>
      <c r="P537" s="33">
        <v>1896</v>
      </c>
      <c r="Q537" s="27" t="s">
        <v>2871</v>
      </c>
      <c r="R537" s="27" t="s">
        <v>2894</v>
      </c>
      <c r="S537" s="27" t="s">
        <v>421</v>
      </c>
      <c r="T537" s="23" t="str">
        <f t="shared" si="36"/>
        <v>Mission Hill | Yankton</v>
      </c>
      <c r="U537" s="33">
        <v>2493</v>
      </c>
      <c r="V537" s="27" t="s">
        <v>1949</v>
      </c>
      <c r="W537" s="27" t="s">
        <v>234</v>
      </c>
      <c r="X537" s="27" t="s">
        <v>2898</v>
      </c>
      <c r="Y537" s="23" t="str">
        <f t="shared" si="37"/>
        <v>Wendover | Tooele</v>
      </c>
    </row>
    <row r="538" spans="1:25" s="23" customFormat="1">
      <c r="A538" s="33">
        <v>185</v>
      </c>
      <c r="B538" s="27" t="s">
        <v>1737</v>
      </c>
      <c r="C538" s="27" t="s">
        <v>3186</v>
      </c>
      <c r="D538" s="27" t="s">
        <v>339</v>
      </c>
      <c r="E538" s="23" t="str">
        <f t="shared" si="34"/>
        <v>Marble | Gunnison</v>
      </c>
      <c r="F538" s="33">
        <v>875</v>
      </c>
      <c r="G538" s="27" t="s">
        <v>1227</v>
      </c>
      <c r="H538" s="27" t="s">
        <v>3162</v>
      </c>
      <c r="I538" s="27" t="s">
        <v>384</v>
      </c>
      <c r="J538" s="23" t="str">
        <f t="shared" si="38"/>
        <v>Miles City | Custer</v>
      </c>
      <c r="K538" s="33">
        <v>1592</v>
      </c>
      <c r="L538" s="27" t="s">
        <v>2131</v>
      </c>
      <c r="M538" s="27" t="s">
        <v>3252</v>
      </c>
      <c r="N538" s="27" t="s">
        <v>408</v>
      </c>
      <c r="O538" s="23" t="str">
        <f t="shared" si="35"/>
        <v>Orrin | Pierce</v>
      </c>
      <c r="P538" s="33">
        <v>1854</v>
      </c>
      <c r="Q538" s="27" t="s">
        <v>2769</v>
      </c>
      <c r="R538" s="27" t="s">
        <v>149</v>
      </c>
      <c r="S538" s="27" t="s">
        <v>421</v>
      </c>
      <c r="T538" s="23" t="str">
        <f t="shared" si="36"/>
        <v>Mission Ridge | Stanley</v>
      </c>
      <c r="U538" s="33">
        <v>2976</v>
      </c>
      <c r="V538" s="27" t="s">
        <v>1057</v>
      </c>
      <c r="W538" s="27" t="s">
        <v>155</v>
      </c>
      <c r="X538" s="27" t="s">
        <v>2898</v>
      </c>
      <c r="Y538" s="23" t="str">
        <f t="shared" si="37"/>
        <v>West Bountiful | Davis</v>
      </c>
    </row>
    <row r="539" spans="1:25" s="23" customFormat="1">
      <c r="A539" s="33">
        <v>570</v>
      </c>
      <c r="B539" s="27" t="s">
        <v>3258</v>
      </c>
      <c r="C539" s="27" t="s">
        <v>3147</v>
      </c>
      <c r="D539" s="27" t="s">
        <v>339</v>
      </c>
      <c r="E539" s="23" t="str">
        <f t="shared" si="34"/>
        <v>Marshall | Boulder</v>
      </c>
      <c r="F539" s="33">
        <v>830</v>
      </c>
      <c r="G539" s="27" t="s">
        <v>1025</v>
      </c>
      <c r="H539" s="27" t="s">
        <v>3347</v>
      </c>
      <c r="I539" s="27" t="s">
        <v>384</v>
      </c>
      <c r="J539" s="23" t="str">
        <f t="shared" si="38"/>
        <v>Mill Iron | Carter</v>
      </c>
      <c r="K539" s="33">
        <v>1468</v>
      </c>
      <c r="L539" s="27" t="s">
        <v>1277</v>
      </c>
      <c r="M539" s="27" t="s">
        <v>45</v>
      </c>
      <c r="N539" s="27" t="s">
        <v>408</v>
      </c>
      <c r="O539" s="23" t="str">
        <f t="shared" si="35"/>
        <v>Osnabrock | Cavalier</v>
      </c>
      <c r="P539" s="33">
        <v>1960</v>
      </c>
      <c r="Q539" s="27" t="s">
        <v>1426</v>
      </c>
      <c r="R539" s="27" t="s">
        <v>169</v>
      </c>
      <c r="S539" s="27" t="s">
        <v>421</v>
      </c>
      <c r="T539" s="23" t="str">
        <f t="shared" si="36"/>
        <v>Mitchell | Davison</v>
      </c>
      <c r="U539" s="33">
        <v>3027</v>
      </c>
      <c r="V539" s="27" t="s">
        <v>2323</v>
      </c>
      <c r="W539" s="27" t="s">
        <v>238</v>
      </c>
      <c r="X539" s="27" t="s">
        <v>2898</v>
      </c>
      <c r="Y539" s="23" t="str">
        <f t="shared" si="37"/>
        <v>West Haven | Weber</v>
      </c>
    </row>
    <row r="540" spans="1:25" s="23" customFormat="1">
      <c r="A540" s="33">
        <v>245</v>
      </c>
      <c r="B540" s="27" t="s">
        <v>2167</v>
      </c>
      <c r="C540" s="27" t="s">
        <v>3000</v>
      </c>
      <c r="D540" s="27" t="s">
        <v>339</v>
      </c>
      <c r="E540" s="23" t="str">
        <f t="shared" si="34"/>
        <v>Marvel | La Plata</v>
      </c>
      <c r="F540" s="33">
        <v>672</v>
      </c>
      <c r="G540" s="27" t="s">
        <v>2052</v>
      </c>
      <c r="H540" s="27" t="s">
        <v>3273</v>
      </c>
      <c r="I540" s="27" t="s">
        <v>384</v>
      </c>
      <c r="J540" s="23" t="str">
        <f t="shared" si="38"/>
        <v>Milltown | Missoula</v>
      </c>
      <c r="K540" s="33">
        <v>1465</v>
      </c>
      <c r="L540" s="27" t="s">
        <v>942</v>
      </c>
      <c r="M540" s="27" t="s">
        <v>74</v>
      </c>
      <c r="N540" s="27" t="s">
        <v>408</v>
      </c>
      <c r="O540" s="23" t="str">
        <f t="shared" si="35"/>
        <v>Overly | Bottineau</v>
      </c>
      <c r="P540" s="33">
        <v>1891</v>
      </c>
      <c r="Q540" s="27" t="s">
        <v>2861</v>
      </c>
      <c r="R540" s="27" t="s">
        <v>158</v>
      </c>
      <c r="S540" s="27" t="s">
        <v>421</v>
      </c>
      <c r="T540" s="23" t="str">
        <f t="shared" si="36"/>
        <v>Mobridge | Walworth</v>
      </c>
      <c r="U540" s="33">
        <v>2563</v>
      </c>
      <c r="V540" s="27" t="s">
        <v>1581</v>
      </c>
      <c r="W540" s="27" t="s">
        <v>242</v>
      </c>
      <c r="X540" s="27" t="s">
        <v>2898</v>
      </c>
      <c r="Y540" s="23" t="str">
        <f t="shared" si="37"/>
        <v>West Jordan | Salt Lake</v>
      </c>
    </row>
    <row r="541" spans="1:25" s="23" customFormat="1">
      <c r="A541" s="33">
        <v>260</v>
      </c>
      <c r="B541" s="27" t="s">
        <v>2226</v>
      </c>
      <c r="C541" s="27" t="s">
        <v>3201</v>
      </c>
      <c r="D541" s="27" t="s">
        <v>339</v>
      </c>
      <c r="E541" s="23" t="str">
        <f t="shared" si="34"/>
        <v>Masonville | Larimer</v>
      </c>
      <c r="F541" s="33">
        <v>711</v>
      </c>
      <c r="G541" s="27" t="s">
        <v>3323</v>
      </c>
      <c r="H541" s="27" t="s">
        <v>3224</v>
      </c>
      <c r="I541" s="27" t="s">
        <v>384</v>
      </c>
      <c r="J541" s="23" t="str">
        <f t="shared" si="38"/>
        <v>Miner | Park</v>
      </c>
      <c r="K541" s="33">
        <v>1296</v>
      </c>
      <c r="L541" s="27" t="s">
        <v>1168</v>
      </c>
      <c r="M541" s="27" t="s">
        <v>41</v>
      </c>
      <c r="N541" s="27" t="s">
        <v>408</v>
      </c>
      <c r="O541" s="23" t="str">
        <f t="shared" si="35"/>
        <v>Oxbow | Cass</v>
      </c>
      <c r="P541" s="33">
        <v>1863</v>
      </c>
      <c r="Q541" s="27" t="s">
        <v>1792</v>
      </c>
      <c r="R541" s="27" t="s">
        <v>3342</v>
      </c>
      <c r="S541" s="27" t="s">
        <v>421</v>
      </c>
      <c r="T541" s="23" t="str">
        <f t="shared" si="36"/>
        <v>Monroe | Turner</v>
      </c>
      <c r="U541" s="33">
        <v>2591</v>
      </c>
      <c r="V541" s="27" t="s">
        <v>1063</v>
      </c>
      <c r="W541" s="27" t="s">
        <v>155</v>
      </c>
      <c r="X541" s="27" t="s">
        <v>2898</v>
      </c>
      <c r="Y541" s="23" t="str">
        <f t="shared" si="37"/>
        <v>West Point | Davis</v>
      </c>
    </row>
    <row r="542" spans="1:25" s="23" customFormat="1">
      <c r="A542" s="33">
        <v>131</v>
      </c>
      <c r="B542" s="27" t="s">
        <v>1663</v>
      </c>
      <c r="C542" s="27" t="s">
        <v>3173</v>
      </c>
      <c r="D542" s="27" t="s">
        <v>339</v>
      </c>
      <c r="E542" s="23" t="str">
        <f t="shared" si="34"/>
        <v>Matheson | Elbert</v>
      </c>
      <c r="F542" s="33">
        <v>669</v>
      </c>
      <c r="G542" s="27" t="s">
        <v>3273</v>
      </c>
      <c r="H542" s="27" t="s">
        <v>3273</v>
      </c>
      <c r="I542" s="27" t="s">
        <v>384</v>
      </c>
      <c r="J542" s="23" t="str">
        <f t="shared" si="38"/>
        <v>Missoula | Missoula</v>
      </c>
      <c r="K542" s="33">
        <v>1297</v>
      </c>
      <c r="L542" s="27" t="s">
        <v>1174</v>
      </c>
      <c r="M542" s="27" t="s">
        <v>41</v>
      </c>
      <c r="N542" s="27" t="s">
        <v>408</v>
      </c>
      <c r="O542" s="23" t="str">
        <f t="shared" si="35"/>
        <v>Page | Cass</v>
      </c>
      <c r="P542" s="33">
        <v>1791</v>
      </c>
      <c r="Q542" s="27" t="s">
        <v>3217</v>
      </c>
      <c r="R542" s="27" t="s">
        <v>135</v>
      </c>
      <c r="S542" s="27" t="s">
        <v>421</v>
      </c>
      <c r="T542" s="23" t="str">
        <f t="shared" si="36"/>
        <v>Montrose | McCook</v>
      </c>
      <c r="U542" s="33">
        <v>2567</v>
      </c>
      <c r="V542" s="27" t="s">
        <v>1586</v>
      </c>
      <c r="W542" s="27" t="s">
        <v>242</v>
      </c>
      <c r="X542" s="27" t="s">
        <v>2898</v>
      </c>
      <c r="Y542" s="23" t="str">
        <f t="shared" si="37"/>
        <v>West Valley City | Salt Lake</v>
      </c>
    </row>
    <row r="543" spans="1:25" s="23" customFormat="1">
      <c r="A543" s="33">
        <v>332</v>
      </c>
      <c r="B543" s="27" t="s">
        <v>2411</v>
      </c>
      <c r="C543" s="27" t="s">
        <v>3214</v>
      </c>
      <c r="D543" s="27" t="s">
        <v>339</v>
      </c>
      <c r="E543" s="23" t="str">
        <f t="shared" si="34"/>
        <v>Maybell | Moffat</v>
      </c>
      <c r="F543" s="33">
        <v>1007</v>
      </c>
      <c r="G543" s="27" t="s">
        <v>1951</v>
      </c>
      <c r="H543" s="27" t="s">
        <v>3364</v>
      </c>
      <c r="I543" s="27" t="s">
        <v>384</v>
      </c>
      <c r="J543" s="23" t="str">
        <f t="shared" si="38"/>
        <v>Moccasin | Judith Basin</v>
      </c>
      <c r="K543" s="33">
        <v>1549</v>
      </c>
      <c r="L543" s="27" t="s">
        <v>1952</v>
      </c>
      <c r="M543" s="27" t="s">
        <v>91</v>
      </c>
      <c r="N543" s="27" t="s">
        <v>408</v>
      </c>
      <c r="O543" s="23" t="str">
        <f t="shared" si="35"/>
        <v>Palermo | Mountrail</v>
      </c>
      <c r="P543" s="33">
        <v>1920</v>
      </c>
      <c r="Q543" s="27" t="s">
        <v>764</v>
      </c>
      <c r="R543" s="27" t="s">
        <v>145</v>
      </c>
      <c r="S543" s="27" t="s">
        <v>421</v>
      </c>
      <c r="T543" s="23" t="str">
        <f t="shared" si="36"/>
        <v>Morningside | Beadle</v>
      </c>
      <c r="U543" s="33">
        <v>2379</v>
      </c>
      <c r="V543" s="27" t="s">
        <v>2031</v>
      </c>
      <c r="W543" s="27" t="s">
        <v>2959</v>
      </c>
      <c r="X543" s="27" t="s">
        <v>2898</v>
      </c>
      <c r="Y543" s="23" t="str">
        <f t="shared" si="37"/>
        <v>Whiterocks | Uintah</v>
      </c>
    </row>
    <row r="544" spans="1:25" s="23" customFormat="1">
      <c r="A544" s="33">
        <v>521</v>
      </c>
      <c r="B544" s="27" t="s">
        <v>1103</v>
      </c>
      <c r="C544" s="27" t="s">
        <v>3150</v>
      </c>
      <c r="D544" s="27" t="s">
        <v>339</v>
      </c>
      <c r="E544" s="23" t="str">
        <f t="shared" si="34"/>
        <v>Maysville | Chaffee</v>
      </c>
      <c r="F544" s="33">
        <v>1160</v>
      </c>
      <c r="G544" s="27" t="s">
        <v>2660</v>
      </c>
      <c r="H544" s="27" t="s">
        <v>0</v>
      </c>
      <c r="I544" s="27" t="s">
        <v>384</v>
      </c>
      <c r="J544" s="23" t="str">
        <f t="shared" si="38"/>
        <v>Moiese | Sanders</v>
      </c>
      <c r="K544" s="33">
        <v>1227</v>
      </c>
      <c r="L544" s="27" t="s">
        <v>2559</v>
      </c>
      <c r="M544" s="27" t="s">
        <v>3142</v>
      </c>
      <c r="N544" s="27" t="s">
        <v>408</v>
      </c>
      <c r="O544" s="23" t="str">
        <f t="shared" si="35"/>
        <v>Park River | Walsh</v>
      </c>
      <c r="P544" s="33">
        <v>2163</v>
      </c>
      <c r="Q544" s="27" t="s">
        <v>1356</v>
      </c>
      <c r="R544" s="27" t="s">
        <v>125</v>
      </c>
      <c r="S544" s="27" t="s">
        <v>421</v>
      </c>
      <c r="T544" s="23" t="str">
        <f t="shared" si="36"/>
        <v>Morristown | Corson</v>
      </c>
      <c r="U544" s="33">
        <v>2266</v>
      </c>
      <c r="V544" s="27" t="s">
        <v>838</v>
      </c>
      <c r="W544" s="27" t="s">
        <v>3361</v>
      </c>
      <c r="X544" s="27" t="s">
        <v>2898</v>
      </c>
      <c r="Y544" s="23" t="str">
        <f t="shared" si="37"/>
        <v>Willard | Box Elder</v>
      </c>
    </row>
    <row r="545" spans="1:25" s="23" customFormat="1">
      <c r="A545" s="33">
        <v>37</v>
      </c>
      <c r="B545" s="27" t="s">
        <v>963</v>
      </c>
      <c r="C545" s="27" t="s">
        <v>3144</v>
      </c>
      <c r="D545" s="27" t="s">
        <v>339</v>
      </c>
      <c r="E545" s="23" t="str">
        <f t="shared" si="34"/>
        <v>McClave | Bent</v>
      </c>
      <c r="F545" s="33">
        <v>1161</v>
      </c>
      <c r="G545" s="27" t="s">
        <v>2730</v>
      </c>
      <c r="H545" s="27" t="s">
        <v>6</v>
      </c>
      <c r="I545" s="27" t="s">
        <v>384</v>
      </c>
      <c r="J545" s="23" t="str">
        <f t="shared" si="38"/>
        <v>Molt | Stillwater</v>
      </c>
      <c r="K545" s="33">
        <v>1550</v>
      </c>
      <c r="L545" s="27" t="s">
        <v>1813</v>
      </c>
      <c r="M545" s="27" t="s">
        <v>91</v>
      </c>
      <c r="N545" s="27" t="s">
        <v>408</v>
      </c>
      <c r="O545" s="23" t="str">
        <f t="shared" si="35"/>
        <v>Parshall | Mountrail</v>
      </c>
      <c r="P545" s="33">
        <v>1693</v>
      </c>
      <c r="Q545" s="27" t="s">
        <v>2468</v>
      </c>
      <c r="R545" s="27" t="s">
        <v>116</v>
      </c>
      <c r="S545" s="27" t="s">
        <v>421</v>
      </c>
      <c r="T545" s="23" t="str">
        <f t="shared" si="36"/>
        <v>Mosher | Mellette</v>
      </c>
      <c r="U545" s="33">
        <v>3018</v>
      </c>
      <c r="V545" s="27" t="s">
        <v>2143</v>
      </c>
      <c r="W545" s="27" t="s">
        <v>244</v>
      </c>
      <c r="X545" s="27" t="s">
        <v>2898</v>
      </c>
      <c r="Y545" s="23" t="str">
        <f t="shared" si="37"/>
        <v>Woodland Hills | Utah</v>
      </c>
    </row>
    <row r="546" spans="1:25" s="23" customFormat="1">
      <c r="A546" s="33">
        <v>571</v>
      </c>
      <c r="B546" s="27" t="s">
        <v>1521</v>
      </c>
      <c r="C546" s="27" t="s">
        <v>3171</v>
      </c>
      <c r="D546" s="27" t="s">
        <v>339</v>
      </c>
      <c r="E546" s="23" t="str">
        <f t="shared" si="34"/>
        <v>McCoy | Eagle</v>
      </c>
      <c r="F546" s="33">
        <v>837</v>
      </c>
      <c r="G546" s="27" t="s">
        <v>1077</v>
      </c>
      <c r="H546" s="27" t="s">
        <v>3177</v>
      </c>
      <c r="I546" s="27" t="s">
        <v>384</v>
      </c>
      <c r="J546" s="23" t="str">
        <f t="shared" si="38"/>
        <v>Monarch | Cascade</v>
      </c>
      <c r="K546" s="33">
        <v>1565</v>
      </c>
      <c r="L546" s="27" t="s">
        <v>2026</v>
      </c>
      <c r="M546" s="27" t="s">
        <v>93</v>
      </c>
      <c r="N546" s="27" t="s">
        <v>408</v>
      </c>
      <c r="O546" s="23" t="str">
        <f t="shared" si="35"/>
        <v>Pekin | Nelson</v>
      </c>
      <c r="P546" s="33">
        <v>2031</v>
      </c>
      <c r="Q546" s="27" t="s">
        <v>182</v>
      </c>
      <c r="R546" s="27" t="s">
        <v>183</v>
      </c>
      <c r="S546" s="27" t="s">
        <v>421</v>
      </c>
      <c r="T546" s="23" t="str">
        <f t="shared" si="36"/>
        <v>Mound City | Campbell</v>
      </c>
      <c r="U546" s="33">
        <v>2270</v>
      </c>
      <c r="V546" s="27" t="s">
        <v>1486</v>
      </c>
      <c r="W546" s="27" t="s">
        <v>219</v>
      </c>
      <c r="X546" s="27" t="s">
        <v>2898</v>
      </c>
      <c r="Y546" s="23" t="str">
        <f t="shared" si="37"/>
        <v>Woodruff | Rich</v>
      </c>
    </row>
    <row r="547" spans="1:25" s="23" customFormat="1">
      <c r="A547" s="33">
        <v>495</v>
      </c>
      <c r="B547" s="27" t="s">
        <v>2804</v>
      </c>
      <c r="C547" s="27" t="s">
        <v>3049</v>
      </c>
      <c r="D547" s="27" t="s">
        <v>339</v>
      </c>
      <c r="E547" s="23" t="str">
        <f t="shared" si="34"/>
        <v>Mead | Weld</v>
      </c>
      <c r="F547" s="33">
        <v>786</v>
      </c>
      <c r="G547" s="27" t="s">
        <v>750</v>
      </c>
      <c r="H547" s="27" t="s">
        <v>3338</v>
      </c>
      <c r="I547" s="27" t="s">
        <v>384</v>
      </c>
      <c r="J547" s="23" t="str">
        <f t="shared" si="38"/>
        <v>Monida | Beaverhead</v>
      </c>
      <c r="K547" s="33">
        <v>1585</v>
      </c>
      <c r="L547" s="27" t="s">
        <v>96</v>
      </c>
      <c r="M547" s="27" t="s">
        <v>96</v>
      </c>
      <c r="N547" s="27" t="s">
        <v>408</v>
      </c>
      <c r="O547" s="23" t="str">
        <f t="shared" si="35"/>
        <v>Pembina | Pembina</v>
      </c>
      <c r="P547" s="33">
        <v>1957</v>
      </c>
      <c r="Q547" s="27" t="s">
        <v>168</v>
      </c>
      <c r="R547" s="27" t="s">
        <v>169</v>
      </c>
      <c r="S547" s="27" t="s">
        <v>421</v>
      </c>
      <c r="T547" s="23" t="str">
        <f t="shared" si="36"/>
        <v>Mt. Vernon | Davison</v>
      </c>
      <c r="U547" s="33">
        <v>2977</v>
      </c>
      <c r="V547" s="27" t="s">
        <v>1067</v>
      </c>
      <c r="W547" s="27" t="s">
        <v>155</v>
      </c>
      <c r="X547" s="27" t="s">
        <v>2898</v>
      </c>
      <c r="Y547" s="23" t="str">
        <f t="shared" si="37"/>
        <v>Woods Cross | Davis</v>
      </c>
    </row>
    <row r="548" spans="1:25" s="23" customFormat="1">
      <c r="A548" s="33">
        <v>419</v>
      </c>
      <c r="B548" s="27" t="s">
        <v>3234</v>
      </c>
      <c r="C548" s="27" t="s">
        <v>3052</v>
      </c>
      <c r="D548" s="27" t="s">
        <v>339</v>
      </c>
      <c r="E548" s="23" t="str">
        <f t="shared" si="34"/>
        <v>Meeker | Rio Blanco</v>
      </c>
      <c r="F548" s="33">
        <v>1000</v>
      </c>
      <c r="G548" s="27" t="s">
        <v>1910</v>
      </c>
      <c r="H548" s="27" t="s">
        <v>3194</v>
      </c>
      <c r="I548" s="27" t="s">
        <v>384</v>
      </c>
      <c r="J548" s="23" t="str">
        <f t="shared" si="38"/>
        <v>Montana City | Jefferson</v>
      </c>
      <c r="K548" s="33">
        <v>1605</v>
      </c>
      <c r="L548" s="27" t="s">
        <v>2181</v>
      </c>
      <c r="M548" s="27" t="s">
        <v>99</v>
      </c>
      <c r="N548" s="27" t="s">
        <v>408</v>
      </c>
      <c r="O548" s="23" t="str">
        <f t="shared" si="35"/>
        <v>Penn | Ramsey</v>
      </c>
      <c r="P548" s="33">
        <v>1669</v>
      </c>
      <c r="Q548" s="27" t="s">
        <v>114</v>
      </c>
      <c r="R548" s="27" t="s">
        <v>115</v>
      </c>
      <c r="S548" s="27" t="s">
        <v>421</v>
      </c>
      <c r="T548" s="23" t="str">
        <f t="shared" si="36"/>
        <v>Mud Butte | Meade</v>
      </c>
      <c r="U548" s="33">
        <v>2522</v>
      </c>
      <c r="V548" s="27" t="s">
        <v>2246</v>
      </c>
      <c r="W548" s="27" t="s">
        <v>3250</v>
      </c>
      <c r="X548" s="27" t="s">
        <v>2898</v>
      </c>
      <c r="Y548" s="23" t="str">
        <f t="shared" si="37"/>
        <v>Zion National Park | Washington</v>
      </c>
    </row>
    <row r="549" spans="1:25" s="23" customFormat="1">
      <c r="A549" s="33">
        <v>392</v>
      </c>
      <c r="B549" s="27" t="s">
        <v>2568</v>
      </c>
      <c r="C549" s="27" t="s">
        <v>3187</v>
      </c>
      <c r="D549" s="27" t="s">
        <v>339</v>
      </c>
      <c r="E549" s="23" t="str">
        <f t="shared" si="34"/>
        <v>Meredith | Pitkin</v>
      </c>
      <c r="F549" s="33">
        <v>914</v>
      </c>
      <c r="G549" s="27" t="s">
        <v>1446</v>
      </c>
      <c r="H549" s="27" t="s">
        <v>3282</v>
      </c>
      <c r="I549" s="27" t="s">
        <v>384</v>
      </c>
      <c r="J549" s="23" t="str">
        <f t="shared" si="38"/>
        <v>Moore | Fergus</v>
      </c>
      <c r="K549" s="33">
        <v>1201</v>
      </c>
      <c r="L549" s="27" t="s">
        <v>2484</v>
      </c>
      <c r="M549" s="27" t="s">
        <v>3196</v>
      </c>
      <c r="N549" s="27" t="s">
        <v>408</v>
      </c>
      <c r="O549" s="23" t="str">
        <f t="shared" si="35"/>
        <v>Perth | Towner</v>
      </c>
      <c r="P549" s="33">
        <v>1741</v>
      </c>
      <c r="Q549" s="27" t="s">
        <v>2138</v>
      </c>
      <c r="R549" s="27" t="s">
        <v>127</v>
      </c>
      <c r="S549" s="27" t="s">
        <v>421</v>
      </c>
      <c r="T549" s="23" t="str">
        <f t="shared" si="36"/>
        <v>Murdo | Jones</v>
      </c>
      <c r="U549" s="34"/>
      <c r="V549" s="34"/>
      <c r="W549" s="34"/>
      <c r="X549" s="34"/>
    </row>
    <row r="550" spans="1:25" s="23" customFormat="1">
      <c r="A550" s="33">
        <v>300</v>
      </c>
      <c r="B550" s="27" t="s">
        <v>1947</v>
      </c>
      <c r="C550" s="27" t="s">
        <v>3207</v>
      </c>
      <c r="D550" s="27" t="s">
        <v>339</v>
      </c>
      <c r="E550" s="23" t="str">
        <f t="shared" si="34"/>
        <v>Merino | Logan</v>
      </c>
      <c r="F550" s="33">
        <v>736</v>
      </c>
      <c r="G550" s="27" t="s">
        <v>2473</v>
      </c>
      <c r="H550" s="27" t="s">
        <v>3069</v>
      </c>
      <c r="I550" s="27" t="s">
        <v>384</v>
      </c>
      <c r="J550" s="23" t="str">
        <f t="shared" si="38"/>
        <v>Moorehead | Powder River</v>
      </c>
      <c r="K550" s="33">
        <v>1566</v>
      </c>
      <c r="L550" s="27" t="s">
        <v>2029</v>
      </c>
      <c r="M550" s="27" t="s">
        <v>93</v>
      </c>
      <c r="N550" s="27" t="s">
        <v>408</v>
      </c>
      <c r="O550" s="23" t="str">
        <f t="shared" si="35"/>
        <v>Petersburg | Nelson</v>
      </c>
      <c r="P550" s="33">
        <v>1782</v>
      </c>
      <c r="Q550" s="27" t="s">
        <v>2601</v>
      </c>
      <c r="R550" s="27" t="s">
        <v>133</v>
      </c>
      <c r="S550" s="27" t="s">
        <v>421</v>
      </c>
      <c r="T550" s="23" t="str">
        <f t="shared" si="36"/>
        <v>Mystic | Pennington</v>
      </c>
      <c r="U550" s="34"/>
      <c r="V550" s="34"/>
      <c r="W550" s="34"/>
      <c r="X550" s="34"/>
    </row>
    <row r="551" spans="1:25" s="23" customFormat="1">
      <c r="A551" s="33">
        <v>313</v>
      </c>
      <c r="B551" s="27" t="s">
        <v>3210</v>
      </c>
      <c r="C551" s="27" t="s">
        <v>3210</v>
      </c>
      <c r="D551" s="27" t="s">
        <v>339</v>
      </c>
      <c r="E551" s="23" t="str">
        <f t="shared" si="34"/>
        <v>Mesa | Mesa</v>
      </c>
      <c r="F551" s="33">
        <v>959</v>
      </c>
      <c r="G551" s="27" t="s">
        <v>1682</v>
      </c>
      <c r="H551" s="27" t="s">
        <v>3072</v>
      </c>
      <c r="I551" s="27" t="s">
        <v>384</v>
      </c>
      <c r="J551" s="23" t="str">
        <f t="shared" si="38"/>
        <v>Mosby | Garfield</v>
      </c>
      <c r="K551" s="33">
        <v>1271</v>
      </c>
      <c r="L551" s="27" t="s">
        <v>1042</v>
      </c>
      <c r="M551" s="27" t="s">
        <v>39</v>
      </c>
      <c r="N551" s="27" t="s">
        <v>408</v>
      </c>
      <c r="O551" s="23" t="str">
        <f t="shared" si="35"/>
        <v>Phoenix unorg. | Burleigh</v>
      </c>
      <c r="P551" s="33">
        <v>1913</v>
      </c>
      <c r="Q551" s="27" t="s">
        <v>1201</v>
      </c>
      <c r="R551" s="27" t="s">
        <v>3235</v>
      </c>
      <c r="S551" s="27" t="s">
        <v>421</v>
      </c>
      <c r="T551" s="23" t="str">
        <f t="shared" si="36"/>
        <v>Naples | Clark</v>
      </c>
    </row>
    <row r="552" spans="1:25" s="23" customFormat="1">
      <c r="A552" s="33">
        <v>341</v>
      </c>
      <c r="B552" s="27" t="s">
        <v>2430</v>
      </c>
      <c r="C552" s="27" t="s">
        <v>3002</v>
      </c>
      <c r="D552" s="27" t="s">
        <v>339</v>
      </c>
      <c r="E552" s="23" t="str">
        <f t="shared" si="34"/>
        <v>Mesa Verde National Park | Montezuma</v>
      </c>
      <c r="F552" s="33">
        <v>906</v>
      </c>
      <c r="G552" s="27" t="s">
        <v>1450</v>
      </c>
      <c r="H552" s="27" t="s">
        <v>3282</v>
      </c>
      <c r="I552" s="27" t="s">
        <v>384</v>
      </c>
      <c r="J552" s="23" t="str">
        <f t="shared" si="38"/>
        <v>Moulton | Fergus</v>
      </c>
      <c r="K552" s="33">
        <v>1315</v>
      </c>
      <c r="L552" s="27" t="s">
        <v>1873</v>
      </c>
      <c r="M552" s="27" t="s">
        <v>46</v>
      </c>
      <c r="N552" s="27" t="s">
        <v>408</v>
      </c>
      <c r="O552" s="23" t="str">
        <f t="shared" si="35"/>
        <v>Pick City | Mercer</v>
      </c>
      <c r="P552" s="33">
        <v>2108</v>
      </c>
      <c r="Q552" s="27" t="s">
        <v>199</v>
      </c>
      <c r="R552" s="27" t="s">
        <v>200</v>
      </c>
      <c r="S552" s="27" t="s">
        <v>421</v>
      </c>
      <c r="T552" s="23" t="str">
        <f t="shared" si="36"/>
        <v>Nemo | Lawrence</v>
      </c>
    </row>
    <row r="553" spans="1:25" s="23" customFormat="1">
      <c r="A553" s="33">
        <v>84</v>
      </c>
      <c r="B553" s="27" t="s">
        <v>1286</v>
      </c>
      <c r="C553" s="27" t="s">
        <v>3159</v>
      </c>
      <c r="D553" s="27" t="s">
        <v>339</v>
      </c>
      <c r="E553" s="23" t="str">
        <f t="shared" si="34"/>
        <v>Mesita | Costilla</v>
      </c>
      <c r="F553" s="33">
        <v>695</v>
      </c>
      <c r="G553" s="27" t="s">
        <v>3065</v>
      </c>
      <c r="H553" s="27" t="s">
        <v>3065</v>
      </c>
      <c r="I553" s="27" t="s">
        <v>384</v>
      </c>
      <c r="J553" s="23" t="str">
        <f t="shared" si="38"/>
        <v>Musselshell | Musselshell</v>
      </c>
      <c r="K553" s="33">
        <v>1435</v>
      </c>
      <c r="L553" s="27" t="s">
        <v>768</v>
      </c>
      <c r="M553" s="27" t="s">
        <v>70</v>
      </c>
      <c r="N553" s="27" t="s">
        <v>408</v>
      </c>
      <c r="O553" s="23" t="str">
        <f t="shared" si="35"/>
        <v>Pillsbury | Barnes</v>
      </c>
      <c r="P553" s="33">
        <v>1817</v>
      </c>
      <c r="Q553" s="27" t="s">
        <v>2689</v>
      </c>
      <c r="R553" s="27" t="s">
        <v>21</v>
      </c>
      <c r="S553" s="27" t="s">
        <v>421</v>
      </c>
      <c r="T553" s="23" t="str">
        <f t="shared" si="36"/>
        <v>New Effington | Roberts</v>
      </c>
      <c r="U553" s="34"/>
      <c r="V553" s="34"/>
      <c r="W553" s="34"/>
      <c r="X553" s="34"/>
    </row>
    <row r="554" spans="1:25" s="23" customFormat="1">
      <c r="A554" s="33">
        <v>496</v>
      </c>
      <c r="B554" s="27" t="s">
        <v>2806</v>
      </c>
      <c r="C554" s="27" t="s">
        <v>3049</v>
      </c>
      <c r="D554" s="27" t="s">
        <v>339</v>
      </c>
      <c r="E554" s="23" t="str">
        <f t="shared" si="34"/>
        <v>Milliken | Weld</v>
      </c>
      <c r="F554" s="33">
        <v>1108</v>
      </c>
      <c r="G554" s="27" t="s">
        <v>2787</v>
      </c>
      <c r="H554" s="27" t="s">
        <v>16</v>
      </c>
      <c r="I554" s="27" t="s">
        <v>384</v>
      </c>
      <c r="J554" s="23" t="str">
        <f t="shared" si="38"/>
        <v>Myers | Treasure</v>
      </c>
      <c r="K554" s="33">
        <v>1228</v>
      </c>
      <c r="L554" s="27" t="s">
        <v>2562</v>
      </c>
      <c r="M554" s="27" t="s">
        <v>3142</v>
      </c>
      <c r="N554" s="27" t="s">
        <v>408</v>
      </c>
      <c r="O554" s="23" t="str">
        <f t="shared" si="35"/>
        <v>Pisek | Walsh</v>
      </c>
      <c r="P554" s="33">
        <v>2013</v>
      </c>
      <c r="Q554" s="27" t="s">
        <v>1610</v>
      </c>
      <c r="R554" s="27" t="s">
        <v>3169</v>
      </c>
      <c r="S554" s="27" t="s">
        <v>421</v>
      </c>
      <c r="T554" s="23" t="str">
        <f t="shared" si="36"/>
        <v>New Holland | Douglas</v>
      </c>
    </row>
    <row r="555" spans="1:25" s="23" customFormat="1">
      <c r="A555" s="33">
        <v>572</v>
      </c>
      <c r="B555" s="27" t="s">
        <v>1524</v>
      </c>
      <c r="C555" s="27" t="s">
        <v>3171</v>
      </c>
      <c r="D555" s="27" t="s">
        <v>339</v>
      </c>
      <c r="E555" s="23" t="str">
        <f t="shared" si="34"/>
        <v>Minturn | Eagle</v>
      </c>
      <c r="F555" s="33">
        <v>1115</v>
      </c>
      <c r="G555" s="27" t="s">
        <v>2807</v>
      </c>
      <c r="H555" s="27" t="s">
        <v>3028</v>
      </c>
      <c r="I555" s="27" t="s">
        <v>384</v>
      </c>
      <c r="J555" s="23" t="str">
        <f t="shared" si="38"/>
        <v>Nashua | Valley</v>
      </c>
      <c r="K555" s="33">
        <v>1551</v>
      </c>
      <c r="L555" s="27" t="s">
        <v>1957</v>
      </c>
      <c r="M555" s="27" t="s">
        <v>91</v>
      </c>
      <c r="N555" s="27" t="s">
        <v>408</v>
      </c>
      <c r="O555" s="23" t="str">
        <f t="shared" si="35"/>
        <v>Plaza | Mountrail</v>
      </c>
      <c r="P555" s="33">
        <v>1772</v>
      </c>
      <c r="Q555" s="27" t="s">
        <v>2604</v>
      </c>
      <c r="R555" s="27" t="s">
        <v>133</v>
      </c>
      <c r="S555" s="27" t="s">
        <v>421</v>
      </c>
      <c r="T555" s="23" t="str">
        <f t="shared" si="36"/>
        <v>New Underwood | Pennington</v>
      </c>
      <c r="U555" s="34"/>
      <c r="V555" s="34"/>
      <c r="W555" s="34"/>
      <c r="X555" s="34"/>
    </row>
    <row r="556" spans="1:25" s="23" customFormat="1">
      <c r="A556" s="33">
        <v>275</v>
      </c>
      <c r="B556" s="27" t="s">
        <v>2287</v>
      </c>
      <c r="C556" s="27" t="s">
        <v>3145</v>
      </c>
      <c r="D556" s="27" t="s">
        <v>339</v>
      </c>
      <c r="E556" s="23" t="str">
        <f t="shared" si="34"/>
        <v>Model | Las Animas</v>
      </c>
      <c r="F556" s="33">
        <v>836</v>
      </c>
      <c r="G556" s="27" t="s">
        <v>3348</v>
      </c>
      <c r="H556" s="27" t="s">
        <v>3177</v>
      </c>
      <c r="I556" s="27" t="s">
        <v>384</v>
      </c>
      <c r="J556" s="23" t="str">
        <f t="shared" si="38"/>
        <v>Neihart | Cascade</v>
      </c>
      <c r="K556" s="33">
        <v>1593</v>
      </c>
      <c r="L556" s="27" t="s">
        <v>2134</v>
      </c>
      <c r="M556" s="27" t="s">
        <v>3252</v>
      </c>
      <c r="N556" s="27" t="s">
        <v>408</v>
      </c>
      <c r="O556" s="23" t="str">
        <f t="shared" si="35"/>
        <v>Pleasant Lake | Pierce</v>
      </c>
      <c r="P556" s="33">
        <v>3094</v>
      </c>
      <c r="Q556" s="27" t="s">
        <v>2794</v>
      </c>
      <c r="R556" s="27" t="s">
        <v>117</v>
      </c>
      <c r="S556" s="27" t="s">
        <v>421</v>
      </c>
      <c r="T556" s="23" t="str">
        <f t="shared" si="36"/>
        <v>New Witten | Tripp</v>
      </c>
      <c r="U556" s="34"/>
      <c r="V556" s="34"/>
      <c r="W556" s="34"/>
      <c r="X556" s="34"/>
    </row>
    <row r="557" spans="1:25" s="23" customFormat="1">
      <c r="A557" s="33">
        <v>440</v>
      </c>
      <c r="B557" s="27" t="s">
        <v>3214</v>
      </c>
      <c r="C557" s="27" t="s">
        <v>3238</v>
      </c>
      <c r="D557" s="27" t="s">
        <v>339</v>
      </c>
      <c r="E557" s="23" t="str">
        <f t="shared" si="34"/>
        <v>Moffat | Saguache</v>
      </c>
      <c r="F557" s="33">
        <v>644</v>
      </c>
      <c r="G557" s="27" t="s">
        <v>2210</v>
      </c>
      <c r="H557" s="27" t="s">
        <v>3268</v>
      </c>
      <c r="I557" s="27" t="s">
        <v>384</v>
      </c>
      <c r="J557" s="23" t="str">
        <f t="shared" si="38"/>
        <v>Nevada City | Madison</v>
      </c>
      <c r="K557" s="33">
        <v>1212</v>
      </c>
      <c r="L557" s="27" t="s">
        <v>2513</v>
      </c>
      <c r="M557" s="27" t="s">
        <v>30</v>
      </c>
      <c r="N557" s="27" t="s">
        <v>408</v>
      </c>
      <c r="O557" s="23" t="str">
        <f t="shared" si="35"/>
        <v>Portland | Traill</v>
      </c>
      <c r="P557" s="33">
        <v>1663</v>
      </c>
      <c r="Q557" s="27" t="s">
        <v>2352</v>
      </c>
      <c r="R557" s="27" t="s">
        <v>3258</v>
      </c>
      <c r="S557" s="27" t="s">
        <v>421</v>
      </c>
      <c r="T557" s="23" t="str">
        <f t="shared" si="36"/>
        <v>Newark | Marshall</v>
      </c>
    </row>
    <row r="558" spans="1:25" s="23" customFormat="1">
      <c r="A558" s="33">
        <v>76</v>
      </c>
      <c r="B558" s="27" t="s">
        <v>1215</v>
      </c>
      <c r="C558" s="27" t="s">
        <v>3157</v>
      </c>
      <c r="D558" s="27" t="s">
        <v>339</v>
      </c>
      <c r="E558" s="23" t="str">
        <f t="shared" si="34"/>
        <v>Mogote | Conejos</v>
      </c>
      <c r="F558" s="33">
        <v>1041</v>
      </c>
      <c r="G558" s="27" t="s">
        <v>2664</v>
      </c>
      <c r="H558" s="27" t="s">
        <v>0</v>
      </c>
      <c r="I558" s="27" t="s">
        <v>384</v>
      </c>
      <c r="J558" s="23" t="str">
        <f t="shared" si="38"/>
        <v>Niarada | Sanders</v>
      </c>
      <c r="K558" s="33">
        <v>1266</v>
      </c>
      <c r="L558" s="27" t="s">
        <v>1018</v>
      </c>
      <c r="M558" s="27" t="s">
        <v>37</v>
      </c>
      <c r="N558" s="27" t="s">
        <v>408</v>
      </c>
      <c r="O558" s="23" t="str">
        <f t="shared" si="35"/>
        <v>Powers Lake | Burke</v>
      </c>
      <c r="P558" s="33">
        <v>2020</v>
      </c>
      <c r="Q558" s="27" t="s">
        <v>1084</v>
      </c>
      <c r="R558" s="27" t="s">
        <v>3362</v>
      </c>
      <c r="S558" s="27" t="s">
        <v>421</v>
      </c>
      <c r="T558" s="23" t="str">
        <f t="shared" si="36"/>
        <v>Newell | Butte</v>
      </c>
      <c r="U558" s="34"/>
      <c r="V558" s="34"/>
      <c r="W558" s="34"/>
      <c r="X558" s="34"/>
    </row>
    <row r="559" spans="1:25" s="23" customFormat="1">
      <c r="A559" s="33">
        <v>314</v>
      </c>
      <c r="B559" s="27" t="s">
        <v>2385</v>
      </c>
      <c r="C559" s="27" t="s">
        <v>3210</v>
      </c>
      <c r="D559" s="27" t="s">
        <v>339</v>
      </c>
      <c r="E559" s="23" t="str">
        <f t="shared" si="34"/>
        <v>Molina | Mesa</v>
      </c>
      <c r="F559" s="33">
        <v>650</v>
      </c>
      <c r="G559" s="27" t="s">
        <v>3269</v>
      </c>
      <c r="H559" s="27" t="s">
        <v>3268</v>
      </c>
      <c r="I559" s="27" t="s">
        <v>384</v>
      </c>
      <c r="J559" s="23" t="str">
        <f t="shared" si="38"/>
        <v>Norris | Madison</v>
      </c>
      <c r="K559" s="33">
        <v>1298</v>
      </c>
      <c r="L559" s="27" t="s">
        <v>1178</v>
      </c>
      <c r="M559" s="27" t="s">
        <v>41</v>
      </c>
      <c r="N559" s="27" t="s">
        <v>408</v>
      </c>
      <c r="O559" s="23" t="str">
        <f t="shared" si="35"/>
        <v>Prairie Rose | Cass</v>
      </c>
      <c r="P559" s="33">
        <v>2018</v>
      </c>
      <c r="Q559" s="27" t="s">
        <v>1088</v>
      </c>
      <c r="R559" s="27" t="s">
        <v>3362</v>
      </c>
      <c r="S559" s="27" t="s">
        <v>421</v>
      </c>
      <c r="T559" s="23" t="str">
        <f t="shared" si="36"/>
        <v>Nisland | Butte</v>
      </c>
    </row>
    <row r="560" spans="1:25" s="23" customFormat="1">
      <c r="A560" s="33">
        <v>57</v>
      </c>
      <c r="B560" s="27" t="s">
        <v>1077</v>
      </c>
      <c r="C560" s="27" t="s">
        <v>3150</v>
      </c>
      <c r="D560" s="27" t="s">
        <v>339</v>
      </c>
      <c r="E560" s="23" t="str">
        <f t="shared" si="34"/>
        <v>Monarch | Chaffee</v>
      </c>
      <c r="F560" s="33">
        <v>1037</v>
      </c>
      <c r="G560" s="27" t="s">
        <v>2668</v>
      </c>
      <c r="H560" s="27" t="s">
        <v>0</v>
      </c>
      <c r="I560" s="27" t="s">
        <v>384</v>
      </c>
      <c r="J560" s="23" t="str">
        <f t="shared" si="38"/>
        <v>Noxon | Sanders</v>
      </c>
      <c r="K560" s="33">
        <v>1356</v>
      </c>
      <c r="L560" s="27" t="s">
        <v>1786</v>
      </c>
      <c r="M560" s="27" t="s">
        <v>3041</v>
      </c>
      <c r="N560" s="27" t="s">
        <v>408</v>
      </c>
      <c r="O560" s="23" t="str">
        <f t="shared" si="35"/>
        <v>Rawson | McKenzie</v>
      </c>
      <c r="P560" s="33">
        <v>1877</v>
      </c>
      <c r="Q560" s="27" t="s">
        <v>2846</v>
      </c>
      <c r="R560" s="27" t="s">
        <v>3260</v>
      </c>
      <c r="S560" s="27" t="s">
        <v>421</v>
      </c>
      <c r="T560" s="23" t="str">
        <f t="shared" si="36"/>
        <v>Nora | Union</v>
      </c>
      <c r="U560" s="34"/>
      <c r="V560" s="34"/>
      <c r="W560" s="34"/>
      <c r="X560" s="34"/>
    </row>
    <row r="561" spans="1:20" s="23" customFormat="1">
      <c r="A561" s="33">
        <v>2905</v>
      </c>
      <c r="B561" s="27" t="s">
        <v>1387</v>
      </c>
      <c r="C561" s="27" t="s">
        <v>3165</v>
      </c>
      <c r="D561" s="27" t="s">
        <v>339</v>
      </c>
      <c r="E561" s="23" t="str">
        <f t="shared" si="34"/>
        <v>Montbello | Denver</v>
      </c>
      <c r="F561" s="33">
        <v>1080</v>
      </c>
      <c r="G561" s="27" t="s">
        <v>2732</v>
      </c>
      <c r="H561" s="27" t="s">
        <v>6</v>
      </c>
      <c r="I561" s="27" t="s">
        <v>384</v>
      </c>
      <c r="J561" s="23" t="str">
        <f t="shared" si="38"/>
        <v>Nye | Stillwater</v>
      </c>
      <c r="K561" s="33">
        <v>1627</v>
      </c>
      <c r="L561" s="27" t="s">
        <v>2658</v>
      </c>
      <c r="M561" s="27" t="s">
        <v>102</v>
      </c>
      <c r="N561" s="27" t="s">
        <v>408</v>
      </c>
      <c r="O561" s="23" t="str">
        <f t="shared" si="35"/>
        <v>Ray | Williams</v>
      </c>
      <c r="P561" s="33">
        <v>2058</v>
      </c>
      <c r="Q561" s="27" t="s">
        <v>1705</v>
      </c>
      <c r="R561" s="27" t="s">
        <v>190</v>
      </c>
      <c r="S561" s="27" t="s">
        <v>421</v>
      </c>
      <c r="T561" s="23" t="str">
        <f t="shared" si="36"/>
        <v>Norbeck | Faulk</v>
      </c>
    </row>
    <row r="562" spans="1:20" s="23" customFormat="1">
      <c r="A562" s="33">
        <v>2906</v>
      </c>
      <c r="B562" s="27" t="s">
        <v>1391</v>
      </c>
      <c r="C562" s="27" t="s">
        <v>3165</v>
      </c>
      <c r="D562" s="27" t="s">
        <v>339</v>
      </c>
      <c r="E562" s="23" t="str">
        <f t="shared" si="34"/>
        <v>Montclair | Denver</v>
      </c>
      <c r="F562" s="33">
        <v>1095</v>
      </c>
      <c r="G562" s="27" t="s">
        <v>2776</v>
      </c>
      <c r="H562" s="27" t="s">
        <v>3063</v>
      </c>
      <c r="I562" s="27" t="s">
        <v>384</v>
      </c>
      <c r="J562" s="23" t="str">
        <f t="shared" si="38"/>
        <v>Oilmont | Toole</v>
      </c>
      <c r="K562" s="33">
        <v>1504</v>
      </c>
      <c r="L562" s="27" t="s">
        <v>717</v>
      </c>
      <c r="M562" s="27" t="s">
        <v>338</v>
      </c>
      <c r="N562" s="27" t="s">
        <v>408</v>
      </c>
      <c r="O562" s="23" t="str">
        <f t="shared" si="35"/>
        <v>Reeder | Adams</v>
      </c>
      <c r="P562" s="33">
        <v>1689</v>
      </c>
      <c r="Q562" s="27" t="s">
        <v>3269</v>
      </c>
      <c r="R562" s="27" t="s">
        <v>116</v>
      </c>
      <c r="S562" s="27" t="s">
        <v>421</v>
      </c>
      <c r="T562" s="23" t="str">
        <f t="shared" si="36"/>
        <v>Norris | Mellette</v>
      </c>
    </row>
    <row r="563" spans="1:20" s="23" customFormat="1">
      <c r="A563" s="33">
        <v>573</v>
      </c>
      <c r="B563" s="27" t="s">
        <v>2638</v>
      </c>
      <c r="C563" s="27" t="s">
        <v>3256</v>
      </c>
      <c r="D563" s="27" t="s">
        <v>339</v>
      </c>
      <c r="E563" s="23" t="str">
        <f t="shared" si="34"/>
        <v>Monte Vista | Rio Grande</v>
      </c>
      <c r="F563" s="33">
        <v>732</v>
      </c>
      <c r="G563" s="27" t="s">
        <v>2477</v>
      </c>
      <c r="H563" s="27" t="s">
        <v>3069</v>
      </c>
      <c r="I563" s="27" t="s">
        <v>384</v>
      </c>
      <c r="J563" s="23" t="str">
        <f t="shared" si="38"/>
        <v>Olive | Powder River</v>
      </c>
      <c r="K563" s="33">
        <v>1272</v>
      </c>
      <c r="L563" s="27" t="s">
        <v>1048</v>
      </c>
      <c r="M563" s="27" t="s">
        <v>39</v>
      </c>
      <c r="N563" s="27" t="s">
        <v>408</v>
      </c>
      <c r="O563" s="23" t="str">
        <f t="shared" si="35"/>
        <v>Regan | Burleigh</v>
      </c>
      <c r="P563" s="33">
        <v>1884</v>
      </c>
      <c r="Q563" s="27" t="s">
        <v>2848</v>
      </c>
      <c r="R563" s="27" t="s">
        <v>3260</v>
      </c>
      <c r="S563" s="27" t="s">
        <v>421</v>
      </c>
      <c r="T563" s="23" t="str">
        <f t="shared" si="36"/>
        <v>North Sioux City | Union</v>
      </c>
    </row>
    <row r="564" spans="1:20" s="23" customFormat="1">
      <c r="A564" s="33">
        <v>2947</v>
      </c>
      <c r="B564" s="27" t="s">
        <v>3002</v>
      </c>
      <c r="C564" s="27" t="s">
        <v>3245</v>
      </c>
      <c r="D564" s="27" t="s">
        <v>339</v>
      </c>
      <c r="E564" s="23" t="str">
        <f t="shared" si="34"/>
        <v>Montezuma | Summit</v>
      </c>
      <c r="F564" s="33">
        <v>935</v>
      </c>
      <c r="G564" s="27" t="s">
        <v>1551</v>
      </c>
      <c r="H564" s="27" t="s">
        <v>398</v>
      </c>
      <c r="I564" s="27" t="s">
        <v>384</v>
      </c>
      <c r="J564" s="23" t="str">
        <f t="shared" si="38"/>
        <v>Olney | Flathead</v>
      </c>
      <c r="K564" s="33">
        <v>1542</v>
      </c>
      <c r="L564" s="27" t="s">
        <v>1579</v>
      </c>
      <c r="M564" s="27" t="s">
        <v>89</v>
      </c>
      <c r="N564" s="27" t="s">
        <v>408</v>
      </c>
      <c r="O564" s="23" t="str">
        <f t="shared" si="35"/>
        <v>Regent | Hettinger</v>
      </c>
      <c r="P564" s="33">
        <v>1845</v>
      </c>
      <c r="Q564" s="27" t="s">
        <v>2751</v>
      </c>
      <c r="R564" s="27" t="s">
        <v>143</v>
      </c>
      <c r="S564" s="27" t="s">
        <v>421</v>
      </c>
      <c r="T564" s="23" t="str">
        <f t="shared" si="36"/>
        <v>Northville | Spink</v>
      </c>
    </row>
    <row r="565" spans="1:20" s="23" customFormat="1">
      <c r="A565" s="33">
        <v>347</v>
      </c>
      <c r="B565" s="27" t="s">
        <v>3217</v>
      </c>
      <c r="C565" s="27" t="s">
        <v>3217</v>
      </c>
      <c r="D565" s="27" t="s">
        <v>339</v>
      </c>
      <c r="E565" s="23" t="str">
        <f t="shared" si="34"/>
        <v>Montrose | Montrose</v>
      </c>
      <c r="F565" s="33">
        <v>1122</v>
      </c>
      <c r="G565" s="27" t="s">
        <v>2809</v>
      </c>
      <c r="H565" s="27" t="s">
        <v>3028</v>
      </c>
      <c r="I565" s="27" t="s">
        <v>384</v>
      </c>
      <c r="J565" s="23" t="str">
        <f t="shared" si="38"/>
        <v>Opheim | Valley</v>
      </c>
      <c r="K565" s="33">
        <v>1299</v>
      </c>
      <c r="L565" s="27" t="s">
        <v>1184</v>
      </c>
      <c r="M565" s="27" t="s">
        <v>41</v>
      </c>
      <c r="N565" s="27" t="s">
        <v>408</v>
      </c>
      <c r="O565" s="23" t="str">
        <f t="shared" si="35"/>
        <v>Reile's Acres | Cass</v>
      </c>
      <c r="P565" s="33">
        <v>2103</v>
      </c>
      <c r="Q565" s="27" t="s">
        <v>1842</v>
      </c>
      <c r="R565" s="27" t="s">
        <v>198</v>
      </c>
      <c r="S565" s="27" t="s">
        <v>421</v>
      </c>
      <c r="T565" s="23" t="str">
        <f t="shared" si="36"/>
        <v>Nowlin | Haaken</v>
      </c>
    </row>
    <row r="566" spans="1:20" s="23" customFormat="1">
      <c r="A566" s="33">
        <v>143</v>
      </c>
      <c r="B566" s="27" t="s">
        <v>1608</v>
      </c>
      <c r="C566" s="27" t="s">
        <v>3176</v>
      </c>
      <c r="D566" s="27" t="s">
        <v>339</v>
      </c>
      <c r="E566" s="23" t="str">
        <f t="shared" si="34"/>
        <v>Monument | El Paso</v>
      </c>
      <c r="F566" s="33">
        <v>898</v>
      </c>
      <c r="G566" s="27" t="s">
        <v>1350</v>
      </c>
      <c r="H566" s="27" t="s">
        <v>3329</v>
      </c>
      <c r="I566" s="27" t="s">
        <v>384</v>
      </c>
      <c r="J566" s="23" t="str">
        <f t="shared" si="38"/>
        <v>Opportunity | Deer Lodge</v>
      </c>
      <c r="K566" s="33">
        <v>1524</v>
      </c>
      <c r="L566" s="27" t="s">
        <v>1495</v>
      </c>
      <c r="M566" s="27" t="s">
        <v>84</v>
      </c>
      <c r="N566" s="27" t="s">
        <v>408</v>
      </c>
      <c r="O566" s="23" t="str">
        <f t="shared" si="35"/>
        <v>Reynolds | Grand Forks</v>
      </c>
      <c r="P566" s="33">
        <v>1761</v>
      </c>
      <c r="Q566" s="27" t="s">
        <v>2212</v>
      </c>
      <c r="R566" s="27" t="s">
        <v>3199</v>
      </c>
      <c r="S566" s="27" t="s">
        <v>421</v>
      </c>
      <c r="T566" s="23" t="str">
        <f t="shared" si="36"/>
        <v>Nunda | Lake</v>
      </c>
    </row>
    <row r="567" spans="1:20" s="23" customFormat="1">
      <c r="A567" s="33">
        <v>215</v>
      </c>
      <c r="B567" s="27" t="s">
        <v>2056</v>
      </c>
      <c r="C567" s="27" t="s">
        <v>3194</v>
      </c>
      <c r="D567" s="27" t="s">
        <v>339</v>
      </c>
      <c r="E567" s="23" t="str">
        <f t="shared" si="34"/>
        <v>Morrison | Jefferson</v>
      </c>
      <c r="F567" s="33">
        <v>1117</v>
      </c>
      <c r="G567" s="27" t="s">
        <v>2810</v>
      </c>
      <c r="H567" s="27" t="s">
        <v>3028</v>
      </c>
      <c r="I567" s="27" t="s">
        <v>384</v>
      </c>
      <c r="J567" s="23" t="str">
        <f t="shared" si="38"/>
        <v>Oswego | Valley</v>
      </c>
      <c r="K567" s="33">
        <v>1213</v>
      </c>
      <c r="L567" s="27" t="s">
        <v>1495</v>
      </c>
      <c r="M567" s="27" t="s">
        <v>30</v>
      </c>
      <c r="N567" s="27" t="s">
        <v>408</v>
      </c>
      <c r="O567" s="23" t="str">
        <f t="shared" si="35"/>
        <v>Reynolds | Traill</v>
      </c>
      <c r="P567" s="33">
        <v>2146</v>
      </c>
      <c r="Q567" s="27" t="s">
        <v>2322</v>
      </c>
      <c r="R567" s="27" t="s">
        <v>206</v>
      </c>
      <c r="S567" s="27" t="s">
        <v>421</v>
      </c>
      <c r="T567" s="23" t="str">
        <f t="shared" si="36"/>
        <v>Oacoma | Lyman</v>
      </c>
    </row>
    <row r="568" spans="1:20" s="23" customFormat="1">
      <c r="A568" s="33">
        <v>9</v>
      </c>
      <c r="B568" s="27" t="s">
        <v>800</v>
      </c>
      <c r="C568" s="27" t="s">
        <v>3135</v>
      </c>
      <c r="D568" s="27" t="s">
        <v>339</v>
      </c>
      <c r="E568" s="23" t="str">
        <f t="shared" si="34"/>
        <v>Mosca | Alamosa</v>
      </c>
      <c r="F568" s="33">
        <v>735</v>
      </c>
      <c r="G568" s="27" t="s">
        <v>655</v>
      </c>
      <c r="H568" s="27" t="s">
        <v>3069</v>
      </c>
      <c r="I568" s="27" t="s">
        <v>384</v>
      </c>
      <c r="J568" s="23" t="str">
        <f t="shared" si="38"/>
        <v>Otter | Powder River</v>
      </c>
      <c r="K568" s="33">
        <v>1258</v>
      </c>
      <c r="L568" s="27" t="s">
        <v>979</v>
      </c>
      <c r="M568" s="27" t="s">
        <v>35</v>
      </c>
      <c r="N568" s="27" t="s">
        <v>408</v>
      </c>
      <c r="O568" s="23" t="str">
        <f t="shared" si="35"/>
        <v>Rhame | Bowman</v>
      </c>
      <c r="P568" s="33">
        <v>2037</v>
      </c>
      <c r="Q568" s="27" t="s">
        <v>1661</v>
      </c>
      <c r="R568" s="27" t="s">
        <v>185</v>
      </c>
      <c r="S568" s="27" t="s">
        <v>421</v>
      </c>
      <c r="T568" s="23" t="str">
        <f t="shared" si="36"/>
        <v>Oelrichs | Fall River</v>
      </c>
    </row>
    <row r="569" spans="1:20" s="23" customFormat="1">
      <c r="A569" s="33">
        <v>574</v>
      </c>
      <c r="B569" s="27" t="s">
        <v>1889</v>
      </c>
      <c r="C569" s="27" t="s">
        <v>3194</v>
      </c>
      <c r="D569" s="27" t="s">
        <v>339</v>
      </c>
      <c r="E569" s="23" t="str">
        <f t="shared" si="34"/>
        <v>Mountain View | Jefferson</v>
      </c>
      <c r="F569" s="33">
        <v>1059</v>
      </c>
      <c r="G569" s="27" t="s">
        <v>2700</v>
      </c>
      <c r="H569" s="27" t="s">
        <v>3074</v>
      </c>
      <c r="I569" s="27" t="s">
        <v>384</v>
      </c>
      <c r="J569" s="23" t="str">
        <f t="shared" si="38"/>
        <v>Outlook | Sheridan</v>
      </c>
      <c r="K569" s="33">
        <v>1425</v>
      </c>
      <c r="L569" s="27" t="s">
        <v>2416</v>
      </c>
      <c r="M569" s="27" t="s">
        <v>23</v>
      </c>
      <c r="N569" s="27" t="s">
        <v>408</v>
      </c>
      <c r="O569" s="23" t="str">
        <f t="shared" si="35"/>
        <v>Richardton | Stark</v>
      </c>
      <c r="P569" s="33">
        <v>1829</v>
      </c>
      <c r="Q569" s="27" t="s">
        <v>2724</v>
      </c>
      <c r="R569" s="27" t="s">
        <v>141</v>
      </c>
      <c r="S569" s="27" t="s">
        <v>421</v>
      </c>
      <c r="T569" s="23" t="str">
        <f t="shared" si="36"/>
        <v>Oglala | Shannon</v>
      </c>
    </row>
    <row r="570" spans="1:20" s="23" customFormat="1">
      <c r="A570" s="33">
        <v>2944</v>
      </c>
      <c r="B570" s="27" t="s">
        <v>2687</v>
      </c>
      <c r="C570" s="27" t="s">
        <v>3241</v>
      </c>
      <c r="D570" s="27" t="s">
        <v>339</v>
      </c>
      <c r="E570" s="23" t="str">
        <f t="shared" si="34"/>
        <v>Mountain Village | San Miguel</v>
      </c>
      <c r="F570" s="33">
        <v>739</v>
      </c>
      <c r="G570" s="27" t="s">
        <v>3327</v>
      </c>
      <c r="H570" s="27" t="s">
        <v>3328</v>
      </c>
      <c r="I570" s="27" t="s">
        <v>384</v>
      </c>
      <c r="J570" s="23" t="str">
        <f t="shared" si="38"/>
        <v>Ovando | Powell</v>
      </c>
      <c r="K570" s="33">
        <v>1594</v>
      </c>
      <c r="L570" s="27" t="s">
        <v>2137</v>
      </c>
      <c r="M570" s="27" t="s">
        <v>3252</v>
      </c>
      <c r="N570" s="27" t="s">
        <v>408</v>
      </c>
      <c r="O570" s="23" t="str">
        <f t="shared" si="35"/>
        <v>Rigby | Pierce</v>
      </c>
      <c r="P570" s="33">
        <v>1740</v>
      </c>
      <c r="Q570" s="27" t="s">
        <v>2142</v>
      </c>
      <c r="R570" s="27" t="s">
        <v>127</v>
      </c>
      <c r="S570" s="27" t="s">
        <v>421</v>
      </c>
      <c r="T570" s="23" t="str">
        <f t="shared" si="36"/>
        <v>Okaton | Jones</v>
      </c>
    </row>
    <row r="571" spans="1:20" s="23" customFormat="1">
      <c r="A571" s="33">
        <v>186</v>
      </c>
      <c r="B571" s="27" t="s">
        <v>1853</v>
      </c>
      <c r="C571" s="27" t="s">
        <v>3186</v>
      </c>
      <c r="D571" s="27" t="s">
        <v>339</v>
      </c>
      <c r="E571" s="23" t="str">
        <f t="shared" si="34"/>
        <v>Mt. Crested Butte | Gunnison</v>
      </c>
      <c r="F571" s="33">
        <v>620</v>
      </c>
      <c r="G571" s="27" t="s">
        <v>2085</v>
      </c>
      <c r="H571" s="27" t="s">
        <v>3263</v>
      </c>
      <c r="I571" s="27" t="s">
        <v>384</v>
      </c>
      <c r="J571" s="23" t="str">
        <f t="shared" si="38"/>
        <v>Pablo | Lewis and Clark</v>
      </c>
      <c r="K571" s="33">
        <v>1363</v>
      </c>
      <c r="L571" s="27" t="s">
        <v>1815</v>
      </c>
      <c r="M571" s="27" t="s">
        <v>3043</v>
      </c>
      <c r="N571" s="27" t="s">
        <v>408</v>
      </c>
      <c r="O571" s="23" t="str">
        <f t="shared" si="35"/>
        <v>Riverdale | McLean</v>
      </c>
      <c r="P571" s="33">
        <v>1861</v>
      </c>
      <c r="Q571" s="27" t="s">
        <v>2779</v>
      </c>
      <c r="R571" s="27" t="s">
        <v>153</v>
      </c>
      <c r="S571" s="27" t="s">
        <v>421</v>
      </c>
      <c r="T571" s="23" t="str">
        <f t="shared" si="36"/>
        <v>Okreek | Todd</v>
      </c>
    </row>
    <row r="572" spans="1:20" s="23" customFormat="1">
      <c r="A572" s="33">
        <v>58</v>
      </c>
      <c r="B572" s="27" t="s">
        <v>1111</v>
      </c>
      <c r="C572" s="27" t="s">
        <v>3150</v>
      </c>
      <c r="D572" s="27" t="s">
        <v>339</v>
      </c>
      <c r="E572" s="23" t="str">
        <f t="shared" si="34"/>
        <v>Mt. Princeton | Chaffee</v>
      </c>
      <c r="F572" s="33">
        <v>1040</v>
      </c>
      <c r="G572" s="27" t="s">
        <v>903</v>
      </c>
      <c r="H572" s="27" t="s">
        <v>0</v>
      </c>
      <c r="I572" s="27" t="s">
        <v>384</v>
      </c>
      <c r="J572" s="23" t="str">
        <f t="shared" si="38"/>
        <v>Paradise | Sanders</v>
      </c>
      <c r="K572" s="33">
        <v>1544</v>
      </c>
      <c r="L572" s="27" t="s">
        <v>1589</v>
      </c>
      <c r="M572" s="27" t="s">
        <v>48</v>
      </c>
      <c r="N572" s="27" t="s">
        <v>408</v>
      </c>
      <c r="O572" s="23" t="str">
        <f t="shared" si="35"/>
        <v>Robinson | Kidder</v>
      </c>
      <c r="P572" s="33">
        <v>1752</v>
      </c>
      <c r="Q572" s="27" t="s">
        <v>2191</v>
      </c>
      <c r="R572" s="27" t="s">
        <v>129</v>
      </c>
      <c r="S572" s="27" t="s">
        <v>421</v>
      </c>
      <c r="T572" s="23" t="str">
        <f t="shared" si="36"/>
        <v>Oldham | Kingsbury</v>
      </c>
    </row>
    <row r="573" spans="1:20" s="23" customFormat="1">
      <c r="A573" s="33">
        <v>59</v>
      </c>
      <c r="B573" s="27" t="s">
        <v>1116</v>
      </c>
      <c r="C573" s="27" t="s">
        <v>3150</v>
      </c>
      <c r="D573" s="27" t="s">
        <v>339</v>
      </c>
      <c r="E573" s="23" t="str">
        <f t="shared" si="34"/>
        <v>Nathrop | Chaffee</v>
      </c>
      <c r="F573" s="33">
        <v>1076</v>
      </c>
      <c r="G573" s="27" t="s">
        <v>1856</v>
      </c>
      <c r="H573" s="27" t="s">
        <v>6</v>
      </c>
      <c r="I573" s="27" t="s">
        <v>384</v>
      </c>
      <c r="J573" s="23" t="str">
        <f t="shared" si="38"/>
        <v>Park City | Stillwater</v>
      </c>
      <c r="K573" s="33">
        <v>1202</v>
      </c>
      <c r="L573" s="27" t="s">
        <v>2487</v>
      </c>
      <c r="M573" s="27" t="s">
        <v>3196</v>
      </c>
      <c r="N573" s="27" t="s">
        <v>408</v>
      </c>
      <c r="O573" s="23" t="str">
        <f t="shared" si="35"/>
        <v>Rocklake | Towner</v>
      </c>
      <c r="P573" s="33">
        <v>1696</v>
      </c>
      <c r="Q573" s="27" t="s">
        <v>2054</v>
      </c>
      <c r="R573" s="27" t="s">
        <v>118</v>
      </c>
      <c r="S573" s="27" t="s">
        <v>421</v>
      </c>
      <c r="T573" s="23" t="str">
        <f t="shared" si="36"/>
        <v>Olivet | Hutchinson</v>
      </c>
    </row>
    <row r="574" spans="1:20" s="23" customFormat="1">
      <c r="A574" s="33">
        <v>348</v>
      </c>
      <c r="B574" s="27" t="s">
        <v>2445</v>
      </c>
      <c r="C574" s="27" t="s">
        <v>3217</v>
      </c>
      <c r="D574" s="27" t="s">
        <v>339</v>
      </c>
      <c r="E574" s="23" t="str">
        <f t="shared" si="34"/>
        <v>Naturita | Montrose</v>
      </c>
      <c r="F574" s="33">
        <v>878</v>
      </c>
      <c r="G574" s="27" t="s">
        <v>3353</v>
      </c>
      <c r="H574" s="27" t="s">
        <v>3354</v>
      </c>
      <c r="I574" s="27" t="s">
        <v>384</v>
      </c>
      <c r="J574" s="23" t="str">
        <f t="shared" si="38"/>
        <v>Peerless | Daniels</v>
      </c>
      <c r="K574" s="33">
        <v>1436</v>
      </c>
      <c r="L574" s="27" t="s">
        <v>774</v>
      </c>
      <c r="M574" s="27" t="s">
        <v>70</v>
      </c>
      <c r="N574" s="27" t="s">
        <v>408</v>
      </c>
      <c r="O574" s="23" t="str">
        <f t="shared" si="35"/>
        <v>Rogers | Barnes</v>
      </c>
      <c r="P574" s="33">
        <v>1857</v>
      </c>
      <c r="Q574" s="27" t="s">
        <v>152</v>
      </c>
      <c r="R574" s="27" t="s">
        <v>153</v>
      </c>
      <c r="S574" s="27" t="s">
        <v>421</v>
      </c>
      <c r="T574" s="23" t="str">
        <f t="shared" si="36"/>
        <v>Olsonville | Todd</v>
      </c>
    </row>
    <row r="575" spans="1:20" s="23" customFormat="1">
      <c r="A575" s="33">
        <v>50</v>
      </c>
      <c r="B575" s="27" t="s">
        <v>1040</v>
      </c>
      <c r="C575" s="27" t="s">
        <v>3147</v>
      </c>
      <c r="D575" s="27" t="s">
        <v>339</v>
      </c>
      <c r="E575" s="23" t="str">
        <f t="shared" si="34"/>
        <v>Nederland | Boulder</v>
      </c>
      <c r="F575" s="33">
        <v>617</v>
      </c>
      <c r="G575" s="27" t="s">
        <v>2091</v>
      </c>
      <c r="H575" s="27" t="s">
        <v>3263</v>
      </c>
      <c r="I575" s="27" t="s">
        <v>384</v>
      </c>
      <c r="J575" s="23" t="str">
        <f t="shared" si="38"/>
        <v>Pendroy | Lewis and Clark</v>
      </c>
      <c r="K575" s="33">
        <v>1395</v>
      </c>
      <c r="L575" s="27" t="s">
        <v>62</v>
      </c>
      <c r="M575" s="27" t="s">
        <v>62</v>
      </c>
      <c r="N575" s="27" t="s">
        <v>408</v>
      </c>
      <c r="O575" s="23" t="str">
        <f t="shared" si="35"/>
        <v>Rolette | Rolette</v>
      </c>
      <c r="P575" s="33">
        <v>2060</v>
      </c>
      <c r="Q575" s="27" t="s">
        <v>1709</v>
      </c>
      <c r="R575" s="27" t="s">
        <v>190</v>
      </c>
      <c r="S575" s="27" t="s">
        <v>421</v>
      </c>
      <c r="T575" s="23" t="str">
        <f t="shared" si="36"/>
        <v>Onaka | Faulk</v>
      </c>
    </row>
    <row r="576" spans="1:20" s="23" customFormat="1">
      <c r="A576" s="33">
        <v>163</v>
      </c>
      <c r="B576" s="27" t="s">
        <v>1743</v>
      </c>
      <c r="C576" s="27" t="s">
        <v>3072</v>
      </c>
      <c r="D576" s="27" t="s">
        <v>339</v>
      </c>
      <c r="E576" s="23" t="str">
        <f t="shared" si="34"/>
        <v>New Castle | Garfield</v>
      </c>
      <c r="F576" s="33">
        <v>1045</v>
      </c>
      <c r="G576" s="27" t="s">
        <v>2671</v>
      </c>
      <c r="H576" s="27" t="s">
        <v>0</v>
      </c>
      <c r="I576" s="27" t="s">
        <v>384</v>
      </c>
      <c r="J576" s="23" t="str">
        <f t="shared" si="38"/>
        <v>Perma | Sanders</v>
      </c>
      <c r="K576" s="33">
        <v>1396</v>
      </c>
      <c r="L576" s="27" t="s">
        <v>2337</v>
      </c>
      <c r="M576" s="27" t="s">
        <v>62</v>
      </c>
      <c r="N576" s="27" t="s">
        <v>408</v>
      </c>
      <c r="O576" s="23" t="str">
        <f t="shared" si="35"/>
        <v>Rolla | Rolette</v>
      </c>
      <c r="P576" s="33">
        <v>1856</v>
      </c>
      <c r="Q576" s="27" t="s">
        <v>2775</v>
      </c>
      <c r="R576" s="27" t="s">
        <v>151</v>
      </c>
      <c r="S576" s="27" t="s">
        <v>421</v>
      </c>
      <c r="T576" s="23" t="str">
        <f t="shared" si="36"/>
        <v>Onida | Sully</v>
      </c>
    </row>
    <row r="577" spans="1:20" s="23" customFormat="1">
      <c r="A577" s="33">
        <v>520</v>
      </c>
      <c r="B577" s="27" t="s">
        <v>2808</v>
      </c>
      <c r="C577" s="27" t="s">
        <v>3049</v>
      </c>
      <c r="D577" s="27" t="s">
        <v>339</v>
      </c>
      <c r="E577" s="23" t="str">
        <f t="shared" si="34"/>
        <v>New Raymer | Weld</v>
      </c>
      <c r="F577" s="33">
        <v>981</v>
      </c>
      <c r="G577" s="27" t="s">
        <v>1799</v>
      </c>
      <c r="H577" s="27" t="s">
        <v>3151</v>
      </c>
      <c r="I577" s="27" t="s">
        <v>384</v>
      </c>
      <c r="J577" s="23" t="str">
        <f t="shared" si="38"/>
        <v>Philipsburg | Granite</v>
      </c>
      <c r="K577" s="33">
        <v>1508</v>
      </c>
      <c r="L577" s="27" t="s">
        <v>948</v>
      </c>
      <c r="M577" s="27" t="s">
        <v>74</v>
      </c>
      <c r="N577" s="27" t="s">
        <v>408</v>
      </c>
      <c r="O577" s="23" t="str">
        <f t="shared" si="35"/>
        <v>Roth Russell | Bottineau</v>
      </c>
      <c r="P577" s="33">
        <v>1672</v>
      </c>
      <c r="Q577" s="27" t="s">
        <v>1445</v>
      </c>
      <c r="R577" s="27" t="s">
        <v>115</v>
      </c>
      <c r="S577" s="27" t="s">
        <v>421</v>
      </c>
      <c r="T577" s="23" t="str">
        <f t="shared" si="36"/>
        <v>Opal | Meade</v>
      </c>
    </row>
    <row r="578" spans="1:20" s="23" customFormat="1">
      <c r="A578" s="33">
        <v>2896</v>
      </c>
      <c r="B578" s="27" t="s">
        <v>969</v>
      </c>
      <c r="C578" s="27" t="s">
        <v>3144</v>
      </c>
      <c r="D578" s="27" t="s">
        <v>339</v>
      </c>
      <c r="E578" s="23" t="str">
        <f t="shared" si="34"/>
        <v>Ninaview | Bent</v>
      </c>
      <c r="F578" s="33">
        <v>1135</v>
      </c>
      <c r="G578" s="27" t="s">
        <v>2854</v>
      </c>
      <c r="H578" s="27" t="s">
        <v>4</v>
      </c>
      <c r="I578" s="27" t="s">
        <v>384</v>
      </c>
      <c r="J578" s="23" t="str">
        <f t="shared" si="38"/>
        <v>Pillar | Yellowstone</v>
      </c>
      <c r="K578" s="33">
        <v>1364</v>
      </c>
      <c r="L578" s="27" t="s">
        <v>1821</v>
      </c>
      <c r="M578" s="27" t="s">
        <v>3043</v>
      </c>
      <c r="N578" s="27" t="s">
        <v>408</v>
      </c>
      <c r="O578" s="23" t="str">
        <f t="shared" si="35"/>
        <v>Ruso | McLean</v>
      </c>
      <c r="P578" s="33">
        <v>2043</v>
      </c>
      <c r="Q578" s="27" t="s">
        <v>1666</v>
      </c>
      <c r="R578" s="27" t="s">
        <v>185</v>
      </c>
      <c r="S578" s="27" t="s">
        <v>421</v>
      </c>
      <c r="T578" s="23" t="str">
        <f t="shared" si="36"/>
        <v>Oral | Fall River</v>
      </c>
    </row>
    <row r="579" spans="1:20" s="23" customFormat="1">
      <c r="A579" s="33">
        <v>51</v>
      </c>
      <c r="B579" s="27" t="s">
        <v>1046</v>
      </c>
      <c r="C579" s="27" t="s">
        <v>3147</v>
      </c>
      <c r="D579" s="27" t="s">
        <v>339</v>
      </c>
      <c r="E579" s="23" t="str">
        <f t="shared" si="34"/>
        <v>Niwot | Boulder</v>
      </c>
      <c r="F579" s="33">
        <v>754</v>
      </c>
      <c r="G579" s="27" t="s">
        <v>2539</v>
      </c>
      <c r="H579" s="27" t="s">
        <v>3332</v>
      </c>
      <c r="I579" s="27" t="s">
        <v>384</v>
      </c>
      <c r="J579" s="23" t="str">
        <f t="shared" si="38"/>
        <v>Pinesdale | Ravalli</v>
      </c>
      <c r="K579" s="33">
        <v>1406</v>
      </c>
      <c r="L579" s="27" t="s">
        <v>2229</v>
      </c>
      <c r="M579" s="27" t="s">
        <v>64</v>
      </c>
      <c r="N579" s="27" t="s">
        <v>408</v>
      </c>
      <c r="O579" s="23" t="str">
        <f t="shared" si="35"/>
        <v>Rutland | Sargent</v>
      </c>
      <c r="P579" s="33">
        <v>1989</v>
      </c>
      <c r="Q579" s="27" t="s">
        <v>971</v>
      </c>
      <c r="R579" s="27" t="s">
        <v>147</v>
      </c>
      <c r="S579" s="27" t="s">
        <v>421</v>
      </c>
      <c r="T579" s="23" t="str">
        <f t="shared" si="36"/>
        <v>Ordway | Brown</v>
      </c>
    </row>
    <row r="580" spans="1:20" s="23" customFormat="1">
      <c r="A580" s="33">
        <v>412</v>
      </c>
      <c r="B580" s="27" t="s">
        <v>2612</v>
      </c>
      <c r="C580" s="27" t="s">
        <v>3232</v>
      </c>
      <c r="D580" s="27" t="s">
        <v>339</v>
      </c>
      <c r="E580" s="23" t="str">
        <f t="shared" si="34"/>
        <v>North Avondale | Pueblo</v>
      </c>
      <c r="F580" s="33">
        <v>1162</v>
      </c>
      <c r="G580" s="27" t="s">
        <v>1914</v>
      </c>
      <c r="H580" s="27" t="s">
        <v>3194</v>
      </c>
      <c r="I580" s="27" t="s">
        <v>384</v>
      </c>
      <c r="J580" s="23" t="str">
        <f t="shared" si="38"/>
        <v>Pipestone | Jefferson</v>
      </c>
      <c r="K580" s="33">
        <v>1240</v>
      </c>
      <c r="L580" s="27" t="s">
        <v>2593</v>
      </c>
      <c r="M580" s="27" t="s">
        <v>3261</v>
      </c>
      <c r="N580" s="27" t="s">
        <v>408</v>
      </c>
      <c r="O580" s="23" t="str">
        <f t="shared" si="35"/>
        <v>Ryder | Ward</v>
      </c>
      <c r="P580" s="33">
        <v>2052</v>
      </c>
      <c r="Q580" s="27" t="s">
        <v>189</v>
      </c>
      <c r="R580" s="27" t="s">
        <v>190</v>
      </c>
      <c r="S580" s="27" t="s">
        <v>421</v>
      </c>
      <c r="T580" s="23" t="str">
        <f t="shared" si="36"/>
        <v>Orient | Faulk</v>
      </c>
    </row>
    <row r="581" spans="1:20" s="23" customFormat="1">
      <c r="A581" s="33">
        <v>5</v>
      </c>
      <c r="B581" s="27" t="s">
        <v>761</v>
      </c>
      <c r="C581" s="27" t="s">
        <v>338</v>
      </c>
      <c r="D581" s="27" t="s">
        <v>339</v>
      </c>
      <c r="E581" s="23" t="str">
        <f t="shared" si="34"/>
        <v>Northglenn | Adams</v>
      </c>
      <c r="F581" s="33">
        <v>1163</v>
      </c>
      <c r="G581" s="27" t="s">
        <v>2674</v>
      </c>
      <c r="H581" s="27" t="s">
        <v>0</v>
      </c>
      <c r="I581" s="27" t="s">
        <v>384</v>
      </c>
      <c r="J581" s="23" t="str">
        <f t="shared" si="38"/>
        <v>Plains | Sanders</v>
      </c>
      <c r="K581" s="33">
        <v>1501</v>
      </c>
      <c r="L581" s="27" t="s">
        <v>1941</v>
      </c>
      <c r="M581" s="27" t="s">
        <v>59</v>
      </c>
      <c r="N581" s="27" t="s">
        <v>408</v>
      </c>
      <c r="O581" s="23" t="str">
        <f t="shared" si="35"/>
        <v>Saint Anthony | Morton</v>
      </c>
      <c r="P581" s="33">
        <v>1767</v>
      </c>
      <c r="Q581" s="27" t="s">
        <v>2215</v>
      </c>
      <c r="R581" s="27" t="s">
        <v>3199</v>
      </c>
      <c r="S581" s="27" t="s">
        <v>421</v>
      </c>
      <c r="T581" s="23" t="str">
        <f t="shared" si="36"/>
        <v>Orland | Lake</v>
      </c>
    </row>
    <row r="582" spans="1:20" s="23" customFormat="1">
      <c r="A582" s="33">
        <v>2954</v>
      </c>
      <c r="B582" s="27" t="s">
        <v>761</v>
      </c>
      <c r="C582" s="27" t="s">
        <v>3049</v>
      </c>
      <c r="D582" s="27" t="s">
        <v>339</v>
      </c>
      <c r="E582" s="23" t="str">
        <f t="shared" si="34"/>
        <v>Northglenn | Weld</v>
      </c>
      <c r="F582" s="33">
        <v>1164</v>
      </c>
      <c r="G582" s="27" t="s">
        <v>3104</v>
      </c>
      <c r="H582" s="27" t="s">
        <v>398</v>
      </c>
      <c r="I582" s="27" t="s">
        <v>384</v>
      </c>
      <c r="J582" s="23" t="str">
        <f t="shared" si="38"/>
        <v>Pleasant Valley | Flathead</v>
      </c>
      <c r="K582" s="33">
        <v>1397</v>
      </c>
      <c r="L582" s="27" t="s">
        <v>2339</v>
      </c>
      <c r="M582" s="27" t="s">
        <v>62</v>
      </c>
      <c r="N582" s="27" t="s">
        <v>408</v>
      </c>
      <c r="O582" s="23" t="str">
        <f t="shared" si="35"/>
        <v>Saint John | Rolette</v>
      </c>
      <c r="P582" s="33">
        <v>1812</v>
      </c>
      <c r="Q582" s="27" t="s">
        <v>2691</v>
      </c>
      <c r="R582" s="27" t="s">
        <v>21</v>
      </c>
      <c r="S582" s="27" t="s">
        <v>421</v>
      </c>
      <c r="T582" s="23" t="str">
        <f t="shared" si="36"/>
        <v>Ortley | Roberts</v>
      </c>
    </row>
    <row r="583" spans="1:20" s="23" customFormat="1">
      <c r="A583" s="33">
        <v>444</v>
      </c>
      <c r="B583" s="27" t="s">
        <v>3240</v>
      </c>
      <c r="C583" s="27" t="s">
        <v>3241</v>
      </c>
      <c r="D583" s="27" t="s">
        <v>339</v>
      </c>
      <c r="E583" s="23" t="str">
        <f t="shared" si="34"/>
        <v>Norwood | San Miguel</v>
      </c>
      <c r="F583" s="33">
        <v>1057</v>
      </c>
      <c r="G583" s="27" t="s">
        <v>601</v>
      </c>
      <c r="H583" s="27" t="s">
        <v>3074</v>
      </c>
      <c r="I583" s="27" t="s">
        <v>384</v>
      </c>
      <c r="J583" s="23" t="str">
        <f t="shared" si="38"/>
        <v>Plentywood | Sheridan</v>
      </c>
      <c r="K583" s="33">
        <v>1451</v>
      </c>
      <c r="L583" s="27" t="s">
        <v>863</v>
      </c>
      <c r="M583" s="27" t="s">
        <v>34</v>
      </c>
      <c r="N583" s="27" t="s">
        <v>408</v>
      </c>
      <c r="O583" s="23" t="str">
        <f t="shared" si="35"/>
        <v>Saint Michael | Benson</v>
      </c>
      <c r="P583" s="33">
        <v>1747</v>
      </c>
      <c r="Q583" s="27" t="s">
        <v>2195</v>
      </c>
      <c r="R583" s="27" t="s">
        <v>129</v>
      </c>
      <c r="S583" s="27" t="s">
        <v>421</v>
      </c>
      <c r="T583" s="23" t="str">
        <f t="shared" si="36"/>
        <v>Osceola | Kingsbury</v>
      </c>
    </row>
    <row r="584" spans="1:20" s="23" customFormat="1">
      <c r="A584" s="33">
        <v>349</v>
      </c>
      <c r="B584" s="27" t="s">
        <v>2448</v>
      </c>
      <c r="C584" s="27" t="s">
        <v>3217</v>
      </c>
      <c r="D584" s="27" t="s">
        <v>339</v>
      </c>
      <c r="E584" s="23" t="str">
        <f t="shared" si="34"/>
        <v>Nucla | Montrose</v>
      </c>
      <c r="F584" s="33">
        <v>901</v>
      </c>
      <c r="G584" s="27" t="s">
        <v>1366</v>
      </c>
      <c r="H584" s="27" t="s">
        <v>3059</v>
      </c>
      <c r="I584" s="27" t="s">
        <v>384</v>
      </c>
      <c r="J584" s="23" t="str">
        <f t="shared" si="38"/>
        <v>Plevna | Fallon</v>
      </c>
      <c r="K584" s="33">
        <v>1586</v>
      </c>
      <c r="L584" s="27" t="s">
        <v>2110</v>
      </c>
      <c r="M584" s="27" t="s">
        <v>96</v>
      </c>
      <c r="N584" s="27" t="s">
        <v>408</v>
      </c>
      <c r="O584" s="23" t="str">
        <f t="shared" si="35"/>
        <v>Saint Thomas | Pembina</v>
      </c>
      <c r="P584" s="33">
        <v>2105</v>
      </c>
      <c r="Q584" s="27" t="s">
        <v>1847</v>
      </c>
      <c r="R584" s="27" t="s">
        <v>198</v>
      </c>
      <c r="S584" s="27" t="s">
        <v>421</v>
      </c>
      <c r="T584" s="23" t="str">
        <f t="shared" si="36"/>
        <v>Ottumwa | Haaken</v>
      </c>
    </row>
    <row r="585" spans="1:20" s="23" customFormat="1">
      <c r="A585" s="33">
        <v>497</v>
      </c>
      <c r="B585" s="27" t="s">
        <v>2812</v>
      </c>
      <c r="C585" s="27" t="s">
        <v>3049</v>
      </c>
      <c r="D585" s="27" t="s">
        <v>339</v>
      </c>
      <c r="E585" s="23" t="str">
        <f t="shared" si="34"/>
        <v>Nunn | Weld</v>
      </c>
      <c r="F585" s="33">
        <v>779</v>
      </c>
      <c r="G585" s="27" t="s">
        <v>756</v>
      </c>
      <c r="H585" s="27" t="s">
        <v>3338</v>
      </c>
      <c r="I585" s="27" t="s">
        <v>384</v>
      </c>
      <c r="J585" s="23" t="str">
        <f t="shared" si="38"/>
        <v>Polaris | Beaverhead</v>
      </c>
      <c r="K585" s="33">
        <v>1398</v>
      </c>
      <c r="L585" s="27" t="s">
        <v>2342</v>
      </c>
      <c r="M585" s="27" t="s">
        <v>62</v>
      </c>
      <c r="N585" s="27" t="s">
        <v>408</v>
      </c>
      <c r="O585" s="23" t="str">
        <f t="shared" si="35"/>
        <v>San Haven | Rolette</v>
      </c>
      <c r="P585" s="33">
        <v>1773</v>
      </c>
      <c r="Q585" s="27" t="s">
        <v>2607</v>
      </c>
      <c r="R585" s="27" t="s">
        <v>133</v>
      </c>
      <c r="S585" s="27" t="s">
        <v>421</v>
      </c>
      <c r="T585" s="23" t="str">
        <f t="shared" si="36"/>
        <v>Owanka | Pennington</v>
      </c>
    </row>
    <row r="586" spans="1:20" s="23" customFormat="1">
      <c r="A586" s="33">
        <v>427</v>
      </c>
      <c r="B586" s="27" t="s">
        <v>2653</v>
      </c>
      <c r="C586" s="27" t="s">
        <v>3236</v>
      </c>
      <c r="D586" s="27" t="s">
        <v>339</v>
      </c>
      <c r="E586" s="23" t="str">
        <f t="shared" si="34"/>
        <v>Oak Creek | Routt</v>
      </c>
      <c r="F586" s="33">
        <v>936</v>
      </c>
      <c r="G586" s="27" t="s">
        <v>1561</v>
      </c>
      <c r="H586" s="27" t="s">
        <v>398</v>
      </c>
      <c r="I586" s="27" t="s">
        <v>384</v>
      </c>
      <c r="J586" s="23" t="str">
        <f t="shared" si="38"/>
        <v>Polebridge | Flathead</v>
      </c>
      <c r="K586" s="33">
        <v>1437</v>
      </c>
      <c r="L586" s="27" t="s">
        <v>71</v>
      </c>
      <c r="M586" s="27" t="s">
        <v>70</v>
      </c>
      <c r="N586" s="27" t="s">
        <v>408</v>
      </c>
      <c r="O586" s="23" t="str">
        <f t="shared" si="35"/>
        <v>Sanborn | Barnes</v>
      </c>
      <c r="P586" s="33">
        <v>2173</v>
      </c>
      <c r="Q586" s="27" t="s">
        <v>1563</v>
      </c>
      <c r="R586" s="27" t="s">
        <v>3087</v>
      </c>
      <c r="S586" s="27" t="s">
        <v>421</v>
      </c>
      <c r="T586" s="23" t="str">
        <f t="shared" si="36"/>
        <v>Parade | Dewey</v>
      </c>
    </row>
    <row r="587" spans="1:20" s="23" customFormat="1">
      <c r="A587" s="33">
        <v>187</v>
      </c>
      <c r="B587" s="27" t="s">
        <v>1858</v>
      </c>
      <c r="C587" s="27" t="s">
        <v>3186</v>
      </c>
      <c r="D587" s="27" t="s">
        <v>339</v>
      </c>
      <c r="E587" s="23" t="str">
        <f t="shared" ref="E587:E650" si="39">B587&amp;" | "&amp;C587</f>
        <v>Ohio | Gunnison</v>
      </c>
      <c r="F587" s="33">
        <v>1015</v>
      </c>
      <c r="G587" s="27" t="s">
        <v>2020</v>
      </c>
      <c r="H587" s="27" t="s">
        <v>3199</v>
      </c>
      <c r="I587" s="27" t="s">
        <v>384</v>
      </c>
      <c r="J587" s="23" t="str">
        <f t="shared" si="38"/>
        <v>Polson | Lake</v>
      </c>
      <c r="K587" s="33">
        <v>1469</v>
      </c>
      <c r="L587" s="27" t="s">
        <v>1283</v>
      </c>
      <c r="M587" s="27" t="s">
        <v>45</v>
      </c>
      <c r="N587" s="27" t="s">
        <v>408</v>
      </c>
      <c r="O587" s="23" t="str">
        <f t="shared" ref="O587:O650" si="40">L587&amp;" | "&amp;M587</f>
        <v>Sarles | Cavalier</v>
      </c>
      <c r="P587" s="33">
        <v>1866</v>
      </c>
      <c r="Q587" s="27" t="s">
        <v>1459</v>
      </c>
      <c r="R587" s="27" t="s">
        <v>3342</v>
      </c>
      <c r="S587" s="27" t="s">
        <v>421</v>
      </c>
      <c r="T587" s="23" t="str">
        <f t="shared" ref="T587:T650" si="41">Q587&amp;" | "&amp;R587</f>
        <v>Parker | Turner</v>
      </c>
    </row>
    <row r="588" spans="1:20" s="23" customFormat="1">
      <c r="A588" s="33">
        <v>350</v>
      </c>
      <c r="B588" s="27" t="s">
        <v>2452</v>
      </c>
      <c r="C588" s="27" t="s">
        <v>3217</v>
      </c>
      <c r="D588" s="27" t="s">
        <v>339</v>
      </c>
      <c r="E588" s="23" t="str">
        <f t="shared" si="39"/>
        <v>Olathe | Montrose</v>
      </c>
      <c r="F588" s="33">
        <v>1134</v>
      </c>
      <c r="G588" s="27" t="s">
        <v>2856</v>
      </c>
      <c r="H588" s="27" t="s">
        <v>4</v>
      </c>
      <c r="I588" s="27" t="s">
        <v>384</v>
      </c>
      <c r="J588" s="23" t="str">
        <f t="shared" ref="J588:J651" si="42">G588&amp;" | "&amp;H588</f>
        <v>Pompeys Pillar | Yellowstone</v>
      </c>
      <c r="K588" s="33">
        <v>1203</v>
      </c>
      <c r="L588" s="27" t="s">
        <v>1283</v>
      </c>
      <c r="M588" s="27" t="s">
        <v>3196</v>
      </c>
      <c r="N588" s="27" t="s">
        <v>408</v>
      </c>
      <c r="O588" s="23" t="str">
        <f t="shared" si="40"/>
        <v>Sarles | Towner</v>
      </c>
      <c r="P588" s="33">
        <v>1699</v>
      </c>
      <c r="Q588" s="27" t="s">
        <v>2059</v>
      </c>
      <c r="R588" s="27" t="s">
        <v>118</v>
      </c>
      <c r="S588" s="27" t="s">
        <v>421</v>
      </c>
      <c r="T588" s="23" t="str">
        <f t="shared" si="41"/>
        <v>Parkston | Hutchinson</v>
      </c>
    </row>
    <row r="589" spans="1:20" s="23" customFormat="1">
      <c r="A589" s="33">
        <v>90</v>
      </c>
      <c r="B589" s="27" t="s">
        <v>1303</v>
      </c>
      <c r="C589" s="27" t="s">
        <v>3160</v>
      </c>
      <c r="D589" s="27" t="s">
        <v>339</v>
      </c>
      <c r="E589" s="23" t="str">
        <f t="shared" si="39"/>
        <v>Olney Springs | Crowley</v>
      </c>
      <c r="F589" s="33">
        <v>651</v>
      </c>
      <c r="G589" s="27" t="s">
        <v>2218</v>
      </c>
      <c r="H589" s="27" t="s">
        <v>3268</v>
      </c>
      <c r="I589" s="27" t="s">
        <v>384</v>
      </c>
      <c r="J589" s="23" t="str">
        <f t="shared" si="42"/>
        <v>Pony | Madison</v>
      </c>
      <c r="K589" s="33">
        <v>1241</v>
      </c>
      <c r="L589" s="27" t="s">
        <v>2596</v>
      </c>
      <c r="M589" s="27" t="s">
        <v>3261</v>
      </c>
      <c r="N589" s="27" t="s">
        <v>408</v>
      </c>
      <c r="O589" s="23" t="str">
        <f t="shared" si="40"/>
        <v>Sawyer | Ward</v>
      </c>
      <c r="P589" s="33">
        <v>1860</v>
      </c>
      <c r="Q589" s="27" t="s">
        <v>2783</v>
      </c>
      <c r="R589" s="27" t="s">
        <v>153</v>
      </c>
      <c r="S589" s="27" t="s">
        <v>421</v>
      </c>
      <c r="T589" s="23" t="str">
        <f t="shared" si="41"/>
        <v>Parmelee | Todd</v>
      </c>
    </row>
    <row r="590" spans="1:20" s="23" customFormat="1">
      <c r="A590" s="33">
        <v>445</v>
      </c>
      <c r="B590" s="27" t="s">
        <v>1909</v>
      </c>
      <c r="C590" s="27" t="s">
        <v>3241</v>
      </c>
      <c r="D590" s="27" t="s">
        <v>339</v>
      </c>
      <c r="E590" s="23" t="str">
        <f t="shared" si="39"/>
        <v>Ophir | San Miguel</v>
      </c>
      <c r="F590" s="33">
        <v>1028</v>
      </c>
      <c r="G590" s="27" t="s">
        <v>3034</v>
      </c>
      <c r="H590" s="27" t="s">
        <v>3016</v>
      </c>
      <c r="I590" s="27" t="s">
        <v>384</v>
      </c>
      <c r="J590" s="23" t="str">
        <f t="shared" si="42"/>
        <v>Poplar | Roosevelt</v>
      </c>
      <c r="K590" s="33">
        <v>1259</v>
      </c>
      <c r="L590" s="27" t="s">
        <v>983</v>
      </c>
      <c r="M590" s="27" t="s">
        <v>35</v>
      </c>
      <c r="N590" s="27" t="s">
        <v>408</v>
      </c>
      <c r="O590" s="23" t="str">
        <f t="shared" si="40"/>
        <v>Scranton | Bowman</v>
      </c>
      <c r="P590" s="33">
        <v>1873</v>
      </c>
      <c r="Q590" s="27" t="s">
        <v>2820</v>
      </c>
      <c r="R590" s="27" t="s">
        <v>3342</v>
      </c>
      <c r="S590" s="27" t="s">
        <v>421</v>
      </c>
      <c r="T590" s="23" t="str">
        <f t="shared" si="41"/>
        <v>Pearson's Corner | Turner</v>
      </c>
    </row>
    <row r="591" spans="1:20" s="23" customFormat="1">
      <c r="A591" s="33">
        <v>361</v>
      </c>
      <c r="B591" s="27" t="s">
        <v>2476</v>
      </c>
      <c r="C591" s="27" t="s">
        <v>3219</v>
      </c>
      <c r="D591" s="27" t="s">
        <v>339</v>
      </c>
      <c r="E591" s="23" t="str">
        <f t="shared" si="39"/>
        <v>Orchard | Morgan</v>
      </c>
      <c r="F591" s="33">
        <v>1167</v>
      </c>
      <c r="G591" s="27" t="s">
        <v>2125</v>
      </c>
      <c r="H591" s="27" t="s">
        <v>3265</v>
      </c>
      <c r="I591" s="27" t="s">
        <v>384</v>
      </c>
      <c r="J591" s="23" t="str">
        <f t="shared" si="42"/>
        <v>Port  of Whitlash | Liberty</v>
      </c>
      <c r="K591" s="33">
        <v>1413</v>
      </c>
      <c r="L591" s="27" t="s">
        <v>2382</v>
      </c>
      <c r="M591" s="27" t="s">
        <v>66</v>
      </c>
      <c r="N591" s="27" t="s">
        <v>408</v>
      </c>
      <c r="O591" s="23" t="str">
        <f t="shared" si="40"/>
        <v>Selfridge | Sioux</v>
      </c>
      <c r="P591" s="33">
        <v>1815</v>
      </c>
      <c r="Q591" s="27" t="s">
        <v>2692</v>
      </c>
      <c r="R591" s="27" t="s">
        <v>21</v>
      </c>
      <c r="S591" s="27" t="s">
        <v>421</v>
      </c>
      <c r="T591" s="23" t="str">
        <f t="shared" si="41"/>
        <v>Peever | Roberts</v>
      </c>
    </row>
    <row r="592" spans="1:20" s="23" customFormat="1">
      <c r="A592" s="33">
        <v>105</v>
      </c>
      <c r="B592" s="27" t="s">
        <v>1371</v>
      </c>
      <c r="C592" s="27" t="s">
        <v>3164</v>
      </c>
      <c r="D592" s="27" t="s">
        <v>339</v>
      </c>
      <c r="E592" s="23" t="str">
        <f t="shared" si="39"/>
        <v>Orchard City | Delta</v>
      </c>
      <c r="F592" s="33">
        <v>963</v>
      </c>
      <c r="G592" s="27" t="s">
        <v>1723</v>
      </c>
      <c r="H592" s="27" t="s">
        <v>3022</v>
      </c>
      <c r="I592" s="27" t="s">
        <v>384</v>
      </c>
      <c r="J592" s="23" t="str">
        <f t="shared" si="42"/>
        <v>Port of Del Bonita | Glacier</v>
      </c>
      <c r="K592" s="33">
        <v>1252</v>
      </c>
      <c r="L592" s="27" t="s">
        <v>2630</v>
      </c>
      <c r="M592" s="27" t="s">
        <v>33</v>
      </c>
      <c r="N592" s="27" t="s">
        <v>408</v>
      </c>
      <c r="O592" s="23" t="str">
        <f t="shared" si="40"/>
        <v>Selz | Wells</v>
      </c>
      <c r="P592" s="33">
        <v>1955</v>
      </c>
      <c r="Q592" s="27" t="s">
        <v>137</v>
      </c>
      <c r="R592" s="27" t="s">
        <v>167</v>
      </c>
      <c r="S592" s="27" t="s">
        <v>421</v>
      </c>
      <c r="T592" s="23" t="str">
        <f t="shared" si="41"/>
        <v>Perkins | Bon Homme</v>
      </c>
    </row>
    <row r="593" spans="1:20" s="23" customFormat="1">
      <c r="A593" s="33">
        <v>91</v>
      </c>
      <c r="B593" s="27" t="s">
        <v>971</v>
      </c>
      <c r="C593" s="27" t="s">
        <v>3160</v>
      </c>
      <c r="D593" s="27" t="s">
        <v>339</v>
      </c>
      <c r="E593" s="23" t="str">
        <f t="shared" si="39"/>
        <v>Ordway | Crowley</v>
      </c>
      <c r="F593" s="33">
        <v>716</v>
      </c>
      <c r="G593" s="27" t="s">
        <v>2431</v>
      </c>
      <c r="H593" s="27" t="s">
        <v>3227</v>
      </c>
      <c r="I593" s="27" t="s">
        <v>384</v>
      </c>
      <c r="J593" s="23" t="str">
        <f t="shared" si="42"/>
        <v>Port of Morgan | Phillips</v>
      </c>
      <c r="K593" s="33">
        <v>1512</v>
      </c>
      <c r="L593" s="27" t="s">
        <v>1439</v>
      </c>
      <c r="M593" s="27" t="s">
        <v>3359</v>
      </c>
      <c r="N593" s="27" t="s">
        <v>408</v>
      </c>
      <c r="O593" s="23" t="str">
        <f t="shared" si="40"/>
        <v>Sentinel Butte | Golden Valley</v>
      </c>
      <c r="P593" s="33">
        <v>2102</v>
      </c>
      <c r="Q593" s="27" t="s">
        <v>197</v>
      </c>
      <c r="R593" s="27" t="s">
        <v>198</v>
      </c>
      <c r="S593" s="27" t="s">
        <v>421</v>
      </c>
      <c r="T593" s="23" t="str">
        <f t="shared" si="41"/>
        <v>Philip | Haaken</v>
      </c>
    </row>
    <row r="594" spans="1:20" s="23" customFormat="1">
      <c r="A594" s="33">
        <v>575</v>
      </c>
      <c r="B594" s="27" t="s">
        <v>2746</v>
      </c>
      <c r="C594" s="27" t="s">
        <v>3250</v>
      </c>
      <c r="D594" s="27" t="s">
        <v>339</v>
      </c>
      <c r="E594" s="23" t="str">
        <f t="shared" si="39"/>
        <v>Otis | Washington</v>
      </c>
      <c r="F594" s="33">
        <v>1165</v>
      </c>
      <c r="G594" s="27" t="s">
        <v>2813</v>
      </c>
      <c r="H594" s="27" t="s">
        <v>3028</v>
      </c>
      <c r="I594" s="27" t="s">
        <v>384</v>
      </c>
      <c r="J594" s="23" t="str">
        <f t="shared" si="42"/>
        <v>Port of Opheim | Valley</v>
      </c>
      <c r="K594" s="33">
        <v>1183</v>
      </c>
      <c r="L594" s="27" t="s">
        <v>2434</v>
      </c>
      <c r="M594" s="27" t="s">
        <v>25</v>
      </c>
      <c r="N594" s="27" t="s">
        <v>408</v>
      </c>
      <c r="O594" s="23" t="str">
        <f t="shared" si="40"/>
        <v>Sharon | Steele</v>
      </c>
      <c r="P594" s="33">
        <v>2069</v>
      </c>
      <c r="Q594" s="27" t="s">
        <v>1163</v>
      </c>
      <c r="R594" s="27" t="s">
        <v>192</v>
      </c>
      <c r="S594" s="27" t="s">
        <v>421</v>
      </c>
      <c r="T594" s="23" t="str">
        <f t="shared" si="41"/>
        <v>Pickstown | Charles Mix</v>
      </c>
    </row>
    <row r="595" spans="1:20" s="23" customFormat="1">
      <c r="A595" s="33">
        <v>372</v>
      </c>
      <c r="B595" s="27" t="s">
        <v>3222</v>
      </c>
      <c r="C595" s="27" t="s">
        <v>3222</v>
      </c>
      <c r="D595" s="27" t="s">
        <v>339</v>
      </c>
      <c r="E595" s="23" t="str">
        <f t="shared" si="39"/>
        <v>Ouray | Ouray</v>
      </c>
      <c r="F595" s="33">
        <v>962</v>
      </c>
      <c r="G595" s="27" t="s">
        <v>1727</v>
      </c>
      <c r="H595" s="27" t="s">
        <v>3022</v>
      </c>
      <c r="I595" s="27" t="s">
        <v>384</v>
      </c>
      <c r="J595" s="23" t="str">
        <f t="shared" si="42"/>
        <v>Port of Pregan | Glacier</v>
      </c>
      <c r="K595" s="33">
        <v>1614</v>
      </c>
      <c r="L595" s="27" t="s">
        <v>2233</v>
      </c>
      <c r="M595" s="27" t="s">
        <v>61</v>
      </c>
      <c r="N595" s="27" t="s">
        <v>408</v>
      </c>
      <c r="O595" s="23" t="str">
        <f t="shared" si="40"/>
        <v>Sheldon | Ransom</v>
      </c>
      <c r="P595" s="33">
        <v>1686</v>
      </c>
      <c r="Q595" s="27" t="s">
        <v>1894</v>
      </c>
      <c r="R595" s="27" t="s">
        <v>115</v>
      </c>
      <c r="S595" s="27" t="s">
        <v>421</v>
      </c>
      <c r="T595" s="23" t="str">
        <f t="shared" si="41"/>
        <v>Piedmont | Meade</v>
      </c>
    </row>
    <row r="596" spans="1:20" s="23" customFormat="1">
      <c r="A596" s="33">
        <v>451</v>
      </c>
      <c r="B596" s="27" t="s">
        <v>2704</v>
      </c>
      <c r="C596" s="27" t="s">
        <v>3243</v>
      </c>
      <c r="D596" s="27" t="s">
        <v>339</v>
      </c>
      <c r="E596" s="23" t="str">
        <f t="shared" si="39"/>
        <v>Ovid | Sedgwick</v>
      </c>
      <c r="F596" s="33">
        <v>1054</v>
      </c>
      <c r="G596" s="27" t="s">
        <v>2702</v>
      </c>
      <c r="H596" s="27" t="s">
        <v>3074</v>
      </c>
      <c r="I596" s="27" t="s">
        <v>384</v>
      </c>
      <c r="J596" s="23" t="str">
        <f t="shared" si="42"/>
        <v>Port of Raymond | Sheridan</v>
      </c>
      <c r="K596" s="33">
        <v>1644</v>
      </c>
      <c r="L596" s="27" t="s">
        <v>2256</v>
      </c>
      <c r="M596" s="27" t="s">
        <v>104</v>
      </c>
      <c r="N596" s="27" t="s">
        <v>408</v>
      </c>
      <c r="O596" s="23" t="str">
        <f t="shared" si="40"/>
        <v>Sherwood | Renville</v>
      </c>
      <c r="P596" s="33">
        <v>1980</v>
      </c>
      <c r="Q596" s="27" t="s">
        <v>1467</v>
      </c>
      <c r="R596" s="27" t="s">
        <v>173</v>
      </c>
      <c r="S596" s="27" t="s">
        <v>421</v>
      </c>
      <c r="T596" s="23" t="str">
        <f t="shared" si="41"/>
        <v>Pierpont | Day</v>
      </c>
    </row>
    <row r="597" spans="1:20" s="23" customFormat="1">
      <c r="A597" s="33">
        <v>301</v>
      </c>
      <c r="B597" s="27" t="s">
        <v>2346</v>
      </c>
      <c r="C597" s="27" t="s">
        <v>3207</v>
      </c>
      <c r="D597" s="27" t="s">
        <v>339</v>
      </c>
      <c r="E597" s="23" t="str">
        <f t="shared" si="39"/>
        <v>Padroni | Logan</v>
      </c>
      <c r="F597" s="33">
        <v>632</v>
      </c>
      <c r="G597" s="27" t="s">
        <v>2155</v>
      </c>
      <c r="H597" s="27" t="s">
        <v>3205</v>
      </c>
      <c r="I597" s="27" t="s">
        <v>384</v>
      </c>
      <c r="J597" s="23" t="str">
        <f t="shared" si="42"/>
        <v>Port of Roosville | Lincoln</v>
      </c>
      <c r="K597" s="33">
        <v>1485</v>
      </c>
      <c r="L597" s="27" t="s">
        <v>1384</v>
      </c>
      <c r="M597" s="27" t="s">
        <v>78</v>
      </c>
      <c r="N597" s="27" t="s">
        <v>408</v>
      </c>
      <c r="O597" s="23" t="str">
        <f t="shared" si="40"/>
        <v>Sheyenne city | Eddy</v>
      </c>
      <c r="P597" s="33">
        <v>1657</v>
      </c>
      <c r="Q597" s="27" t="s">
        <v>2027</v>
      </c>
      <c r="R597" s="27" t="s">
        <v>110</v>
      </c>
      <c r="S597" s="27" t="s">
        <v>421</v>
      </c>
      <c r="T597" s="23" t="str">
        <f t="shared" si="41"/>
        <v>Pierre | Hughes</v>
      </c>
    </row>
    <row r="598" spans="1:20" s="23" customFormat="1">
      <c r="A598" s="33">
        <v>19</v>
      </c>
      <c r="B598" s="27" t="s">
        <v>892</v>
      </c>
      <c r="C598" s="27" t="s">
        <v>3004</v>
      </c>
      <c r="D598" s="27" t="s">
        <v>339</v>
      </c>
      <c r="E598" s="23" t="str">
        <f t="shared" si="39"/>
        <v>Pagosa Springs | Archuleta</v>
      </c>
      <c r="F598" s="33">
        <v>881</v>
      </c>
      <c r="G598" s="27" t="s">
        <v>1282</v>
      </c>
      <c r="H598" s="27" t="s">
        <v>3354</v>
      </c>
      <c r="I598" s="27" t="s">
        <v>384</v>
      </c>
      <c r="J598" s="23" t="str">
        <f t="shared" si="42"/>
        <v>Port of Scobey | Daniels</v>
      </c>
      <c r="K598" s="33">
        <v>1532</v>
      </c>
      <c r="L598" s="27" t="s">
        <v>1532</v>
      </c>
      <c r="M598" s="27" t="s">
        <v>3225</v>
      </c>
      <c r="N598" s="27" t="s">
        <v>408</v>
      </c>
      <c r="O598" s="23" t="str">
        <f t="shared" si="40"/>
        <v>Shields | Grant</v>
      </c>
      <c r="P598" s="33">
        <v>1828</v>
      </c>
      <c r="Q598" s="27" t="s">
        <v>2881</v>
      </c>
      <c r="R598" s="27" t="s">
        <v>141</v>
      </c>
      <c r="S598" s="27" t="s">
        <v>421</v>
      </c>
      <c r="T598" s="23" t="str">
        <f t="shared" si="41"/>
        <v>Pine Ridge | Shannon</v>
      </c>
    </row>
    <row r="599" spans="1:20" s="23" customFormat="1">
      <c r="A599" s="33">
        <v>315</v>
      </c>
      <c r="B599" s="27" t="s">
        <v>2387</v>
      </c>
      <c r="C599" s="27" t="s">
        <v>3210</v>
      </c>
      <c r="D599" s="27" t="s">
        <v>339</v>
      </c>
      <c r="E599" s="23" t="str">
        <f t="shared" si="39"/>
        <v>Palisade | Mesa</v>
      </c>
      <c r="F599" s="33">
        <v>798</v>
      </c>
      <c r="G599" s="27" t="s">
        <v>3340</v>
      </c>
      <c r="H599" s="27" t="s">
        <v>3341</v>
      </c>
      <c r="I599" s="27" t="s">
        <v>384</v>
      </c>
      <c r="J599" s="23" t="str">
        <f t="shared" si="42"/>
        <v>Port of Turner | Blaine</v>
      </c>
      <c r="K599" s="33">
        <v>1438</v>
      </c>
      <c r="L599" s="27" t="s">
        <v>785</v>
      </c>
      <c r="M599" s="27" t="s">
        <v>70</v>
      </c>
      <c r="N599" s="27" t="s">
        <v>408</v>
      </c>
      <c r="O599" s="23" t="str">
        <f t="shared" si="40"/>
        <v>Sibley | Barnes</v>
      </c>
      <c r="P599" s="33">
        <v>1681</v>
      </c>
      <c r="Q599" s="27" t="s">
        <v>2439</v>
      </c>
      <c r="R599" s="27" t="s">
        <v>115</v>
      </c>
      <c r="S599" s="27" t="s">
        <v>421</v>
      </c>
      <c r="T599" s="23" t="str">
        <f t="shared" si="41"/>
        <v>Plainview | Meade</v>
      </c>
    </row>
    <row r="600" spans="1:20" s="23" customFormat="1">
      <c r="A600" s="33">
        <v>144</v>
      </c>
      <c r="B600" s="27" t="s">
        <v>1612</v>
      </c>
      <c r="C600" s="27" t="s">
        <v>3176</v>
      </c>
      <c r="D600" s="27" t="s">
        <v>339</v>
      </c>
      <c r="E600" s="23" t="str">
        <f t="shared" si="39"/>
        <v>Palmer Lake | El Paso</v>
      </c>
      <c r="F600" s="33">
        <v>883</v>
      </c>
      <c r="G600" s="27" t="s">
        <v>1287</v>
      </c>
      <c r="H600" s="27" t="s">
        <v>3354</v>
      </c>
      <c r="I600" s="27" t="s">
        <v>384</v>
      </c>
      <c r="J600" s="23" t="str">
        <f t="shared" si="42"/>
        <v>Port of Whitetail | Daniels</v>
      </c>
      <c r="K600" s="33">
        <v>1595</v>
      </c>
      <c r="L600" s="27" t="s">
        <v>2141</v>
      </c>
      <c r="M600" s="27" t="s">
        <v>3252</v>
      </c>
      <c r="N600" s="27" t="s">
        <v>408</v>
      </c>
      <c r="O600" s="23" t="str">
        <f t="shared" si="40"/>
        <v>Silva | Pierce</v>
      </c>
      <c r="P600" s="33">
        <v>1908</v>
      </c>
      <c r="Q600" s="27" t="s">
        <v>713</v>
      </c>
      <c r="R600" s="27" t="s">
        <v>3133</v>
      </c>
      <c r="S600" s="27" t="s">
        <v>421</v>
      </c>
      <c r="T600" s="23" t="str">
        <f t="shared" si="41"/>
        <v>Plankinton | Aurora</v>
      </c>
    </row>
    <row r="601" spans="1:20" s="23" customFormat="1">
      <c r="A601" s="33">
        <v>576</v>
      </c>
      <c r="B601" s="27" t="s">
        <v>1530</v>
      </c>
      <c r="C601" s="27" t="s">
        <v>3171</v>
      </c>
      <c r="D601" s="27" t="s">
        <v>339</v>
      </c>
      <c r="E601" s="23" t="str">
        <f t="shared" si="39"/>
        <v>Pando | Eagle</v>
      </c>
      <c r="F601" s="33">
        <v>775</v>
      </c>
      <c r="G601" s="27" t="s">
        <v>2130</v>
      </c>
      <c r="H601" s="27" t="s">
        <v>3265</v>
      </c>
      <c r="I601" s="27" t="s">
        <v>384</v>
      </c>
      <c r="J601" s="23" t="str">
        <f t="shared" si="42"/>
        <v>Port of Whitlash | Liberty</v>
      </c>
      <c r="K601" s="33">
        <v>1414</v>
      </c>
      <c r="L601" s="27" t="s">
        <v>2384</v>
      </c>
      <c r="M601" s="27" t="s">
        <v>66</v>
      </c>
      <c r="N601" s="27" t="s">
        <v>408</v>
      </c>
      <c r="O601" s="23" t="str">
        <f t="shared" si="40"/>
        <v>Solen | Sioux</v>
      </c>
      <c r="P601" s="33">
        <v>2064</v>
      </c>
      <c r="Q601" s="27" t="s">
        <v>193</v>
      </c>
      <c r="R601" s="27" t="s">
        <v>192</v>
      </c>
      <c r="S601" s="27" t="s">
        <v>421</v>
      </c>
      <c r="T601" s="23" t="str">
        <f t="shared" si="41"/>
        <v>Platte | Charles Mix</v>
      </c>
    </row>
    <row r="602" spans="1:20" s="23" customFormat="1">
      <c r="A602" s="33">
        <v>390</v>
      </c>
      <c r="B602" s="27" t="s">
        <v>2561</v>
      </c>
      <c r="C602" s="27" t="s">
        <v>3227</v>
      </c>
      <c r="D602" s="27" t="s">
        <v>339</v>
      </c>
      <c r="E602" s="23" t="str">
        <f t="shared" si="39"/>
        <v>Paoli | Phillips</v>
      </c>
      <c r="F602" s="33">
        <v>989</v>
      </c>
      <c r="G602" s="27" t="s">
        <v>1854</v>
      </c>
      <c r="H602" s="27" t="s">
        <v>3352</v>
      </c>
      <c r="I602" s="27" t="s">
        <v>384</v>
      </c>
      <c r="J602" s="23" t="str">
        <f t="shared" si="42"/>
        <v>Port of Wild Horse | Hill</v>
      </c>
      <c r="K602" s="33">
        <v>1509</v>
      </c>
      <c r="L602" s="27" t="s">
        <v>954</v>
      </c>
      <c r="M602" s="27" t="s">
        <v>74</v>
      </c>
      <c r="N602" s="27" t="s">
        <v>408</v>
      </c>
      <c r="O602" s="23" t="str">
        <f t="shared" si="40"/>
        <v>Souris | Bottineau</v>
      </c>
      <c r="P602" s="33">
        <v>2112</v>
      </c>
      <c r="Q602" s="27" t="s">
        <v>2258</v>
      </c>
      <c r="R602" s="27" t="s">
        <v>200</v>
      </c>
      <c r="S602" s="27" t="s">
        <v>421</v>
      </c>
      <c r="T602" s="23" t="str">
        <f t="shared" si="41"/>
        <v>Pluma | Lawrence</v>
      </c>
    </row>
    <row r="603" spans="1:20" s="23" customFormat="1">
      <c r="A603" s="33">
        <v>106</v>
      </c>
      <c r="B603" s="27" t="s">
        <v>1375</v>
      </c>
      <c r="C603" s="27" t="s">
        <v>3164</v>
      </c>
      <c r="D603" s="27" t="s">
        <v>339</v>
      </c>
      <c r="E603" s="23" t="str">
        <f t="shared" si="39"/>
        <v>Paonia | Delta</v>
      </c>
      <c r="F603" s="33">
        <v>982</v>
      </c>
      <c r="G603" s="27" t="s">
        <v>1859</v>
      </c>
      <c r="H603" s="27" t="s">
        <v>3352</v>
      </c>
      <c r="I603" s="27" t="s">
        <v>384</v>
      </c>
      <c r="J603" s="23" t="str">
        <f t="shared" si="42"/>
        <v>Port of Willow Creek | Hill</v>
      </c>
      <c r="K603" s="33">
        <v>1178</v>
      </c>
      <c r="L603" s="27" t="s">
        <v>22</v>
      </c>
      <c r="M603" s="27" t="s">
        <v>23</v>
      </c>
      <c r="N603" s="27" t="s">
        <v>408</v>
      </c>
      <c r="O603" s="23" t="str">
        <f t="shared" si="40"/>
        <v>South Heart | Stark</v>
      </c>
      <c r="P603" s="33">
        <v>2034</v>
      </c>
      <c r="Q603" s="27" t="s">
        <v>1109</v>
      </c>
      <c r="R603" s="27" t="s">
        <v>183</v>
      </c>
      <c r="S603" s="27" t="s">
        <v>421</v>
      </c>
      <c r="T603" s="23" t="str">
        <f t="shared" si="41"/>
        <v>Pollock | Campbell</v>
      </c>
    </row>
    <row r="604" spans="1:20" s="23" customFormat="1">
      <c r="A604" s="33">
        <v>164</v>
      </c>
      <c r="B604" s="27" t="s">
        <v>1748</v>
      </c>
      <c r="C604" s="27" t="s">
        <v>3072</v>
      </c>
      <c r="D604" s="27" t="s">
        <v>339</v>
      </c>
      <c r="E604" s="23" t="str">
        <f t="shared" si="39"/>
        <v>Parachute | Garfield</v>
      </c>
      <c r="F604" s="33">
        <v>844</v>
      </c>
      <c r="G604" s="27" t="s">
        <v>812</v>
      </c>
      <c r="H604" s="27" t="s">
        <v>3177</v>
      </c>
      <c r="I604" s="27" t="s">
        <v>384</v>
      </c>
      <c r="J604" s="23" t="str">
        <f t="shared" si="42"/>
        <v>Portage | Cascade</v>
      </c>
      <c r="K604" s="33">
        <v>1596</v>
      </c>
      <c r="L604" s="27" t="s">
        <v>2146</v>
      </c>
      <c r="M604" s="27" t="s">
        <v>3252</v>
      </c>
      <c r="N604" s="27" t="s">
        <v>408</v>
      </c>
      <c r="O604" s="23" t="str">
        <f t="shared" si="40"/>
        <v>South Pierce unorg. | Pierce</v>
      </c>
      <c r="P604" s="33">
        <v>2139</v>
      </c>
      <c r="Q604" s="27" t="s">
        <v>1897</v>
      </c>
      <c r="R604" s="27" t="s">
        <v>204</v>
      </c>
      <c r="S604" s="27" t="s">
        <v>421</v>
      </c>
      <c r="T604" s="23" t="str">
        <f t="shared" si="41"/>
        <v>Polo | Hand</v>
      </c>
    </row>
    <row r="605" spans="1:20" s="23" customFormat="1">
      <c r="A605" s="33">
        <v>351</v>
      </c>
      <c r="B605" s="27" t="s">
        <v>2456</v>
      </c>
      <c r="C605" s="27" t="s">
        <v>3217</v>
      </c>
      <c r="D605" s="27" t="s">
        <v>339</v>
      </c>
      <c r="E605" s="23" t="str">
        <f t="shared" si="39"/>
        <v>Paradox | Montrose</v>
      </c>
      <c r="F605" s="33">
        <v>975</v>
      </c>
      <c r="G605" s="27" t="s">
        <v>3360</v>
      </c>
      <c r="H605" s="27" t="s">
        <v>3151</v>
      </c>
      <c r="I605" s="27" t="s">
        <v>384</v>
      </c>
      <c r="J605" s="23" t="str">
        <f t="shared" si="42"/>
        <v>Porters Corner | Granite</v>
      </c>
      <c r="K605" s="33">
        <v>1606</v>
      </c>
      <c r="L605" s="27" t="s">
        <v>2185</v>
      </c>
      <c r="M605" s="27" t="s">
        <v>99</v>
      </c>
      <c r="N605" s="27" t="s">
        <v>408</v>
      </c>
      <c r="O605" s="23" t="str">
        <f t="shared" si="40"/>
        <v>Southam | Ramsey</v>
      </c>
      <c r="P605" s="33">
        <v>1835</v>
      </c>
      <c r="Q605" s="27" t="s">
        <v>2726</v>
      </c>
      <c r="R605" s="27" t="s">
        <v>141</v>
      </c>
      <c r="S605" s="27" t="s">
        <v>421</v>
      </c>
      <c r="T605" s="23" t="str">
        <f t="shared" si="41"/>
        <v>Porcupine | Shannon</v>
      </c>
    </row>
    <row r="606" spans="1:20" s="23" customFormat="1">
      <c r="A606" s="33">
        <v>119</v>
      </c>
      <c r="B606" s="27" t="s">
        <v>1459</v>
      </c>
      <c r="C606" s="27" t="s">
        <v>3169</v>
      </c>
      <c r="D606" s="27" t="s">
        <v>339</v>
      </c>
      <c r="E606" s="23" t="str">
        <f t="shared" si="39"/>
        <v>Parker | Douglas</v>
      </c>
      <c r="F606" s="33">
        <v>674</v>
      </c>
      <c r="G606" s="27" t="s">
        <v>2347</v>
      </c>
      <c r="H606" s="27" t="s">
        <v>3273</v>
      </c>
      <c r="I606" s="27" t="s">
        <v>384</v>
      </c>
      <c r="J606" s="23" t="str">
        <f t="shared" si="42"/>
        <v>Potomac | Missoula</v>
      </c>
      <c r="K606" s="33">
        <v>1193</v>
      </c>
      <c r="L606" s="27" t="s">
        <v>2461</v>
      </c>
      <c r="M606" s="27" t="s">
        <v>27</v>
      </c>
      <c r="N606" s="27" t="s">
        <v>408</v>
      </c>
      <c r="O606" s="23" t="str">
        <f t="shared" si="40"/>
        <v>Spiritwood Lake | Stutsman</v>
      </c>
      <c r="P606" s="33">
        <v>1705</v>
      </c>
      <c r="Q606" s="27" t="s">
        <v>2111</v>
      </c>
      <c r="R606" s="27" t="s">
        <v>3192</v>
      </c>
      <c r="S606" s="27" t="s">
        <v>421</v>
      </c>
      <c r="T606" s="23" t="str">
        <f t="shared" si="41"/>
        <v>Potato Creek | Jackson</v>
      </c>
    </row>
    <row r="607" spans="1:20" s="23" customFormat="1">
      <c r="A607" s="33">
        <v>188</v>
      </c>
      <c r="B607" s="27" t="s">
        <v>1866</v>
      </c>
      <c r="C607" s="27" t="s">
        <v>3186</v>
      </c>
      <c r="D607" s="27" t="s">
        <v>339</v>
      </c>
      <c r="E607" s="23" t="str">
        <f t="shared" si="39"/>
        <v>Parlin | Gunnison</v>
      </c>
      <c r="F607" s="33">
        <v>1168</v>
      </c>
      <c r="G607" s="27" t="s">
        <v>20</v>
      </c>
      <c r="H607" s="27" t="s">
        <v>3069</v>
      </c>
      <c r="I607" s="27" t="s">
        <v>384</v>
      </c>
      <c r="J607" s="23" t="str">
        <f t="shared" si="42"/>
        <v>Powderville | Powder River</v>
      </c>
      <c r="K607" s="33">
        <v>1628</v>
      </c>
      <c r="L607" s="27" t="s">
        <v>2661</v>
      </c>
      <c r="M607" s="27" t="s">
        <v>102</v>
      </c>
      <c r="N607" s="27" t="s">
        <v>408</v>
      </c>
      <c r="O607" s="23" t="str">
        <f t="shared" si="40"/>
        <v>Spring Brook | Williams</v>
      </c>
      <c r="P607" s="33">
        <v>1801</v>
      </c>
      <c r="Q607" s="27" t="s">
        <v>2649</v>
      </c>
      <c r="R607" s="27" t="s">
        <v>137</v>
      </c>
      <c r="S607" s="27" t="s">
        <v>421</v>
      </c>
      <c r="T607" s="23" t="str">
        <f t="shared" si="41"/>
        <v>Prairie City | Perkins</v>
      </c>
    </row>
    <row r="608" spans="1:20" s="23" customFormat="1">
      <c r="A608" s="33">
        <v>178</v>
      </c>
      <c r="B608" s="27" t="s">
        <v>1813</v>
      </c>
      <c r="C608" s="27" t="s">
        <v>3184</v>
      </c>
      <c r="D608" s="27" t="s">
        <v>339</v>
      </c>
      <c r="E608" s="23" t="str">
        <f t="shared" si="39"/>
        <v>Parshall | Grand</v>
      </c>
      <c r="F608" s="33">
        <v>1089</v>
      </c>
      <c r="G608" s="27" t="s">
        <v>2761</v>
      </c>
      <c r="H608" s="27" t="s">
        <v>3080</v>
      </c>
      <c r="I608" s="27" t="s">
        <v>384</v>
      </c>
      <c r="J608" s="23" t="str">
        <f t="shared" si="42"/>
        <v>Power | Teton</v>
      </c>
      <c r="K608" s="33">
        <v>1629</v>
      </c>
      <c r="L608" s="27" t="s">
        <v>2665</v>
      </c>
      <c r="M608" s="27" t="s">
        <v>102</v>
      </c>
      <c r="N608" s="27" t="s">
        <v>408</v>
      </c>
      <c r="O608" s="23" t="str">
        <f t="shared" si="40"/>
        <v>Springbrook | Williams</v>
      </c>
      <c r="P608" s="33">
        <v>1764</v>
      </c>
      <c r="Q608" s="27" t="s">
        <v>2220</v>
      </c>
      <c r="R608" s="27" t="s">
        <v>3199</v>
      </c>
      <c r="S608" s="27" t="s">
        <v>421</v>
      </c>
      <c r="T608" s="23" t="str">
        <f t="shared" si="41"/>
        <v>Prairie Village | Lake</v>
      </c>
    </row>
    <row r="609" spans="1:20" s="23" customFormat="1">
      <c r="A609" s="33">
        <v>577</v>
      </c>
      <c r="B609" s="27" t="s">
        <v>1055</v>
      </c>
      <c r="C609" s="27" t="s">
        <v>3147</v>
      </c>
      <c r="D609" s="27" t="s">
        <v>339</v>
      </c>
      <c r="E609" s="23" t="str">
        <f t="shared" si="39"/>
        <v>Peaceful Valley | Boulder</v>
      </c>
      <c r="F609" s="33">
        <v>703</v>
      </c>
      <c r="G609" s="27" t="s">
        <v>2390</v>
      </c>
      <c r="H609" s="27" t="s">
        <v>3224</v>
      </c>
      <c r="I609" s="27" t="s">
        <v>384</v>
      </c>
      <c r="J609" s="23" t="str">
        <f t="shared" si="42"/>
        <v>Pray | Park</v>
      </c>
      <c r="K609" s="33">
        <v>1316</v>
      </c>
      <c r="L609" s="27" t="s">
        <v>1877</v>
      </c>
      <c r="M609" s="27" t="s">
        <v>46</v>
      </c>
      <c r="N609" s="27" t="s">
        <v>408</v>
      </c>
      <c r="O609" s="23" t="str">
        <f t="shared" si="40"/>
        <v>Stanton | Mercer</v>
      </c>
      <c r="P609" s="33">
        <v>2142</v>
      </c>
      <c r="Q609" s="27" t="s">
        <v>2327</v>
      </c>
      <c r="R609" s="27" t="s">
        <v>206</v>
      </c>
      <c r="S609" s="27" t="s">
        <v>421</v>
      </c>
      <c r="T609" s="23" t="str">
        <f t="shared" si="41"/>
        <v>Presho | Lyman</v>
      </c>
    </row>
    <row r="610" spans="1:20" s="23" customFormat="1">
      <c r="A610" s="33">
        <v>578</v>
      </c>
      <c r="B610" s="27" t="s">
        <v>2814</v>
      </c>
      <c r="C610" s="27" t="s">
        <v>3049</v>
      </c>
      <c r="D610" s="27" t="s">
        <v>339</v>
      </c>
      <c r="E610" s="23" t="str">
        <f t="shared" si="39"/>
        <v>Peckham | Weld</v>
      </c>
      <c r="F610" s="33">
        <v>1019</v>
      </c>
      <c r="G610" s="27" t="s">
        <v>2025</v>
      </c>
      <c r="H610" s="27" t="s">
        <v>3199</v>
      </c>
      <c r="I610" s="27" t="s">
        <v>384</v>
      </c>
      <c r="J610" s="23" t="str">
        <f t="shared" si="42"/>
        <v>Proctor | Lake</v>
      </c>
      <c r="K610" s="33">
        <v>1607</v>
      </c>
      <c r="L610" s="27" t="s">
        <v>2190</v>
      </c>
      <c r="M610" s="27" t="s">
        <v>99</v>
      </c>
      <c r="N610" s="27" t="s">
        <v>408</v>
      </c>
      <c r="O610" s="23" t="str">
        <f t="shared" si="40"/>
        <v>Starkweather | Ramsey</v>
      </c>
      <c r="P610" s="33">
        <v>2180</v>
      </c>
      <c r="Q610" s="27" t="s">
        <v>1408</v>
      </c>
      <c r="R610" s="27" t="s">
        <v>3162</v>
      </c>
      <c r="S610" s="27" t="s">
        <v>421</v>
      </c>
      <c r="T610" s="23" t="str">
        <f t="shared" si="41"/>
        <v>Pringle | Custer</v>
      </c>
    </row>
    <row r="611" spans="1:20" s="23" customFormat="1">
      <c r="A611" s="33">
        <v>579</v>
      </c>
      <c r="B611" s="27" t="s">
        <v>2349</v>
      </c>
      <c r="C611" s="27" t="s">
        <v>3207</v>
      </c>
      <c r="D611" s="27" t="s">
        <v>339</v>
      </c>
      <c r="E611" s="23" t="str">
        <f t="shared" si="39"/>
        <v>Peetz | Logan</v>
      </c>
      <c r="F611" s="33">
        <v>866</v>
      </c>
      <c r="G611" s="27" t="s">
        <v>815</v>
      </c>
      <c r="H611" s="27" t="s">
        <v>3014</v>
      </c>
      <c r="I611" s="27" t="s">
        <v>384</v>
      </c>
      <c r="J611" s="23" t="str">
        <f t="shared" si="42"/>
        <v>Pryor | Big Horn</v>
      </c>
      <c r="K611" s="33">
        <v>1545</v>
      </c>
      <c r="L611" s="27" t="s">
        <v>25</v>
      </c>
      <c r="M611" s="27" t="s">
        <v>48</v>
      </c>
      <c r="N611" s="27" t="s">
        <v>408</v>
      </c>
      <c r="O611" s="23" t="str">
        <f t="shared" si="40"/>
        <v>Steele | Kidder</v>
      </c>
      <c r="P611" s="33">
        <v>2038</v>
      </c>
      <c r="Q611" s="27" t="s">
        <v>186</v>
      </c>
      <c r="R611" s="27" t="s">
        <v>185</v>
      </c>
      <c r="S611" s="27" t="s">
        <v>421</v>
      </c>
      <c r="T611" s="23" t="str">
        <f t="shared" si="41"/>
        <v>Provo | Fall River</v>
      </c>
    </row>
    <row r="612" spans="1:20" s="23" customFormat="1">
      <c r="A612" s="33">
        <v>158</v>
      </c>
      <c r="B612" s="27" t="s">
        <v>1712</v>
      </c>
      <c r="C612" s="27" t="s">
        <v>2992</v>
      </c>
      <c r="D612" s="27" t="s">
        <v>339</v>
      </c>
      <c r="E612" s="23" t="str">
        <f t="shared" si="39"/>
        <v>Penrose | Fremont</v>
      </c>
      <c r="F612" s="33">
        <v>796</v>
      </c>
      <c r="G612" s="27" t="s">
        <v>819</v>
      </c>
      <c r="H612" s="27" t="s">
        <v>3014</v>
      </c>
      <c r="I612" s="27" t="s">
        <v>384</v>
      </c>
      <c r="J612" s="23" t="str">
        <f t="shared" si="42"/>
        <v>Quietus | Big Horn</v>
      </c>
      <c r="K612" s="33">
        <v>1407</v>
      </c>
      <c r="L612" s="27" t="s">
        <v>2363</v>
      </c>
      <c r="M612" s="27" t="s">
        <v>64</v>
      </c>
      <c r="N612" s="27" t="s">
        <v>408</v>
      </c>
      <c r="O612" s="23" t="str">
        <f t="shared" si="40"/>
        <v>Stirum | Sargent</v>
      </c>
      <c r="P612" s="33">
        <v>2006</v>
      </c>
      <c r="Q612" s="27" t="s">
        <v>1032</v>
      </c>
      <c r="R612" s="27" t="s">
        <v>177</v>
      </c>
      <c r="S612" s="27" t="s">
        <v>421</v>
      </c>
      <c r="T612" s="23" t="str">
        <f t="shared" si="41"/>
        <v>Pukwana | Brule</v>
      </c>
    </row>
    <row r="613" spans="1:20" s="23" customFormat="1">
      <c r="A613" s="33">
        <v>145</v>
      </c>
      <c r="B613" s="27" t="s">
        <v>1618</v>
      </c>
      <c r="C613" s="27" t="s">
        <v>3176</v>
      </c>
      <c r="D613" s="27" t="s">
        <v>339</v>
      </c>
      <c r="E613" s="23" t="str">
        <f t="shared" si="39"/>
        <v>Peyton | El Paso</v>
      </c>
      <c r="F613" s="33">
        <v>813</v>
      </c>
      <c r="G613" s="27" t="s">
        <v>906</v>
      </c>
      <c r="H613" s="27" t="s">
        <v>3344</v>
      </c>
      <c r="I613" s="27" t="s">
        <v>384</v>
      </c>
      <c r="J613" s="23" t="str">
        <f t="shared" si="42"/>
        <v>Radersburg | Broadwater</v>
      </c>
      <c r="K613" s="33">
        <v>1490</v>
      </c>
      <c r="L613" s="27" t="s">
        <v>767</v>
      </c>
      <c r="M613" s="27" t="s">
        <v>80</v>
      </c>
      <c r="N613" s="27" t="s">
        <v>408</v>
      </c>
      <c r="O613" s="23" t="str">
        <f t="shared" si="40"/>
        <v>Strasburg | Emmons</v>
      </c>
      <c r="P613" s="33">
        <v>1722</v>
      </c>
      <c r="Q613" s="27" t="s">
        <v>123</v>
      </c>
      <c r="R613" s="27" t="s">
        <v>124</v>
      </c>
      <c r="S613" s="27" t="s">
        <v>421</v>
      </c>
      <c r="T613" s="23" t="str">
        <f t="shared" si="41"/>
        <v>Pumpkin Center | Minnehaha</v>
      </c>
    </row>
    <row r="614" spans="1:20" s="23" customFormat="1">
      <c r="A614" s="33">
        <v>429</v>
      </c>
      <c r="B614" s="27" t="s">
        <v>2656</v>
      </c>
      <c r="C614" s="27" t="s">
        <v>3236</v>
      </c>
      <c r="D614" s="27" t="s">
        <v>339</v>
      </c>
      <c r="E614" s="23" t="str">
        <f t="shared" si="39"/>
        <v>Phippsburg | Routt</v>
      </c>
      <c r="F614" s="33">
        <v>1072</v>
      </c>
      <c r="G614" s="27" t="s">
        <v>5</v>
      </c>
      <c r="H614" s="27" t="s">
        <v>6</v>
      </c>
      <c r="I614" s="27" t="s">
        <v>384</v>
      </c>
      <c r="J614" s="23" t="str">
        <f t="shared" si="42"/>
        <v>Rapelje | Stillwater</v>
      </c>
      <c r="K614" s="33">
        <v>1408</v>
      </c>
      <c r="L614" s="27" t="s">
        <v>2366</v>
      </c>
      <c r="M614" s="27" t="s">
        <v>64</v>
      </c>
      <c r="N614" s="27" t="s">
        <v>408</v>
      </c>
      <c r="O614" s="23" t="str">
        <f t="shared" si="40"/>
        <v>Straubville | Sargent</v>
      </c>
      <c r="P614" s="33">
        <v>1990</v>
      </c>
      <c r="Q614" s="27" t="s">
        <v>976</v>
      </c>
      <c r="R614" s="27" t="s">
        <v>147</v>
      </c>
      <c r="S614" s="27" t="s">
        <v>421</v>
      </c>
      <c r="T614" s="23" t="str">
        <f t="shared" si="41"/>
        <v>Putney | Brown</v>
      </c>
    </row>
    <row r="615" spans="1:20" s="23" customFormat="1">
      <c r="A615" s="33">
        <v>498</v>
      </c>
      <c r="B615" s="27" t="s">
        <v>3252</v>
      </c>
      <c r="C615" s="27" t="s">
        <v>3049</v>
      </c>
      <c r="D615" s="27" t="s">
        <v>339</v>
      </c>
      <c r="E615" s="23" t="str">
        <f t="shared" si="39"/>
        <v>Pierce | Weld</v>
      </c>
      <c r="F615" s="33">
        <v>1023</v>
      </c>
      <c r="G615" s="27" t="s">
        <v>3332</v>
      </c>
      <c r="H615" s="27" t="s">
        <v>3199</v>
      </c>
      <c r="I615" s="27" t="s">
        <v>384</v>
      </c>
      <c r="J615" s="23" t="str">
        <f t="shared" si="42"/>
        <v>Ravalli | Lake</v>
      </c>
      <c r="K615" s="33">
        <v>1194</v>
      </c>
      <c r="L615" s="27" t="s">
        <v>2463</v>
      </c>
      <c r="M615" s="27" t="s">
        <v>27</v>
      </c>
      <c r="N615" s="27" t="s">
        <v>408</v>
      </c>
      <c r="O615" s="23" t="str">
        <f t="shared" si="40"/>
        <v>Streeter | Stutsman</v>
      </c>
      <c r="P615" s="33">
        <v>1788</v>
      </c>
      <c r="Q615" s="27" t="s">
        <v>2611</v>
      </c>
      <c r="R615" s="27" t="s">
        <v>133</v>
      </c>
      <c r="S615" s="27" t="s">
        <v>421</v>
      </c>
      <c r="T615" s="23" t="str">
        <f t="shared" si="41"/>
        <v>Quinn | Pennington</v>
      </c>
    </row>
    <row r="616" spans="1:20" s="23" customFormat="1">
      <c r="A616" s="33">
        <v>216</v>
      </c>
      <c r="B616" s="27" t="s">
        <v>2064</v>
      </c>
      <c r="C616" s="27" t="s">
        <v>3194</v>
      </c>
      <c r="D616" s="27" t="s">
        <v>339</v>
      </c>
      <c r="E616" s="23" t="str">
        <f t="shared" si="39"/>
        <v>Pine | Jefferson</v>
      </c>
      <c r="F616" s="33">
        <v>1058</v>
      </c>
      <c r="G616" s="27" t="s">
        <v>1206</v>
      </c>
      <c r="H616" s="27" t="s">
        <v>3074</v>
      </c>
      <c r="I616" s="27" t="s">
        <v>384</v>
      </c>
      <c r="J616" s="23" t="str">
        <f t="shared" si="42"/>
        <v>Raymond | Sheridan</v>
      </c>
      <c r="K616" s="33">
        <v>1242</v>
      </c>
      <c r="L616" s="27" t="s">
        <v>2600</v>
      </c>
      <c r="M616" s="27" t="s">
        <v>3261</v>
      </c>
      <c r="N616" s="27" t="s">
        <v>408</v>
      </c>
      <c r="O616" s="23" t="str">
        <f t="shared" si="40"/>
        <v>Surrey | Ward</v>
      </c>
      <c r="P616" s="33">
        <v>1647</v>
      </c>
      <c r="Q616" s="27" t="s">
        <v>105</v>
      </c>
      <c r="R616" s="27" t="s">
        <v>106</v>
      </c>
      <c r="S616" s="27" t="s">
        <v>421</v>
      </c>
      <c r="T616" s="23" t="str">
        <f t="shared" si="41"/>
        <v>Ralph | Harding</v>
      </c>
    </row>
    <row r="617" spans="1:20" s="23" customFormat="1">
      <c r="A617" s="33">
        <v>52</v>
      </c>
      <c r="B617" s="27" t="s">
        <v>1059</v>
      </c>
      <c r="C617" s="27" t="s">
        <v>3147</v>
      </c>
      <c r="D617" s="27" t="s">
        <v>339</v>
      </c>
      <c r="E617" s="23" t="str">
        <f t="shared" si="39"/>
        <v>Pinecliffe | Boulder</v>
      </c>
      <c r="F617" s="33">
        <v>1004</v>
      </c>
      <c r="G617" s="27" t="s">
        <v>3363</v>
      </c>
      <c r="H617" s="27" t="s">
        <v>3364</v>
      </c>
      <c r="I617" s="27" t="s">
        <v>384</v>
      </c>
      <c r="J617" s="23" t="str">
        <f t="shared" si="42"/>
        <v>Raynesford | Judith Basin</v>
      </c>
      <c r="K617" s="33">
        <v>1537</v>
      </c>
      <c r="L617" s="27" t="s">
        <v>1556</v>
      </c>
      <c r="M617" s="27" t="s">
        <v>87</v>
      </c>
      <c r="N617" s="27" t="s">
        <v>408</v>
      </c>
      <c r="O617" s="23" t="str">
        <f t="shared" si="40"/>
        <v>Sutton | Griggs</v>
      </c>
      <c r="P617" s="33">
        <v>1760</v>
      </c>
      <c r="Q617" s="27" t="s">
        <v>2224</v>
      </c>
      <c r="R617" s="27" t="s">
        <v>3199</v>
      </c>
      <c r="S617" s="27" t="s">
        <v>421</v>
      </c>
      <c r="T617" s="23" t="str">
        <f t="shared" si="41"/>
        <v>Ramona | Lake</v>
      </c>
    </row>
    <row r="618" spans="1:20" s="23" customFormat="1">
      <c r="A618" s="33">
        <v>189</v>
      </c>
      <c r="B618" s="27" t="s">
        <v>3187</v>
      </c>
      <c r="C618" s="27" t="s">
        <v>3186</v>
      </c>
      <c r="D618" s="27" t="s">
        <v>339</v>
      </c>
      <c r="E618" s="23" t="str">
        <f t="shared" si="39"/>
        <v>Pitkin | Gunnison</v>
      </c>
      <c r="F618" s="33">
        <v>827</v>
      </c>
      <c r="G618" s="27" t="s">
        <v>970</v>
      </c>
      <c r="H618" s="27" t="s">
        <v>3055</v>
      </c>
      <c r="I618" s="27" t="s">
        <v>384</v>
      </c>
      <c r="J618" s="23" t="str">
        <f t="shared" si="42"/>
        <v>Red Lodge | Carbon</v>
      </c>
      <c r="K618" s="33">
        <v>1253</v>
      </c>
      <c r="L618" s="27" t="s">
        <v>2633</v>
      </c>
      <c r="M618" s="27" t="s">
        <v>33</v>
      </c>
      <c r="N618" s="27" t="s">
        <v>408</v>
      </c>
      <c r="O618" s="23" t="str">
        <f t="shared" si="40"/>
        <v>Sykeston | Wells</v>
      </c>
      <c r="P618" s="33">
        <v>3082</v>
      </c>
      <c r="Q618" s="27" t="s">
        <v>634</v>
      </c>
      <c r="R618" s="27" t="s">
        <v>115</v>
      </c>
      <c r="S618" s="27" t="s">
        <v>421</v>
      </c>
      <c r="T618" s="23" t="str">
        <f t="shared" si="41"/>
        <v>Rapid City | Meade</v>
      </c>
    </row>
    <row r="619" spans="1:20" s="23" customFormat="1">
      <c r="A619" s="33">
        <v>446</v>
      </c>
      <c r="B619" s="27" t="s">
        <v>2693</v>
      </c>
      <c r="C619" s="27" t="s">
        <v>3241</v>
      </c>
      <c r="D619" s="27" t="s">
        <v>339</v>
      </c>
      <c r="E619" s="23" t="str">
        <f t="shared" si="39"/>
        <v>Placerville | San Miguel</v>
      </c>
      <c r="F619" s="33">
        <v>1060</v>
      </c>
      <c r="G619" s="27" t="s">
        <v>1752</v>
      </c>
      <c r="H619" s="27" t="s">
        <v>3074</v>
      </c>
      <c r="I619" s="27" t="s">
        <v>384</v>
      </c>
      <c r="J619" s="23" t="str">
        <f t="shared" si="42"/>
        <v>Redstone | Sheridan</v>
      </c>
      <c r="K619" s="33">
        <v>1243</v>
      </c>
      <c r="L619" s="27" t="s">
        <v>2603</v>
      </c>
      <c r="M619" s="27" t="s">
        <v>3261</v>
      </c>
      <c r="N619" s="27" t="s">
        <v>408</v>
      </c>
      <c r="O619" s="23" t="str">
        <f t="shared" si="40"/>
        <v>Tagus | Ward</v>
      </c>
      <c r="P619" s="33">
        <v>1779</v>
      </c>
      <c r="Q619" s="27" t="s">
        <v>634</v>
      </c>
      <c r="R619" s="27" t="s">
        <v>133</v>
      </c>
      <c r="S619" s="27" t="s">
        <v>421</v>
      </c>
      <c r="T619" s="23" t="str">
        <f t="shared" si="41"/>
        <v>Rapid City | Pennington</v>
      </c>
    </row>
    <row r="620" spans="1:20" s="23" customFormat="1">
      <c r="A620" s="33">
        <v>3202</v>
      </c>
      <c r="B620" s="27" t="s">
        <v>1220</v>
      </c>
      <c r="C620" s="27" t="s">
        <v>3157</v>
      </c>
      <c r="D620" s="27" t="s">
        <v>339</v>
      </c>
      <c r="E620" s="23" t="str">
        <f t="shared" si="39"/>
        <v>Platoro | Conejos</v>
      </c>
      <c r="F620" s="33">
        <v>1074</v>
      </c>
      <c r="G620" s="27" t="s">
        <v>2738</v>
      </c>
      <c r="H620" s="27" t="s">
        <v>6</v>
      </c>
      <c r="I620" s="27" t="s">
        <v>384</v>
      </c>
      <c r="J620" s="23" t="str">
        <f t="shared" si="42"/>
        <v>Reedpoint | Stillwater</v>
      </c>
      <c r="K620" s="33">
        <v>1546</v>
      </c>
      <c r="L620" s="27" t="s">
        <v>1600</v>
      </c>
      <c r="M620" s="27" t="s">
        <v>48</v>
      </c>
      <c r="N620" s="27" t="s">
        <v>408</v>
      </c>
      <c r="O620" s="23" t="str">
        <f t="shared" si="40"/>
        <v>Tappen | Kidder</v>
      </c>
      <c r="P620" s="33">
        <v>2051</v>
      </c>
      <c r="Q620" s="27" t="s">
        <v>1301</v>
      </c>
      <c r="R620" s="27" t="s">
        <v>188</v>
      </c>
      <c r="S620" s="27" t="s">
        <v>421</v>
      </c>
      <c r="T620" s="23" t="str">
        <f t="shared" si="41"/>
        <v>Rauville | Codington</v>
      </c>
    </row>
    <row r="621" spans="1:20" s="23" customFormat="1">
      <c r="A621" s="33">
        <v>580</v>
      </c>
      <c r="B621" s="27" t="s">
        <v>2816</v>
      </c>
      <c r="C621" s="27" t="s">
        <v>3049</v>
      </c>
      <c r="D621" s="27" t="s">
        <v>339</v>
      </c>
      <c r="E621" s="23" t="str">
        <f t="shared" si="39"/>
        <v>Platteville | Weld</v>
      </c>
      <c r="F621" s="33">
        <v>723</v>
      </c>
      <c r="G621" s="27" t="s">
        <v>2433</v>
      </c>
      <c r="H621" s="27" t="s">
        <v>3227</v>
      </c>
      <c r="I621" s="27" t="s">
        <v>384</v>
      </c>
      <c r="J621" s="23" t="str">
        <f t="shared" si="42"/>
        <v>Regina | Phillips</v>
      </c>
      <c r="K621" s="33">
        <v>1179</v>
      </c>
      <c r="L621" s="27" t="s">
        <v>2421</v>
      </c>
      <c r="M621" s="27" t="s">
        <v>23</v>
      </c>
      <c r="N621" s="27" t="s">
        <v>408</v>
      </c>
      <c r="O621" s="23" t="str">
        <f t="shared" si="40"/>
        <v>Taylor | Stark</v>
      </c>
      <c r="P621" s="33">
        <v>2068</v>
      </c>
      <c r="Q621" s="27" t="s">
        <v>1169</v>
      </c>
      <c r="R621" s="27" t="s">
        <v>192</v>
      </c>
      <c r="S621" s="27" t="s">
        <v>421</v>
      </c>
      <c r="T621" s="23" t="str">
        <f t="shared" si="41"/>
        <v>Ravinia | Charles Mix</v>
      </c>
    </row>
    <row r="622" spans="1:20" s="23" customFormat="1">
      <c r="A622" s="33">
        <v>581</v>
      </c>
      <c r="B622" s="27" t="s">
        <v>2069</v>
      </c>
      <c r="C622" s="27" t="s">
        <v>3194</v>
      </c>
      <c r="D622" s="27" t="s">
        <v>339</v>
      </c>
      <c r="E622" s="23" t="str">
        <f t="shared" si="39"/>
        <v>Pleasant View | Jefferson</v>
      </c>
      <c r="F622" s="33">
        <v>1066</v>
      </c>
      <c r="G622" s="27" t="s">
        <v>2708</v>
      </c>
      <c r="H622" s="27" t="s">
        <v>3074</v>
      </c>
      <c r="I622" s="27" t="s">
        <v>384</v>
      </c>
      <c r="J622" s="23" t="str">
        <f t="shared" si="42"/>
        <v>Reserve | Sheridan</v>
      </c>
      <c r="K622" s="33">
        <v>1525</v>
      </c>
      <c r="L622" s="27" t="s">
        <v>1275</v>
      </c>
      <c r="M622" s="27" t="s">
        <v>84</v>
      </c>
      <c r="N622" s="27" t="s">
        <v>408</v>
      </c>
      <c r="O622" s="23" t="str">
        <f t="shared" si="40"/>
        <v>Thompson | Grand Forks</v>
      </c>
      <c r="P622" s="33">
        <v>1915</v>
      </c>
      <c r="Q622" s="27" t="s">
        <v>1206</v>
      </c>
      <c r="R622" s="27" t="s">
        <v>3235</v>
      </c>
      <c r="S622" s="27" t="s">
        <v>421</v>
      </c>
      <c r="T622" s="23" t="str">
        <f t="shared" si="41"/>
        <v>Raymond | Clark</v>
      </c>
    </row>
    <row r="623" spans="1:20" s="23" customFormat="1">
      <c r="A623" s="33">
        <v>340</v>
      </c>
      <c r="B623" s="27" t="s">
        <v>2069</v>
      </c>
      <c r="C623" s="27" t="s">
        <v>3002</v>
      </c>
      <c r="D623" s="27" t="s">
        <v>339</v>
      </c>
      <c r="E623" s="23" t="str">
        <f t="shared" si="39"/>
        <v>Pleasant View | Montezuma</v>
      </c>
      <c r="F623" s="33">
        <v>633</v>
      </c>
      <c r="G623" s="27" t="s">
        <v>2159</v>
      </c>
      <c r="H623" s="27" t="s">
        <v>3205</v>
      </c>
      <c r="I623" s="27" t="s">
        <v>384</v>
      </c>
      <c r="J623" s="23" t="str">
        <f t="shared" si="42"/>
        <v>Rexford | Lincoln</v>
      </c>
      <c r="K623" s="33">
        <v>1452</v>
      </c>
      <c r="L623" s="27" t="s">
        <v>868</v>
      </c>
      <c r="M623" s="27" t="s">
        <v>34</v>
      </c>
      <c r="N623" s="27" t="s">
        <v>408</v>
      </c>
      <c r="O623" s="23" t="str">
        <f t="shared" si="40"/>
        <v>Tokio | Benson</v>
      </c>
      <c r="P623" s="33">
        <v>1904</v>
      </c>
      <c r="Q623" s="27" t="s">
        <v>2872</v>
      </c>
      <c r="R623" s="27" t="s">
        <v>161</v>
      </c>
      <c r="S623" s="27" t="s">
        <v>421</v>
      </c>
      <c r="T623" s="23" t="str">
        <f t="shared" si="41"/>
        <v>Red Elm | Ziebach</v>
      </c>
    </row>
    <row r="624" spans="1:20" s="23" customFormat="1">
      <c r="A624" s="33">
        <v>60</v>
      </c>
      <c r="B624" s="27" t="s">
        <v>1120</v>
      </c>
      <c r="C624" s="27" t="s">
        <v>3150</v>
      </c>
      <c r="D624" s="27" t="s">
        <v>339</v>
      </c>
      <c r="E624" s="23" t="str">
        <f t="shared" si="39"/>
        <v>Poncha Springs | Chaffee</v>
      </c>
      <c r="F624" s="33">
        <v>886</v>
      </c>
      <c r="G624" s="27" t="s">
        <v>1331</v>
      </c>
      <c r="H624" s="27" t="s">
        <v>3280</v>
      </c>
      <c r="I624" s="27" t="s">
        <v>384</v>
      </c>
      <c r="J624" s="23" t="str">
        <f t="shared" si="42"/>
        <v>Richey | Dawson</v>
      </c>
      <c r="K624" s="33">
        <v>1619</v>
      </c>
      <c r="L624" s="27" t="s">
        <v>2238</v>
      </c>
      <c r="M624" s="27" t="s">
        <v>61</v>
      </c>
      <c r="N624" s="27" t="s">
        <v>408</v>
      </c>
      <c r="O624" s="23" t="str">
        <f t="shared" si="40"/>
        <v>Tolley | Ransom</v>
      </c>
      <c r="P624" s="33">
        <v>1675</v>
      </c>
      <c r="Q624" s="27" t="s">
        <v>2442</v>
      </c>
      <c r="R624" s="27" t="s">
        <v>115</v>
      </c>
      <c r="S624" s="27" t="s">
        <v>421</v>
      </c>
      <c r="T624" s="23" t="str">
        <f t="shared" si="41"/>
        <v>Red Owl | Meade</v>
      </c>
    </row>
    <row r="625" spans="1:20" s="23" customFormat="1">
      <c r="A625" s="33">
        <v>582</v>
      </c>
      <c r="B625" s="27" t="s">
        <v>1876</v>
      </c>
      <c r="C625" s="27" t="s">
        <v>3186</v>
      </c>
      <c r="D625" s="27" t="s">
        <v>339</v>
      </c>
      <c r="E625" s="23" t="str">
        <f t="shared" si="39"/>
        <v>Powderhorn | Gunnison</v>
      </c>
      <c r="F625" s="33">
        <v>1169</v>
      </c>
      <c r="G625" s="27" t="s">
        <v>3067</v>
      </c>
      <c r="H625" s="27" t="s">
        <v>3028</v>
      </c>
      <c r="I625" s="27" t="s">
        <v>384</v>
      </c>
      <c r="J625" s="23" t="str">
        <f t="shared" si="42"/>
        <v>Richland | Valley</v>
      </c>
      <c r="K625" s="33">
        <v>1645</v>
      </c>
      <c r="L625" s="27" t="s">
        <v>2238</v>
      </c>
      <c r="M625" s="27" t="s">
        <v>104</v>
      </c>
      <c r="N625" s="27" t="s">
        <v>408</v>
      </c>
      <c r="O625" s="23" t="str">
        <f t="shared" si="40"/>
        <v>Tolley | Renville</v>
      </c>
      <c r="P625" s="33">
        <v>1902</v>
      </c>
      <c r="Q625" s="27" t="s">
        <v>2873</v>
      </c>
      <c r="R625" s="27" t="s">
        <v>161</v>
      </c>
      <c r="S625" s="27" t="s">
        <v>421</v>
      </c>
      <c r="T625" s="23" t="str">
        <f t="shared" si="41"/>
        <v>Red Scaffold | Ziebach</v>
      </c>
    </row>
    <row r="626" spans="1:20" s="23" customFormat="1">
      <c r="A626" s="33">
        <v>26</v>
      </c>
      <c r="B626" s="27" t="s">
        <v>905</v>
      </c>
      <c r="C626" s="27" t="s">
        <v>3140</v>
      </c>
      <c r="D626" s="27" t="s">
        <v>339</v>
      </c>
      <c r="E626" s="23" t="str">
        <f t="shared" si="39"/>
        <v>Pritchett | Baca</v>
      </c>
      <c r="F626" s="33">
        <v>835</v>
      </c>
      <c r="G626" s="27" t="s">
        <v>1031</v>
      </c>
      <c r="H626" s="27" t="s">
        <v>3347</v>
      </c>
      <c r="I626" s="27" t="s">
        <v>384</v>
      </c>
      <c r="J626" s="23" t="str">
        <f t="shared" si="42"/>
        <v>Ridge | Carter</v>
      </c>
      <c r="K626" s="33">
        <v>1567</v>
      </c>
      <c r="L626" s="27" t="s">
        <v>2034</v>
      </c>
      <c r="M626" s="27" t="s">
        <v>93</v>
      </c>
      <c r="N626" s="27" t="s">
        <v>408</v>
      </c>
      <c r="O626" s="23" t="str">
        <f t="shared" si="40"/>
        <v>Tolna | Nelson</v>
      </c>
      <c r="P626" s="33">
        <v>1834</v>
      </c>
      <c r="Q626" s="27" t="s">
        <v>2729</v>
      </c>
      <c r="R626" s="27" t="s">
        <v>141</v>
      </c>
      <c r="S626" s="27" t="s">
        <v>421</v>
      </c>
      <c r="T626" s="23" t="str">
        <f t="shared" si="41"/>
        <v>Red Shirt | Shannon</v>
      </c>
    </row>
    <row r="627" spans="1:20" s="23" customFormat="1">
      <c r="A627" s="33">
        <v>414</v>
      </c>
      <c r="B627" s="27" t="s">
        <v>3232</v>
      </c>
      <c r="C627" s="27" t="s">
        <v>3232</v>
      </c>
      <c r="D627" s="27" t="s">
        <v>339</v>
      </c>
      <c r="E627" s="23" t="str">
        <f t="shared" si="39"/>
        <v>Pueblo | Pueblo</v>
      </c>
      <c r="F627" s="33">
        <v>767</v>
      </c>
      <c r="G627" s="27" t="s">
        <v>2567</v>
      </c>
      <c r="H627" s="27" t="s">
        <v>3067</v>
      </c>
      <c r="I627" s="27" t="s">
        <v>384</v>
      </c>
      <c r="J627" s="23" t="str">
        <f t="shared" si="42"/>
        <v>Ridgelawn | Richland</v>
      </c>
      <c r="K627" s="33">
        <v>1439</v>
      </c>
      <c r="L627" s="27" t="s">
        <v>790</v>
      </c>
      <c r="M627" s="27" t="s">
        <v>70</v>
      </c>
      <c r="N627" s="27" t="s">
        <v>408</v>
      </c>
      <c r="O627" s="23" t="str">
        <f t="shared" si="40"/>
        <v>Tower City | Barnes</v>
      </c>
      <c r="P627" s="33">
        <v>1840</v>
      </c>
      <c r="Q627" s="27" t="s">
        <v>2753</v>
      </c>
      <c r="R627" s="27" t="s">
        <v>143</v>
      </c>
      <c r="S627" s="27" t="s">
        <v>421</v>
      </c>
      <c r="T627" s="23" t="str">
        <f t="shared" si="41"/>
        <v>Redfield | Spink</v>
      </c>
    </row>
    <row r="628" spans="1:20" s="23" customFormat="1">
      <c r="A628" s="33">
        <v>415</v>
      </c>
      <c r="B628" s="27" t="s">
        <v>2616</v>
      </c>
      <c r="C628" s="27" t="s">
        <v>3232</v>
      </c>
      <c r="D628" s="27" t="s">
        <v>339</v>
      </c>
      <c r="E628" s="23" t="str">
        <f t="shared" si="39"/>
        <v>Pueblo West | Pueblo</v>
      </c>
      <c r="F628" s="33">
        <v>612</v>
      </c>
      <c r="G628" s="27" t="s">
        <v>2095</v>
      </c>
      <c r="H628" s="27" t="s">
        <v>3263</v>
      </c>
      <c r="I628" s="27" t="s">
        <v>384</v>
      </c>
      <c r="J628" s="23" t="str">
        <f t="shared" si="42"/>
        <v>Rimini | Lewis and Clark</v>
      </c>
      <c r="K628" s="33">
        <v>1300</v>
      </c>
      <c r="L628" s="27" t="s">
        <v>790</v>
      </c>
      <c r="M628" s="27" t="s">
        <v>41</v>
      </c>
      <c r="N628" s="27" t="s">
        <v>408</v>
      </c>
      <c r="O628" s="23" t="str">
        <f t="shared" si="40"/>
        <v>Tower City | Cass</v>
      </c>
      <c r="P628" s="33">
        <v>2153</v>
      </c>
      <c r="Q628" s="27" t="s">
        <v>1969</v>
      </c>
      <c r="R628" s="27" t="s">
        <v>106</v>
      </c>
      <c r="S628" s="27" t="s">
        <v>421</v>
      </c>
      <c r="T628" s="23" t="str">
        <f t="shared" si="41"/>
        <v>Redig | Harding</v>
      </c>
    </row>
    <row r="629" spans="1:20" s="23" customFormat="1">
      <c r="A629" s="33">
        <v>500</v>
      </c>
      <c r="B629" s="27" t="s">
        <v>2818</v>
      </c>
      <c r="C629" s="27" t="s">
        <v>3049</v>
      </c>
      <c r="D629" s="27" t="s">
        <v>339</v>
      </c>
      <c r="E629" s="23" t="str">
        <f t="shared" si="39"/>
        <v>Purcell | Weld</v>
      </c>
      <c r="F629" s="33">
        <v>656</v>
      </c>
      <c r="G629" s="27" t="s">
        <v>2272</v>
      </c>
      <c r="H629" s="27" t="s">
        <v>3271</v>
      </c>
      <c r="I629" s="27" t="s">
        <v>384</v>
      </c>
      <c r="J629" s="23" t="str">
        <f t="shared" si="42"/>
        <v>Ringling | Meagher</v>
      </c>
      <c r="K629" s="33">
        <v>1342</v>
      </c>
      <c r="L629" s="27" t="s">
        <v>3196</v>
      </c>
      <c r="M629" s="27" t="s">
        <v>53</v>
      </c>
      <c r="N629" s="27" t="s">
        <v>408</v>
      </c>
      <c r="O629" s="23" t="str">
        <f t="shared" si="40"/>
        <v>Towner | McHenry</v>
      </c>
      <c r="P629" s="33">
        <v>2136</v>
      </c>
      <c r="Q629" s="27" t="s">
        <v>1902</v>
      </c>
      <c r="R629" s="27" t="s">
        <v>204</v>
      </c>
      <c r="S629" s="27" t="s">
        <v>421</v>
      </c>
      <c r="T629" s="23" t="str">
        <f t="shared" si="41"/>
        <v>Ree Heights | Hand</v>
      </c>
    </row>
    <row r="630" spans="1:20" s="23" customFormat="1">
      <c r="A630" s="33">
        <v>146</v>
      </c>
      <c r="B630" s="27" t="s">
        <v>1623</v>
      </c>
      <c r="C630" s="27" t="s">
        <v>3176</v>
      </c>
      <c r="D630" s="27" t="s">
        <v>339</v>
      </c>
      <c r="E630" s="23" t="str">
        <f t="shared" si="39"/>
        <v>Ramah | El Paso</v>
      </c>
      <c r="F630" s="33">
        <v>1170</v>
      </c>
      <c r="G630" s="27" t="s">
        <v>21</v>
      </c>
      <c r="H630" s="27" t="s">
        <v>3055</v>
      </c>
      <c r="I630" s="27" t="s">
        <v>384</v>
      </c>
      <c r="J630" s="23" t="str">
        <f t="shared" si="42"/>
        <v>Roberts | Carbon</v>
      </c>
      <c r="K630" s="33">
        <v>1513</v>
      </c>
      <c r="L630" s="27" t="s">
        <v>1442</v>
      </c>
      <c r="M630" s="27" t="s">
        <v>3359</v>
      </c>
      <c r="N630" s="27" t="s">
        <v>408</v>
      </c>
      <c r="O630" s="23" t="str">
        <f t="shared" si="40"/>
        <v>Trotters | Golden Valley</v>
      </c>
      <c r="P630" s="33">
        <v>2145</v>
      </c>
      <c r="Q630" s="27" t="s">
        <v>1801</v>
      </c>
      <c r="R630" s="27" t="s">
        <v>206</v>
      </c>
      <c r="S630" s="27" t="s">
        <v>421</v>
      </c>
      <c r="T630" s="23" t="str">
        <f t="shared" si="41"/>
        <v>Reliance | Lyman</v>
      </c>
    </row>
    <row r="631" spans="1:20" s="23" customFormat="1">
      <c r="A631" s="33">
        <v>202</v>
      </c>
      <c r="B631" s="27" t="s">
        <v>1934</v>
      </c>
      <c r="C631" s="27" t="s">
        <v>3192</v>
      </c>
      <c r="D631" s="27" t="s">
        <v>339</v>
      </c>
      <c r="E631" s="23" t="str">
        <f t="shared" si="39"/>
        <v>Rand | Jackson</v>
      </c>
      <c r="F631" s="33">
        <v>1171</v>
      </c>
      <c r="G631" s="27" t="s">
        <v>1805</v>
      </c>
      <c r="H631" s="27" t="s">
        <v>2885</v>
      </c>
      <c r="I631" s="27" t="s">
        <v>384</v>
      </c>
      <c r="J631" s="23" t="str">
        <f t="shared" si="42"/>
        <v>Rock Springs | Rosebud</v>
      </c>
      <c r="K631" s="33">
        <v>1552</v>
      </c>
      <c r="L631" s="27" t="s">
        <v>1826</v>
      </c>
      <c r="M631" s="27" t="s">
        <v>3043</v>
      </c>
      <c r="N631" s="27" t="s">
        <v>408</v>
      </c>
      <c r="O631" s="23" t="str">
        <f t="shared" si="40"/>
        <v>Turtle Lake | McLean</v>
      </c>
      <c r="P631" s="33">
        <v>1728</v>
      </c>
      <c r="Q631" s="27" t="s">
        <v>2543</v>
      </c>
      <c r="R631" s="27" t="s">
        <v>124</v>
      </c>
      <c r="S631" s="27" t="s">
        <v>421</v>
      </c>
      <c r="T631" s="23" t="str">
        <f t="shared" si="41"/>
        <v>Renner | Minnehaha</v>
      </c>
    </row>
    <row r="632" spans="1:20" s="23" customFormat="1">
      <c r="A632" s="33">
        <v>420</v>
      </c>
      <c r="B632" s="27" t="s">
        <v>2625</v>
      </c>
      <c r="C632" s="27" t="s">
        <v>3052</v>
      </c>
      <c r="D632" s="27" t="s">
        <v>339</v>
      </c>
      <c r="E632" s="23" t="str">
        <f t="shared" si="39"/>
        <v>Rangely | Rio Blanco</v>
      </c>
      <c r="F632" s="33">
        <v>1069</v>
      </c>
      <c r="G632" s="27" t="s">
        <v>2719</v>
      </c>
      <c r="H632" s="27" t="s">
        <v>3276</v>
      </c>
      <c r="I632" s="27" t="s">
        <v>384</v>
      </c>
      <c r="J632" s="23" t="str">
        <f t="shared" si="42"/>
        <v>Rocker | Silver Bow</v>
      </c>
      <c r="K632" s="33">
        <v>1318</v>
      </c>
      <c r="L632" s="27" t="s">
        <v>47</v>
      </c>
      <c r="M632" s="27" t="s">
        <v>48</v>
      </c>
      <c r="N632" s="27" t="s">
        <v>408</v>
      </c>
      <c r="O632" s="23" t="str">
        <f t="shared" si="40"/>
        <v>Tuttle | Kidder</v>
      </c>
      <c r="P632" s="33">
        <v>2155</v>
      </c>
      <c r="Q632" s="27" t="s">
        <v>1974</v>
      </c>
      <c r="R632" s="27" t="s">
        <v>106</v>
      </c>
      <c r="S632" s="27" t="s">
        <v>421</v>
      </c>
      <c r="T632" s="23" t="str">
        <f t="shared" si="41"/>
        <v>Reva | Harding</v>
      </c>
    </row>
    <row r="633" spans="1:20" s="23" customFormat="1">
      <c r="A633" s="33">
        <v>501</v>
      </c>
      <c r="B633" s="27" t="s">
        <v>2821</v>
      </c>
      <c r="C633" s="27" t="s">
        <v>3049</v>
      </c>
      <c r="D633" s="27" t="s">
        <v>339</v>
      </c>
      <c r="E633" s="23" t="str">
        <f t="shared" si="39"/>
        <v>Raymer | Weld</v>
      </c>
      <c r="F633" s="33">
        <v>823</v>
      </c>
      <c r="G633" s="27" t="s">
        <v>978</v>
      </c>
      <c r="H633" s="27" t="s">
        <v>3055</v>
      </c>
      <c r="I633" s="27" t="s">
        <v>384</v>
      </c>
      <c r="J633" s="23" t="str">
        <f t="shared" si="42"/>
        <v>Rockvale | Carbon</v>
      </c>
      <c r="K633" s="33">
        <v>1553</v>
      </c>
      <c r="L633" s="27" t="s">
        <v>1830</v>
      </c>
      <c r="M633" s="27" t="s">
        <v>3043</v>
      </c>
      <c r="N633" s="27" t="s">
        <v>408</v>
      </c>
      <c r="O633" s="23" t="str">
        <f t="shared" si="40"/>
        <v>Underwood | McLean</v>
      </c>
      <c r="P633" s="33">
        <v>2073</v>
      </c>
      <c r="Q633" s="27" t="s">
        <v>1762</v>
      </c>
      <c r="R633" s="27" t="s">
        <v>3225</v>
      </c>
      <c r="S633" s="27" t="s">
        <v>421</v>
      </c>
      <c r="T633" s="23" t="str">
        <f t="shared" si="41"/>
        <v>Revillo | Grant</v>
      </c>
    </row>
    <row r="634" spans="1:20" s="23" customFormat="1">
      <c r="A634" s="33">
        <v>262</v>
      </c>
      <c r="B634" s="27" t="s">
        <v>2231</v>
      </c>
      <c r="C634" s="27" t="s">
        <v>3201</v>
      </c>
      <c r="D634" s="27" t="s">
        <v>339</v>
      </c>
      <c r="E634" s="23" t="str">
        <f t="shared" si="39"/>
        <v>Red Feather Lakes | Larimer</v>
      </c>
      <c r="F634" s="33">
        <v>1174</v>
      </c>
      <c r="G634" s="27" t="s">
        <v>1867</v>
      </c>
      <c r="H634" s="27" t="s">
        <v>3352</v>
      </c>
      <c r="I634" s="27" t="s">
        <v>384</v>
      </c>
      <c r="J634" s="23" t="str">
        <f t="shared" si="42"/>
        <v>Rocky Boy | Hill</v>
      </c>
      <c r="K634" s="33">
        <v>1470</v>
      </c>
      <c r="L634" s="27" t="s">
        <v>3260</v>
      </c>
      <c r="M634" s="27" t="s">
        <v>45</v>
      </c>
      <c r="N634" s="27" t="s">
        <v>408</v>
      </c>
      <c r="O634" s="23" t="str">
        <f t="shared" si="40"/>
        <v>Union | Cavalier</v>
      </c>
      <c r="P634" s="33">
        <v>1880</v>
      </c>
      <c r="Q634" s="27" t="s">
        <v>3067</v>
      </c>
      <c r="R634" s="27" t="s">
        <v>3260</v>
      </c>
      <c r="S634" s="27" t="s">
        <v>421</v>
      </c>
      <c r="T634" s="23" t="str">
        <f t="shared" si="41"/>
        <v>Richland | Union</v>
      </c>
    </row>
    <row r="635" spans="1:20" s="23" customFormat="1">
      <c r="A635" s="33">
        <v>196</v>
      </c>
      <c r="B635" s="27" t="s">
        <v>1918</v>
      </c>
      <c r="C635" s="27" t="s">
        <v>3047</v>
      </c>
      <c r="D635" s="27" t="s">
        <v>339</v>
      </c>
      <c r="E635" s="23" t="str">
        <f t="shared" si="39"/>
        <v>Red Wing | Huerfano</v>
      </c>
      <c r="F635" s="33">
        <v>1020</v>
      </c>
      <c r="G635" s="27" t="s">
        <v>2033</v>
      </c>
      <c r="H635" s="27" t="s">
        <v>3199</v>
      </c>
      <c r="I635" s="27" t="s">
        <v>384</v>
      </c>
      <c r="J635" s="23" t="str">
        <f t="shared" si="42"/>
        <v>Rollins | Lake</v>
      </c>
      <c r="K635" s="33">
        <v>1343</v>
      </c>
      <c r="L635" s="27" t="s">
        <v>1718</v>
      </c>
      <c r="M635" s="27" t="s">
        <v>53</v>
      </c>
      <c r="N635" s="27" t="s">
        <v>408</v>
      </c>
      <c r="O635" s="23" t="str">
        <f t="shared" si="40"/>
        <v>Upham | McHenry</v>
      </c>
      <c r="P635" s="33">
        <v>2162</v>
      </c>
      <c r="Q635" s="27" t="s">
        <v>1567</v>
      </c>
      <c r="R635" s="27" t="s">
        <v>3087</v>
      </c>
      <c r="S635" s="27" t="s">
        <v>421</v>
      </c>
      <c r="T635" s="23" t="str">
        <f t="shared" si="41"/>
        <v>Ridgeview | Dewey</v>
      </c>
    </row>
    <row r="636" spans="1:20" s="23" customFormat="1">
      <c r="A636" s="33">
        <v>583</v>
      </c>
      <c r="B636" s="27" t="s">
        <v>1536</v>
      </c>
      <c r="C636" s="27" t="s">
        <v>3171</v>
      </c>
      <c r="D636" s="27" t="s">
        <v>339</v>
      </c>
      <c r="E636" s="23" t="str">
        <f t="shared" si="39"/>
        <v>Redcliff | Eagle</v>
      </c>
      <c r="F636" s="33">
        <v>621</v>
      </c>
      <c r="G636" s="27" t="s">
        <v>2100</v>
      </c>
      <c r="H636" s="27" t="s">
        <v>3263</v>
      </c>
      <c r="I636" s="27" t="s">
        <v>384</v>
      </c>
      <c r="J636" s="23" t="str">
        <f t="shared" si="42"/>
        <v>Ronan | Lewis and Clark</v>
      </c>
      <c r="K636" s="33">
        <v>1440</v>
      </c>
      <c r="L636" s="27" t="s">
        <v>796</v>
      </c>
      <c r="M636" s="27" t="s">
        <v>70</v>
      </c>
      <c r="N636" s="27" t="s">
        <v>408</v>
      </c>
      <c r="O636" s="23" t="str">
        <f t="shared" si="40"/>
        <v>Valley City | Barnes</v>
      </c>
      <c r="P636" s="33">
        <v>2150</v>
      </c>
      <c r="Q636" s="27" t="s">
        <v>817</v>
      </c>
      <c r="R636" s="27" t="s">
        <v>208</v>
      </c>
      <c r="S636" s="27" t="s">
        <v>421</v>
      </c>
      <c r="T636" s="23" t="str">
        <f t="shared" si="41"/>
        <v>Riverside | Hanson</v>
      </c>
    </row>
    <row r="637" spans="1:20" s="23" customFormat="1">
      <c r="A637" s="33">
        <v>2922</v>
      </c>
      <c r="B637" s="27" t="s">
        <v>1752</v>
      </c>
      <c r="C637" s="27" t="s">
        <v>3072</v>
      </c>
      <c r="D637" s="27" t="s">
        <v>339</v>
      </c>
      <c r="E637" s="23" t="str">
        <f t="shared" si="39"/>
        <v>Redstone | Garfield</v>
      </c>
      <c r="F637" s="33">
        <v>826</v>
      </c>
      <c r="G637" s="27" t="s">
        <v>982</v>
      </c>
      <c r="H637" s="27" t="s">
        <v>3055</v>
      </c>
      <c r="I637" s="27" t="s">
        <v>384</v>
      </c>
      <c r="J637" s="23" t="str">
        <f t="shared" si="42"/>
        <v>Roscoe | Carbon</v>
      </c>
      <c r="K637" s="33">
        <v>1344</v>
      </c>
      <c r="L637" s="27" t="s">
        <v>1724</v>
      </c>
      <c r="M637" s="27" t="s">
        <v>53</v>
      </c>
      <c r="N637" s="27" t="s">
        <v>408</v>
      </c>
      <c r="O637" s="23" t="str">
        <f t="shared" si="40"/>
        <v>Velva | McHenry</v>
      </c>
      <c r="P637" s="33">
        <v>1784</v>
      </c>
      <c r="Q637" s="27" t="s">
        <v>2615</v>
      </c>
      <c r="R637" s="27" t="s">
        <v>133</v>
      </c>
      <c r="S637" s="27" t="s">
        <v>421</v>
      </c>
      <c r="T637" s="23" t="str">
        <f t="shared" si="41"/>
        <v>Rochford | Pennington</v>
      </c>
    </row>
    <row r="638" spans="1:20" s="23" customFormat="1">
      <c r="A638" s="33">
        <v>352</v>
      </c>
      <c r="B638" s="27" t="s">
        <v>2460</v>
      </c>
      <c r="C638" s="27" t="s">
        <v>3217</v>
      </c>
      <c r="D638" s="27" t="s">
        <v>339</v>
      </c>
      <c r="E638" s="23" t="str">
        <f t="shared" si="39"/>
        <v>Redvale | Montrose</v>
      </c>
      <c r="F638" s="33">
        <v>1033</v>
      </c>
      <c r="G638" s="27" t="s">
        <v>2885</v>
      </c>
      <c r="H638" s="27" t="s">
        <v>2885</v>
      </c>
      <c r="I638" s="27" t="s">
        <v>384</v>
      </c>
      <c r="J638" s="23" t="str">
        <f t="shared" si="42"/>
        <v>Rosebud | Rosebud</v>
      </c>
      <c r="K638" s="33">
        <v>1349</v>
      </c>
      <c r="L638" s="27" t="s">
        <v>1750</v>
      </c>
      <c r="M638" s="27" t="s">
        <v>56</v>
      </c>
      <c r="N638" s="27" t="s">
        <v>408</v>
      </c>
      <c r="O638" s="23" t="str">
        <f t="shared" si="40"/>
        <v>Venturia | McIntosh</v>
      </c>
      <c r="P638" s="33">
        <v>1780</v>
      </c>
      <c r="Q638" s="27" t="s">
        <v>2619</v>
      </c>
      <c r="R638" s="27" t="s">
        <v>133</v>
      </c>
      <c r="S638" s="27" t="s">
        <v>421</v>
      </c>
      <c r="T638" s="23" t="str">
        <f t="shared" si="41"/>
        <v>Rockerville | Pennington</v>
      </c>
    </row>
    <row r="639" spans="1:20" s="23" customFormat="1">
      <c r="A639" s="33">
        <v>111</v>
      </c>
      <c r="B639" s="27" t="s">
        <v>1407</v>
      </c>
      <c r="C639" s="27" t="s">
        <v>3167</v>
      </c>
      <c r="D639" s="27" t="s">
        <v>339</v>
      </c>
      <c r="E639" s="23" t="str">
        <f t="shared" si="39"/>
        <v>Rico | Dolores</v>
      </c>
      <c r="F639" s="33">
        <v>912</v>
      </c>
      <c r="G639" s="27" t="s">
        <v>1456</v>
      </c>
      <c r="H639" s="27" t="s">
        <v>3282</v>
      </c>
      <c r="I639" s="27" t="s">
        <v>384</v>
      </c>
      <c r="J639" s="23" t="str">
        <f t="shared" si="42"/>
        <v>Ross Fork | Fergus</v>
      </c>
      <c r="K639" s="33">
        <v>1329</v>
      </c>
      <c r="L639" s="27" t="s">
        <v>1195</v>
      </c>
      <c r="M639" s="27" t="s">
        <v>50</v>
      </c>
      <c r="N639" s="27" t="s">
        <v>408</v>
      </c>
      <c r="O639" s="23" t="str">
        <f t="shared" si="40"/>
        <v>Verona | LaMoure</v>
      </c>
      <c r="P639" s="33">
        <v>2054</v>
      </c>
      <c r="Q639" s="27" t="s">
        <v>1715</v>
      </c>
      <c r="R639" s="27" t="s">
        <v>190</v>
      </c>
      <c r="S639" s="27" t="s">
        <v>421</v>
      </c>
      <c r="T639" s="23" t="str">
        <f t="shared" si="41"/>
        <v>Rockham | Faulk</v>
      </c>
    </row>
    <row r="640" spans="1:20" s="23" customFormat="1">
      <c r="A640" s="33">
        <v>373</v>
      </c>
      <c r="B640" s="27" t="s">
        <v>2511</v>
      </c>
      <c r="C640" s="27" t="s">
        <v>3222</v>
      </c>
      <c r="D640" s="27" t="s">
        <v>339</v>
      </c>
      <c r="E640" s="23" t="str">
        <f t="shared" si="39"/>
        <v>Ridgway | Ouray</v>
      </c>
      <c r="F640" s="33">
        <v>969</v>
      </c>
      <c r="G640" s="27" t="s">
        <v>3358</v>
      </c>
      <c r="H640" s="27" t="s">
        <v>3359</v>
      </c>
      <c r="I640" s="27" t="s">
        <v>384</v>
      </c>
      <c r="J640" s="23" t="str">
        <f t="shared" si="42"/>
        <v>Rothiemay | Golden Valley</v>
      </c>
      <c r="K640" s="33">
        <v>1345</v>
      </c>
      <c r="L640" s="27" t="s">
        <v>1728</v>
      </c>
      <c r="M640" s="27" t="s">
        <v>53</v>
      </c>
      <c r="N640" s="27" t="s">
        <v>408</v>
      </c>
      <c r="O640" s="23" t="str">
        <f t="shared" si="40"/>
        <v>Voltaire | McHenry</v>
      </c>
      <c r="P640" s="33">
        <v>2026</v>
      </c>
      <c r="Q640" s="27" t="s">
        <v>982</v>
      </c>
      <c r="R640" s="27" t="s">
        <v>181</v>
      </c>
      <c r="S640" s="27" t="s">
        <v>421</v>
      </c>
      <c r="T640" s="23" t="str">
        <f t="shared" si="41"/>
        <v>Roscoe | Edmunds</v>
      </c>
    </row>
    <row r="641" spans="1:20" s="23" customFormat="1">
      <c r="A641" s="33">
        <v>165</v>
      </c>
      <c r="B641" s="27" t="s">
        <v>553</v>
      </c>
      <c r="C641" s="27" t="s">
        <v>3072</v>
      </c>
      <c r="D641" s="27" t="s">
        <v>339</v>
      </c>
      <c r="E641" s="23" t="str">
        <f t="shared" si="39"/>
        <v>Rifle | Garfield</v>
      </c>
      <c r="F641" s="33">
        <v>696</v>
      </c>
      <c r="G641" s="27" t="s">
        <v>595</v>
      </c>
      <c r="H641" s="27" t="s">
        <v>3065</v>
      </c>
      <c r="I641" s="27" t="s">
        <v>384</v>
      </c>
      <c r="J641" s="23" t="str">
        <f t="shared" si="42"/>
        <v>Roundup | Musselshell</v>
      </c>
      <c r="K641" s="33">
        <v>1229</v>
      </c>
      <c r="L641" s="27" t="s">
        <v>2565</v>
      </c>
      <c r="M641" s="27" t="s">
        <v>3142</v>
      </c>
      <c r="N641" s="27" t="s">
        <v>408</v>
      </c>
      <c r="O641" s="23" t="str">
        <f t="shared" si="40"/>
        <v>Voss | Walsh</v>
      </c>
      <c r="P641" s="33">
        <v>1858</v>
      </c>
      <c r="Q641" s="27" t="s">
        <v>2885</v>
      </c>
      <c r="R641" s="27" t="s">
        <v>153</v>
      </c>
      <c r="S641" s="27" t="s">
        <v>421</v>
      </c>
      <c r="T641" s="23" t="str">
        <f t="shared" si="41"/>
        <v>Rosebud | Todd</v>
      </c>
    </row>
    <row r="642" spans="1:20" s="23" customFormat="1">
      <c r="A642" s="33">
        <v>584</v>
      </c>
      <c r="B642" s="27" t="s">
        <v>817</v>
      </c>
      <c r="C642" s="27" t="s">
        <v>3147</v>
      </c>
      <c r="D642" s="27" t="s">
        <v>339</v>
      </c>
      <c r="E642" s="23" t="str">
        <f t="shared" si="39"/>
        <v>Riverside | Boulder</v>
      </c>
      <c r="F642" s="33">
        <v>908</v>
      </c>
      <c r="G642" s="27" t="s">
        <v>1460</v>
      </c>
      <c r="H642" s="27" t="s">
        <v>3282</v>
      </c>
      <c r="I642" s="27" t="s">
        <v>384</v>
      </c>
      <c r="J642" s="23" t="str">
        <f t="shared" si="42"/>
        <v>Roy | Fergus</v>
      </c>
      <c r="K642" s="33">
        <v>1387</v>
      </c>
      <c r="L642" s="27" t="s">
        <v>2310</v>
      </c>
      <c r="M642" s="27" t="s">
        <v>3067</v>
      </c>
      <c r="N642" s="27" t="s">
        <v>408</v>
      </c>
      <c r="O642" s="23" t="str">
        <f t="shared" si="40"/>
        <v>Wahpeton | Richland</v>
      </c>
      <c r="P642" s="33">
        <v>1822</v>
      </c>
      <c r="Q642" s="27" t="s">
        <v>2695</v>
      </c>
      <c r="R642" s="27" t="s">
        <v>21</v>
      </c>
      <c r="S642" s="27" t="s">
        <v>421</v>
      </c>
      <c r="T642" s="23" t="str">
        <f t="shared" si="41"/>
        <v>Rosholt | Roberts</v>
      </c>
    </row>
    <row r="643" spans="1:20" s="23" customFormat="1">
      <c r="A643" s="33">
        <v>2918</v>
      </c>
      <c r="B643" s="27" t="s">
        <v>978</v>
      </c>
      <c r="C643" s="27" t="s">
        <v>2992</v>
      </c>
      <c r="D643" s="27" t="s">
        <v>339</v>
      </c>
      <c r="E643" s="23" t="str">
        <f t="shared" si="39"/>
        <v>Rockvale | Fremont</v>
      </c>
      <c r="F643" s="33">
        <v>991</v>
      </c>
      <c r="G643" s="27" t="s">
        <v>1872</v>
      </c>
      <c r="H643" s="27" t="s">
        <v>3352</v>
      </c>
      <c r="I643" s="27" t="s">
        <v>384</v>
      </c>
      <c r="J643" s="23" t="str">
        <f t="shared" si="42"/>
        <v>Rudyard | Hill</v>
      </c>
      <c r="K643" s="33">
        <v>1388</v>
      </c>
      <c r="L643" s="27" t="s">
        <v>973</v>
      </c>
      <c r="M643" s="27" t="s">
        <v>3067</v>
      </c>
      <c r="N643" s="27" t="s">
        <v>408</v>
      </c>
      <c r="O643" s="23" t="str">
        <f t="shared" si="40"/>
        <v>Walcott | Richland</v>
      </c>
      <c r="P643" s="33">
        <v>1981</v>
      </c>
      <c r="Q643" s="27" t="s">
        <v>1472</v>
      </c>
      <c r="R643" s="27" t="s">
        <v>173</v>
      </c>
      <c r="S643" s="27" t="s">
        <v>421</v>
      </c>
      <c r="T643" s="23" t="str">
        <f t="shared" si="41"/>
        <v>Roslyn | Day</v>
      </c>
    </row>
    <row r="644" spans="1:20" s="23" customFormat="1">
      <c r="A644" s="33">
        <v>369</v>
      </c>
      <c r="B644" s="27" t="s">
        <v>2501</v>
      </c>
      <c r="C644" s="27" t="s">
        <v>3221</v>
      </c>
      <c r="D644" s="27" t="s">
        <v>339</v>
      </c>
      <c r="E644" s="23" t="str">
        <f t="shared" si="39"/>
        <v>Rocky Ford | Otero</v>
      </c>
      <c r="F644" s="33">
        <v>974</v>
      </c>
      <c r="G644" s="27" t="s">
        <v>1765</v>
      </c>
      <c r="H644" s="27" t="s">
        <v>3359</v>
      </c>
      <c r="I644" s="27" t="s">
        <v>384</v>
      </c>
      <c r="J644" s="23" t="str">
        <f t="shared" si="42"/>
        <v>Ryegate | Golden Valley</v>
      </c>
      <c r="K644" s="33">
        <v>1471</v>
      </c>
      <c r="L644" s="27" t="s">
        <v>1292</v>
      </c>
      <c r="M644" s="27" t="s">
        <v>45</v>
      </c>
      <c r="N644" s="27" t="s">
        <v>408</v>
      </c>
      <c r="O644" s="23" t="str">
        <f t="shared" si="40"/>
        <v>Wales | Cavalier</v>
      </c>
      <c r="P644" s="33">
        <v>1713</v>
      </c>
      <c r="Q644" s="27" t="s">
        <v>2493</v>
      </c>
      <c r="R644" s="27" t="s">
        <v>3323</v>
      </c>
      <c r="S644" s="27" t="s">
        <v>421</v>
      </c>
      <c r="T644" s="23" t="str">
        <f t="shared" si="41"/>
        <v>Roswell | Miner</v>
      </c>
    </row>
    <row r="645" spans="1:20" s="23" customFormat="1">
      <c r="A645" s="33">
        <v>503</v>
      </c>
      <c r="B645" s="27" t="s">
        <v>2824</v>
      </c>
      <c r="C645" s="27" t="s">
        <v>3049</v>
      </c>
      <c r="D645" s="27" t="s">
        <v>339</v>
      </c>
      <c r="E645" s="23" t="str">
        <f t="shared" si="39"/>
        <v>Roggen | Weld</v>
      </c>
      <c r="F645" s="33">
        <v>722</v>
      </c>
      <c r="G645" s="27" t="s">
        <v>2436</v>
      </c>
      <c r="H645" s="27" t="s">
        <v>3227</v>
      </c>
      <c r="I645" s="27" t="s">
        <v>384</v>
      </c>
      <c r="J645" s="23" t="str">
        <f t="shared" si="42"/>
        <v>Saco | Phillips</v>
      </c>
      <c r="K645" s="33">
        <v>1587</v>
      </c>
      <c r="L645" s="27" t="s">
        <v>2113</v>
      </c>
      <c r="M645" s="27" t="s">
        <v>96</v>
      </c>
      <c r="N645" s="27" t="s">
        <v>408</v>
      </c>
      <c r="O645" s="23" t="str">
        <f t="shared" si="40"/>
        <v>Walhalla | Pembina</v>
      </c>
      <c r="P645" s="33">
        <v>2183</v>
      </c>
      <c r="Q645" s="27" t="s">
        <v>2547</v>
      </c>
      <c r="R645" s="27" t="s">
        <v>124</v>
      </c>
      <c r="S645" s="27" t="s">
        <v>421</v>
      </c>
      <c r="T645" s="23" t="str">
        <f t="shared" si="41"/>
        <v>Rowena | Minnehaha</v>
      </c>
    </row>
    <row r="646" spans="1:20" s="23" customFormat="1">
      <c r="A646" s="33">
        <v>172</v>
      </c>
      <c r="B646" s="27" t="s">
        <v>1780</v>
      </c>
      <c r="C646" s="27" t="s">
        <v>3182</v>
      </c>
      <c r="D646" s="27" t="s">
        <v>339</v>
      </c>
      <c r="E646" s="23" t="str">
        <f t="shared" si="39"/>
        <v>Rollinsville | Gilpin</v>
      </c>
      <c r="F646" s="33">
        <v>661</v>
      </c>
      <c r="G646" s="27" t="s">
        <v>2303</v>
      </c>
      <c r="H646" s="27" t="s">
        <v>3212</v>
      </c>
      <c r="I646" s="27" t="s">
        <v>384</v>
      </c>
      <c r="J646" s="23" t="str">
        <f t="shared" si="42"/>
        <v>Saltese | Mineral</v>
      </c>
      <c r="K646" s="33">
        <v>1538</v>
      </c>
      <c r="L646" s="27" t="s">
        <v>1562</v>
      </c>
      <c r="M646" s="27" t="s">
        <v>87</v>
      </c>
      <c r="N646" s="27" t="s">
        <v>408</v>
      </c>
      <c r="O646" s="23" t="str">
        <f t="shared" si="40"/>
        <v>Walum | Griggs</v>
      </c>
      <c r="P646" s="33">
        <v>2035</v>
      </c>
      <c r="Q646" s="27" t="s">
        <v>184</v>
      </c>
      <c r="R646" s="27" t="s">
        <v>185</v>
      </c>
      <c r="S646" s="27" t="s">
        <v>421</v>
      </c>
      <c r="T646" s="23" t="str">
        <f t="shared" si="41"/>
        <v>Rumford | Fall River</v>
      </c>
    </row>
    <row r="647" spans="1:20" s="23" customFormat="1">
      <c r="A647" s="33">
        <v>78</v>
      </c>
      <c r="B647" s="27" t="s">
        <v>1226</v>
      </c>
      <c r="C647" s="27" t="s">
        <v>3157</v>
      </c>
      <c r="D647" s="27" t="s">
        <v>339</v>
      </c>
      <c r="E647" s="23" t="str">
        <f t="shared" si="39"/>
        <v>Romeo | Conejos</v>
      </c>
      <c r="F647" s="33">
        <v>854</v>
      </c>
      <c r="G647" s="27" t="s">
        <v>1091</v>
      </c>
      <c r="H647" s="27" t="s">
        <v>3177</v>
      </c>
      <c r="I647" s="27" t="s">
        <v>384</v>
      </c>
      <c r="J647" s="23" t="str">
        <f t="shared" si="42"/>
        <v>Sand Coulee | Cascade</v>
      </c>
      <c r="K647" s="33">
        <v>1453</v>
      </c>
      <c r="L647" s="27" t="s">
        <v>871</v>
      </c>
      <c r="M647" s="27" t="s">
        <v>34</v>
      </c>
      <c r="N647" s="27" t="s">
        <v>408</v>
      </c>
      <c r="O647" s="23" t="str">
        <f t="shared" si="40"/>
        <v>Warwick | Benson</v>
      </c>
      <c r="P647" s="33">
        <v>1956</v>
      </c>
      <c r="Q647" s="27" t="s">
        <v>837</v>
      </c>
      <c r="R647" s="27" t="s">
        <v>167</v>
      </c>
      <c r="S647" s="27" t="s">
        <v>421</v>
      </c>
      <c r="T647" s="23" t="str">
        <f t="shared" si="41"/>
        <v>Running Water | Bon Homme</v>
      </c>
    </row>
    <row r="648" spans="1:20" s="23" customFormat="1">
      <c r="A648" s="33">
        <v>3207</v>
      </c>
      <c r="B648" s="27" t="s">
        <v>1761</v>
      </c>
      <c r="C648" s="27" t="s">
        <v>3072</v>
      </c>
      <c r="D648" s="27" t="s">
        <v>339</v>
      </c>
      <c r="E648" s="23" t="str">
        <f t="shared" si="39"/>
        <v>Rulison | Garfield</v>
      </c>
      <c r="F648" s="33">
        <v>956</v>
      </c>
      <c r="G648" s="27" t="s">
        <v>1688</v>
      </c>
      <c r="H648" s="27" t="s">
        <v>3072</v>
      </c>
      <c r="I648" s="27" t="s">
        <v>384</v>
      </c>
      <c r="J648" s="23" t="str">
        <f t="shared" si="42"/>
        <v>Sand Springs | Garfield</v>
      </c>
      <c r="K648" s="33">
        <v>1554</v>
      </c>
      <c r="L648" s="27" t="s">
        <v>1836</v>
      </c>
      <c r="M648" s="27" t="s">
        <v>3043</v>
      </c>
      <c r="N648" s="27" t="s">
        <v>408</v>
      </c>
      <c r="O648" s="23" t="str">
        <f t="shared" si="40"/>
        <v>Washburn | McLean</v>
      </c>
      <c r="P648" s="33">
        <v>1762</v>
      </c>
      <c r="Q648" s="27" t="s">
        <v>2229</v>
      </c>
      <c r="R648" s="27" t="s">
        <v>3199</v>
      </c>
      <c r="S648" s="27" t="s">
        <v>421</v>
      </c>
      <c r="T648" s="23" t="str">
        <f t="shared" si="41"/>
        <v>Rutland | Lake</v>
      </c>
    </row>
    <row r="649" spans="1:20" s="23" customFormat="1">
      <c r="A649" s="33">
        <v>147</v>
      </c>
      <c r="B649" s="27" t="s">
        <v>1629</v>
      </c>
      <c r="C649" s="27" t="s">
        <v>3176</v>
      </c>
      <c r="D649" s="27" t="s">
        <v>339</v>
      </c>
      <c r="E649" s="23" t="str">
        <f t="shared" si="39"/>
        <v>Rush | El Paso</v>
      </c>
      <c r="F649" s="33">
        <v>1110</v>
      </c>
      <c r="G649" s="27" t="s">
        <v>0</v>
      </c>
      <c r="H649" s="27" t="s">
        <v>16</v>
      </c>
      <c r="I649" s="27" t="s">
        <v>384</v>
      </c>
      <c r="J649" s="23" t="str">
        <f t="shared" si="42"/>
        <v>Sanders | Treasure</v>
      </c>
      <c r="K649" s="33">
        <v>1483</v>
      </c>
      <c r="L649" s="27" t="s">
        <v>1377</v>
      </c>
      <c r="M649" s="27" t="s">
        <v>3045</v>
      </c>
      <c r="N649" s="27" t="s">
        <v>408</v>
      </c>
      <c r="O649" s="23" t="str">
        <f t="shared" si="40"/>
        <v>Werner | Dunn</v>
      </c>
      <c r="P649" s="33">
        <v>1795</v>
      </c>
      <c r="Q649" s="27" t="s">
        <v>2118</v>
      </c>
      <c r="R649" s="27" t="s">
        <v>135</v>
      </c>
      <c r="S649" s="27" t="s">
        <v>421</v>
      </c>
      <c r="T649" s="23" t="str">
        <f t="shared" si="41"/>
        <v>Salem | McCook</v>
      </c>
    </row>
    <row r="650" spans="1:20" s="23" customFormat="1">
      <c r="A650" s="33">
        <v>585</v>
      </c>
      <c r="B650" s="27" t="s">
        <v>1785</v>
      </c>
      <c r="C650" s="27" t="s">
        <v>3182</v>
      </c>
      <c r="D650" s="27" t="s">
        <v>339</v>
      </c>
      <c r="E650" s="23" t="str">
        <f t="shared" si="39"/>
        <v>Russell Gulch | Gilpin</v>
      </c>
      <c r="F650" s="33">
        <v>965</v>
      </c>
      <c r="G650" s="27" t="s">
        <v>1733</v>
      </c>
      <c r="H650" s="27" t="s">
        <v>3022</v>
      </c>
      <c r="I650" s="27" t="s">
        <v>384</v>
      </c>
      <c r="J650" s="23" t="str">
        <f t="shared" si="42"/>
        <v>Santa Rita | Glacier</v>
      </c>
      <c r="K650" s="33">
        <v>1301</v>
      </c>
      <c r="L650" s="27" t="s">
        <v>1192</v>
      </c>
      <c r="M650" s="27" t="s">
        <v>41</v>
      </c>
      <c r="N650" s="27" t="s">
        <v>408</v>
      </c>
      <c r="O650" s="23" t="str">
        <f t="shared" si="40"/>
        <v>West Fargo | Cass</v>
      </c>
      <c r="P650" s="33">
        <v>1774</v>
      </c>
      <c r="Q650" s="27" t="s">
        <v>2622</v>
      </c>
      <c r="R650" s="27" t="s">
        <v>133</v>
      </c>
      <c r="S650" s="27" t="s">
        <v>421</v>
      </c>
      <c r="T650" s="23" t="str">
        <f t="shared" si="41"/>
        <v>Scenic | Pennington</v>
      </c>
    </row>
    <row r="651" spans="1:20" s="23" customFormat="1">
      <c r="A651" s="33">
        <v>263</v>
      </c>
      <c r="B651" s="27" t="s">
        <v>2236</v>
      </c>
      <c r="C651" s="27" t="s">
        <v>3201</v>
      </c>
      <c r="D651" s="27" t="s">
        <v>339</v>
      </c>
      <c r="E651" s="23" t="str">
        <f t="shared" ref="E651:E714" si="43">B651&amp;" | "&amp;C651</f>
        <v>Rustic | Larimer</v>
      </c>
      <c r="F651" s="33">
        <v>762</v>
      </c>
      <c r="G651" s="27" t="s">
        <v>2569</v>
      </c>
      <c r="H651" s="27" t="s">
        <v>3067</v>
      </c>
      <c r="I651" s="27" t="s">
        <v>384</v>
      </c>
      <c r="J651" s="23" t="str">
        <f t="shared" si="42"/>
        <v>Savage | Richland</v>
      </c>
      <c r="K651" s="33">
        <v>1555</v>
      </c>
      <c r="L651" s="27" t="s">
        <v>1841</v>
      </c>
      <c r="M651" s="27" t="s">
        <v>3043</v>
      </c>
      <c r="N651" s="27" t="s">
        <v>408</v>
      </c>
      <c r="O651" s="23" t="str">
        <f t="shared" ref="O651:O672" si="44">L651&amp;" | "&amp;M651</f>
        <v>West McLean unorg. | McLean</v>
      </c>
      <c r="P651" s="33">
        <v>1949</v>
      </c>
      <c r="Q651" s="27" t="s">
        <v>166</v>
      </c>
      <c r="R651" s="27" t="s">
        <v>167</v>
      </c>
      <c r="S651" s="27" t="s">
        <v>421</v>
      </c>
      <c r="T651" s="23" t="str">
        <f t="shared" ref="T651:T714" si="45">Q651&amp;" | "&amp;R651</f>
        <v>Scotland | Bon Homme</v>
      </c>
    </row>
    <row r="652" spans="1:20" s="23" customFormat="1">
      <c r="A652" s="33">
        <v>416</v>
      </c>
      <c r="B652" s="27" t="s">
        <v>2620</v>
      </c>
      <c r="C652" s="27" t="s">
        <v>3232</v>
      </c>
      <c r="D652" s="27" t="s">
        <v>339</v>
      </c>
      <c r="E652" s="23" t="str">
        <f t="shared" si="43"/>
        <v>Rye | Pueblo</v>
      </c>
      <c r="F652" s="33">
        <v>803</v>
      </c>
      <c r="G652" s="27" t="s">
        <v>888</v>
      </c>
      <c r="H652" s="27" t="s">
        <v>3341</v>
      </c>
      <c r="I652" s="27" t="s">
        <v>384</v>
      </c>
      <c r="J652" s="23" t="str">
        <f t="shared" ref="J652:J715" si="46">G652&amp;" | "&amp;H652</f>
        <v>Savoy | Blaine</v>
      </c>
      <c r="K652" s="33">
        <v>1510</v>
      </c>
      <c r="L652" s="27" t="s">
        <v>959</v>
      </c>
      <c r="M652" s="27" t="s">
        <v>74</v>
      </c>
      <c r="N652" s="27" t="s">
        <v>408</v>
      </c>
      <c r="O652" s="23" t="str">
        <f t="shared" si="44"/>
        <v>Westhope | Bottineau</v>
      </c>
      <c r="P652" s="33">
        <v>1887</v>
      </c>
      <c r="Q652" s="27" t="s">
        <v>2862</v>
      </c>
      <c r="R652" s="27" t="s">
        <v>158</v>
      </c>
      <c r="S652" s="27" t="s">
        <v>421</v>
      </c>
      <c r="T652" s="23" t="str">
        <f t="shared" si="45"/>
        <v>Selby | Walworth</v>
      </c>
    </row>
    <row r="653" spans="1:20" s="23" customFormat="1">
      <c r="A653" s="33">
        <v>441</v>
      </c>
      <c r="B653" s="27" t="s">
        <v>3238</v>
      </c>
      <c r="C653" s="27" t="s">
        <v>3238</v>
      </c>
      <c r="D653" s="27" t="s">
        <v>339</v>
      </c>
      <c r="E653" s="23" t="str">
        <f t="shared" si="43"/>
        <v>Saguache | Saguache</v>
      </c>
      <c r="F653" s="33">
        <v>880</v>
      </c>
      <c r="G653" s="27" t="s">
        <v>598</v>
      </c>
      <c r="H653" s="27" t="s">
        <v>3354</v>
      </c>
      <c r="I653" s="27" t="s">
        <v>384</v>
      </c>
      <c r="J653" s="23" t="str">
        <f t="shared" si="46"/>
        <v>Scobey | Daniels</v>
      </c>
      <c r="K653" s="33">
        <v>1558</v>
      </c>
      <c r="L653" s="27" t="s">
        <v>1961</v>
      </c>
      <c r="M653" s="27" t="s">
        <v>91</v>
      </c>
      <c r="N653" s="27" t="s">
        <v>408</v>
      </c>
      <c r="O653" s="23" t="str">
        <f t="shared" si="44"/>
        <v>White Earth | Mountrail</v>
      </c>
      <c r="P653" s="33">
        <v>2061</v>
      </c>
      <c r="Q653" s="27" t="s">
        <v>1719</v>
      </c>
      <c r="R653" s="27" t="s">
        <v>190</v>
      </c>
      <c r="S653" s="27" t="s">
        <v>421</v>
      </c>
      <c r="T653" s="23" t="str">
        <f t="shared" si="45"/>
        <v>Seneca | Faulk</v>
      </c>
    </row>
    <row r="654" spans="1:20" s="23" customFormat="1">
      <c r="A654" s="33">
        <v>61</v>
      </c>
      <c r="B654" s="27" t="s">
        <v>1125</v>
      </c>
      <c r="C654" s="27" t="s">
        <v>3150</v>
      </c>
      <c r="D654" s="27" t="s">
        <v>339</v>
      </c>
      <c r="E654" s="23" t="str">
        <f t="shared" si="43"/>
        <v>Salida | Chaffee</v>
      </c>
      <c r="F654" s="33">
        <v>677</v>
      </c>
      <c r="G654" s="27" t="s">
        <v>2350</v>
      </c>
      <c r="H654" s="27" t="s">
        <v>3273</v>
      </c>
      <c r="I654" s="27" t="s">
        <v>384</v>
      </c>
      <c r="J654" s="23" t="str">
        <f t="shared" si="46"/>
        <v>Seeley Lake | Missoula</v>
      </c>
      <c r="K654" s="33">
        <v>1556</v>
      </c>
      <c r="L654" s="27" t="s">
        <v>1846</v>
      </c>
      <c r="M654" s="27" t="s">
        <v>3043</v>
      </c>
      <c r="N654" s="27" t="s">
        <v>408</v>
      </c>
      <c r="O654" s="23" t="str">
        <f t="shared" si="44"/>
        <v>White Shield | McLean</v>
      </c>
      <c r="P654" s="33">
        <v>1938</v>
      </c>
      <c r="Q654" s="27" t="s">
        <v>165</v>
      </c>
      <c r="R654" s="27" t="s">
        <v>3134</v>
      </c>
      <c r="S654" s="27" t="s">
        <v>421</v>
      </c>
      <c r="T654" s="23" t="str">
        <f t="shared" si="45"/>
        <v>Sewet | Bennett</v>
      </c>
    </row>
    <row r="655" spans="1:20" s="23" customFormat="1">
      <c r="A655" s="33">
        <v>586</v>
      </c>
      <c r="B655" s="27" t="s">
        <v>1069</v>
      </c>
      <c r="C655" s="27" t="s">
        <v>3147</v>
      </c>
      <c r="D655" s="27" t="s">
        <v>339</v>
      </c>
      <c r="E655" s="23" t="str">
        <f t="shared" si="43"/>
        <v>Salina | Boulder</v>
      </c>
      <c r="F655" s="33">
        <v>1129</v>
      </c>
      <c r="G655" s="27" t="s">
        <v>2830</v>
      </c>
      <c r="H655" s="27" t="s">
        <v>18</v>
      </c>
      <c r="I655" s="27" t="s">
        <v>384</v>
      </c>
      <c r="J655" s="23" t="str">
        <f t="shared" si="46"/>
        <v>Shawmut | Wheatland</v>
      </c>
      <c r="K655" s="33">
        <v>1568</v>
      </c>
      <c r="L655" s="27" t="s">
        <v>2038</v>
      </c>
      <c r="M655" s="27" t="s">
        <v>93</v>
      </c>
      <c r="N655" s="27" t="s">
        <v>408</v>
      </c>
      <c r="O655" s="23" t="str">
        <f t="shared" si="44"/>
        <v>Whitman | Nelson</v>
      </c>
      <c r="P655" s="33">
        <v>1804</v>
      </c>
      <c r="Q655" s="27" t="s">
        <v>2652</v>
      </c>
      <c r="R655" s="27" t="s">
        <v>137</v>
      </c>
      <c r="S655" s="27" t="s">
        <v>421</v>
      </c>
      <c r="T655" s="23" t="str">
        <f t="shared" si="45"/>
        <v>Shadehill | Perkins</v>
      </c>
    </row>
    <row r="656" spans="1:20" s="23" customFormat="1">
      <c r="A656" s="33">
        <v>2899</v>
      </c>
      <c r="B656" s="27" t="s">
        <v>1232</v>
      </c>
      <c r="C656" s="27" t="s">
        <v>3157</v>
      </c>
      <c r="D656" s="27" t="s">
        <v>339</v>
      </c>
      <c r="E656" s="23" t="str">
        <f t="shared" si="43"/>
        <v>San Acacio | Conejos</v>
      </c>
      <c r="F656" s="33">
        <v>873</v>
      </c>
      <c r="G656" s="27" t="s">
        <v>1233</v>
      </c>
      <c r="H656" s="27" t="s">
        <v>3162</v>
      </c>
      <c r="I656" s="27" t="s">
        <v>384</v>
      </c>
      <c r="J656" s="23" t="str">
        <f t="shared" si="46"/>
        <v>Sheffield | Custer</v>
      </c>
      <c r="K656" s="33">
        <v>1630</v>
      </c>
      <c r="L656" s="27" t="s">
        <v>2669</v>
      </c>
      <c r="M656" s="27" t="s">
        <v>102</v>
      </c>
      <c r="N656" s="27" t="s">
        <v>408</v>
      </c>
      <c r="O656" s="23" t="str">
        <f t="shared" si="44"/>
        <v>Wildrose | Williams</v>
      </c>
      <c r="P656" s="33">
        <v>1832</v>
      </c>
      <c r="Q656" s="27" t="s">
        <v>2731</v>
      </c>
      <c r="R656" s="27" t="s">
        <v>141</v>
      </c>
      <c r="S656" s="27" t="s">
        <v>421</v>
      </c>
      <c r="T656" s="23" t="str">
        <f t="shared" si="45"/>
        <v>Sharps Corner | Shannon</v>
      </c>
    </row>
    <row r="657" spans="1:20" s="23" customFormat="1">
      <c r="A657" s="33">
        <v>87</v>
      </c>
      <c r="B657" s="27" t="s">
        <v>1291</v>
      </c>
      <c r="C657" s="27" t="s">
        <v>3159</v>
      </c>
      <c r="D657" s="27" t="s">
        <v>339</v>
      </c>
      <c r="E657" s="23" t="str">
        <f t="shared" si="43"/>
        <v>San Luis | Costilla</v>
      </c>
      <c r="F657" s="33">
        <v>1098</v>
      </c>
      <c r="G657" s="27" t="s">
        <v>13</v>
      </c>
      <c r="H657" s="27" t="s">
        <v>3063</v>
      </c>
      <c r="I657" s="27" t="s">
        <v>384</v>
      </c>
      <c r="J657" s="23" t="str">
        <f t="shared" si="46"/>
        <v>Shelby | Toole</v>
      </c>
      <c r="K657" s="33">
        <v>1631</v>
      </c>
      <c r="L657" s="27" t="s">
        <v>2670</v>
      </c>
      <c r="M657" s="27" t="s">
        <v>102</v>
      </c>
      <c r="N657" s="27" t="s">
        <v>408</v>
      </c>
      <c r="O657" s="23" t="str">
        <f t="shared" si="44"/>
        <v>Williston | Williams</v>
      </c>
      <c r="P657" s="33">
        <v>2008</v>
      </c>
      <c r="Q657" s="27" t="s">
        <v>13</v>
      </c>
      <c r="R657" s="27" t="s">
        <v>178</v>
      </c>
      <c r="S657" s="27" t="s">
        <v>421</v>
      </c>
      <c r="T657" s="23" t="str">
        <f t="shared" si="45"/>
        <v>Shelby | Buffallo</v>
      </c>
    </row>
    <row r="658" spans="1:20" s="23" customFormat="1">
      <c r="A658" s="33">
        <v>88</v>
      </c>
      <c r="B658" s="27" t="s">
        <v>1295</v>
      </c>
      <c r="C658" s="27" t="s">
        <v>3159</v>
      </c>
      <c r="D658" s="27" t="s">
        <v>339</v>
      </c>
      <c r="E658" s="23" t="str">
        <f t="shared" si="43"/>
        <v>San Pablo | Costilla</v>
      </c>
      <c r="F658" s="33">
        <v>1138</v>
      </c>
      <c r="G658" s="27" t="s">
        <v>2857</v>
      </c>
      <c r="H658" s="27" t="s">
        <v>4</v>
      </c>
      <c r="I658" s="27" t="s">
        <v>384</v>
      </c>
      <c r="J658" s="23" t="str">
        <f t="shared" si="46"/>
        <v>Shepherd | Yellowstone</v>
      </c>
      <c r="K658" s="33">
        <v>1511</v>
      </c>
      <c r="L658" s="27" t="s">
        <v>965</v>
      </c>
      <c r="M658" s="27" t="s">
        <v>74</v>
      </c>
      <c r="N658" s="27" t="s">
        <v>408</v>
      </c>
      <c r="O658" s="23" t="str">
        <f t="shared" si="44"/>
        <v>Willow City | Bottineau</v>
      </c>
      <c r="P658" s="33">
        <v>1735</v>
      </c>
      <c r="Q658" s="27" t="s">
        <v>2550</v>
      </c>
      <c r="R658" s="27" t="s">
        <v>124</v>
      </c>
      <c r="S658" s="27" t="s">
        <v>421</v>
      </c>
      <c r="T658" s="23" t="str">
        <f t="shared" si="45"/>
        <v>Sherman | Minnehaha</v>
      </c>
    </row>
    <row r="659" spans="1:20" s="23" customFormat="1">
      <c r="A659" s="33">
        <v>79</v>
      </c>
      <c r="B659" s="27" t="s">
        <v>1256</v>
      </c>
      <c r="C659" s="27" t="s">
        <v>3157</v>
      </c>
      <c r="D659" s="27" t="s">
        <v>339</v>
      </c>
      <c r="E659" s="23" t="str">
        <f t="shared" si="43"/>
        <v>Sanford | Conejos</v>
      </c>
      <c r="F659" s="33">
        <v>646</v>
      </c>
      <c r="G659" s="27" t="s">
        <v>3074</v>
      </c>
      <c r="H659" s="27" t="s">
        <v>3268</v>
      </c>
      <c r="I659" s="27" t="s">
        <v>384</v>
      </c>
      <c r="J659" s="23" t="str">
        <f t="shared" si="46"/>
        <v>Sheridan | Madison</v>
      </c>
      <c r="K659" s="33">
        <v>1273</v>
      </c>
      <c r="L659" s="27" t="s">
        <v>1056</v>
      </c>
      <c r="M659" s="27" t="s">
        <v>39</v>
      </c>
      <c r="N659" s="27" t="s">
        <v>408</v>
      </c>
      <c r="O659" s="23" t="str">
        <f t="shared" si="44"/>
        <v>Wilton | Burleigh</v>
      </c>
      <c r="P659" s="33">
        <v>2128</v>
      </c>
      <c r="Q659" s="27" t="s">
        <v>2301</v>
      </c>
      <c r="R659" s="27" t="s">
        <v>3205</v>
      </c>
      <c r="S659" s="27" t="s">
        <v>421</v>
      </c>
      <c r="T659" s="23" t="str">
        <f t="shared" si="45"/>
        <v>Shindler | Lincoln</v>
      </c>
    </row>
    <row r="660" spans="1:20" s="23" customFormat="1">
      <c r="A660" s="33">
        <v>587</v>
      </c>
      <c r="B660" s="27" t="s">
        <v>1880</v>
      </c>
      <c r="C660" s="27" t="s">
        <v>3186</v>
      </c>
      <c r="D660" s="27" t="s">
        <v>339</v>
      </c>
      <c r="E660" s="23" t="str">
        <f t="shared" si="43"/>
        <v>Sapinero | Gunnison</v>
      </c>
      <c r="F660" s="33">
        <v>1173</v>
      </c>
      <c r="G660" s="27" t="s">
        <v>1147</v>
      </c>
      <c r="H660" s="27" t="s">
        <v>3350</v>
      </c>
      <c r="I660" s="27" t="s">
        <v>384</v>
      </c>
      <c r="J660" s="23" t="str">
        <f t="shared" si="46"/>
        <v>Shonkin | Chouteau</v>
      </c>
      <c r="K660" s="33">
        <v>1557</v>
      </c>
      <c r="L660" s="27" t="s">
        <v>1056</v>
      </c>
      <c r="M660" s="27" t="s">
        <v>3043</v>
      </c>
      <c r="N660" s="27" t="s">
        <v>408</v>
      </c>
      <c r="O660" s="23" t="str">
        <f t="shared" si="44"/>
        <v>Wilton | McLean</v>
      </c>
      <c r="P660" s="33">
        <v>1783</v>
      </c>
      <c r="Q660" s="27" t="s">
        <v>2624</v>
      </c>
      <c r="R660" s="27" t="s">
        <v>133</v>
      </c>
      <c r="S660" s="27" t="s">
        <v>421</v>
      </c>
      <c r="T660" s="23" t="str">
        <f t="shared" si="45"/>
        <v>Silver City | Pennington</v>
      </c>
    </row>
    <row r="661" spans="1:20" s="23" customFormat="1">
      <c r="A661" s="33">
        <v>442</v>
      </c>
      <c r="B661" s="27" t="s">
        <v>2679</v>
      </c>
      <c r="C661" s="27" t="s">
        <v>3238</v>
      </c>
      <c r="D661" s="27" t="s">
        <v>339</v>
      </c>
      <c r="E661" s="23" t="str">
        <f t="shared" si="43"/>
        <v>Sargents | Saguache</v>
      </c>
      <c r="F661" s="33">
        <v>765</v>
      </c>
      <c r="G661" s="27" t="s">
        <v>3066</v>
      </c>
      <c r="H661" s="27" t="s">
        <v>3067</v>
      </c>
      <c r="I661" s="27" t="s">
        <v>384</v>
      </c>
      <c r="J661" s="23" t="str">
        <f t="shared" si="46"/>
        <v>Sidney | Richland</v>
      </c>
      <c r="K661" s="33">
        <v>1441</v>
      </c>
      <c r="L661" s="27" t="s">
        <v>802</v>
      </c>
      <c r="M661" s="27" t="s">
        <v>70</v>
      </c>
      <c r="N661" s="27" t="s">
        <v>408</v>
      </c>
      <c r="O661" s="23" t="str">
        <f t="shared" si="44"/>
        <v>Wimbledon | Barnes</v>
      </c>
      <c r="P661" s="33">
        <v>1962</v>
      </c>
      <c r="Q661" s="27" t="s">
        <v>170</v>
      </c>
      <c r="R661" s="27" t="s">
        <v>171</v>
      </c>
      <c r="S661" s="27" t="s">
        <v>421</v>
      </c>
      <c r="T661" s="23" t="str">
        <f t="shared" si="45"/>
        <v>Sinai | Brookings</v>
      </c>
    </row>
    <row r="662" spans="1:20" s="23" customFormat="1">
      <c r="A662" s="33">
        <v>447</v>
      </c>
      <c r="B662" s="27" t="s">
        <v>2696</v>
      </c>
      <c r="C662" s="27" t="s">
        <v>3241</v>
      </c>
      <c r="D662" s="27" t="s">
        <v>339</v>
      </c>
      <c r="E662" s="23" t="str">
        <f t="shared" si="43"/>
        <v>Sawpit | San Miguel</v>
      </c>
      <c r="F662" s="33">
        <v>822</v>
      </c>
      <c r="G662" s="27" t="s">
        <v>987</v>
      </c>
      <c r="H662" s="27" t="s">
        <v>3055</v>
      </c>
      <c r="I662" s="27" t="s">
        <v>384</v>
      </c>
      <c r="J662" s="23" t="str">
        <f t="shared" si="46"/>
        <v>Silesia | Carbon</v>
      </c>
      <c r="K662" s="33">
        <v>1274</v>
      </c>
      <c r="L662" s="27" t="s">
        <v>1061</v>
      </c>
      <c r="M662" s="27" t="s">
        <v>39</v>
      </c>
      <c r="N662" s="27" t="s">
        <v>408</v>
      </c>
      <c r="O662" s="23" t="str">
        <f t="shared" si="44"/>
        <v>Wing | Burleigh</v>
      </c>
      <c r="P662" s="33">
        <v>1883</v>
      </c>
      <c r="Q662" s="27" t="s">
        <v>2850</v>
      </c>
      <c r="R662" s="27" t="s">
        <v>3260</v>
      </c>
      <c r="S662" s="27" t="s">
        <v>421</v>
      </c>
      <c r="T662" s="23" t="str">
        <f t="shared" si="45"/>
        <v>Sioux City | Union</v>
      </c>
    </row>
    <row r="663" spans="1:20" s="23" customFormat="1">
      <c r="A663" s="33">
        <v>148</v>
      </c>
      <c r="B663" s="27" t="s">
        <v>1633</v>
      </c>
      <c r="C663" s="27" t="s">
        <v>3176</v>
      </c>
      <c r="D663" s="27" t="s">
        <v>339</v>
      </c>
      <c r="E663" s="23" t="str">
        <f t="shared" si="43"/>
        <v>Security | El Paso</v>
      </c>
      <c r="F663" s="33">
        <v>710</v>
      </c>
      <c r="G663" s="27" t="s">
        <v>2393</v>
      </c>
      <c r="H663" s="27" t="s">
        <v>3224</v>
      </c>
      <c r="I663" s="27" t="s">
        <v>384</v>
      </c>
      <c r="J663" s="23" t="str">
        <f t="shared" si="46"/>
        <v>Silver Gate | Park</v>
      </c>
      <c r="K663" s="33">
        <v>1350</v>
      </c>
      <c r="L663" s="27" t="s">
        <v>1754</v>
      </c>
      <c r="M663" s="27" t="s">
        <v>56</v>
      </c>
      <c r="N663" s="27" t="s">
        <v>408</v>
      </c>
      <c r="O663" s="23" t="str">
        <f t="shared" si="44"/>
        <v>Wishek | McIntosh</v>
      </c>
      <c r="P663" s="33">
        <v>1888</v>
      </c>
      <c r="Q663" s="27" t="s">
        <v>631</v>
      </c>
      <c r="R663" s="27" t="s">
        <v>3205</v>
      </c>
      <c r="S663" s="27" t="s">
        <v>421</v>
      </c>
      <c r="T663" s="23" t="str">
        <f t="shared" si="45"/>
        <v>Sioux Falls | Lincoln</v>
      </c>
    </row>
    <row r="664" spans="1:20" s="23" customFormat="1">
      <c r="A664" s="33">
        <v>121</v>
      </c>
      <c r="B664" s="27" t="s">
        <v>1464</v>
      </c>
      <c r="C664" s="27" t="s">
        <v>3169</v>
      </c>
      <c r="D664" s="27" t="s">
        <v>339</v>
      </c>
      <c r="E664" s="23" t="str">
        <f t="shared" si="43"/>
        <v>Sedalia | Douglas</v>
      </c>
      <c r="F664" s="33">
        <v>1175</v>
      </c>
      <c r="G664" s="27" t="s">
        <v>2227</v>
      </c>
      <c r="H664" s="27" t="s">
        <v>3268</v>
      </c>
      <c r="I664" s="27" t="s">
        <v>384</v>
      </c>
      <c r="J664" s="23" t="str">
        <f t="shared" si="46"/>
        <v>Silver Star | Madison</v>
      </c>
      <c r="K664" s="33">
        <v>1597</v>
      </c>
      <c r="L664" s="27" t="s">
        <v>2150</v>
      </c>
      <c r="M664" s="27" t="s">
        <v>3252</v>
      </c>
      <c r="N664" s="27" t="s">
        <v>408</v>
      </c>
      <c r="O664" s="23" t="str">
        <f t="shared" si="44"/>
        <v>Wolford | Pierce</v>
      </c>
      <c r="P664" s="33">
        <v>2158</v>
      </c>
      <c r="Q664" s="27" t="s">
        <v>631</v>
      </c>
      <c r="R664" s="27" t="s">
        <v>124</v>
      </c>
      <c r="S664" s="27" t="s">
        <v>421</v>
      </c>
      <c r="T664" s="23" t="str">
        <f t="shared" si="45"/>
        <v>Sioux Falls | Minnehaha</v>
      </c>
    </row>
    <row r="665" spans="1:20" s="23" customFormat="1">
      <c r="A665" s="33">
        <v>452</v>
      </c>
      <c r="B665" s="27" t="s">
        <v>3243</v>
      </c>
      <c r="C665" s="27" t="s">
        <v>3243</v>
      </c>
      <c r="D665" s="27" t="s">
        <v>339</v>
      </c>
      <c r="E665" s="23" t="str">
        <f t="shared" si="43"/>
        <v>Sedgwick | Sedgwick</v>
      </c>
      <c r="F665" s="33">
        <v>847</v>
      </c>
      <c r="G665" s="27" t="s">
        <v>1094</v>
      </c>
      <c r="H665" s="27" t="s">
        <v>3177</v>
      </c>
      <c r="I665" s="27" t="s">
        <v>384</v>
      </c>
      <c r="J665" s="23" t="str">
        <f t="shared" si="46"/>
        <v>Simms | Cascade</v>
      </c>
      <c r="K665" s="33">
        <v>1373</v>
      </c>
      <c r="L665" s="27" t="s">
        <v>60</v>
      </c>
      <c r="M665" s="27" t="s">
        <v>61</v>
      </c>
      <c r="N665" s="27" t="s">
        <v>408</v>
      </c>
      <c r="O665" s="23" t="str">
        <f t="shared" si="44"/>
        <v>Wolseth | Ransom</v>
      </c>
      <c r="P665" s="33">
        <v>1816</v>
      </c>
      <c r="Q665" s="27" t="s">
        <v>2698</v>
      </c>
      <c r="R665" s="27" t="s">
        <v>21</v>
      </c>
      <c r="S665" s="27" t="s">
        <v>421</v>
      </c>
      <c r="T665" s="23" t="str">
        <f t="shared" si="45"/>
        <v>Sisseton | Roberts</v>
      </c>
    </row>
    <row r="666" spans="1:20" s="23" customFormat="1">
      <c r="A666" s="33">
        <v>230</v>
      </c>
      <c r="B666" s="27" t="s">
        <v>2124</v>
      </c>
      <c r="C666" s="27" t="s">
        <v>3153</v>
      </c>
      <c r="D666" s="27" t="s">
        <v>339</v>
      </c>
      <c r="E666" s="23" t="str">
        <f t="shared" si="43"/>
        <v>Seibert | Kit Carson</v>
      </c>
      <c r="F666" s="33">
        <v>655</v>
      </c>
      <c r="G666" s="27" t="s">
        <v>3270</v>
      </c>
      <c r="H666" s="27" t="s">
        <v>3271</v>
      </c>
      <c r="I666" s="27" t="s">
        <v>384</v>
      </c>
      <c r="J666" s="23" t="str">
        <f t="shared" si="46"/>
        <v>Sixteen | Meagher</v>
      </c>
      <c r="K666" s="33">
        <v>1646</v>
      </c>
      <c r="L666" s="27" t="s">
        <v>60</v>
      </c>
      <c r="M666" s="27" t="s">
        <v>104</v>
      </c>
      <c r="N666" s="27" t="s">
        <v>408</v>
      </c>
      <c r="O666" s="23" t="str">
        <f t="shared" si="44"/>
        <v>Wolseth | Renville</v>
      </c>
      <c r="P666" s="33">
        <v>3076</v>
      </c>
      <c r="Q666" s="27" t="s">
        <v>1977</v>
      </c>
      <c r="R666" s="27" t="s">
        <v>106</v>
      </c>
      <c r="S666" s="27" t="s">
        <v>421</v>
      </c>
      <c r="T666" s="23" t="str">
        <f t="shared" si="45"/>
        <v>Sky Ranch | Harding</v>
      </c>
    </row>
    <row r="667" spans="1:20" s="23" customFormat="1">
      <c r="A667" s="33">
        <v>505</v>
      </c>
      <c r="B667" s="27" t="s">
        <v>2827</v>
      </c>
      <c r="C667" s="27" t="s">
        <v>3049</v>
      </c>
      <c r="D667" s="27" t="s">
        <v>339</v>
      </c>
      <c r="E667" s="23" t="str">
        <f t="shared" si="43"/>
        <v>Severance | Weld</v>
      </c>
      <c r="F667" s="33">
        <v>972</v>
      </c>
      <c r="G667" s="27" t="s">
        <v>1770</v>
      </c>
      <c r="H667" s="27" t="s">
        <v>3359</v>
      </c>
      <c r="I667" s="27" t="s">
        <v>384</v>
      </c>
      <c r="J667" s="23" t="str">
        <f t="shared" si="46"/>
        <v>Slayton | Golden Valley</v>
      </c>
      <c r="K667" s="33">
        <v>1195</v>
      </c>
      <c r="L667" s="27" t="s">
        <v>2467</v>
      </c>
      <c r="M667" s="27" t="s">
        <v>27</v>
      </c>
      <c r="N667" s="27" t="s">
        <v>408</v>
      </c>
      <c r="O667" s="23" t="str">
        <f t="shared" si="44"/>
        <v>Woodworth | Stutsman</v>
      </c>
      <c r="P667" s="33">
        <v>2042</v>
      </c>
      <c r="Q667" s="27" t="s">
        <v>1679</v>
      </c>
      <c r="R667" s="27" t="s">
        <v>185</v>
      </c>
      <c r="S667" s="27" t="s">
        <v>421</v>
      </c>
      <c r="T667" s="23" t="str">
        <f t="shared" si="45"/>
        <v>Smithwick | Fall River</v>
      </c>
    </row>
    <row r="668" spans="1:20" s="23" customFormat="1">
      <c r="A668" s="33">
        <v>385</v>
      </c>
      <c r="B668" s="27" t="s">
        <v>1011</v>
      </c>
      <c r="C668" s="27" t="s">
        <v>3224</v>
      </c>
      <c r="D668" s="27" t="s">
        <v>339</v>
      </c>
      <c r="E668" s="23" t="str">
        <f t="shared" si="43"/>
        <v>Shawnee | Park</v>
      </c>
      <c r="F668" s="33">
        <v>923</v>
      </c>
      <c r="G668" s="27" t="s">
        <v>1566</v>
      </c>
      <c r="H668" s="27" t="s">
        <v>398</v>
      </c>
      <c r="I668" s="27" t="s">
        <v>384</v>
      </c>
      <c r="J668" s="23" t="str">
        <f t="shared" si="46"/>
        <v>Somers | Flathead</v>
      </c>
      <c r="K668" s="33">
        <v>1389</v>
      </c>
      <c r="L668" s="27" t="s">
        <v>2317</v>
      </c>
      <c r="M668" s="27" t="s">
        <v>3067</v>
      </c>
      <c r="N668" s="27" t="s">
        <v>408</v>
      </c>
      <c r="O668" s="23" t="str">
        <f t="shared" si="44"/>
        <v>Wyndmere | Richland</v>
      </c>
      <c r="P668" s="33">
        <v>1807</v>
      </c>
      <c r="Q668" s="27" t="s">
        <v>2655</v>
      </c>
      <c r="R668" s="27" t="s">
        <v>137</v>
      </c>
      <c r="S668" s="27" t="s">
        <v>421</v>
      </c>
      <c r="T668" s="23" t="str">
        <f t="shared" si="45"/>
        <v>Sorum | Perkins</v>
      </c>
    </row>
    <row r="669" spans="1:20" s="23" customFormat="1">
      <c r="A669" s="33">
        <v>588</v>
      </c>
      <c r="B669" s="27" t="s">
        <v>3074</v>
      </c>
      <c r="C669" s="27" t="s">
        <v>3137</v>
      </c>
      <c r="D669" s="27" t="s">
        <v>339</v>
      </c>
      <c r="E669" s="23" t="str">
        <f t="shared" si="43"/>
        <v>Sheridan | Arapahoe</v>
      </c>
      <c r="F669" s="33">
        <v>734</v>
      </c>
      <c r="G669" s="27" t="s">
        <v>2483</v>
      </c>
      <c r="H669" s="27" t="s">
        <v>3069</v>
      </c>
      <c r="I669" s="27" t="s">
        <v>384</v>
      </c>
      <c r="J669" s="23" t="str">
        <f t="shared" si="46"/>
        <v>Sonnette | Powder River</v>
      </c>
      <c r="K669" s="33">
        <v>1454</v>
      </c>
      <c r="L669" s="27" t="s">
        <v>876</v>
      </c>
      <c r="M669" s="27" t="s">
        <v>34</v>
      </c>
      <c r="N669" s="27" t="s">
        <v>408</v>
      </c>
      <c r="O669" s="23" t="str">
        <f t="shared" si="44"/>
        <v>York | Benson</v>
      </c>
      <c r="P669" s="33">
        <v>2049</v>
      </c>
      <c r="Q669" s="27" t="s">
        <v>1305</v>
      </c>
      <c r="R669" s="27" t="s">
        <v>188</v>
      </c>
      <c r="S669" s="27" t="s">
        <v>421</v>
      </c>
      <c r="T669" s="23" t="str">
        <f t="shared" si="45"/>
        <v>South Shore | Codington</v>
      </c>
    </row>
    <row r="670" spans="1:20" s="23" customFormat="1">
      <c r="A670" s="33">
        <v>225</v>
      </c>
      <c r="B670" s="27" t="s">
        <v>2108</v>
      </c>
      <c r="C670" s="27" t="s">
        <v>3174</v>
      </c>
      <c r="D670" s="27" t="s">
        <v>339</v>
      </c>
      <c r="E670" s="23" t="str">
        <f t="shared" si="43"/>
        <v>Sheridan Lake | Kiowa</v>
      </c>
      <c r="F670" s="33">
        <v>893</v>
      </c>
      <c r="G670" s="27" t="s">
        <v>3355</v>
      </c>
      <c r="H670" s="27" t="s">
        <v>3329</v>
      </c>
      <c r="I670" s="27" t="s">
        <v>384</v>
      </c>
      <c r="J670" s="23" t="str">
        <f t="shared" si="46"/>
        <v>Southern Cross | Deer Lodge</v>
      </c>
      <c r="K670" s="33">
        <v>1632</v>
      </c>
      <c r="L670" s="27" t="s">
        <v>2672</v>
      </c>
      <c r="M670" s="27" t="s">
        <v>102</v>
      </c>
      <c r="N670" s="27" t="s">
        <v>408</v>
      </c>
      <c r="O670" s="23" t="str">
        <f t="shared" si="44"/>
        <v>Zahl | Williams</v>
      </c>
      <c r="P670" s="33">
        <v>2117</v>
      </c>
      <c r="Q670" s="27" t="s">
        <v>654</v>
      </c>
      <c r="R670" s="27" t="s">
        <v>200</v>
      </c>
      <c r="S670" s="27" t="s">
        <v>421</v>
      </c>
      <c r="T670" s="23" t="str">
        <f t="shared" si="45"/>
        <v>Spearfish | Lawrence</v>
      </c>
    </row>
    <row r="671" spans="1:20" s="23" customFormat="1">
      <c r="A671" s="33">
        <v>167</v>
      </c>
      <c r="B671" s="27" t="s">
        <v>1764</v>
      </c>
      <c r="C671" s="27" t="s">
        <v>3072</v>
      </c>
      <c r="D671" s="27" t="s">
        <v>339</v>
      </c>
      <c r="E671" s="23" t="str">
        <f t="shared" si="43"/>
        <v>Silt | Garfield</v>
      </c>
      <c r="F671" s="33">
        <v>700</v>
      </c>
      <c r="G671" s="27" t="s">
        <v>2225</v>
      </c>
      <c r="H671" s="27" t="s">
        <v>3224</v>
      </c>
      <c r="I671" s="27" t="s">
        <v>384</v>
      </c>
      <c r="J671" s="23" t="str">
        <f t="shared" si="46"/>
        <v>Springdale | Park</v>
      </c>
      <c r="K671" s="33">
        <v>1317</v>
      </c>
      <c r="L671" s="27" t="s">
        <v>1883</v>
      </c>
      <c r="M671" s="27" t="s">
        <v>46</v>
      </c>
      <c r="N671" s="27" t="s">
        <v>408</v>
      </c>
      <c r="O671" s="23" t="str">
        <f t="shared" si="44"/>
        <v>Zap | Mercer</v>
      </c>
      <c r="P671" s="33">
        <v>1794</v>
      </c>
      <c r="Q671" s="27" t="s">
        <v>2372</v>
      </c>
      <c r="R671" s="27" t="s">
        <v>135</v>
      </c>
      <c r="S671" s="27" t="s">
        <v>421</v>
      </c>
      <c r="T671" s="23" t="str">
        <f t="shared" si="45"/>
        <v>Spencer | McCook</v>
      </c>
    </row>
    <row r="672" spans="1:20" s="23" customFormat="1">
      <c r="A672" s="33">
        <v>95</v>
      </c>
      <c r="B672" s="27" t="s">
        <v>3161</v>
      </c>
      <c r="C672" s="27" t="s">
        <v>3162</v>
      </c>
      <c r="D672" s="27" t="s">
        <v>339</v>
      </c>
      <c r="E672" s="23" t="str">
        <f t="shared" si="43"/>
        <v>Silver Cliff | Custer</v>
      </c>
      <c r="F672" s="33">
        <v>1176</v>
      </c>
      <c r="G672" s="27" t="s">
        <v>1152</v>
      </c>
      <c r="H672" s="27" t="s">
        <v>3350</v>
      </c>
      <c r="I672" s="27" t="s">
        <v>384</v>
      </c>
      <c r="J672" s="23" t="str">
        <f t="shared" si="46"/>
        <v>Square Butte | Chouteau</v>
      </c>
      <c r="K672" s="33">
        <v>1351</v>
      </c>
      <c r="L672" s="27" t="s">
        <v>1759</v>
      </c>
      <c r="M672" s="27" t="s">
        <v>56</v>
      </c>
      <c r="N672" s="27" t="s">
        <v>408</v>
      </c>
      <c r="O672" s="23" t="str">
        <f t="shared" si="44"/>
        <v>Zeeland | McIntosh</v>
      </c>
      <c r="P672" s="33">
        <v>1878</v>
      </c>
      <c r="Q672" s="27" t="s">
        <v>143</v>
      </c>
      <c r="R672" s="27" t="s">
        <v>3260</v>
      </c>
      <c r="S672" s="27" t="s">
        <v>421</v>
      </c>
      <c r="T672" s="23" t="str">
        <f t="shared" si="45"/>
        <v>Spink | Union</v>
      </c>
    </row>
    <row r="673" spans="1:20" s="23" customFormat="1">
      <c r="A673" s="33">
        <v>589</v>
      </c>
      <c r="B673" s="27" t="s">
        <v>1188</v>
      </c>
      <c r="C673" s="27" t="s">
        <v>3155</v>
      </c>
      <c r="D673" s="27" t="s">
        <v>339</v>
      </c>
      <c r="E673" s="23" t="str">
        <f t="shared" si="43"/>
        <v>Silver Plume | Clear Creek</v>
      </c>
      <c r="F673" s="33">
        <v>1022</v>
      </c>
      <c r="G673" s="27" t="s">
        <v>2037</v>
      </c>
      <c r="H673" s="27" t="s">
        <v>3199</v>
      </c>
      <c r="I673" s="27" t="s">
        <v>384</v>
      </c>
      <c r="J673" s="23" t="str">
        <f t="shared" si="46"/>
        <v>St. Ignatius | Lake</v>
      </c>
      <c r="K673" s="34"/>
      <c r="L673" s="34"/>
      <c r="M673" s="34"/>
      <c r="N673" s="34"/>
      <c r="P673" s="33">
        <v>1954</v>
      </c>
      <c r="Q673" s="27" t="s">
        <v>848</v>
      </c>
      <c r="R673" s="27" t="s">
        <v>167</v>
      </c>
      <c r="S673" s="27" t="s">
        <v>421</v>
      </c>
      <c r="T673" s="23" t="str">
        <f t="shared" si="45"/>
        <v>Springfield | Bon Homme</v>
      </c>
    </row>
    <row r="674" spans="1:20" s="23" customFormat="1">
      <c r="A674" s="33">
        <v>458</v>
      </c>
      <c r="B674" s="27" t="s">
        <v>2722</v>
      </c>
      <c r="C674" s="27" t="s">
        <v>3245</v>
      </c>
      <c r="D674" s="27" t="s">
        <v>339</v>
      </c>
      <c r="E674" s="23" t="str">
        <f t="shared" si="43"/>
        <v>Silverthorne | Summit</v>
      </c>
      <c r="F674" s="33">
        <v>1123</v>
      </c>
      <c r="G674" s="27" t="s">
        <v>2815</v>
      </c>
      <c r="H674" s="27" t="s">
        <v>3028</v>
      </c>
      <c r="I674" s="27" t="s">
        <v>384</v>
      </c>
      <c r="J674" s="23" t="str">
        <f t="shared" si="46"/>
        <v>St. Marie | Valley</v>
      </c>
      <c r="K674" s="34"/>
      <c r="L674" s="34"/>
      <c r="M674" s="34"/>
      <c r="N674" s="34"/>
      <c r="P674" s="33">
        <v>2098</v>
      </c>
      <c r="Q674" s="27" t="s">
        <v>1822</v>
      </c>
      <c r="R674" s="27" t="s">
        <v>196</v>
      </c>
      <c r="S674" s="27" t="s">
        <v>421</v>
      </c>
      <c r="T674" s="23" t="str">
        <f t="shared" si="45"/>
        <v>St. Charles | Gregory</v>
      </c>
    </row>
    <row r="675" spans="1:20" s="23" customFormat="1">
      <c r="A675" s="33">
        <v>590</v>
      </c>
      <c r="B675" s="27" t="s">
        <v>3259</v>
      </c>
      <c r="C675" s="27" t="s">
        <v>3090</v>
      </c>
      <c r="D675" s="27" t="s">
        <v>339</v>
      </c>
      <c r="E675" s="23" t="str">
        <f t="shared" si="43"/>
        <v>Silverton | San Juan</v>
      </c>
      <c r="F675" s="33">
        <v>960</v>
      </c>
      <c r="G675" s="27" t="s">
        <v>1738</v>
      </c>
      <c r="H675" s="27" t="s">
        <v>3022</v>
      </c>
      <c r="I675" s="27" t="s">
        <v>384</v>
      </c>
      <c r="J675" s="23" t="str">
        <f t="shared" si="46"/>
        <v>St. Mary | Glacier</v>
      </c>
      <c r="P675" s="33">
        <v>2189</v>
      </c>
      <c r="Q675" s="27" t="s">
        <v>2786</v>
      </c>
      <c r="R675" s="27" t="s">
        <v>153</v>
      </c>
      <c r="S675" s="27" t="s">
        <v>421</v>
      </c>
      <c r="T675" s="23" t="str">
        <f t="shared" si="45"/>
        <v>St. Francis | Todd</v>
      </c>
    </row>
    <row r="676" spans="1:20" s="23" customFormat="1">
      <c r="A676" s="33">
        <v>133</v>
      </c>
      <c r="B676" s="27" t="s">
        <v>1669</v>
      </c>
      <c r="C676" s="27" t="s">
        <v>3173</v>
      </c>
      <c r="D676" s="27" t="s">
        <v>339</v>
      </c>
      <c r="E676" s="23" t="str">
        <f t="shared" si="43"/>
        <v>Simla | Elbert</v>
      </c>
      <c r="F676" s="33">
        <v>810</v>
      </c>
      <c r="G676" s="27" t="s">
        <v>893</v>
      </c>
      <c r="H676" s="27" t="s">
        <v>3341</v>
      </c>
      <c r="I676" s="27" t="s">
        <v>384</v>
      </c>
      <c r="J676" s="23" t="str">
        <f t="shared" si="46"/>
        <v>St. Pauls | Blaine</v>
      </c>
      <c r="K676" s="34"/>
      <c r="L676" s="34"/>
      <c r="M676" s="34"/>
      <c r="N676" s="34"/>
      <c r="P676" s="33">
        <v>2138</v>
      </c>
      <c r="Q676" s="27" t="s">
        <v>1908</v>
      </c>
      <c r="R676" s="27" t="s">
        <v>204</v>
      </c>
      <c r="S676" s="27" t="s">
        <v>421</v>
      </c>
      <c r="T676" s="23" t="str">
        <f t="shared" si="45"/>
        <v>St. Lawrence | Hand</v>
      </c>
    </row>
    <row r="677" spans="1:20" s="23" customFormat="1">
      <c r="A677" s="33">
        <v>319</v>
      </c>
      <c r="B677" s="27" t="s">
        <v>1642</v>
      </c>
      <c r="C677" s="27" t="s">
        <v>3210</v>
      </c>
      <c r="D677" s="27" t="s">
        <v>339</v>
      </c>
      <c r="E677" s="23" t="str">
        <f t="shared" si="43"/>
        <v>Slater | Mesa</v>
      </c>
      <c r="F677" s="33">
        <v>852</v>
      </c>
      <c r="G677" s="27" t="s">
        <v>1098</v>
      </c>
      <c r="H677" s="27" t="s">
        <v>3177</v>
      </c>
      <c r="I677" s="27" t="s">
        <v>384</v>
      </c>
      <c r="J677" s="23" t="str">
        <f t="shared" si="46"/>
        <v>St. Peter | Cascade</v>
      </c>
      <c r="P677" s="33">
        <v>2118</v>
      </c>
      <c r="Q677" s="27" t="s">
        <v>2265</v>
      </c>
      <c r="R677" s="27" t="s">
        <v>200</v>
      </c>
      <c r="S677" s="27" t="s">
        <v>421</v>
      </c>
      <c r="T677" s="23" t="str">
        <f t="shared" si="45"/>
        <v>St. Onge | Lawrence</v>
      </c>
    </row>
    <row r="678" spans="1:20" s="23" customFormat="1">
      <c r="A678" s="33">
        <v>2941</v>
      </c>
      <c r="B678" s="27" t="s">
        <v>1642</v>
      </c>
      <c r="C678" s="27" t="s">
        <v>3214</v>
      </c>
      <c r="D678" s="27" t="s">
        <v>339</v>
      </c>
      <c r="E678" s="23" t="str">
        <f t="shared" si="43"/>
        <v>Slater | Moffat</v>
      </c>
      <c r="F678" s="33">
        <v>1132</v>
      </c>
      <c r="G678" s="27" t="s">
        <v>2838</v>
      </c>
      <c r="H678" s="27" t="s">
        <v>3061</v>
      </c>
      <c r="I678" s="27" t="s">
        <v>384</v>
      </c>
      <c r="J678" s="23" t="str">
        <f t="shared" si="46"/>
        <v>St. Phillip | Wibaux</v>
      </c>
      <c r="K678" s="34"/>
      <c r="L678" s="34"/>
      <c r="M678" s="34"/>
      <c r="N678" s="34"/>
      <c r="P678" s="33">
        <v>1789</v>
      </c>
      <c r="Q678" s="27" t="s">
        <v>134</v>
      </c>
      <c r="R678" s="27" t="s">
        <v>135</v>
      </c>
      <c r="S678" s="27" t="s">
        <v>421</v>
      </c>
      <c r="T678" s="23" t="str">
        <f t="shared" si="45"/>
        <v>Stanley Corner | McCook</v>
      </c>
    </row>
    <row r="679" spans="1:20" s="23" customFormat="1">
      <c r="A679" s="33">
        <v>448</v>
      </c>
      <c r="B679" s="27" t="s">
        <v>2699</v>
      </c>
      <c r="C679" s="27" t="s">
        <v>3241</v>
      </c>
      <c r="D679" s="27" t="s">
        <v>339</v>
      </c>
      <c r="E679" s="23" t="str">
        <f t="shared" si="43"/>
        <v>Slick Rock | San Miguel</v>
      </c>
      <c r="F679" s="33">
        <v>664</v>
      </c>
      <c r="G679" s="27" t="s">
        <v>2306</v>
      </c>
      <c r="H679" s="27" t="s">
        <v>3212</v>
      </c>
      <c r="I679" s="27" t="s">
        <v>384</v>
      </c>
      <c r="J679" s="23" t="str">
        <f t="shared" si="46"/>
        <v>St. Regis | Mineral</v>
      </c>
      <c r="P679" s="33">
        <v>1994</v>
      </c>
      <c r="Q679" s="27" t="s">
        <v>980</v>
      </c>
      <c r="R679" s="27" t="s">
        <v>147</v>
      </c>
      <c r="S679" s="27" t="s">
        <v>421</v>
      </c>
      <c r="T679" s="23" t="str">
        <f t="shared" si="45"/>
        <v>Statford | Brown</v>
      </c>
    </row>
    <row r="680" spans="1:20" s="23" customFormat="1">
      <c r="A680" s="33">
        <v>394</v>
      </c>
      <c r="B680" s="27" t="s">
        <v>2571</v>
      </c>
      <c r="C680" s="27" t="s">
        <v>3187</v>
      </c>
      <c r="D680" s="27" t="s">
        <v>339</v>
      </c>
      <c r="E680" s="23" t="str">
        <f t="shared" si="43"/>
        <v>Snowmass | Pitkin</v>
      </c>
      <c r="F680" s="33">
        <v>791</v>
      </c>
      <c r="G680" s="27" t="s">
        <v>824</v>
      </c>
      <c r="H680" s="27" t="s">
        <v>3014</v>
      </c>
      <c r="I680" s="27" t="s">
        <v>384</v>
      </c>
      <c r="J680" s="23" t="str">
        <f t="shared" si="46"/>
        <v>St. Xavier | Big Horn</v>
      </c>
      <c r="K680" s="34"/>
      <c r="L680" s="34"/>
      <c r="M680" s="34"/>
      <c r="N680" s="34"/>
      <c r="P680" s="33">
        <v>3077</v>
      </c>
      <c r="Q680" s="27" t="s">
        <v>2076</v>
      </c>
      <c r="R680" s="27" t="s">
        <v>112</v>
      </c>
      <c r="S680" s="27" t="s">
        <v>421</v>
      </c>
      <c r="T680" s="23" t="str">
        <f t="shared" si="45"/>
        <v>Stephan | Hyde</v>
      </c>
    </row>
    <row r="681" spans="1:20" s="23" customFormat="1">
      <c r="A681" s="33">
        <v>395</v>
      </c>
      <c r="B681" s="27" t="s">
        <v>2572</v>
      </c>
      <c r="C681" s="27" t="s">
        <v>3187</v>
      </c>
      <c r="D681" s="27" t="s">
        <v>339</v>
      </c>
      <c r="E681" s="23" t="str">
        <f t="shared" si="43"/>
        <v>Snowmass Village | Pitkin</v>
      </c>
      <c r="F681" s="33">
        <v>1006</v>
      </c>
      <c r="G681" s="27" t="s">
        <v>1956</v>
      </c>
      <c r="H681" s="27" t="s">
        <v>3364</v>
      </c>
      <c r="I681" s="27" t="s">
        <v>384</v>
      </c>
      <c r="J681" s="23" t="str">
        <f t="shared" si="46"/>
        <v>Stanford | Judith Basin</v>
      </c>
      <c r="K681" s="34"/>
      <c r="L681" s="34"/>
      <c r="M681" s="34"/>
      <c r="N681" s="34"/>
      <c r="P681" s="33">
        <v>1909</v>
      </c>
      <c r="Q681" s="27" t="s">
        <v>718</v>
      </c>
      <c r="R681" s="27" t="s">
        <v>3133</v>
      </c>
      <c r="S681" s="27" t="s">
        <v>421</v>
      </c>
      <c r="T681" s="23" t="str">
        <f t="shared" si="45"/>
        <v>Stickney | Aurora</v>
      </c>
    </row>
    <row r="682" spans="1:20" s="23" customFormat="1">
      <c r="A682" s="33">
        <v>362</v>
      </c>
      <c r="B682" s="27" t="s">
        <v>2480</v>
      </c>
      <c r="C682" s="27" t="s">
        <v>3219</v>
      </c>
      <c r="D682" s="27" t="s">
        <v>339</v>
      </c>
      <c r="E682" s="23" t="str">
        <f t="shared" si="43"/>
        <v>Snyder | Morgan</v>
      </c>
      <c r="F682" s="33">
        <v>751</v>
      </c>
      <c r="G682" s="27" t="s">
        <v>2541</v>
      </c>
      <c r="H682" s="27" t="s">
        <v>3332</v>
      </c>
      <c r="I682" s="27" t="s">
        <v>384</v>
      </c>
      <c r="J682" s="23" t="str">
        <f t="shared" si="46"/>
        <v>Stevensville | Ravalli</v>
      </c>
      <c r="K682" s="34"/>
      <c r="L682" s="34"/>
      <c r="M682" s="34"/>
      <c r="N682" s="34"/>
      <c r="P682" s="33">
        <v>2078</v>
      </c>
      <c r="Q682" s="27" t="s">
        <v>1767</v>
      </c>
      <c r="R682" s="27" t="s">
        <v>3225</v>
      </c>
      <c r="S682" s="27" t="s">
        <v>421</v>
      </c>
      <c r="T682" s="23" t="str">
        <f t="shared" si="45"/>
        <v>Stockholm | Grant</v>
      </c>
    </row>
    <row r="683" spans="1:20" s="23" customFormat="1">
      <c r="A683" s="33">
        <v>591</v>
      </c>
      <c r="B683" s="27" t="s">
        <v>1886</v>
      </c>
      <c r="C683" s="27" t="s">
        <v>3186</v>
      </c>
      <c r="D683" s="27" t="s">
        <v>339</v>
      </c>
      <c r="E683" s="23" t="str">
        <f t="shared" si="43"/>
        <v>Somerset | Gunnison</v>
      </c>
      <c r="F683" s="33">
        <v>839</v>
      </c>
      <c r="G683" s="27" t="s">
        <v>1104</v>
      </c>
      <c r="H683" s="27" t="s">
        <v>3177</v>
      </c>
      <c r="I683" s="27" t="s">
        <v>384</v>
      </c>
      <c r="J683" s="23" t="str">
        <f t="shared" si="46"/>
        <v>Stockett | Cascade</v>
      </c>
      <c r="K683" s="34"/>
      <c r="L683" s="34"/>
      <c r="M683" s="34"/>
      <c r="N683" s="34"/>
      <c r="P683" s="33">
        <v>1674</v>
      </c>
      <c r="Q683" s="27" t="s">
        <v>2444</v>
      </c>
      <c r="R683" s="27" t="s">
        <v>115</v>
      </c>
      <c r="S683" s="27" t="s">
        <v>421</v>
      </c>
      <c r="T683" s="23" t="str">
        <f t="shared" si="45"/>
        <v>Stoneville | Meade</v>
      </c>
    </row>
    <row r="684" spans="1:20" s="23" customFormat="1">
      <c r="A684" s="33">
        <v>2938</v>
      </c>
      <c r="B684" s="27" t="s">
        <v>2292</v>
      </c>
      <c r="C684" s="27" t="s">
        <v>3145</v>
      </c>
      <c r="D684" s="27" t="s">
        <v>339</v>
      </c>
      <c r="E684" s="23" t="str">
        <f t="shared" si="43"/>
        <v>Sopris | Las Animas</v>
      </c>
      <c r="F684" s="33">
        <v>1177</v>
      </c>
      <c r="G684" s="27" t="s">
        <v>2164</v>
      </c>
      <c r="H684" s="27" t="s">
        <v>3205</v>
      </c>
      <c r="I684" s="27" t="s">
        <v>384</v>
      </c>
      <c r="J684" s="23" t="str">
        <f t="shared" si="46"/>
        <v>Stryker | Lincoln</v>
      </c>
      <c r="K684" s="34"/>
      <c r="L684" s="34"/>
      <c r="M684" s="34"/>
      <c r="N684" s="34"/>
      <c r="P684" s="33">
        <v>1906</v>
      </c>
      <c r="Q684" s="27" t="s">
        <v>162</v>
      </c>
      <c r="R684" s="27" t="s">
        <v>3133</v>
      </c>
      <c r="S684" s="27" t="s">
        <v>421</v>
      </c>
      <c r="T684" s="23" t="str">
        <f t="shared" si="45"/>
        <v>Storla | Aurora</v>
      </c>
    </row>
    <row r="685" spans="1:20" s="23" customFormat="1">
      <c r="A685" s="33">
        <v>592</v>
      </c>
      <c r="B685" s="27" t="s">
        <v>2642</v>
      </c>
      <c r="C685" s="27" t="s">
        <v>3256</v>
      </c>
      <c r="D685" s="27" t="s">
        <v>339</v>
      </c>
      <c r="E685" s="23" t="str">
        <f t="shared" si="43"/>
        <v>South Fork | Rio Grande</v>
      </c>
      <c r="F685" s="33">
        <v>904</v>
      </c>
      <c r="G685" s="27" t="s">
        <v>1465</v>
      </c>
      <c r="H685" s="27" t="s">
        <v>3282</v>
      </c>
      <c r="I685" s="27" t="s">
        <v>384</v>
      </c>
      <c r="J685" s="23" t="str">
        <f t="shared" si="46"/>
        <v>Suffolk | Fergus</v>
      </c>
      <c r="P685" s="33">
        <v>2074</v>
      </c>
      <c r="Q685" s="27" t="s">
        <v>1772</v>
      </c>
      <c r="R685" s="27" t="s">
        <v>3225</v>
      </c>
      <c r="S685" s="27" t="s">
        <v>421</v>
      </c>
      <c r="T685" s="23" t="str">
        <f t="shared" si="45"/>
        <v>Strandburg | Grant</v>
      </c>
    </row>
    <row r="686" spans="1:20" s="23" customFormat="1">
      <c r="A686" s="33">
        <v>2933</v>
      </c>
      <c r="B686" s="27" t="s">
        <v>2171</v>
      </c>
      <c r="C686" s="27" t="s">
        <v>3000</v>
      </c>
      <c r="D686" s="27" t="s">
        <v>339</v>
      </c>
      <c r="E686" s="23" t="str">
        <f t="shared" si="43"/>
        <v>Southern Ute Indian Reservation | La Plata</v>
      </c>
      <c r="F686" s="33">
        <v>761</v>
      </c>
      <c r="G686" s="27" t="s">
        <v>2545</v>
      </c>
      <c r="H686" s="27" t="s">
        <v>3332</v>
      </c>
      <c r="I686" s="27" t="s">
        <v>384</v>
      </c>
      <c r="J686" s="23" t="str">
        <f t="shared" si="46"/>
        <v>Sula | Ravalli</v>
      </c>
      <c r="K686" s="34"/>
      <c r="L686" s="34"/>
      <c r="M686" s="34"/>
      <c r="N686" s="34"/>
      <c r="P686" s="33">
        <v>2168</v>
      </c>
      <c r="Q686" s="27" t="s">
        <v>984</v>
      </c>
      <c r="R686" s="27" t="s">
        <v>147</v>
      </c>
      <c r="S686" s="27" t="s">
        <v>421</v>
      </c>
      <c r="T686" s="23" t="str">
        <f t="shared" si="45"/>
        <v>Stratford | Brown</v>
      </c>
    </row>
    <row r="687" spans="1:20" s="23" customFormat="1">
      <c r="A687" s="33">
        <v>27</v>
      </c>
      <c r="B687" s="27" t="s">
        <v>848</v>
      </c>
      <c r="C687" s="27" t="s">
        <v>3140</v>
      </c>
      <c r="D687" s="27" t="s">
        <v>339</v>
      </c>
      <c r="E687" s="23" t="str">
        <f t="shared" si="43"/>
        <v>Springfield | Baca</v>
      </c>
      <c r="F687" s="33">
        <v>1030</v>
      </c>
      <c r="G687" s="27" t="s">
        <v>2626</v>
      </c>
      <c r="H687" s="27" t="s">
        <v>2885</v>
      </c>
      <c r="I687" s="27" t="s">
        <v>384</v>
      </c>
      <c r="J687" s="23" t="str">
        <f t="shared" si="46"/>
        <v>Sumatra | Rosebud</v>
      </c>
      <c r="K687" s="34"/>
      <c r="L687" s="34"/>
      <c r="M687" s="34"/>
      <c r="N687" s="34"/>
      <c r="P687" s="33">
        <v>1684</v>
      </c>
      <c r="Q687" s="27" t="s">
        <v>2447</v>
      </c>
      <c r="R687" s="27" t="s">
        <v>115</v>
      </c>
      <c r="S687" s="27" t="s">
        <v>421</v>
      </c>
      <c r="T687" s="23" t="str">
        <f t="shared" si="45"/>
        <v>Sturgis | Meade</v>
      </c>
    </row>
    <row r="688" spans="1:20" s="23" customFormat="1">
      <c r="A688" s="33">
        <v>2939</v>
      </c>
      <c r="B688" s="27" t="s">
        <v>2295</v>
      </c>
      <c r="C688" s="27" t="s">
        <v>3145</v>
      </c>
      <c r="D688" s="27" t="s">
        <v>339</v>
      </c>
      <c r="E688" s="23" t="str">
        <f t="shared" si="43"/>
        <v>Starkville | Las Animas</v>
      </c>
      <c r="F688" s="33">
        <v>934</v>
      </c>
      <c r="G688" s="27" t="s">
        <v>3245</v>
      </c>
      <c r="H688" s="27" t="s">
        <v>398</v>
      </c>
      <c r="I688" s="27" t="s">
        <v>384</v>
      </c>
      <c r="J688" s="23" t="str">
        <f t="shared" si="46"/>
        <v>Summit | Flathead</v>
      </c>
      <c r="K688" s="34"/>
      <c r="L688" s="34"/>
      <c r="M688" s="34"/>
      <c r="N688" s="34"/>
      <c r="P688" s="33">
        <v>1811</v>
      </c>
      <c r="Q688" s="27" t="s">
        <v>3245</v>
      </c>
      <c r="R688" s="27" t="s">
        <v>21</v>
      </c>
      <c r="S688" s="27" t="s">
        <v>421</v>
      </c>
      <c r="T688" s="23" t="str">
        <f t="shared" si="45"/>
        <v>Summit | Roberts</v>
      </c>
    </row>
    <row r="689" spans="1:20" s="23" customFormat="1">
      <c r="A689" s="33">
        <v>430</v>
      </c>
      <c r="B689" s="27" t="s">
        <v>2659</v>
      </c>
      <c r="C689" s="27" t="s">
        <v>3236</v>
      </c>
      <c r="D689" s="27" t="s">
        <v>339</v>
      </c>
      <c r="E689" s="23" t="str">
        <f t="shared" si="43"/>
        <v>Steamboat Springs | Routt</v>
      </c>
      <c r="F689" s="33">
        <v>846</v>
      </c>
      <c r="G689" s="27" t="s">
        <v>1107</v>
      </c>
      <c r="H689" s="27" t="s">
        <v>3177</v>
      </c>
      <c r="I689" s="27" t="s">
        <v>384</v>
      </c>
      <c r="J689" s="23" t="str">
        <f t="shared" si="46"/>
        <v>Sun River | Cascade</v>
      </c>
      <c r="K689" s="34"/>
      <c r="L689" s="34"/>
      <c r="M689" s="34"/>
      <c r="N689" s="34"/>
      <c r="P689" s="33">
        <v>1965</v>
      </c>
      <c r="Q689" s="27" t="s">
        <v>894</v>
      </c>
      <c r="R689" s="27" t="s">
        <v>171</v>
      </c>
      <c r="S689" s="27" t="s">
        <v>421</v>
      </c>
      <c r="T689" s="23" t="str">
        <f t="shared" si="45"/>
        <v>Sunnyview | Brookings</v>
      </c>
    </row>
    <row r="690" spans="1:20" s="23" customFormat="1">
      <c r="A690" s="33">
        <v>303</v>
      </c>
      <c r="B690" s="27" t="s">
        <v>1741</v>
      </c>
      <c r="C690" s="27" t="s">
        <v>3207</v>
      </c>
      <c r="D690" s="27" t="s">
        <v>339</v>
      </c>
      <c r="E690" s="23" t="str">
        <f t="shared" si="43"/>
        <v>Sterling | Logan</v>
      </c>
      <c r="F690" s="33">
        <v>1093</v>
      </c>
      <c r="G690" s="27" t="s">
        <v>2781</v>
      </c>
      <c r="H690" s="27" t="s">
        <v>3063</v>
      </c>
      <c r="I690" s="27" t="s">
        <v>384</v>
      </c>
      <c r="J690" s="23" t="str">
        <f t="shared" si="46"/>
        <v>Sunburst | Toole</v>
      </c>
      <c r="K690" s="34"/>
      <c r="L690" s="34"/>
      <c r="M690" s="34"/>
      <c r="N690" s="34"/>
      <c r="P690" s="33">
        <v>2134</v>
      </c>
      <c r="Q690" s="27" t="s">
        <v>203</v>
      </c>
      <c r="R690" s="27" t="s">
        <v>204</v>
      </c>
      <c r="S690" s="27" t="s">
        <v>421</v>
      </c>
      <c r="T690" s="23" t="str">
        <f t="shared" si="45"/>
        <v>Sunshine Bible Academy | Hand</v>
      </c>
    </row>
    <row r="691" spans="1:20" s="23" customFormat="1">
      <c r="A691" s="33">
        <v>506</v>
      </c>
      <c r="B691" s="27" t="s">
        <v>2829</v>
      </c>
      <c r="C691" s="27" t="s">
        <v>3049</v>
      </c>
      <c r="D691" s="27" t="s">
        <v>339</v>
      </c>
      <c r="E691" s="23" t="str">
        <f t="shared" si="43"/>
        <v>Stoneham | Weld</v>
      </c>
      <c r="F691" s="33">
        <v>665</v>
      </c>
      <c r="G691" s="27" t="s">
        <v>1073</v>
      </c>
      <c r="H691" s="27" t="s">
        <v>3212</v>
      </c>
      <c r="I691" s="27" t="s">
        <v>384</v>
      </c>
      <c r="J691" s="23" t="str">
        <f t="shared" si="46"/>
        <v>Superior | Mineral</v>
      </c>
      <c r="K691" s="34"/>
      <c r="L691" s="34"/>
      <c r="M691" s="34"/>
      <c r="N691" s="34"/>
      <c r="P691" s="33">
        <v>1951</v>
      </c>
      <c r="Q691" s="27" t="s">
        <v>854</v>
      </c>
      <c r="R691" s="27" t="s">
        <v>167</v>
      </c>
      <c r="S691" s="27" t="s">
        <v>421</v>
      </c>
      <c r="T691" s="23" t="str">
        <f t="shared" si="45"/>
        <v>Tabor | Bon Homme</v>
      </c>
    </row>
    <row r="692" spans="1:20" s="23" customFormat="1">
      <c r="A692" s="33">
        <v>2886</v>
      </c>
      <c r="B692" s="27" t="s">
        <v>767</v>
      </c>
      <c r="C692" s="27" t="s">
        <v>338</v>
      </c>
      <c r="D692" s="27" t="s">
        <v>339</v>
      </c>
      <c r="E692" s="23" t="str">
        <f t="shared" si="43"/>
        <v>Strasburg | Adams</v>
      </c>
      <c r="F692" s="33">
        <v>1021</v>
      </c>
      <c r="G692" s="27" t="s">
        <v>2041</v>
      </c>
      <c r="H692" s="27" t="s">
        <v>3199</v>
      </c>
      <c r="I692" s="27" t="s">
        <v>384</v>
      </c>
      <c r="J692" s="23" t="str">
        <f t="shared" si="46"/>
        <v>Swan Lake | Lake</v>
      </c>
      <c r="K692" s="34"/>
      <c r="L692" s="34"/>
      <c r="M692" s="34"/>
      <c r="N692" s="34"/>
      <c r="P692" s="33">
        <v>1991</v>
      </c>
      <c r="Q692" s="27" t="s">
        <v>988</v>
      </c>
      <c r="R692" s="27" t="s">
        <v>147</v>
      </c>
      <c r="S692" s="27" t="s">
        <v>421</v>
      </c>
      <c r="T692" s="23" t="str">
        <f t="shared" si="45"/>
        <v>Tacoma Park | Brown</v>
      </c>
    </row>
    <row r="693" spans="1:20" s="23" customFormat="1">
      <c r="A693" s="33">
        <v>231</v>
      </c>
      <c r="B693" s="27" t="s">
        <v>2129</v>
      </c>
      <c r="C693" s="27" t="s">
        <v>3153</v>
      </c>
      <c r="D693" s="27" t="s">
        <v>339</v>
      </c>
      <c r="E693" s="23" t="str">
        <f t="shared" si="43"/>
        <v>Stratton | Kit Carson</v>
      </c>
      <c r="F693" s="33">
        <v>1092</v>
      </c>
      <c r="G693" s="27" t="s">
        <v>12</v>
      </c>
      <c r="H693" s="27" t="s">
        <v>3063</v>
      </c>
      <c r="I693" s="27" t="s">
        <v>384</v>
      </c>
      <c r="J693" s="23" t="str">
        <f t="shared" si="46"/>
        <v>Sweetgrass | Toole</v>
      </c>
      <c r="K693" s="34"/>
      <c r="L693" s="34"/>
      <c r="M693" s="34"/>
      <c r="N693" s="34"/>
      <c r="P693" s="33">
        <v>2127</v>
      </c>
      <c r="Q693" s="27" t="s">
        <v>2308</v>
      </c>
      <c r="R693" s="27" t="s">
        <v>3205</v>
      </c>
      <c r="S693" s="27" t="s">
        <v>421</v>
      </c>
      <c r="T693" s="23" t="str">
        <f t="shared" si="45"/>
        <v>Tea | Lincoln</v>
      </c>
    </row>
    <row r="694" spans="1:20" s="23" customFormat="1">
      <c r="A694" s="33">
        <v>92</v>
      </c>
      <c r="B694" s="27" t="s">
        <v>1313</v>
      </c>
      <c r="C694" s="27" t="s">
        <v>3160</v>
      </c>
      <c r="D694" s="27" t="s">
        <v>339</v>
      </c>
      <c r="E694" s="23" t="str">
        <f t="shared" si="43"/>
        <v>Sugar City | Crowley</v>
      </c>
      <c r="F694" s="33">
        <v>3197</v>
      </c>
      <c r="G694" s="27" t="s">
        <v>2314</v>
      </c>
      <c r="H694" s="27" t="s">
        <v>3212</v>
      </c>
      <c r="I694" s="27" t="s">
        <v>384</v>
      </c>
      <c r="J694" s="23" t="str">
        <f t="shared" si="46"/>
        <v>Taft | Mineral</v>
      </c>
      <c r="K694" s="34"/>
      <c r="L694" s="34"/>
      <c r="M694" s="34"/>
      <c r="N694" s="34"/>
      <c r="P694" s="33">
        <v>2114</v>
      </c>
      <c r="Q694" s="27" t="s">
        <v>2270</v>
      </c>
      <c r="R694" s="27" t="s">
        <v>200</v>
      </c>
      <c r="S694" s="27" t="s">
        <v>421</v>
      </c>
      <c r="T694" s="23" t="str">
        <f t="shared" si="45"/>
        <v>Terraville | Lawrence</v>
      </c>
    </row>
    <row r="695" spans="1:20" s="23" customFormat="1">
      <c r="A695" s="33">
        <v>593</v>
      </c>
      <c r="B695" s="27" t="s">
        <v>2644</v>
      </c>
      <c r="C695" s="27" t="s">
        <v>3256</v>
      </c>
      <c r="D695" s="27" t="s">
        <v>339</v>
      </c>
      <c r="E695" s="23" t="str">
        <f t="shared" si="43"/>
        <v>Summitville | Rio Grande</v>
      </c>
      <c r="F695" s="33">
        <v>1113</v>
      </c>
      <c r="G695" s="27" t="s">
        <v>2817</v>
      </c>
      <c r="H695" s="27" t="s">
        <v>3028</v>
      </c>
      <c r="I695" s="27" t="s">
        <v>384</v>
      </c>
      <c r="J695" s="23" t="str">
        <f t="shared" si="46"/>
        <v>Tampico | Valley</v>
      </c>
      <c r="K695" s="34"/>
      <c r="L695" s="34"/>
      <c r="M695" s="34"/>
      <c r="N695" s="34"/>
      <c r="P695" s="33">
        <v>1927</v>
      </c>
      <c r="Q695" s="27" t="s">
        <v>164</v>
      </c>
      <c r="R695" s="27" t="s">
        <v>125</v>
      </c>
      <c r="S695" s="27" t="s">
        <v>421</v>
      </c>
      <c r="T695" s="23" t="str">
        <f t="shared" si="45"/>
        <v>Thunder Hawk | Corson</v>
      </c>
    </row>
    <row r="696" spans="1:20" s="23" customFormat="1">
      <c r="A696" s="33">
        <v>54</v>
      </c>
      <c r="B696" s="27" t="s">
        <v>1073</v>
      </c>
      <c r="C696" s="27" t="s">
        <v>3147</v>
      </c>
      <c r="D696" s="27" t="s">
        <v>339</v>
      </c>
      <c r="E696" s="23" t="str">
        <f t="shared" si="43"/>
        <v>Superior | Boulder</v>
      </c>
      <c r="F696" s="33">
        <v>690</v>
      </c>
      <c r="G696" s="27" t="s">
        <v>2316</v>
      </c>
      <c r="H696" s="27" t="s">
        <v>3212</v>
      </c>
      <c r="I696" s="27" t="s">
        <v>384</v>
      </c>
      <c r="J696" s="23" t="str">
        <f t="shared" si="46"/>
        <v>Tarkio | Mineral</v>
      </c>
      <c r="K696" s="34"/>
      <c r="L696" s="34"/>
      <c r="M696" s="34"/>
      <c r="N696" s="34"/>
      <c r="P696" s="33">
        <v>3085</v>
      </c>
      <c r="Q696" s="27" t="s">
        <v>164</v>
      </c>
      <c r="R696" s="27" t="s">
        <v>137</v>
      </c>
      <c r="S696" s="27" t="s">
        <v>421</v>
      </c>
      <c r="T696" s="23" t="str">
        <f t="shared" si="45"/>
        <v>Thunder Hawk | Perkins</v>
      </c>
    </row>
    <row r="697" spans="1:20" s="23" customFormat="1">
      <c r="A697" s="33">
        <v>2932</v>
      </c>
      <c r="B697" s="27" t="s">
        <v>1073</v>
      </c>
      <c r="C697" s="27" t="s">
        <v>3194</v>
      </c>
      <c r="D697" s="27" t="s">
        <v>339</v>
      </c>
      <c r="E697" s="23" t="str">
        <f t="shared" si="43"/>
        <v>Superior | Jefferson</v>
      </c>
      <c r="F697" s="33">
        <v>714</v>
      </c>
      <c r="G697" s="27" t="s">
        <v>2408</v>
      </c>
      <c r="H697" s="27" t="s">
        <v>3057</v>
      </c>
      <c r="I697" s="27" t="s">
        <v>384</v>
      </c>
      <c r="J697" s="23" t="str">
        <f t="shared" si="46"/>
        <v>Teigen | Petroleum</v>
      </c>
      <c r="P697" s="33">
        <v>1687</v>
      </c>
      <c r="Q697" s="27" t="s">
        <v>2451</v>
      </c>
      <c r="R697" s="27" t="s">
        <v>115</v>
      </c>
      <c r="S697" s="27" t="s">
        <v>421</v>
      </c>
      <c r="T697" s="23" t="str">
        <f t="shared" si="45"/>
        <v>Tilford | Meade</v>
      </c>
    </row>
    <row r="698" spans="1:20" s="23" customFormat="1">
      <c r="A698" s="33">
        <v>370</v>
      </c>
      <c r="B698" s="27" t="s">
        <v>2502</v>
      </c>
      <c r="C698" s="27" t="s">
        <v>3221</v>
      </c>
      <c r="D698" s="27" t="s">
        <v>339</v>
      </c>
      <c r="E698" s="23" t="str">
        <f t="shared" si="43"/>
        <v>Swink | Otero</v>
      </c>
      <c r="F698" s="33">
        <v>747</v>
      </c>
      <c r="G698" s="27" t="s">
        <v>2512</v>
      </c>
      <c r="H698" s="27" t="s">
        <v>3331</v>
      </c>
      <c r="I698" s="27" t="s">
        <v>384</v>
      </c>
      <c r="J698" s="23" t="str">
        <f t="shared" si="46"/>
        <v>Terry | Prairie</v>
      </c>
      <c r="K698" s="34"/>
      <c r="L698" s="34"/>
      <c r="M698" s="34"/>
      <c r="N698" s="34"/>
      <c r="P698" s="33">
        <v>2169</v>
      </c>
      <c r="Q698" s="27" t="s">
        <v>1570</v>
      </c>
      <c r="R698" s="27" t="s">
        <v>3087</v>
      </c>
      <c r="S698" s="27" t="s">
        <v>421</v>
      </c>
      <c r="T698" s="23" t="str">
        <f t="shared" si="45"/>
        <v>Timber Lake | Dewey</v>
      </c>
    </row>
    <row r="699" spans="1:20" s="23" customFormat="1">
      <c r="A699" s="33">
        <v>179</v>
      </c>
      <c r="B699" s="27" t="s">
        <v>1819</v>
      </c>
      <c r="C699" s="27" t="s">
        <v>3184</v>
      </c>
      <c r="D699" s="27" t="s">
        <v>339</v>
      </c>
      <c r="E699" s="23" t="str">
        <f t="shared" si="43"/>
        <v>Tabernash | Grand</v>
      </c>
      <c r="F699" s="33">
        <v>1053</v>
      </c>
      <c r="G699" s="27" t="s">
        <v>2676</v>
      </c>
      <c r="H699" s="27" t="s">
        <v>0</v>
      </c>
      <c r="I699" s="27" t="s">
        <v>384</v>
      </c>
      <c r="J699" s="23" t="str">
        <f t="shared" si="46"/>
        <v>Thompson Falls | Sanders</v>
      </c>
      <c r="K699" s="34"/>
      <c r="L699" s="34"/>
      <c r="M699" s="34"/>
      <c r="N699" s="34"/>
      <c r="P699" s="33">
        <v>1810</v>
      </c>
      <c r="Q699" s="27" t="s">
        <v>2677</v>
      </c>
      <c r="R699" s="27" t="s">
        <v>139</v>
      </c>
      <c r="S699" s="27" t="s">
        <v>421</v>
      </c>
      <c r="T699" s="23" t="str">
        <f t="shared" si="45"/>
        <v>Tolstoy | Potter</v>
      </c>
    </row>
    <row r="700" spans="1:20" s="23" customFormat="1">
      <c r="A700" s="33">
        <v>386</v>
      </c>
      <c r="B700" s="27" t="s">
        <v>2544</v>
      </c>
      <c r="C700" s="27" t="s">
        <v>3224</v>
      </c>
      <c r="D700" s="27" t="s">
        <v>339</v>
      </c>
      <c r="E700" s="23" t="str">
        <f t="shared" si="43"/>
        <v>Tarryall | Park</v>
      </c>
      <c r="F700" s="33">
        <v>938</v>
      </c>
      <c r="G700" s="27" t="s">
        <v>1647</v>
      </c>
      <c r="H700" s="27" t="s">
        <v>3336</v>
      </c>
      <c r="I700" s="27" t="s">
        <v>384</v>
      </c>
      <c r="J700" s="23" t="str">
        <f t="shared" si="46"/>
        <v>Three Forks | Gallatin</v>
      </c>
      <c r="K700" s="34"/>
      <c r="L700" s="34"/>
      <c r="M700" s="34"/>
      <c r="N700" s="34"/>
      <c r="P700" s="33">
        <v>1997</v>
      </c>
      <c r="Q700" s="27" t="s">
        <v>174</v>
      </c>
      <c r="R700" s="27" t="s">
        <v>175</v>
      </c>
      <c r="S700" s="27" t="s">
        <v>421</v>
      </c>
      <c r="T700" s="23" t="str">
        <f t="shared" si="45"/>
        <v>Toronto | Deuel</v>
      </c>
    </row>
    <row r="701" spans="1:20" s="23" customFormat="1">
      <c r="A701" s="33">
        <v>449</v>
      </c>
      <c r="B701" s="27" t="s">
        <v>2701</v>
      </c>
      <c r="C701" s="27" t="s">
        <v>3241</v>
      </c>
      <c r="D701" s="27" t="s">
        <v>339</v>
      </c>
      <c r="E701" s="23" t="str">
        <f t="shared" si="43"/>
        <v>Telluride | San Miguel</v>
      </c>
      <c r="F701" s="33">
        <v>1034</v>
      </c>
      <c r="G701" s="27" t="s">
        <v>2629</v>
      </c>
      <c r="H701" s="27" t="s">
        <v>2885</v>
      </c>
      <c r="I701" s="27" t="s">
        <v>384</v>
      </c>
      <c r="J701" s="23" t="str">
        <f t="shared" si="46"/>
        <v>Thurlow | Rosebud</v>
      </c>
      <c r="K701" s="34"/>
      <c r="L701" s="34"/>
      <c r="M701" s="34"/>
      <c r="N701" s="34"/>
      <c r="P701" s="33">
        <v>2159</v>
      </c>
      <c r="Q701" s="27" t="s">
        <v>209</v>
      </c>
      <c r="R701" s="27" t="s">
        <v>125</v>
      </c>
      <c r="S701" s="27" t="s">
        <v>421</v>
      </c>
      <c r="T701" s="23" t="str">
        <f t="shared" si="45"/>
        <v>Trail City | Corson</v>
      </c>
    </row>
    <row r="702" spans="1:20" s="23" customFormat="1">
      <c r="A702" s="33">
        <v>280</v>
      </c>
      <c r="B702" s="27" t="s">
        <v>827</v>
      </c>
      <c r="C702" s="27" t="s">
        <v>3145</v>
      </c>
      <c r="D702" s="27" t="s">
        <v>339</v>
      </c>
      <c r="E702" s="23" t="str">
        <f t="shared" si="43"/>
        <v>Thatcher | Las Animas</v>
      </c>
      <c r="F702" s="33">
        <v>812</v>
      </c>
      <c r="G702" s="27" t="s">
        <v>3343</v>
      </c>
      <c r="H702" s="27" t="s">
        <v>3344</v>
      </c>
      <c r="I702" s="27" t="s">
        <v>384</v>
      </c>
      <c r="J702" s="23" t="str">
        <f t="shared" si="46"/>
        <v>Toston | Broadwater</v>
      </c>
      <c r="P702" s="33">
        <v>2160</v>
      </c>
      <c r="Q702" s="27" t="s">
        <v>209</v>
      </c>
      <c r="R702" s="27" t="s">
        <v>3087</v>
      </c>
      <c r="S702" s="27" t="s">
        <v>421</v>
      </c>
      <c r="T702" s="23" t="str">
        <f t="shared" si="45"/>
        <v>Trail City | Dewey</v>
      </c>
    </row>
    <row r="703" spans="1:20" s="23" customFormat="1">
      <c r="A703" s="33">
        <v>6</v>
      </c>
      <c r="B703" s="27" t="s">
        <v>772</v>
      </c>
      <c r="C703" s="27" t="s">
        <v>338</v>
      </c>
      <c r="D703" s="27" t="s">
        <v>339</v>
      </c>
      <c r="E703" s="23" t="str">
        <f t="shared" si="43"/>
        <v>Thornton | Adams</v>
      </c>
      <c r="F703" s="33">
        <v>814</v>
      </c>
      <c r="G703" s="27" t="s">
        <v>915</v>
      </c>
      <c r="H703" s="27" t="s">
        <v>3344</v>
      </c>
      <c r="I703" s="27" t="s">
        <v>384</v>
      </c>
      <c r="J703" s="23" t="str">
        <f t="shared" si="46"/>
        <v>Townsend | Broadwater</v>
      </c>
      <c r="P703" s="33">
        <v>2077</v>
      </c>
      <c r="Q703" s="27" t="s">
        <v>1777</v>
      </c>
      <c r="R703" s="27" t="s">
        <v>3225</v>
      </c>
      <c r="S703" s="27" t="s">
        <v>421</v>
      </c>
      <c r="T703" s="23" t="str">
        <f t="shared" si="45"/>
        <v>Tray | Grant</v>
      </c>
    </row>
    <row r="704" spans="1:20" s="23" customFormat="1">
      <c r="A704" s="33">
        <v>2936</v>
      </c>
      <c r="B704" s="27" t="s">
        <v>2241</v>
      </c>
      <c r="C704" s="27" t="s">
        <v>3201</v>
      </c>
      <c r="D704" s="27" t="s">
        <v>339</v>
      </c>
      <c r="E704" s="23" t="str">
        <f t="shared" si="43"/>
        <v>Timnath | Larimer</v>
      </c>
      <c r="F704" s="33">
        <v>840</v>
      </c>
      <c r="G704" s="27" t="s">
        <v>1112</v>
      </c>
      <c r="H704" s="27" t="s">
        <v>3177</v>
      </c>
      <c r="I704" s="27" t="s">
        <v>384</v>
      </c>
      <c r="J704" s="23" t="str">
        <f t="shared" si="46"/>
        <v>Tracy | Cascade</v>
      </c>
      <c r="K704" s="34"/>
      <c r="L704" s="34"/>
      <c r="M704" s="34"/>
      <c r="N704" s="34"/>
      <c r="P704" s="33">
        <v>1754</v>
      </c>
      <c r="Q704" s="27" t="s">
        <v>130</v>
      </c>
      <c r="R704" s="27" t="s">
        <v>131</v>
      </c>
      <c r="S704" s="27" t="s">
        <v>421</v>
      </c>
      <c r="T704" s="23" t="str">
        <f t="shared" si="45"/>
        <v>Trent | Moody</v>
      </c>
    </row>
    <row r="705" spans="1:20" s="23" customFormat="1">
      <c r="A705" s="33">
        <v>594</v>
      </c>
      <c r="B705" s="27" t="s">
        <v>2505</v>
      </c>
      <c r="C705" s="27" t="s">
        <v>3221</v>
      </c>
      <c r="D705" s="27" t="s">
        <v>339</v>
      </c>
      <c r="E705" s="23" t="str">
        <f t="shared" si="43"/>
        <v>Timpas | Otero</v>
      </c>
      <c r="F705" s="33">
        <v>630</v>
      </c>
      <c r="G705" s="27" t="s">
        <v>2168</v>
      </c>
      <c r="H705" s="27" t="s">
        <v>3205</v>
      </c>
      <c r="I705" s="27" t="s">
        <v>384</v>
      </c>
      <c r="J705" s="23" t="str">
        <f t="shared" si="46"/>
        <v>Trego | Lincoln</v>
      </c>
      <c r="K705" s="34"/>
      <c r="L705" s="34"/>
      <c r="M705" s="34"/>
      <c r="N705" s="34"/>
      <c r="P705" s="33">
        <v>1694</v>
      </c>
      <c r="Q705" s="27" t="s">
        <v>117</v>
      </c>
      <c r="R705" s="27" t="s">
        <v>118</v>
      </c>
      <c r="S705" s="27" t="s">
        <v>421</v>
      </c>
      <c r="T705" s="23" t="str">
        <f t="shared" si="45"/>
        <v>Tripp | Hutchinson</v>
      </c>
    </row>
    <row r="706" spans="1:20" s="23" customFormat="1">
      <c r="A706" s="33">
        <v>595</v>
      </c>
      <c r="B706" s="27" t="s">
        <v>2074</v>
      </c>
      <c r="C706" s="27" t="s">
        <v>3194</v>
      </c>
      <c r="D706" s="27" t="s">
        <v>339</v>
      </c>
      <c r="E706" s="23" t="str">
        <f t="shared" si="43"/>
        <v>Tinytown | Jefferson</v>
      </c>
      <c r="F706" s="33">
        <v>941</v>
      </c>
      <c r="G706" s="27" t="s">
        <v>1652</v>
      </c>
      <c r="H706" s="27" t="s">
        <v>3336</v>
      </c>
      <c r="I706" s="27" t="s">
        <v>384</v>
      </c>
      <c r="J706" s="23" t="str">
        <f t="shared" si="46"/>
        <v>Trident | Gallatin</v>
      </c>
      <c r="K706" s="34"/>
      <c r="L706" s="34"/>
      <c r="M706" s="34"/>
      <c r="N706" s="34"/>
      <c r="P706" s="33">
        <v>1837</v>
      </c>
      <c r="Q706" s="27" t="s">
        <v>142</v>
      </c>
      <c r="R706" s="27" t="s">
        <v>143</v>
      </c>
      <c r="S706" s="27" t="s">
        <v>421</v>
      </c>
      <c r="T706" s="23" t="str">
        <f t="shared" si="45"/>
        <v>Tulare | Spink</v>
      </c>
    </row>
    <row r="707" spans="1:20" s="23" customFormat="1">
      <c r="A707" s="33">
        <v>596</v>
      </c>
      <c r="B707" s="27" t="s">
        <v>1790</v>
      </c>
      <c r="C707" s="27" t="s">
        <v>3182</v>
      </c>
      <c r="D707" s="27" t="s">
        <v>339</v>
      </c>
      <c r="E707" s="23" t="str">
        <f t="shared" si="43"/>
        <v>Tolland | Gilpin</v>
      </c>
      <c r="F707" s="33">
        <v>1038</v>
      </c>
      <c r="G707" s="27" t="s">
        <v>1938</v>
      </c>
      <c r="H707" s="27" t="s">
        <v>0</v>
      </c>
      <c r="I707" s="27" t="s">
        <v>384</v>
      </c>
      <c r="J707" s="23" t="str">
        <f t="shared" si="46"/>
        <v>Trout Creek | Sanders</v>
      </c>
      <c r="K707" s="34"/>
      <c r="L707" s="34"/>
      <c r="M707" s="34"/>
      <c r="N707" s="34"/>
      <c r="P707" s="33">
        <v>1870</v>
      </c>
      <c r="Q707" s="27" t="s">
        <v>2823</v>
      </c>
      <c r="R707" s="27" t="s">
        <v>3342</v>
      </c>
      <c r="S707" s="27" t="s">
        <v>421</v>
      </c>
      <c r="T707" s="23" t="str">
        <f t="shared" si="45"/>
        <v>Turkey Ridge | Turner</v>
      </c>
    </row>
    <row r="708" spans="1:20" s="23" customFormat="1">
      <c r="A708" s="33">
        <v>431</v>
      </c>
      <c r="B708" s="27" t="s">
        <v>2663</v>
      </c>
      <c r="C708" s="27" t="s">
        <v>3236</v>
      </c>
      <c r="D708" s="27" t="s">
        <v>339</v>
      </c>
      <c r="E708" s="23" t="str">
        <f t="shared" si="43"/>
        <v>Tonopas | Routt</v>
      </c>
      <c r="F708" s="33">
        <v>635</v>
      </c>
      <c r="G708" s="27" t="s">
        <v>2172</v>
      </c>
      <c r="H708" s="27" t="s">
        <v>3205</v>
      </c>
      <c r="I708" s="27" t="s">
        <v>384</v>
      </c>
      <c r="J708" s="23" t="str">
        <f t="shared" si="46"/>
        <v>Troy | Lincoln</v>
      </c>
      <c r="K708" s="34"/>
      <c r="L708" s="34"/>
      <c r="M708" s="34"/>
      <c r="N708" s="34"/>
      <c r="P708" s="33">
        <v>1844</v>
      </c>
      <c r="Q708" s="27" t="s">
        <v>2758</v>
      </c>
      <c r="R708" s="27" t="s">
        <v>143</v>
      </c>
      <c r="S708" s="27" t="s">
        <v>421</v>
      </c>
      <c r="T708" s="23" t="str">
        <f t="shared" si="45"/>
        <v>Turton | Spink</v>
      </c>
    </row>
    <row r="709" spans="1:20" s="23" customFormat="1">
      <c r="A709" s="33">
        <v>38</v>
      </c>
      <c r="B709" s="27" t="s">
        <v>974</v>
      </c>
      <c r="C709" s="27" t="s">
        <v>3144</v>
      </c>
      <c r="D709" s="27" t="s">
        <v>339</v>
      </c>
      <c r="E709" s="23" t="str">
        <f t="shared" si="43"/>
        <v>Toonerville | Bent</v>
      </c>
      <c r="F709" s="33">
        <v>671</v>
      </c>
      <c r="G709" s="27" t="s">
        <v>2353</v>
      </c>
      <c r="H709" s="27" t="s">
        <v>3273</v>
      </c>
      <c r="I709" s="27" t="s">
        <v>384</v>
      </c>
      <c r="J709" s="23" t="str">
        <f t="shared" si="46"/>
        <v>Turah | Missoula</v>
      </c>
      <c r="K709" s="34"/>
      <c r="L709" s="34"/>
      <c r="M709" s="34"/>
      <c r="N709" s="34"/>
      <c r="P709" s="33">
        <v>1941</v>
      </c>
      <c r="Q709" s="27" t="s">
        <v>811</v>
      </c>
      <c r="R709" s="27" t="s">
        <v>3134</v>
      </c>
      <c r="S709" s="27" t="s">
        <v>421</v>
      </c>
      <c r="T709" s="23" t="str">
        <f t="shared" si="45"/>
        <v>Tuthill | Bennett</v>
      </c>
    </row>
    <row r="710" spans="1:20" s="23" customFormat="1">
      <c r="A710" s="33">
        <v>342</v>
      </c>
      <c r="B710" s="27" t="s">
        <v>2435</v>
      </c>
      <c r="C710" s="27" t="s">
        <v>3002</v>
      </c>
      <c r="D710" s="27" t="s">
        <v>339</v>
      </c>
      <c r="E710" s="23" t="str">
        <f t="shared" si="43"/>
        <v>Towaoc | Montezuma</v>
      </c>
      <c r="F710" s="33">
        <v>811</v>
      </c>
      <c r="G710" s="27" t="s">
        <v>3342</v>
      </c>
      <c r="H710" s="27" t="s">
        <v>3341</v>
      </c>
      <c r="I710" s="27" t="s">
        <v>384</v>
      </c>
      <c r="J710" s="23" t="str">
        <f t="shared" si="46"/>
        <v>Turner | Blaine</v>
      </c>
      <c r="K710" s="34"/>
      <c r="L710" s="34"/>
      <c r="M710" s="34"/>
      <c r="N710" s="34"/>
      <c r="P710" s="33">
        <v>2079</v>
      </c>
      <c r="Q710" s="27" t="s">
        <v>1782</v>
      </c>
      <c r="R710" s="27" t="s">
        <v>3225</v>
      </c>
      <c r="S710" s="27" t="s">
        <v>421</v>
      </c>
      <c r="T710" s="23" t="str">
        <f t="shared" si="45"/>
        <v>Twin Brooks | Grant</v>
      </c>
    </row>
    <row r="711" spans="1:20" s="23" customFormat="1">
      <c r="A711" s="33">
        <v>226</v>
      </c>
      <c r="B711" s="27" t="s">
        <v>3196</v>
      </c>
      <c r="C711" s="27" t="s">
        <v>3174</v>
      </c>
      <c r="D711" s="27" t="s">
        <v>339</v>
      </c>
      <c r="E711" s="23" t="str">
        <f t="shared" si="43"/>
        <v>Towner | Kiowa</v>
      </c>
      <c r="F711" s="33">
        <v>648</v>
      </c>
      <c r="G711" s="27" t="s">
        <v>2232</v>
      </c>
      <c r="H711" s="27" t="s">
        <v>3268</v>
      </c>
      <c r="I711" s="27" t="s">
        <v>384</v>
      </c>
      <c r="J711" s="23" t="str">
        <f t="shared" si="46"/>
        <v>Twin Bridges | Madison</v>
      </c>
      <c r="K711" s="34"/>
      <c r="L711" s="34"/>
      <c r="M711" s="34"/>
      <c r="N711" s="34"/>
      <c r="P711" s="33">
        <v>1950</v>
      </c>
      <c r="Q711" s="27" t="s">
        <v>859</v>
      </c>
      <c r="R711" s="27" t="s">
        <v>167</v>
      </c>
      <c r="S711" s="27" t="s">
        <v>421</v>
      </c>
      <c r="T711" s="23" t="str">
        <f t="shared" si="45"/>
        <v>Tyndall | Bon Homme</v>
      </c>
    </row>
    <row r="712" spans="1:20" s="23" customFormat="1">
      <c r="A712" s="33">
        <v>282</v>
      </c>
      <c r="B712" s="27" t="s">
        <v>2302</v>
      </c>
      <c r="C712" s="27" t="s">
        <v>3145</v>
      </c>
      <c r="D712" s="27" t="s">
        <v>339</v>
      </c>
      <c r="E712" s="23" t="str">
        <f t="shared" si="43"/>
        <v>Trinchera | Las Animas</v>
      </c>
      <c r="F712" s="33">
        <v>1124</v>
      </c>
      <c r="G712" s="27" t="s">
        <v>17</v>
      </c>
      <c r="H712" s="27" t="s">
        <v>18</v>
      </c>
      <c r="I712" s="27" t="s">
        <v>384</v>
      </c>
      <c r="J712" s="23" t="str">
        <f t="shared" si="46"/>
        <v>Twodot | Wheatland</v>
      </c>
      <c r="K712" s="34"/>
      <c r="L712" s="34"/>
      <c r="M712" s="34"/>
      <c r="N712" s="34"/>
      <c r="P712" s="33">
        <v>1682</v>
      </c>
      <c r="Q712" s="27" t="s">
        <v>2455</v>
      </c>
      <c r="R712" s="27" t="s">
        <v>115</v>
      </c>
      <c r="S712" s="27" t="s">
        <v>421</v>
      </c>
      <c r="T712" s="23" t="str">
        <f t="shared" si="45"/>
        <v>Union Center | Meade</v>
      </c>
    </row>
    <row r="713" spans="1:20" s="23" customFormat="1">
      <c r="A713" s="33">
        <v>283</v>
      </c>
      <c r="B713" s="27" t="s">
        <v>2305</v>
      </c>
      <c r="C713" s="27" t="s">
        <v>3145</v>
      </c>
      <c r="D713" s="27" t="s">
        <v>339</v>
      </c>
      <c r="E713" s="23" t="str">
        <f t="shared" si="43"/>
        <v>Trinidad | Las Animas</v>
      </c>
      <c r="F713" s="33">
        <v>917</v>
      </c>
      <c r="G713" s="27" t="s">
        <v>1470</v>
      </c>
      <c r="H713" s="27" t="s">
        <v>3282</v>
      </c>
      <c r="I713" s="27" t="s">
        <v>384</v>
      </c>
      <c r="J713" s="23" t="str">
        <f t="shared" si="46"/>
        <v>Typer | Fergus</v>
      </c>
      <c r="K713" s="34"/>
      <c r="L713" s="34"/>
      <c r="M713" s="34"/>
      <c r="N713" s="34"/>
      <c r="P713" s="33">
        <v>1793</v>
      </c>
      <c r="Q713" s="27" t="s">
        <v>2377</v>
      </c>
      <c r="R713" s="27" t="s">
        <v>135</v>
      </c>
      <c r="S713" s="27" t="s">
        <v>421</v>
      </c>
      <c r="T713" s="23" t="str">
        <f t="shared" si="45"/>
        <v>Unityville | McCook</v>
      </c>
    </row>
    <row r="714" spans="1:20" s="23" customFormat="1">
      <c r="A714" s="33">
        <v>235</v>
      </c>
      <c r="B714" s="27" t="s">
        <v>2184</v>
      </c>
      <c r="C714" s="27" t="s">
        <v>3199</v>
      </c>
      <c r="D714" s="27" t="s">
        <v>339</v>
      </c>
      <c r="E714" s="23" t="str">
        <f t="shared" si="43"/>
        <v>Twin Lakes | Lake</v>
      </c>
      <c r="F714" s="33">
        <v>851</v>
      </c>
      <c r="G714" s="27" t="s">
        <v>1117</v>
      </c>
      <c r="H714" s="27" t="s">
        <v>3177</v>
      </c>
      <c r="I714" s="27" t="s">
        <v>384</v>
      </c>
      <c r="J714" s="23" t="str">
        <f t="shared" si="46"/>
        <v>Ulm | Cascade</v>
      </c>
      <c r="K714" s="34"/>
      <c r="L714" s="34"/>
      <c r="M714" s="34"/>
      <c r="N714" s="34"/>
      <c r="P714" s="33">
        <v>1799</v>
      </c>
      <c r="Q714" s="27" t="s">
        <v>2662</v>
      </c>
      <c r="R714" s="27" t="s">
        <v>137</v>
      </c>
      <c r="S714" s="27" t="s">
        <v>421</v>
      </c>
      <c r="T714" s="23" t="str">
        <f t="shared" si="45"/>
        <v>Usta | Perkins</v>
      </c>
    </row>
    <row r="715" spans="1:20" s="23" customFormat="1">
      <c r="A715" s="33">
        <v>29</v>
      </c>
      <c r="B715" s="27" t="s">
        <v>914</v>
      </c>
      <c r="C715" s="27" t="s">
        <v>3140</v>
      </c>
      <c r="D715" s="27" t="s">
        <v>339</v>
      </c>
      <c r="E715" s="23" t="str">
        <f t="shared" ref="E715:E764" si="47">B715&amp;" | "&amp;C715</f>
        <v>Two Buttes | Baca</v>
      </c>
      <c r="F715" s="33">
        <v>613</v>
      </c>
      <c r="G715" s="27" t="s">
        <v>2105</v>
      </c>
      <c r="H715" s="27" t="s">
        <v>3263</v>
      </c>
      <c r="I715" s="27" t="s">
        <v>384</v>
      </c>
      <c r="J715" s="23" t="str">
        <f t="shared" si="46"/>
        <v>Unionville | Lewis and Clark</v>
      </c>
      <c r="K715" s="34"/>
      <c r="L715" s="34"/>
      <c r="M715" s="34"/>
      <c r="N715" s="34"/>
      <c r="P715" s="33">
        <v>1898</v>
      </c>
      <c r="Q715" s="27" t="s">
        <v>1960</v>
      </c>
      <c r="R715" s="27" t="s">
        <v>2894</v>
      </c>
      <c r="S715" s="27" t="s">
        <v>421</v>
      </c>
      <c r="T715" s="23" t="str">
        <f t="shared" ref="T715:T778" si="48">Q715&amp;" | "&amp;R715</f>
        <v>Utica | Yankton</v>
      </c>
    </row>
    <row r="716" spans="1:20" s="23" customFormat="1">
      <c r="A716" s="33">
        <v>284</v>
      </c>
      <c r="B716" s="27" t="s">
        <v>2309</v>
      </c>
      <c r="C716" s="27" t="s">
        <v>3145</v>
      </c>
      <c r="D716" s="27" t="s">
        <v>339</v>
      </c>
      <c r="E716" s="23" t="str">
        <f t="shared" si="47"/>
        <v>Tyrone | Las Animas</v>
      </c>
      <c r="F716" s="33">
        <v>1011</v>
      </c>
      <c r="G716" s="27" t="s">
        <v>1960</v>
      </c>
      <c r="H716" s="27" t="s">
        <v>3364</v>
      </c>
      <c r="I716" s="27" t="s">
        <v>384</v>
      </c>
      <c r="J716" s="23" t="str">
        <f t="shared" ref="J716:J768" si="49">G716&amp;" | "&amp;H716</f>
        <v>Utica | Judith Basin</v>
      </c>
      <c r="K716" s="34"/>
      <c r="L716" s="34"/>
      <c r="M716" s="34"/>
      <c r="N716" s="34"/>
      <c r="P716" s="33">
        <v>2019</v>
      </c>
      <c r="Q716" s="27" t="s">
        <v>1092</v>
      </c>
      <c r="R716" s="27" t="s">
        <v>3362</v>
      </c>
      <c r="S716" s="27" t="s">
        <v>421</v>
      </c>
      <c r="T716" s="23" t="str">
        <f t="shared" si="48"/>
        <v>Vale | Butte</v>
      </c>
    </row>
    <row r="717" spans="1:20" s="23" customFormat="1">
      <c r="A717" s="33">
        <v>2914</v>
      </c>
      <c r="B717" s="27" t="s">
        <v>1639</v>
      </c>
      <c r="C717" s="27" t="s">
        <v>3176</v>
      </c>
      <c r="D717" s="27" t="s">
        <v>339</v>
      </c>
      <c r="E717" s="23" t="str">
        <f t="shared" si="47"/>
        <v>U.S.Air Force Academy | El Paso</v>
      </c>
      <c r="F717" s="33">
        <v>691</v>
      </c>
      <c r="G717" s="27" t="s">
        <v>1474</v>
      </c>
      <c r="H717" s="27" t="s">
        <v>3282</v>
      </c>
      <c r="I717" s="27" t="s">
        <v>384</v>
      </c>
      <c r="J717" s="23" t="str">
        <f t="shared" si="49"/>
        <v>Valentine | Fergus</v>
      </c>
      <c r="K717" s="34"/>
      <c r="L717" s="34"/>
      <c r="M717" s="34"/>
      <c r="N717" s="34"/>
      <c r="P717" s="33">
        <v>2184</v>
      </c>
      <c r="Q717" s="27" t="s">
        <v>2556</v>
      </c>
      <c r="R717" s="27" t="s">
        <v>124</v>
      </c>
      <c r="S717" s="27" t="s">
        <v>421</v>
      </c>
      <c r="T717" s="23" t="str">
        <f t="shared" si="48"/>
        <v>Valley Springs | Minnehaha</v>
      </c>
    </row>
    <row r="718" spans="1:20" s="23" customFormat="1">
      <c r="A718" s="33">
        <v>597</v>
      </c>
      <c r="B718" s="27" t="s">
        <v>3260</v>
      </c>
      <c r="C718" s="27" t="s">
        <v>3219</v>
      </c>
      <c r="D718" s="27" t="s">
        <v>339</v>
      </c>
      <c r="E718" s="23" t="str">
        <f t="shared" si="47"/>
        <v>Union | Morgan</v>
      </c>
      <c r="F718" s="33">
        <v>728</v>
      </c>
      <c r="G718" s="27" t="s">
        <v>2457</v>
      </c>
      <c r="H718" s="27" t="s">
        <v>3020</v>
      </c>
      <c r="I718" s="27" t="s">
        <v>384</v>
      </c>
      <c r="J718" s="23" t="str">
        <f t="shared" si="49"/>
        <v>Valier | Pondera</v>
      </c>
      <c r="K718" s="34"/>
      <c r="L718" s="34"/>
      <c r="M718" s="34"/>
      <c r="N718" s="34"/>
      <c r="P718" s="33">
        <v>1895</v>
      </c>
      <c r="Q718" s="27" t="s">
        <v>2874</v>
      </c>
      <c r="R718" s="27" t="s">
        <v>2894</v>
      </c>
      <c r="S718" s="27" t="s">
        <v>421</v>
      </c>
      <c r="T718" s="23" t="str">
        <f t="shared" si="48"/>
        <v>Valley View | Yankton</v>
      </c>
    </row>
    <row r="719" spans="1:20" s="23" customFormat="1">
      <c r="A719" s="33">
        <v>30</v>
      </c>
      <c r="B719" s="27" t="s">
        <v>920</v>
      </c>
      <c r="C719" s="27" t="s">
        <v>3140</v>
      </c>
      <c r="D719" s="27" t="s">
        <v>339</v>
      </c>
      <c r="E719" s="23" t="str">
        <f t="shared" si="47"/>
        <v>Utleyville | Baca</v>
      </c>
      <c r="F719" s="33">
        <v>954</v>
      </c>
      <c r="G719" s="27" t="s">
        <v>1693</v>
      </c>
      <c r="H719" s="27" t="s">
        <v>3072</v>
      </c>
      <c r="I719" s="27" t="s">
        <v>384</v>
      </c>
      <c r="J719" s="23" t="str">
        <f t="shared" si="49"/>
        <v>Van Norman | Garfield</v>
      </c>
      <c r="K719" s="34"/>
      <c r="L719" s="34"/>
      <c r="M719" s="34"/>
      <c r="N719" s="34"/>
      <c r="P719" s="33">
        <v>1739</v>
      </c>
      <c r="Q719" s="27" t="s">
        <v>2147</v>
      </c>
      <c r="R719" s="27" t="s">
        <v>127</v>
      </c>
      <c r="S719" s="27" t="s">
        <v>421</v>
      </c>
      <c r="T719" s="23" t="str">
        <f t="shared" si="48"/>
        <v>Van Metre | Jones</v>
      </c>
    </row>
    <row r="720" spans="1:20" s="23" customFormat="1">
      <c r="A720" s="33">
        <v>598</v>
      </c>
      <c r="B720" s="27" t="s">
        <v>1541</v>
      </c>
      <c r="C720" s="27" t="s">
        <v>3171</v>
      </c>
      <c r="D720" s="27" t="s">
        <v>339</v>
      </c>
      <c r="E720" s="23" t="str">
        <f t="shared" si="47"/>
        <v>Vail | Eagle</v>
      </c>
      <c r="F720" s="33">
        <v>1031</v>
      </c>
      <c r="G720" s="27" t="s">
        <v>2632</v>
      </c>
      <c r="H720" s="27" t="s">
        <v>2885</v>
      </c>
      <c r="I720" s="27" t="s">
        <v>384</v>
      </c>
      <c r="J720" s="23" t="str">
        <f t="shared" si="49"/>
        <v>Vananda | Rosebud</v>
      </c>
      <c r="K720" s="34"/>
      <c r="L720" s="34"/>
      <c r="M720" s="34"/>
      <c r="N720" s="34"/>
      <c r="P720" s="33">
        <v>2137</v>
      </c>
      <c r="Q720" s="27" t="s">
        <v>1916</v>
      </c>
      <c r="R720" s="27" t="s">
        <v>204</v>
      </c>
      <c r="S720" s="27" t="s">
        <v>421</v>
      </c>
      <c r="T720" s="23" t="str">
        <f t="shared" si="48"/>
        <v>Vayland | Hand</v>
      </c>
    </row>
    <row r="721" spans="1:20" s="23" customFormat="1">
      <c r="A721" s="33">
        <v>599</v>
      </c>
      <c r="B721" s="27" t="s">
        <v>874</v>
      </c>
      <c r="C721" s="27" t="s">
        <v>3137</v>
      </c>
      <c r="D721" s="27" t="s">
        <v>339</v>
      </c>
      <c r="E721" s="23" t="str">
        <f t="shared" si="47"/>
        <v>Valley Club Acres | Arapahoe</v>
      </c>
      <c r="F721" s="33">
        <v>1112</v>
      </c>
      <c r="G721" s="27" t="s">
        <v>2819</v>
      </c>
      <c r="H721" s="27" t="s">
        <v>3028</v>
      </c>
      <c r="I721" s="27" t="s">
        <v>384</v>
      </c>
      <c r="J721" s="23" t="str">
        <f t="shared" si="49"/>
        <v>Vandalia | Valley</v>
      </c>
      <c r="K721" s="34"/>
      <c r="L721" s="34"/>
      <c r="M721" s="34"/>
      <c r="N721" s="34"/>
      <c r="P721" s="33">
        <v>1666</v>
      </c>
      <c r="Q721" s="27" t="s">
        <v>2355</v>
      </c>
      <c r="R721" s="27" t="s">
        <v>3258</v>
      </c>
      <c r="S721" s="27" t="s">
        <v>421</v>
      </c>
      <c r="T721" s="23" t="str">
        <f t="shared" si="48"/>
        <v>Veblen | Marshall</v>
      </c>
    </row>
    <row r="722" spans="1:20" s="23" customFormat="1">
      <c r="A722" s="33">
        <v>517</v>
      </c>
      <c r="B722" s="27" t="s">
        <v>1945</v>
      </c>
      <c r="C722" s="27" t="s">
        <v>3254</v>
      </c>
      <c r="D722" s="27" t="s">
        <v>339</v>
      </c>
      <c r="E722" s="23" t="str">
        <f t="shared" si="47"/>
        <v>Vernon | Yuma</v>
      </c>
      <c r="F722" s="33">
        <v>692</v>
      </c>
      <c r="G722" s="27" t="s">
        <v>2237</v>
      </c>
      <c r="H722" s="27" t="s">
        <v>3268</v>
      </c>
      <c r="I722" s="27" t="s">
        <v>384</v>
      </c>
      <c r="J722" s="23" t="str">
        <f t="shared" si="49"/>
        <v>Varney | Madison</v>
      </c>
      <c r="K722" s="34"/>
      <c r="L722" s="34"/>
      <c r="M722" s="34"/>
      <c r="N722" s="34"/>
      <c r="P722" s="33">
        <v>1849</v>
      </c>
      <c r="Q722" s="27" t="s">
        <v>146</v>
      </c>
      <c r="R722" s="27" t="s">
        <v>147</v>
      </c>
      <c r="S722" s="27" t="s">
        <v>421</v>
      </c>
      <c r="T722" s="23" t="str">
        <f t="shared" si="48"/>
        <v>Verdon | Brown</v>
      </c>
    </row>
    <row r="723" spans="1:20" s="23" customFormat="1">
      <c r="A723" s="33">
        <v>2949</v>
      </c>
      <c r="B723" s="27" t="s">
        <v>2548</v>
      </c>
      <c r="C723" s="27" t="s">
        <v>3247</v>
      </c>
      <c r="D723" s="27" t="s">
        <v>339</v>
      </c>
      <c r="E723" s="23" t="str">
        <f t="shared" si="47"/>
        <v>Victor | Teller</v>
      </c>
      <c r="F723" s="33">
        <v>845</v>
      </c>
      <c r="G723" s="27" t="s">
        <v>1121</v>
      </c>
      <c r="H723" s="27" t="s">
        <v>3177</v>
      </c>
      <c r="I723" s="27" t="s">
        <v>384</v>
      </c>
      <c r="J723" s="23" t="str">
        <f t="shared" si="49"/>
        <v>Vaughan | Cascade</v>
      </c>
      <c r="K723" s="34"/>
      <c r="L723" s="34"/>
      <c r="M723" s="34"/>
      <c r="N723" s="34"/>
      <c r="P723" s="33">
        <v>3091</v>
      </c>
      <c r="Q723" s="27" t="s">
        <v>146</v>
      </c>
      <c r="R723" s="27" t="s">
        <v>143</v>
      </c>
      <c r="S723" s="27" t="s">
        <v>421</v>
      </c>
      <c r="T723" s="23" t="str">
        <f t="shared" si="48"/>
        <v>Verdon | Spink</v>
      </c>
    </row>
    <row r="724" spans="1:20" s="23" customFormat="1">
      <c r="A724" s="33">
        <v>31</v>
      </c>
      <c r="B724" s="27" t="s">
        <v>3141</v>
      </c>
      <c r="C724" s="27" t="s">
        <v>3140</v>
      </c>
      <c r="D724" s="27" t="s">
        <v>339</v>
      </c>
      <c r="E724" s="23" t="str">
        <f t="shared" si="47"/>
        <v>Vilas | Baca</v>
      </c>
      <c r="F724" s="33">
        <v>860</v>
      </c>
      <c r="G724" s="27" t="s">
        <v>1195</v>
      </c>
      <c r="H724" s="27" t="s">
        <v>3350</v>
      </c>
      <c r="I724" s="27" t="s">
        <v>384</v>
      </c>
      <c r="J724" s="23" t="str">
        <f t="shared" si="49"/>
        <v>Verona | Chouteau</v>
      </c>
      <c r="K724" s="34"/>
      <c r="L724" s="34"/>
      <c r="M724" s="34"/>
      <c r="N724" s="34"/>
      <c r="P724" s="33">
        <v>2091</v>
      </c>
      <c r="Q724" s="27" t="s">
        <v>1268</v>
      </c>
      <c r="R724" s="27" t="s">
        <v>195</v>
      </c>
      <c r="S724" s="27" t="s">
        <v>421</v>
      </c>
      <c r="T724" s="23" t="str">
        <f t="shared" si="48"/>
        <v>Vermillion | Clay</v>
      </c>
    </row>
    <row r="725" spans="1:20" s="23" customFormat="1">
      <c r="A725" s="33">
        <v>600</v>
      </c>
      <c r="B725" s="27" t="s">
        <v>2682</v>
      </c>
      <c r="C725" s="27" t="s">
        <v>3238</v>
      </c>
      <c r="D725" s="27" t="s">
        <v>339</v>
      </c>
      <c r="E725" s="23" t="str">
        <f t="shared" si="47"/>
        <v>Villa Grove | Saguache</v>
      </c>
      <c r="F725" s="33">
        <v>752</v>
      </c>
      <c r="G725" s="27" t="s">
        <v>2548</v>
      </c>
      <c r="H725" s="27" t="s">
        <v>3332</v>
      </c>
      <c r="I725" s="27" t="s">
        <v>384</v>
      </c>
      <c r="J725" s="23" t="str">
        <f t="shared" si="49"/>
        <v>Victor | Ravalli</v>
      </c>
      <c r="K725" s="34"/>
      <c r="L725" s="34"/>
      <c r="M725" s="34"/>
      <c r="N725" s="34"/>
      <c r="P725" s="33">
        <v>1942</v>
      </c>
      <c r="Q725" s="27" t="s">
        <v>816</v>
      </c>
      <c r="R725" s="27" t="s">
        <v>3134</v>
      </c>
      <c r="S725" s="27" t="s">
        <v>421</v>
      </c>
      <c r="T725" s="23" t="str">
        <f t="shared" si="48"/>
        <v>Vetal | Bennett</v>
      </c>
    </row>
    <row r="726" spans="1:20" s="23" customFormat="1">
      <c r="A726" s="33">
        <v>285</v>
      </c>
      <c r="B726" s="27" t="s">
        <v>2313</v>
      </c>
      <c r="C726" s="27" t="s">
        <v>3145</v>
      </c>
      <c r="D726" s="27" t="s">
        <v>339</v>
      </c>
      <c r="E726" s="23" t="str">
        <f t="shared" si="47"/>
        <v>Villegreen | Las Animas</v>
      </c>
      <c r="F726" s="33">
        <v>640</v>
      </c>
      <c r="G726" s="27" t="s">
        <v>2252</v>
      </c>
      <c r="H726" s="27" t="s">
        <v>3078</v>
      </c>
      <c r="I726" s="27" t="s">
        <v>384</v>
      </c>
      <c r="J726" s="23" t="str">
        <f t="shared" si="49"/>
        <v>Vida | McCone</v>
      </c>
      <c r="K726" s="34"/>
      <c r="L726" s="34"/>
      <c r="M726" s="34"/>
      <c r="N726" s="34"/>
      <c r="P726" s="33">
        <v>1867</v>
      </c>
      <c r="Q726" s="27" t="s">
        <v>2826</v>
      </c>
      <c r="R726" s="27" t="s">
        <v>3342</v>
      </c>
      <c r="S726" s="27" t="s">
        <v>421</v>
      </c>
      <c r="T726" s="23" t="str">
        <f t="shared" si="48"/>
        <v>Viborg | Turner</v>
      </c>
    </row>
    <row r="727" spans="1:20" s="23" customFormat="1">
      <c r="A727" s="33">
        <v>264</v>
      </c>
      <c r="B727" s="27" t="s">
        <v>2243</v>
      </c>
      <c r="C727" s="27" t="s">
        <v>3201</v>
      </c>
      <c r="D727" s="27" t="s">
        <v>339</v>
      </c>
      <c r="E727" s="23" t="str">
        <f t="shared" si="47"/>
        <v>Virginia Dale | Larimer</v>
      </c>
      <c r="F727" s="33">
        <v>859</v>
      </c>
      <c r="G727" s="27" t="s">
        <v>1199</v>
      </c>
      <c r="H727" s="27" t="s">
        <v>3350</v>
      </c>
      <c r="I727" s="27" t="s">
        <v>384</v>
      </c>
      <c r="J727" s="23" t="str">
        <f t="shared" si="49"/>
        <v>Virgelle | Chouteau</v>
      </c>
      <c r="K727" s="34"/>
      <c r="L727" s="34"/>
      <c r="M727" s="34"/>
      <c r="N727" s="34"/>
      <c r="P727" s="33">
        <v>1821</v>
      </c>
      <c r="Q727" s="27" t="s">
        <v>2548</v>
      </c>
      <c r="R727" s="27" t="s">
        <v>21</v>
      </c>
      <c r="S727" s="27" t="s">
        <v>421</v>
      </c>
      <c r="T727" s="23" t="str">
        <f t="shared" si="48"/>
        <v>Victor | Roberts</v>
      </c>
    </row>
    <row r="728" spans="1:20" s="23" customFormat="1">
      <c r="A728" s="33">
        <v>3187</v>
      </c>
      <c r="B728" s="27" t="s">
        <v>2831</v>
      </c>
      <c r="C728" s="27" t="s">
        <v>3049</v>
      </c>
      <c r="D728" s="27" t="s">
        <v>339</v>
      </c>
      <c r="E728" s="23" t="str">
        <f t="shared" si="47"/>
        <v>Vollmar | Weld</v>
      </c>
      <c r="F728" s="33">
        <v>642</v>
      </c>
      <c r="G728" s="27" t="s">
        <v>2242</v>
      </c>
      <c r="H728" s="27" t="s">
        <v>3268</v>
      </c>
      <c r="I728" s="27" t="s">
        <v>384</v>
      </c>
      <c r="J728" s="23" t="str">
        <f t="shared" si="49"/>
        <v>Virginia City | Madison</v>
      </c>
      <c r="P728" s="33">
        <v>2123</v>
      </c>
      <c r="Q728" s="27" t="s">
        <v>1212</v>
      </c>
      <c r="R728" s="27" t="s">
        <v>3235</v>
      </c>
      <c r="S728" s="27" t="s">
        <v>421</v>
      </c>
      <c r="T728" s="23" t="str">
        <f t="shared" si="48"/>
        <v>Vienna | Clark</v>
      </c>
    </row>
    <row r="729" spans="1:20" s="23" customFormat="1">
      <c r="A729" s="33">
        <v>232</v>
      </c>
      <c r="B729" s="27" t="s">
        <v>2133</v>
      </c>
      <c r="C729" s="27" t="s">
        <v>3153</v>
      </c>
      <c r="D729" s="27" t="s">
        <v>339</v>
      </c>
      <c r="E729" s="23" t="str">
        <f t="shared" si="47"/>
        <v>Vona | Kit Carson</v>
      </c>
      <c r="F729" s="33">
        <v>871</v>
      </c>
      <c r="G729" s="27" t="s">
        <v>1257</v>
      </c>
      <c r="H729" s="27" t="s">
        <v>3162</v>
      </c>
      <c r="I729" s="27" t="s">
        <v>384</v>
      </c>
      <c r="J729" s="23" t="str">
        <f t="shared" si="49"/>
        <v>Volborg | Custer</v>
      </c>
      <c r="K729" s="34"/>
      <c r="L729" s="34"/>
      <c r="M729" s="34"/>
      <c r="N729" s="34"/>
      <c r="P729" s="33">
        <v>2176</v>
      </c>
      <c r="Q729" s="27" t="s">
        <v>3141</v>
      </c>
      <c r="R729" s="27" t="s">
        <v>3323</v>
      </c>
      <c r="S729" s="27" t="s">
        <v>421</v>
      </c>
      <c r="T729" s="23" t="str">
        <f t="shared" si="48"/>
        <v>Vilas | Miner</v>
      </c>
    </row>
    <row r="730" spans="1:20" s="23" customFormat="1">
      <c r="A730" s="33">
        <v>203</v>
      </c>
      <c r="B730" s="27" t="s">
        <v>1939</v>
      </c>
      <c r="C730" s="27" t="s">
        <v>3192</v>
      </c>
      <c r="D730" s="27" t="s">
        <v>339</v>
      </c>
      <c r="E730" s="23" t="str">
        <f t="shared" si="47"/>
        <v>Walden | Jackson</v>
      </c>
      <c r="F730" s="33">
        <v>720</v>
      </c>
      <c r="G730" s="27" t="s">
        <v>1175</v>
      </c>
      <c r="H730" s="27" t="s">
        <v>3227</v>
      </c>
      <c r="I730" s="27" t="s">
        <v>384</v>
      </c>
      <c r="J730" s="23" t="str">
        <f t="shared" si="49"/>
        <v>Wagner | Phillips</v>
      </c>
      <c r="K730" s="34"/>
      <c r="L730" s="34"/>
      <c r="M730" s="34"/>
      <c r="N730" s="34"/>
      <c r="P730" s="33">
        <v>1778</v>
      </c>
      <c r="Q730" s="27" t="s">
        <v>2628</v>
      </c>
      <c r="R730" s="27" t="s">
        <v>133</v>
      </c>
      <c r="S730" s="27" t="s">
        <v>421</v>
      </c>
      <c r="T730" s="23" t="str">
        <f t="shared" si="48"/>
        <v>Villa Ranchero | Pennington</v>
      </c>
    </row>
    <row r="731" spans="1:20" s="23" customFormat="1">
      <c r="A731" s="33">
        <v>197</v>
      </c>
      <c r="B731" s="27" t="s">
        <v>1922</v>
      </c>
      <c r="C731" s="27" t="s">
        <v>3047</v>
      </c>
      <c r="D731" s="27" t="s">
        <v>339</v>
      </c>
      <c r="E731" s="23" t="str">
        <f t="shared" si="47"/>
        <v>Walsenburg | Huerfano</v>
      </c>
      <c r="F731" s="33">
        <v>1068</v>
      </c>
      <c r="G731" s="27" t="s">
        <v>2721</v>
      </c>
      <c r="H731" s="27" t="s">
        <v>3276</v>
      </c>
      <c r="I731" s="27" t="s">
        <v>384</v>
      </c>
      <c r="J731" s="23" t="str">
        <f t="shared" si="49"/>
        <v>Walkerville | Silver Bow</v>
      </c>
      <c r="K731" s="34"/>
      <c r="L731" s="34"/>
      <c r="M731" s="34"/>
      <c r="N731" s="34"/>
      <c r="P731" s="33">
        <v>1919</v>
      </c>
      <c r="Q731" s="27" t="s">
        <v>769</v>
      </c>
      <c r="R731" s="27" t="s">
        <v>145</v>
      </c>
      <c r="S731" s="27" t="s">
        <v>421</v>
      </c>
      <c r="T731" s="23" t="str">
        <f t="shared" si="48"/>
        <v>Virgil | Beadle</v>
      </c>
    </row>
    <row r="732" spans="1:20" s="23" customFormat="1">
      <c r="A732" s="33">
        <v>32</v>
      </c>
      <c r="B732" s="27" t="s">
        <v>3142</v>
      </c>
      <c r="C732" s="27" t="s">
        <v>3140</v>
      </c>
      <c r="D732" s="27" t="s">
        <v>339</v>
      </c>
      <c r="E732" s="23" t="str">
        <f t="shared" si="47"/>
        <v>Walsh | Baca</v>
      </c>
      <c r="F732" s="33">
        <v>843</v>
      </c>
      <c r="G732" s="27" t="s">
        <v>1126</v>
      </c>
      <c r="H732" s="27" t="s">
        <v>3177</v>
      </c>
      <c r="I732" s="27" t="s">
        <v>384</v>
      </c>
      <c r="J732" s="23" t="str">
        <f t="shared" si="49"/>
        <v>Waltham | Cascade</v>
      </c>
      <c r="K732" s="34"/>
      <c r="L732" s="34"/>
      <c r="M732" s="34"/>
      <c r="N732" s="34"/>
      <c r="P732" s="33">
        <v>2141</v>
      </c>
      <c r="Q732" s="27" t="s">
        <v>205</v>
      </c>
      <c r="R732" s="27" t="s">
        <v>206</v>
      </c>
      <c r="S732" s="27" t="s">
        <v>421</v>
      </c>
      <c r="T732" s="23" t="str">
        <f t="shared" si="48"/>
        <v>Vivian | Lyman</v>
      </c>
    </row>
    <row r="733" spans="1:20" s="23" customFormat="1">
      <c r="A733" s="33">
        <v>601</v>
      </c>
      <c r="B733" s="27" t="s">
        <v>3261</v>
      </c>
      <c r="C733" s="27" t="s">
        <v>3147</v>
      </c>
      <c r="D733" s="27" t="s">
        <v>339</v>
      </c>
      <c r="E733" s="23" t="str">
        <f t="shared" si="47"/>
        <v>Ward | Boulder</v>
      </c>
      <c r="F733" s="33">
        <v>896</v>
      </c>
      <c r="G733" s="27" t="s">
        <v>1359</v>
      </c>
      <c r="H733" s="27" t="s">
        <v>3329</v>
      </c>
      <c r="I733" s="27" t="s">
        <v>384</v>
      </c>
      <c r="J733" s="23" t="str">
        <f t="shared" si="49"/>
        <v>Warm Springs | Deer Lodge</v>
      </c>
      <c r="K733" s="34"/>
      <c r="L733" s="34"/>
      <c r="M733" s="34"/>
      <c r="N733" s="34"/>
      <c r="P733" s="33">
        <v>1963</v>
      </c>
      <c r="Q733" s="27" t="s">
        <v>898</v>
      </c>
      <c r="R733" s="27" t="s">
        <v>171</v>
      </c>
      <c r="S733" s="27" t="s">
        <v>421</v>
      </c>
      <c r="T733" s="23" t="str">
        <f t="shared" si="48"/>
        <v>Volga | Brookings</v>
      </c>
    </row>
    <row r="734" spans="1:20" s="23" customFormat="1">
      <c r="A734" s="33">
        <v>7</v>
      </c>
      <c r="B734" s="27" t="s">
        <v>778</v>
      </c>
      <c r="C734" s="27" t="s">
        <v>338</v>
      </c>
      <c r="D734" s="27" t="s">
        <v>339</v>
      </c>
      <c r="E734" s="23" t="str">
        <f t="shared" si="47"/>
        <v>Watkins | Adams</v>
      </c>
      <c r="F734" s="33">
        <v>828</v>
      </c>
      <c r="G734" s="27" t="s">
        <v>991</v>
      </c>
      <c r="H734" s="27" t="s">
        <v>3055</v>
      </c>
      <c r="I734" s="27" t="s">
        <v>384</v>
      </c>
      <c r="J734" s="23" t="str">
        <f t="shared" si="49"/>
        <v>Warren | Carbon</v>
      </c>
      <c r="K734" s="34"/>
      <c r="L734" s="34"/>
      <c r="M734" s="34"/>
      <c r="N734" s="34"/>
      <c r="P734" s="33">
        <v>2085</v>
      </c>
      <c r="Q734" s="27" t="s">
        <v>2875</v>
      </c>
      <c r="R734" s="27" t="s">
        <v>2894</v>
      </c>
      <c r="S734" s="27" t="s">
        <v>421</v>
      </c>
      <c r="T734" s="23" t="str">
        <f t="shared" si="48"/>
        <v>Volin | Yankton</v>
      </c>
    </row>
    <row r="735" spans="1:20" s="23" customFormat="1">
      <c r="A735" s="33">
        <v>602</v>
      </c>
      <c r="B735" s="27" t="s">
        <v>2833</v>
      </c>
      <c r="C735" s="27" t="s">
        <v>3049</v>
      </c>
      <c r="D735" s="27" t="s">
        <v>339</v>
      </c>
      <c r="E735" s="23" t="str">
        <f t="shared" si="47"/>
        <v>Wattenburg | Weld</v>
      </c>
      <c r="F735" s="33">
        <v>817</v>
      </c>
      <c r="G735" s="27" t="s">
        <v>3345</v>
      </c>
      <c r="H735" s="27" t="s">
        <v>3055</v>
      </c>
      <c r="I735" s="27" t="s">
        <v>384</v>
      </c>
      <c r="J735" s="23" t="str">
        <f t="shared" si="49"/>
        <v>Washoe | Carbon</v>
      </c>
      <c r="P735" s="33">
        <v>2072</v>
      </c>
      <c r="Q735" s="27" t="s">
        <v>1175</v>
      </c>
      <c r="R735" s="27" t="s">
        <v>192</v>
      </c>
      <c r="S735" s="27" t="s">
        <v>421</v>
      </c>
      <c r="T735" s="23" t="str">
        <f t="shared" si="48"/>
        <v>Wagner | Charles Mix</v>
      </c>
    </row>
    <row r="736" spans="1:20" s="23" customFormat="1">
      <c r="A736" s="33">
        <v>603</v>
      </c>
      <c r="B736" s="27" t="s">
        <v>1890</v>
      </c>
      <c r="C736" s="27" t="s">
        <v>3186</v>
      </c>
      <c r="D736" s="27" t="s">
        <v>339</v>
      </c>
      <c r="E736" s="23" t="str">
        <f t="shared" si="47"/>
        <v>Waunita Hot Springs | Gunnison</v>
      </c>
      <c r="F736" s="33">
        <v>654</v>
      </c>
      <c r="G736" s="27" t="s">
        <v>2244</v>
      </c>
      <c r="H736" s="27" t="s">
        <v>3268</v>
      </c>
      <c r="I736" s="27" t="s">
        <v>384</v>
      </c>
      <c r="J736" s="23" t="str">
        <f t="shared" si="49"/>
        <v>Waterloo | Madison</v>
      </c>
      <c r="K736" s="34"/>
      <c r="L736" s="34"/>
      <c r="M736" s="34"/>
      <c r="N736" s="34"/>
      <c r="P736" s="33">
        <v>2084</v>
      </c>
      <c r="Q736" s="27" t="s">
        <v>1274</v>
      </c>
      <c r="R736" s="27" t="s">
        <v>195</v>
      </c>
      <c r="S736" s="27" t="s">
        <v>421</v>
      </c>
      <c r="T736" s="23" t="str">
        <f t="shared" si="48"/>
        <v>Wakonda | Clay</v>
      </c>
    </row>
    <row r="737" spans="1:20" s="23" customFormat="1">
      <c r="A737" s="33">
        <v>3100</v>
      </c>
      <c r="B737" s="27" t="s">
        <v>1482</v>
      </c>
      <c r="C737" s="27" t="s">
        <v>3224</v>
      </c>
      <c r="D737" s="27" t="s">
        <v>339</v>
      </c>
      <c r="E737" s="23" t="str">
        <f t="shared" si="47"/>
        <v>Webster | Park</v>
      </c>
      <c r="F737" s="33">
        <v>639</v>
      </c>
      <c r="G737" s="27" t="s">
        <v>778</v>
      </c>
      <c r="H737" s="27" t="s">
        <v>3078</v>
      </c>
      <c r="I737" s="27" t="s">
        <v>384</v>
      </c>
      <c r="J737" s="23" t="str">
        <f t="shared" si="49"/>
        <v>Watkins | McCone</v>
      </c>
      <c r="K737" s="34"/>
      <c r="L737" s="34"/>
      <c r="M737" s="34"/>
      <c r="N737" s="34"/>
      <c r="P737" s="33">
        <v>1937</v>
      </c>
      <c r="Q737" s="27" t="s">
        <v>1368</v>
      </c>
      <c r="R737" s="27" t="s">
        <v>125</v>
      </c>
      <c r="S737" s="27" t="s">
        <v>421</v>
      </c>
      <c r="T737" s="23" t="str">
        <f t="shared" si="48"/>
        <v>Wakpala | Corson</v>
      </c>
    </row>
    <row r="738" spans="1:20" s="23" customFormat="1">
      <c r="A738" s="33">
        <v>363</v>
      </c>
      <c r="B738" s="27" t="s">
        <v>2486</v>
      </c>
      <c r="C738" s="27" t="s">
        <v>3219</v>
      </c>
      <c r="D738" s="27" t="s">
        <v>339</v>
      </c>
      <c r="E738" s="23" t="str">
        <f t="shared" si="47"/>
        <v>Weldona | Morgan</v>
      </c>
      <c r="F738" s="33">
        <v>932</v>
      </c>
      <c r="G738" s="27" t="s">
        <v>1574</v>
      </c>
      <c r="H738" s="27" t="s">
        <v>398</v>
      </c>
      <c r="I738" s="27" t="s">
        <v>384</v>
      </c>
      <c r="J738" s="23" t="str">
        <f t="shared" si="49"/>
        <v>Wayfarer | Flathead</v>
      </c>
      <c r="K738" s="34"/>
      <c r="L738" s="34"/>
      <c r="M738" s="34"/>
      <c r="N738" s="34"/>
      <c r="P738" s="33">
        <v>1931</v>
      </c>
      <c r="Q738" s="27" t="s">
        <v>1372</v>
      </c>
      <c r="R738" s="27" t="s">
        <v>125</v>
      </c>
      <c r="S738" s="27" t="s">
        <v>421</v>
      </c>
      <c r="T738" s="23" t="str">
        <f t="shared" si="48"/>
        <v>Walker | Corson</v>
      </c>
    </row>
    <row r="739" spans="1:20" s="23" customFormat="1">
      <c r="A739" s="33">
        <v>265</v>
      </c>
      <c r="B739" s="27" t="s">
        <v>977</v>
      </c>
      <c r="C739" s="27" t="s">
        <v>3201</v>
      </c>
      <c r="D739" s="27" t="s">
        <v>339</v>
      </c>
      <c r="E739" s="23" t="str">
        <f t="shared" si="47"/>
        <v>Wellington | Larimer</v>
      </c>
      <c r="F739" s="33">
        <v>636</v>
      </c>
      <c r="G739" s="27" t="s">
        <v>3266</v>
      </c>
      <c r="H739" s="27" t="s">
        <v>3078</v>
      </c>
      <c r="I739" s="27" t="s">
        <v>384</v>
      </c>
      <c r="J739" s="23" t="str">
        <f t="shared" si="49"/>
        <v>Weldon | McCone</v>
      </c>
      <c r="K739" s="34"/>
      <c r="L739" s="34"/>
      <c r="M739" s="34"/>
      <c r="N739" s="34"/>
      <c r="P739" s="33">
        <v>1775</v>
      </c>
      <c r="Q739" s="27" t="s">
        <v>2631</v>
      </c>
      <c r="R739" s="27" t="s">
        <v>133</v>
      </c>
      <c r="S739" s="27" t="s">
        <v>421</v>
      </c>
      <c r="T739" s="23" t="str">
        <f t="shared" si="48"/>
        <v>Wall | Pennington</v>
      </c>
    </row>
    <row r="740" spans="1:20" s="23" customFormat="1">
      <c r="A740" s="33">
        <v>604</v>
      </c>
      <c r="B740" s="27" t="s">
        <v>1322</v>
      </c>
      <c r="C740" s="27" t="s">
        <v>3162</v>
      </c>
      <c r="D740" s="27" t="s">
        <v>339</v>
      </c>
      <c r="E740" s="23" t="str">
        <f t="shared" si="47"/>
        <v>Westcliffe | Custer</v>
      </c>
      <c r="F740" s="33">
        <v>967</v>
      </c>
      <c r="G740" s="27" t="s">
        <v>1744</v>
      </c>
      <c r="H740" s="27" t="s">
        <v>3022</v>
      </c>
      <c r="I740" s="27" t="s">
        <v>384</v>
      </c>
      <c r="J740" s="23" t="str">
        <f t="shared" si="49"/>
        <v>West Glacier | Glacier</v>
      </c>
      <c r="K740" s="34"/>
      <c r="L740" s="34"/>
      <c r="M740" s="34"/>
      <c r="N740" s="34"/>
      <c r="P740" s="33">
        <v>2050</v>
      </c>
      <c r="Q740" s="27" t="s">
        <v>1310</v>
      </c>
      <c r="R740" s="27" t="s">
        <v>188</v>
      </c>
      <c r="S740" s="27" t="s">
        <v>421</v>
      </c>
      <c r="T740" s="23" t="str">
        <f t="shared" si="48"/>
        <v>Wallace | Codington</v>
      </c>
    </row>
    <row r="741" spans="1:20" s="23" customFormat="1">
      <c r="A741" s="33">
        <v>2890</v>
      </c>
      <c r="B741" s="27" t="s">
        <v>783</v>
      </c>
      <c r="C741" s="27" t="s">
        <v>338</v>
      </c>
      <c r="D741" s="27" t="s">
        <v>339</v>
      </c>
      <c r="E741" s="23" t="str">
        <f t="shared" si="47"/>
        <v>Westminster | Adams</v>
      </c>
      <c r="F741" s="33">
        <v>774</v>
      </c>
      <c r="G741" s="27" t="s">
        <v>3335</v>
      </c>
      <c r="H741" s="27" t="s">
        <v>3336</v>
      </c>
      <c r="I741" s="27" t="s">
        <v>384</v>
      </c>
      <c r="J741" s="23" t="str">
        <f t="shared" si="49"/>
        <v>West Yellowstone | Gallatin</v>
      </c>
      <c r="K741" s="34"/>
      <c r="L741" s="34"/>
      <c r="M741" s="34"/>
      <c r="N741" s="34"/>
      <c r="P741" s="33">
        <v>1704</v>
      </c>
      <c r="Q741" s="27" t="s">
        <v>2114</v>
      </c>
      <c r="R741" s="27" t="s">
        <v>3192</v>
      </c>
      <c r="S741" s="27" t="s">
        <v>421</v>
      </c>
      <c r="T741" s="23" t="str">
        <f t="shared" si="48"/>
        <v>Wanblee | Jackson</v>
      </c>
    </row>
    <row r="742" spans="1:20" s="23" customFormat="1">
      <c r="A742" s="33">
        <v>217</v>
      </c>
      <c r="B742" s="27" t="s">
        <v>783</v>
      </c>
      <c r="C742" s="27" t="s">
        <v>3194</v>
      </c>
      <c r="D742" s="27" t="s">
        <v>339</v>
      </c>
      <c r="E742" s="23" t="str">
        <f t="shared" si="47"/>
        <v>Westminster | Jefferson</v>
      </c>
      <c r="F742" s="33">
        <v>693</v>
      </c>
      <c r="G742" s="27" t="s">
        <v>3283</v>
      </c>
      <c r="H742" s="27" t="s">
        <v>3074</v>
      </c>
      <c r="I742" s="27" t="s">
        <v>384</v>
      </c>
      <c r="J742" s="23" t="str">
        <f t="shared" si="49"/>
        <v>Westby | Sheridan</v>
      </c>
      <c r="K742" s="34"/>
      <c r="L742" s="34"/>
      <c r="M742" s="34"/>
      <c r="N742" s="34"/>
      <c r="P742" s="33">
        <v>3068</v>
      </c>
      <c r="Q742" s="27" t="s">
        <v>3261</v>
      </c>
      <c r="R742" s="27" t="s">
        <v>171</v>
      </c>
      <c r="S742" s="27" t="s">
        <v>421</v>
      </c>
      <c r="T742" s="23" t="str">
        <f t="shared" si="48"/>
        <v>Ward | Brookings</v>
      </c>
    </row>
    <row r="743" spans="1:20" s="23" customFormat="1">
      <c r="A743" s="33">
        <v>286</v>
      </c>
      <c r="B743" s="27" t="s">
        <v>3203</v>
      </c>
      <c r="C743" s="27" t="s">
        <v>3145</v>
      </c>
      <c r="D743" s="27" t="s">
        <v>339</v>
      </c>
      <c r="E743" s="23" t="str">
        <f t="shared" si="47"/>
        <v>Weston | Las Animas</v>
      </c>
      <c r="F743" s="33">
        <v>660</v>
      </c>
      <c r="G743" s="27" t="s">
        <v>2281</v>
      </c>
      <c r="H743" s="27" t="s">
        <v>3271</v>
      </c>
      <c r="I743" s="27" t="s">
        <v>384</v>
      </c>
      <c r="J743" s="23" t="str">
        <f t="shared" si="49"/>
        <v>White Sulphur Springs | Meagher</v>
      </c>
      <c r="K743" s="34"/>
      <c r="L743" s="34"/>
      <c r="M743" s="34"/>
      <c r="N743" s="34"/>
      <c r="P743" s="33">
        <v>1759</v>
      </c>
      <c r="Q743" s="27" t="s">
        <v>3261</v>
      </c>
      <c r="R743" s="27" t="s">
        <v>131</v>
      </c>
      <c r="S743" s="27" t="s">
        <v>421</v>
      </c>
      <c r="T743" s="23" t="str">
        <f t="shared" si="48"/>
        <v>Ward | Moody</v>
      </c>
    </row>
    <row r="744" spans="1:20" s="23" customFormat="1">
      <c r="A744" s="33">
        <v>96</v>
      </c>
      <c r="B744" s="27" t="s">
        <v>1326</v>
      </c>
      <c r="C744" s="27" t="s">
        <v>3162</v>
      </c>
      <c r="D744" s="27" t="s">
        <v>339</v>
      </c>
      <c r="E744" s="23" t="str">
        <f t="shared" si="47"/>
        <v>Wetmore | Custer</v>
      </c>
      <c r="F744" s="33">
        <v>926</v>
      </c>
      <c r="G744" s="27" t="s">
        <v>1578</v>
      </c>
      <c r="H744" s="27" t="s">
        <v>398</v>
      </c>
      <c r="I744" s="27" t="s">
        <v>384</v>
      </c>
      <c r="J744" s="23" t="str">
        <f t="shared" si="49"/>
        <v>Whitefish | Flathead</v>
      </c>
      <c r="K744" s="34"/>
      <c r="L744" s="34"/>
      <c r="M744" s="34"/>
      <c r="N744" s="34"/>
      <c r="P744" s="33">
        <v>1993</v>
      </c>
      <c r="Q744" s="27" t="s">
        <v>997</v>
      </c>
      <c r="R744" s="27" t="s">
        <v>147</v>
      </c>
      <c r="S744" s="27" t="s">
        <v>421</v>
      </c>
      <c r="T744" s="23" t="str">
        <f t="shared" si="48"/>
        <v>Warner | Brown</v>
      </c>
    </row>
    <row r="745" spans="1:20" s="23" customFormat="1">
      <c r="A745" s="33">
        <v>218</v>
      </c>
      <c r="B745" s="27" t="s">
        <v>2080</v>
      </c>
      <c r="C745" s="27" t="s">
        <v>3194</v>
      </c>
      <c r="D745" s="27" t="s">
        <v>339</v>
      </c>
      <c r="E745" s="23" t="str">
        <f t="shared" si="47"/>
        <v>Wheat Ridge | Jefferson</v>
      </c>
      <c r="F745" s="33">
        <v>653</v>
      </c>
      <c r="G745" s="27" t="s">
        <v>1919</v>
      </c>
      <c r="H745" s="27" t="s">
        <v>3194</v>
      </c>
      <c r="I745" s="27" t="s">
        <v>384</v>
      </c>
      <c r="J745" s="23" t="str">
        <f t="shared" si="49"/>
        <v>Whitehall | Jefferson</v>
      </c>
      <c r="K745" s="34"/>
      <c r="L745" s="34"/>
      <c r="M745" s="34"/>
      <c r="N745" s="34"/>
      <c r="P745" s="33">
        <v>1776</v>
      </c>
      <c r="Q745" s="27" t="s">
        <v>2634</v>
      </c>
      <c r="R745" s="27" t="s">
        <v>133</v>
      </c>
      <c r="S745" s="27" t="s">
        <v>421</v>
      </c>
      <c r="T745" s="23" t="str">
        <f t="shared" si="48"/>
        <v>Wasta | Pennington</v>
      </c>
    </row>
    <row r="746" spans="1:20" s="23" customFormat="1">
      <c r="A746" s="33">
        <v>318</v>
      </c>
      <c r="B746" s="27" t="s">
        <v>2392</v>
      </c>
      <c r="C746" s="27" t="s">
        <v>3210</v>
      </c>
      <c r="D746" s="27" t="s">
        <v>339</v>
      </c>
      <c r="E746" s="23" t="str">
        <f t="shared" si="47"/>
        <v>Whitewater | Mesa</v>
      </c>
      <c r="F746" s="33">
        <v>885</v>
      </c>
      <c r="G746" s="27" t="s">
        <v>1296</v>
      </c>
      <c r="H746" s="27" t="s">
        <v>3354</v>
      </c>
      <c r="I746" s="27" t="s">
        <v>384</v>
      </c>
      <c r="J746" s="23" t="str">
        <f t="shared" si="49"/>
        <v>Whitetail | Daniels</v>
      </c>
      <c r="K746" s="34"/>
      <c r="L746" s="34"/>
      <c r="M746" s="34"/>
      <c r="N746" s="34"/>
      <c r="P746" s="33">
        <v>1929</v>
      </c>
      <c r="Q746" s="27" t="s">
        <v>1378</v>
      </c>
      <c r="R746" s="27" t="s">
        <v>125</v>
      </c>
      <c r="S746" s="27" t="s">
        <v>421</v>
      </c>
      <c r="T746" s="23" t="str">
        <f t="shared" si="48"/>
        <v>Watauga | Corson</v>
      </c>
    </row>
    <row r="747" spans="1:20" s="23" customFormat="1">
      <c r="A747" s="33">
        <v>364</v>
      </c>
      <c r="B747" s="27" t="s">
        <v>2488</v>
      </c>
      <c r="C747" s="27" t="s">
        <v>3219</v>
      </c>
      <c r="D747" s="27" t="s">
        <v>339</v>
      </c>
      <c r="E747" s="23" t="str">
        <f t="shared" si="47"/>
        <v>Wiggins | Morgan</v>
      </c>
      <c r="F747" s="33">
        <v>718</v>
      </c>
      <c r="G747" s="27" t="s">
        <v>2392</v>
      </c>
      <c r="H747" s="27" t="s">
        <v>3227</v>
      </c>
      <c r="I747" s="27" t="s">
        <v>384</v>
      </c>
      <c r="J747" s="23" t="str">
        <f t="shared" si="49"/>
        <v>Whitewater | Phillips</v>
      </c>
      <c r="K747" s="34"/>
      <c r="L747" s="34"/>
      <c r="M747" s="34"/>
      <c r="N747" s="34"/>
      <c r="P747" s="33">
        <v>2044</v>
      </c>
      <c r="Q747" s="27" t="s">
        <v>187</v>
      </c>
      <c r="R747" s="27" t="s">
        <v>188</v>
      </c>
      <c r="S747" s="27" t="s">
        <v>421</v>
      </c>
      <c r="T747" s="23" t="str">
        <f t="shared" si="48"/>
        <v>Watertown | Codington</v>
      </c>
    </row>
    <row r="748" spans="1:20" s="23" customFormat="1">
      <c r="A748" s="33">
        <v>67</v>
      </c>
      <c r="B748" s="27" t="s">
        <v>1156</v>
      </c>
      <c r="C748" s="27" t="s">
        <v>3152</v>
      </c>
      <c r="D748" s="27" t="s">
        <v>339</v>
      </c>
      <c r="E748" s="23" t="str">
        <f t="shared" si="47"/>
        <v>Wild Horse | Cheyenne</v>
      </c>
      <c r="F748" s="33">
        <v>623</v>
      </c>
      <c r="G748" s="27" t="s">
        <v>3264</v>
      </c>
      <c r="H748" s="27" t="s">
        <v>3265</v>
      </c>
      <c r="I748" s="27" t="s">
        <v>384</v>
      </c>
      <c r="J748" s="23" t="str">
        <f t="shared" si="49"/>
        <v>Whitlash | Liberty</v>
      </c>
      <c r="K748" s="34"/>
      <c r="L748" s="34"/>
      <c r="M748" s="34"/>
      <c r="N748" s="34"/>
      <c r="P748" s="33">
        <v>1975</v>
      </c>
      <c r="Q748" s="27" t="s">
        <v>1476</v>
      </c>
      <c r="R748" s="27" t="s">
        <v>173</v>
      </c>
      <c r="S748" s="27" t="s">
        <v>421</v>
      </c>
      <c r="T748" s="23" t="str">
        <f t="shared" si="48"/>
        <v>Waubay | Day</v>
      </c>
    </row>
    <row r="749" spans="1:20" s="23" customFormat="1">
      <c r="A749" s="33">
        <v>605</v>
      </c>
      <c r="B749" s="27" t="s">
        <v>2249</v>
      </c>
      <c r="C749" s="27" t="s">
        <v>3201</v>
      </c>
      <c r="D749" s="27" t="s">
        <v>339</v>
      </c>
      <c r="E749" s="23" t="str">
        <f t="shared" si="47"/>
        <v>Wilds | Larimer</v>
      </c>
      <c r="F749" s="33">
        <v>1131</v>
      </c>
      <c r="G749" s="27" t="s">
        <v>3061</v>
      </c>
      <c r="H749" s="27" t="s">
        <v>3061</v>
      </c>
      <c r="I749" s="27" t="s">
        <v>384</v>
      </c>
      <c r="J749" s="23" t="str">
        <f t="shared" si="49"/>
        <v>Wibaux | Wibaux</v>
      </c>
      <c r="K749" s="34"/>
      <c r="L749" s="34"/>
      <c r="M749" s="34"/>
      <c r="N749" s="34"/>
      <c r="P749" s="33">
        <v>2048</v>
      </c>
      <c r="Q749" s="27" t="s">
        <v>1319</v>
      </c>
      <c r="R749" s="27" t="s">
        <v>188</v>
      </c>
      <c r="S749" s="27" t="s">
        <v>421</v>
      </c>
      <c r="T749" s="23" t="str">
        <f t="shared" si="48"/>
        <v>Waverly | Codington</v>
      </c>
    </row>
    <row r="750" spans="1:20" s="23" customFormat="1">
      <c r="A750" s="33">
        <v>405</v>
      </c>
      <c r="B750" s="27" t="s">
        <v>2591</v>
      </c>
      <c r="C750" s="27" t="s">
        <v>3230</v>
      </c>
      <c r="D750" s="27" t="s">
        <v>339</v>
      </c>
      <c r="E750" s="23" t="str">
        <f t="shared" si="47"/>
        <v>Wiley | Prowers</v>
      </c>
      <c r="F750" s="33">
        <v>1002</v>
      </c>
      <c r="G750" s="27" t="s">
        <v>1923</v>
      </c>
      <c r="H750" s="27" t="s">
        <v>3194</v>
      </c>
      <c r="I750" s="27" t="s">
        <v>384</v>
      </c>
      <c r="J750" s="23" t="str">
        <f t="shared" si="49"/>
        <v>Wickes | Jefferson</v>
      </c>
      <c r="K750" s="34"/>
      <c r="L750" s="34"/>
      <c r="M750" s="34"/>
      <c r="N750" s="34"/>
      <c r="P750" s="33">
        <v>1976</v>
      </c>
      <c r="Q750" s="27" t="s">
        <v>1482</v>
      </c>
      <c r="R750" s="27" t="s">
        <v>173</v>
      </c>
      <c r="S750" s="27" t="s">
        <v>421</v>
      </c>
      <c r="T750" s="23" t="str">
        <f t="shared" si="48"/>
        <v>Webster | Day</v>
      </c>
    </row>
    <row r="751" spans="1:20" s="23" customFormat="1">
      <c r="A751" s="33">
        <v>304</v>
      </c>
      <c r="B751" s="27" t="s">
        <v>838</v>
      </c>
      <c r="C751" s="27" t="s">
        <v>3207</v>
      </c>
      <c r="D751" s="27" t="s">
        <v>339</v>
      </c>
      <c r="E751" s="23" t="str">
        <f t="shared" si="47"/>
        <v>Willard | Logan</v>
      </c>
      <c r="F751" s="33">
        <v>900</v>
      </c>
      <c r="G751" s="27" t="s">
        <v>838</v>
      </c>
      <c r="H751" s="27" t="s">
        <v>3059</v>
      </c>
      <c r="I751" s="27" t="s">
        <v>384</v>
      </c>
      <c r="J751" s="23" t="str">
        <f t="shared" si="49"/>
        <v>Willard | Fallon</v>
      </c>
      <c r="K751" s="34"/>
      <c r="L751" s="34"/>
      <c r="M751" s="34"/>
      <c r="N751" s="34"/>
      <c r="P751" s="33">
        <v>2059</v>
      </c>
      <c r="Q751" s="27" t="s">
        <v>1725</v>
      </c>
      <c r="R751" s="27" t="s">
        <v>190</v>
      </c>
      <c r="S751" s="27" t="s">
        <v>421</v>
      </c>
      <c r="T751" s="23" t="str">
        <f t="shared" si="48"/>
        <v>Wecota | Faulk</v>
      </c>
    </row>
    <row r="752" spans="1:20" s="23" customFormat="1">
      <c r="A752" s="33">
        <v>2919</v>
      </c>
      <c r="B752" s="27" t="s">
        <v>1717</v>
      </c>
      <c r="C752" s="27" t="s">
        <v>2992</v>
      </c>
      <c r="D752" s="27" t="s">
        <v>339</v>
      </c>
      <c r="E752" s="23" t="str">
        <f t="shared" si="47"/>
        <v>Williamsburg | Fremont</v>
      </c>
      <c r="F752" s="33">
        <v>937</v>
      </c>
      <c r="G752" s="27" t="s">
        <v>1659</v>
      </c>
      <c r="H752" s="27" t="s">
        <v>3336</v>
      </c>
      <c r="I752" s="27" t="s">
        <v>384</v>
      </c>
      <c r="J752" s="23" t="str">
        <f t="shared" si="49"/>
        <v>Willow Creek | Gallatin</v>
      </c>
      <c r="P752" s="33">
        <v>1851</v>
      </c>
      <c r="Q752" s="27" t="s">
        <v>148</v>
      </c>
      <c r="R752" s="27" t="s">
        <v>149</v>
      </c>
      <c r="S752" s="27" t="s">
        <v>421</v>
      </c>
      <c r="T752" s="23" t="str">
        <f t="shared" si="48"/>
        <v>Wendte | Stanley</v>
      </c>
    </row>
    <row r="753" spans="1:20" s="23" customFormat="1">
      <c r="A753" s="33">
        <v>507</v>
      </c>
      <c r="B753" s="27" t="s">
        <v>2836</v>
      </c>
      <c r="C753" s="27" t="s">
        <v>3049</v>
      </c>
      <c r="D753" s="27" t="s">
        <v>339</v>
      </c>
      <c r="E753" s="23" t="str">
        <f t="shared" si="47"/>
        <v>Windsor | Weld</v>
      </c>
      <c r="F753" s="33">
        <v>705</v>
      </c>
      <c r="G753" s="27" t="s">
        <v>2397</v>
      </c>
      <c r="H753" s="27" t="s">
        <v>3224</v>
      </c>
      <c r="I753" s="27" t="s">
        <v>384</v>
      </c>
      <c r="J753" s="23" t="str">
        <f t="shared" si="49"/>
        <v>Wilsall | Park</v>
      </c>
      <c r="P753" s="33">
        <v>1765</v>
      </c>
      <c r="Q753" s="27" t="s">
        <v>2234</v>
      </c>
      <c r="R753" s="27" t="s">
        <v>3199</v>
      </c>
      <c r="S753" s="27" t="s">
        <v>421</v>
      </c>
      <c r="T753" s="23" t="str">
        <f t="shared" si="48"/>
        <v>Wentworth | Lake</v>
      </c>
    </row>
    <row r="754" spans="1:20" s="23" customFormat="1">
      <c r="A754" s="33">
        <v>180</v>
      </c>
      <c r="B754" s="27" t="s">
        <v>1824</v>
      </c>
      <c r="C754" s="27" t="s">
        <v>3184</v>
      </c>
      <c r="D754" s="27" t="s">
        <v>339</v>
      </c>
      <c r="E754" s="23" t="str">
        <f t="shared" si="47"/>
        <v>Winter Park | Grand</v>
      </c>
      <c r="F754" s="33">
        <v>1010</v>
      </c>
      <c r="G754" s="27" t="s">
        <v>1964</v>
      </c>
      <c r="H754" s="27" t="s">
        <v>3364</v>
      </c>
      <c r="I754" s="27" t="s">
        <v>384</v>
      </c>
      <c r="J754" s="23" t="str">
        <f t="shared" si="49"/>
        <v>Windham | Judith Basin</v>
      </c>
      <c r="K754" s="34"/>
      <c r="L754" s="34"/>
      <c r="M754" s="34"/>
      <c r="N754" s="34"/>
      <c r="P754" s="33">
        <v>1923</v>
      </c>
      <c r="Q754" s="27" t="s">
        <v>775</v>
      </c>
      <c r="R754" s="27" t="s">
        <v>145</v>
      </c>
      <c r="S754" s="27" t="s">
        <v>421</v>
      </c>
      <c r="T754" s="23" t="str">
        <f t="shared" si="48"/>
        <v>Wessington | Beadle</v>
      </c>
    </row>
    <row r="755" spans="1:20" s="23" customFormat="1">
      <c r="A755" s="33">
        <v>606</v>
      </c>
      <c r="B755" s="27" t="s">
        <v>1547</v>
      </c>
      <c r="C755" s="27" t="s">
        <v>3171</v>
      </c>
      <c r="D755" s="27" t="s">
        <v>339</v>
      </c>
      <c r="E755" s="23" t="str">
        <f t="shared" si="47"/>
        <v>Wolcott | Eagle</v>
      </c>
      <c r="F755" s="33">
        <v>902</v>
      </c>
      <c r="G755" s="27" t="s">
        <v>1480</v>
      </c>
      <c r="H755" s="27" t="s">
        <v>3282</v>
      </c>
      <c r="I755" s="27" t="s">
        <v>384</v>
      </c>
      <c r="J755" s="23" t="str">
        <f t="shared" si="49"/>
        <v>Winifred | Fergus</v>
      </c>
      <c r="K755" s="34"/>
      <c r="L755" s="34"/>
      <c r="M755" s="34"/>
      <c r="N755" s="34"/>
      <c r="P755" s="33">
        <v>3075</v>
      </c>
      <c r="Q755" s="27" t="s">
        <v>775</v>
      </c>
      <c r="R755" s="27" t="s">
        <v>204</v>
      </c>
      <c r="S755" s="27" t="s">
        <v>421</v>
      </c>
      <c r="T755" s="23" t="str">
        <f t="shared" si="48"/>
        <v>Wessington | Hand</v>
      </c>
    </row>
    <row r="756" spans="1:20" s="23" customFormat="1">
      <c r="A756" s="33">
        <v>607</v>
      </c>
      <c r="B756" s="27" t="s">
        <v>1082</v>
      </c>
      <c r="C756" s="27" t="s">
        <v>3147</v>
      </c>
      <c r="D756" s="27" t="s">
        <v>339</v>
      </c>
      <c r="E756" s="23" t="str">
        <f t="shared" si="47"/>
        <v>Wondervu | Boulder</v>
      </c>
      <c r="F756" s="33">
        <v>1126</v>
      </c>
      <c r="G756" s="27" t="s">
        <v>2834</v>
      </c>
      <c r="H756" s="27" t="s">
        <v>18</v>
      </c>
      <c r="I756" s="27" t="s">
        <v>384</v>
      </c>
      <c r="J756" s="23" t="str">
        <f t="shared" si="49"/>
        <v>Winnecook | Wheatland</v>
      </c>
      <c r="K756" s="34"/>
      <c r="L756" s="34"/>
      <c r="M756" s="34"/>
      <c r="N756" s="34"/>
      <c r="P756" s="33">
        <v>1720</v>
      </c>
      <c r="Q756" s="27" t="s">
        <v>2127</v>
      </c>
      <c r="R756" s="27" t="s">
        <v>122</v>
      </c>
      <c r="S756" s="27" t="s">
        <v>421</v>
      </c>
      <c r="T756" s="23" t="str">
        <f t="shared" si="48"/>
        <v>Wessington Springs | Jerauld</v>
      </c>
    </row>
    <row r="757" spans="1:20" s="23" customFormat="1">
      <c r="A757" s="33">
        <v>2950</v>
      </c>
      <c r="B757" s="27" t="s">
        <v>2734</v>
      </c>
      <c r="C757" s="27" t="s">
        <v>3247</v>
      </c>
      <c r="D757" s="27" t="s">
        <v>339</v>
      </c>
      <c r="E757" s="23" t="str">
        <f t="shared" si="47"/>
        <v>Woodland Park | Teller</v>
      </c>
      <c r="F757" s="33">
        <v>713</v>
      </c>
      <c r="G757" s="27" t="s">
        <v>2412</v>
      </c>
      <c r="H757" s="27" t="s">
        <v>3057</v>
      </c>
      <c r="I757" s="27" t="s">
        <v>384</v>
      </c>
      <c r="J757" s="23" t="str">
        <f t="shared" si="49"/>
        <v>Winnett | Petroleum</v>
      </c>
      <c r="K757" s="34"/>
      <c r="L757" s="34"/>
      <c r="M757" s="34"/>
      <c r="N757" s="34"/>
      <c r="P757" s="33">
        <v>2086</v>
      </c>
      <c r="Q757" s="27" t="s">
        <v>1278</v>
      </c>
      <c r="R757" s="27" t="s">
        <v>195</v>
      </c>
      <c r="S757" s="27" t="s">
        <v>421</v>
      </c>
      <c r="T757" s="23" t="str">
        <f t="shared" si="48"/>
        <v>Westerville | Clay</v>
      </c>
    </row>
    <row r="758" spans="1:20" s="23" customFormat="1">
      <c r="A758" s="33">
        <v>468</v>
      </c>
      <c r="B758" s="27" t="s">
        <v>2748</v>
      </c>
      <c r="C758" s="27" t="s">
        <v>3250</v>
      </c>
      <c r="D758" s="27" t="s">
        <v>339</v>
      </c>
      <c r="E758" s="23" t="str">
        <f t="shared" si="47"/>
        <v>Woodrow | Washington</v>
      </c>
      <c r="F758" s="33">
        <v>815</v>
      </c>
      <c r="G758" s="27" t="s">
        <v>921</v>
      </c>
      <c r="H758" s="27" t="s">
        <v>3344</v>
      </c>
      <c r="I758" s="27" t="s">
        <v>384</v>
      </c>
      <c r="J758" s="23" t="str">
        <f t="shared" si="49"/>
        <v>Winston | Broadwater</v>
      </c>
      <c r="P758" s="33">
        <v>1987</v>
      </c>
      <c r="Q758" s="27" t="s">
        <v>1003</v>
      </c>
      <c r="R758" s="27" t="s">
        <v>147</v>
      </c>
      <c r="S758" s="27" t="s">
        <v>421</v>
      </c>
      <c r="T758" s="23" t="str">
        <f t="shared" si="48"/>
        <v>Westport | Brown</v>
      </c>
    </row>
    <row r="759" spans="1:20" s="23" customFormat="1">
      <c r="A759" s="33">
        <v>2942</v>
      </c>
      <c r="B759" s="27" t="s">
        <v>2574</v>
      </c>
      <c r="C759" s="27" t="s">
        <v>3187</v>
      </c>
      <c r="D759" s="27" t="s">
        <v>339</v>
      </c>
      <c r="E759" s="23" t="str">
        <f t="shared" si="47"/>
        <v>Woody Creek | Pitkin</v>
      </c>
      <c r="F759" s="33">
        <v>777</v>
      </c>
      <c r="G759" s="27" t="s">
        <v>762</v>
      </c>
      <c r="H759" s="27" t="s">
        <v>3338</v>
      </c>
      <c r="I759" s="27" t="s">
        <v>384</v>
      </c>
      <c r="J759" s="23" t="str">
        <f t="shared" si="49"/>
        <v>Wisdom | Beaverhead</v>
      </c>
      <c r="K759" s="34"/>
      <c r="L759" s="34"/>
      <c r="M759" s="34"/>
      <c r="N759" s="34"/>
      <c r="P759" s="33">
        <v>3069</v>
      </c>
      <c r="Q759" s="27" t="s">
        <v>1009</v>
      </c>
      <c r="R759" s="27" t="s">
        <v>147</v>
      </c>
      <c r="S759" s="27" t="s">
        <v>421</v>
      </c>
      <c r="T759" s="23" t="str">
        <f t="shared" si="48"/>
        <v>Wetonka | Brown</v>
      </c>
    </row>
    <row r="760" spans="1:20" s="23" customFormat="1">
      <c r="A760" s="33">
        <v>518</v>
      </c>
      <c r="B760" s="27" t="s">
        <v>2851</v>
      </c>
      <c r="C760" s="27" t="s">
        <v>3254</v>
      </c>
      <c r="D760" s="27" t="s">
        <v>339</v>
      </c>
      <c r="E760" s="23" t="str">
        <f t="shared" si="47"/>
        <v>Wray | Yuma</v>
      </c>
      <c r="F760" s="33">
        <v>776</v>
      </c>
      <c r="G760" s="27" t="s">
        <v>3337</v>
      </c>
      <c r="H760" s="27" t="s">
        <v>3338</v>
      </c>
      <c r="I760" s="27" t="s">
        <v>384</v>
      </c>
      <c r="J760" s="23" t="str">
        <f t="shared" si="49"/>
        <v>Wise River | Beaverhead</v>
      </c>
      <c r="K760" s="34"/>
      <c r="L760" s="34"/>
      <c r="M760" s="34"/>
      <c r="N760" s="34"/>
      <c r="P760" s="33">
        <v>1654</v>
      </c>
      <c r="Q760" s="27" t="s">
        <v>1009</v>
      </c>
      <c r="R760" s="27" t="s">
        <v>108</v>
      </c>
      <c r="S760" s="27" t="s">
        <v>421</v>
      </c>
      <c r="T760" s="23" t="str">
        <f t="shared" si="48"/>
        <v>Wetonka | McPherson</v>
      </c>
    </row>
    <row r="761" spans="1:20" s="23" customFormat="1">
      <c r="A761" s="33">
        <v>432</v>
      </c>
      <c r="B761" s="27" t="s">
        <v>2667</v>
      </c>
      <c r="C761" s="27" t="s">
        <v>3236</v>
      </c>
      <c r="D761" s="27" t="s">
        <v>339</v>
      </c>
      <c r="E761" s="23" t="str">
        <f t="shared" si="47"/>
        <v>Yampa | Routt</v>
      </c>
      <c r="F761" s="33">
        <v>615</v>
      </c>
      <c r="G761" s="27" t="s">
        <v>2109</v>
      </c>
      <c r="H761" s="27" t="s">
        <v>3263</v>
      </c>
      <c r="I761" s="27" t="s">
        <v>384</v>
      </c>
      <c r="J761" s="23" t="str">
        <f t="shared" si="49"/>
        <v>Wolf Creek | Lewis and Clark</v>
      </c>
      <c r="K761" s="34"/>
      <c r="L761" s="34"/>
      <c r="M761" s="34"/>
      <c r="N761" s="34"/>
      <c r="P761" s="33">
        <v>3095</v>
      </c>
      <c r="Q761" s="27" t="s">
        <v>2797</v>
      </c>
      <c r="R761" s="27" t="s">
        <v>117</v>
      </c>
      <c r="S761" s="27" t="s">
        <v>421</v>
      </c>
      <c r="T761" s="23" t="str">
        <f t="shared" si="48"/>
        <v>Wewela | Tripp</v>
      </c>
    </row>
    <row r="762" spans="1:20" s="23" customFormat="1">
      <c r="A762" s="33">
        <v>343</v>
      </c>
      <c r="B762" s="27" t="s">
        <v>2437</v>
      </c>
      <c r="C762" s="27" t="s">
        <v>3002</v>
      </c>
      <c r="D762" s="27" t="s">
        <v>339</v>
      </c>
      <c r="E762" s="23" t="str">
        <f t="shared" si="47"/>
        <v>Yellow Jacket | Montezuma</v>
      </c>
      <c r="F762" s="33">
        <v>1027</v>
      </c>
      <c r="G762" s="27" t="s">
        <v>606</v>
      </c>
      <c r="H762" s="27" t="s">
        <v>3016</v>
      </c>
      <c r="I762" s="27" t="s">
        <v>384</v>
      </c>
      <c r="J762" s="23" t="str">
        <f t="shared" si="49"/>
        <v>Wolf Point | Roosevelt</v>
      </c>
      <c r="P762" s="33">
        <v>1971</v>
      </c>
      <c r="Q762" s="27" t="s">
        <v>908</v>
      </c>
      <c r="R762" s="27" t="s">
        <v>171</v>
      </c>
      <c r="S762" s="27" t="s">
        <v>421</v>
      </c>
      <c r="T762" s="23" t="str">
        <f t="shared" si="48"/>
        <v>White | Brookings</v>
      </c>
    </row>
    <row r="763" spans="1:20" s="23" customFormat="1">
      <c r="A763" s="33">
        <v>150</v>
      </c>
      <c r="B763" s="27" t="s">
        <v>1270</v>
      </c>
      <c r="C763" s="27" t="s">
        <v>3176</v>
      </c>
      <c r="D763" s="27" t="s">
        <v>339</v>
      </c>
      <c r="E763" s="23" t="str">
        <f t="shared" si="47"/>
        <v>Yoder | El Paso</v>
      </c>
      <c r="F763" s="33">
        <v>756</v>
      </c>
      <c r="G763" s="27" t="s">
        <v>2551</v>
      </c>
      <c r="H763" s="27" t="s">
        <v>3332</v>
      </c>
      <c r="I763" s="27" t="s">
        <v>384</v>
      </c>
      <c r="J763" s="23" t="str">
        <f t="shared" si="49"/>
        <v>Woodside | Ravalli</v>
      </c>
      <c r="P763" s="33">
        <v>1806</v>
      </c>
      <c r="Q763" s="27" t="s">
        <v>2666</v>
      </c>
      <c r="R763" s="27" t="s">
        <v>137</v>
      </c>
      <c r="S763" s="27" t="s">
        <v>421</v>
      </c>
      <c r="T763" s="23" t="str">
        <f t="shared" si="48"/>
        <v>White Butte | Perkins</v>
      </c>
    </row>
    <row r="764" spans="1:20" s="23" customFormat="1">
      <c r="A764" s="33">
        <v>519</v>
      </c>
      <c r="B764" s="27" t="s">
        <v>3254</v>
      </c>
      <c r="C764" s="27" t="s">
        <v>3254</v>
      </c>
      <c r="D764" s="27" t="s">
        <v>339</v>
      </c>
      <c r="E764" s="23" t="str">
        <f t="shared" si="47"/>
        <v>Yuma | Yuma</v>
      </c>
      <c r="F764" s="33">
        <v>1136</v>
      </c>
      <c r="G764" s="27" t="s">
        <v>2859</v>
      </c>
      <c r="H764" s="27" t="s">
        <v>4</v>
      </c>
      <c r="I764" s="27" t="s">
        <v>384</v>
      </c>
      <c r="J764" s="23" t="str">
        <f t="shared" si="49"/>
        <v>Worden | Yellowstone</v>
      </c>
      <c r="P764" s="33">
        <v>1907</v>
      </c>
      <c r="Q764" s="27" t="s">
        <v>727</v>
      </c>
      <c r="R764" s="27" t="s">
        <v>3133</v>
      </c>
      <c r="S764" s="27" t="s">
        <v>421</v>
      </c>
      <c r="T764" s="23" t="str">
        <f t="shared" si="48"/>
        <v>White Lake | Aurora</v>
      </c>
    </row>
    <row r="765" spans="1:20" s="23" customFormat="1">
      <c r="F765" s="33">
        <v>793</v>
      </c>
      <c r="G765" s="27" t="s">
        <v>830</v>
      </c>
      <c r="H765" s="27" t="s">
        <v>3014</v>
      </c>
      <c r="I765" s="27" t="s">
        <v>384</v>
      </c>
      <c r="J765" s="23" t="str">
        <f t="shared" si="49"/>
        <v>Wyola | Big Horn</v>
      </c>
      <c r="P765" s="33">
        <v>1680</v>
      </c>
      <c r="Q765" s="27" t="s">
        <v>2459</v>
      </c>
      <c r="R765" s="27" t="s">
        <v>115</v>
      </c>
      <c r="S765" s="27" t="s">
        <v>421</v>
      </c>
      <c r="T765" s="23" t="str">
        <f t="shared" si="48"/>
        <v>White Owl | Meade</v>
      </c>
    </row>
    <row r="766" spans="1:20" s="23" customFormat="1">
      <c r="F766" s="33">
        <v>634</v>
      </c>
      <c r="G766" s="27" t="s">
        <v>2177</v>
      </c>
      <c r="H766" s="27" t="s">
        <v>3205</v>
      </c>
      <c r="I766" s="27" t="s">
        <v>384</v>
      </c>
      <c r="J766" s="23" t="str">
        <f t="shared" si="49"/>
        <v>Yaak | Lincoln</v>
      </c>
      <c r="P766" s="33">
        <v>1691</v>
      </c>
      <c r="Q766" s="27" t="s">
        <v>2989</v>
      </c>
      <c r="R766" s="27" t="s">
        <v>116</v>
      </c>
      <c r="S766" s="27" t="s">
        <v>421</v>
      </c>
      <c r="T766" s="23" t="str">
        <f t="shared" si="48"/>
        <v>White River | Mellette</v>
      </c>
    </row>
    <row r="767" spans="1:20" s="23" customFormat="1">
      <c r="F767" s="33">
        <v>863</v>
      </c>
      <c r="G767" s="27" t="s">
        <v>2045</v>
      </c>
      <c r="H767" s="27" t="s">
        <v>3199</v>
      </c>
      <c r="I767" s="27" t="s">
        <v>384</v>
      </c>
      <c r="J767" s="23" t="str">
        <f t="shared" si="49"/>
        <v>Yellow Bay | Lake</v>
      </c>
      <c r="P767" s="33">
        <v>1818</v>
      </c>
      <c r="Q767" s="27" t="s">
        <v>2703</v>
      </c>
      <c r="R767" s="27" t="s">
        <v>21</v>
      </c>
      <c r="S767" s="27" t="s">
        <v>421</v>
      </c>
      <c r="T767" s="23" t="str">
        <f t="shared" si="48"/>
        <v>White Rock | Roberts</v>
      </c>
    </row>
    <row r="768" spans="1:20" s="23" customFormat="1">
      <c r="F768" s="33">
        <v>689</v>
      </c>
      <c r="G768" s="27" t="s">
        <v>876</v>
      </c>
      <c r="H768" s="27" t="s">
        <v>3263</v>
      </c>
      <c r="I768" s="27" t="s">
        <v>384</v>
      </c>
      <c r="J768" s="23" t="str">
        <f t="shared" si="49"/>
        <v>York | Lewis and Clark</v>
      </c>
      <c r="P768" s="33">
        <v>2166</v>
      </c>
      <c r="Q768" s="27" t="s">
        <v>1580</v>
      </c>
      <c r="R768" s="27" t="s">
        <v>3087</v>
      </c>
      <c r="S768" s="27" t="s">
        <v>421</v>
      </c>
      <c r="T768" s="23" t="str">
        <f t="shared" si="48"/>
        <v>Whitehorse | Dewey</v>
      </c>
    </row>
    <row r="769" spans="16:20" s="23" customFormat="1">
      <c r="P769" s="33">
        <v>2116</v>
      </c>
      <c r="Q769" s="27" t="s">
        <v>2274</v>
      </c>
      <c r="R769" s="27" t="s">
        <v>200</v>
      </c>
      <c r="S769" s="27" t="s">
        <v>421</v>
      </c>
      <c r="T769" s="23" t="str">
        <f t="shared" si="48"/>
        <v>Whitewood | Lawrence</v>
      </c>
    </row>
    <row r="770" spans="16:20" s="23" customFormat="1">
      <c r="P770" s="33">
        <v>1911</v>
      </c>
      <c r="Q770" s="27" t="s">
        <v>163</v>
      </c>
      <c r="R770" s="27" t="s">
        <v>3235</v>
      </c>
      <c r="S770" s="27" t="s">
        <v>421</v>
      </c>
      <c r="T770" s="23" t="str">
        <f t="shared" si="48"/>
        <v>Willow Lake | Clark</v>
      </c>
    </row>
    <row r="771" spans="16:20" s="23" customFormat="1">
      <c r="P771" s="33">
        <v>1814</v>
      </c>
      <c r="Q771" s="27" t="s">
        <v>2705</v>
      </c>
      <c r="R771" s="27" t="s">
        <v>21</v>
      </c>
      <c r="S771" s="27" t="s">
        <v>421</v>
      </c>
      <c r="T771" s="23" t="str">
        <f t="shared" si="48"/>
        <v>Wilmot | Roberts</v>
      </c>
    </row>
    <row r="772" spans="16:20" s="23" customFormat="1">
      <c r="P772" s="33">
        <v>1766</v>
      </c>
      <c r="Q772" s="27" t="s">
        <v>2239</v>
      </c>
      <c r="R772" s="27" t="s">
        <v>3199</v>
      </c>
      <c r="S772" s="27" t="s">
        <v>421</v>
      </c>
      <c r="T772" s="23" t="str">
        <f t="shared" si="48"/>
        <v>Winfred | Lake</v>
      </c>
    </row>
    <row r="773" spans="16:20" s="23" customFormat="1">
      <c r="P773" s="33">
        <v>2185</v>
      </c>
      <c r="Q773" s="27" t="s">
        <v>2799</v>
      </c>
      <c r="R773" s="27" t="s">
        <v>117</v>
      </c>
      <c r="S773" s="27" t="s">
        <v>421</v>
      </c>
      <c r="T773" s="23" t="str">
        <f t="shared" si="48"/>
        <v>Winner | Tripp</v>
      </c>
    </row>
    <row r="774" spans="16:20" s="23" customFormat="1">
      <c r="P774" s="33">
        <v>2181</v>
      </c>
      <c r="Q774" s="27" t="s">
        <v>210</v>
      </c>
      <c r="R774" s="27" t="s">
        <v>117</v>
      </c>
      <c r="S774" s="27" t="s">
        <v>421</v>
      </c>
      <c r="T774" s="23" t="str">
        <f t="shared" si="48"/>
        <v>Witten | Tripp</v>
      </c>
    </row>
    <row r="775" spans="16:20" s="23" customFormat="1">
      <c r="P775" s="33">
        <v>2174</v>
      </c>
      <c r="Q775" s="27" t="s">
        <v>780</v>
      </c>
      <c r="R775" s="27" t="s">
        <v>145</v>
      </c>
      <c r="S775" s="27" t="s">
        <v>421</v>
      </c>
      <c r="T775" s="23" t="str">
        <f t="shared" si="48"/>
        <v>Wolsey | Beadle</v>
      </c>
    </row>
    <row r="776" spans="16:20" s="23" customFormat="1">
      <c r="P776" s="33">
        <v>1692</v>
      </c>
      <c r="Q776" s="27" t="s">
        <v>2475</v>
      </c>
      <c r="R776" s="27" t="s">
        <v>116</v>
      </c>
      <c r="S776" s="27" t="s">
        <v>421</v>
      </c>
      <c r="T776" s="23" t="str">
        <f t="shared" si="48"/>
        <v>Wood | Mellette</v>
      </c>
    </row>
    <row r="777" spans="16:20" s="23" customFormat="1">
      <c r="P777" s="33">
        <v>1827</v>
      </c>
      <c r="Q777" s="27" t="s">
        <v>2712</v>
      </c>
      <c r="R777" s="27" t="s">
        <v>71</v>
      </c>
      <c r="S777" s="27" t="s">
        <v>421</v>
      </c>
      <c r="T777" s="23" t="str">
        <f t="shared" si="48"/>
        <v>Woonsocket | Sanborn</v>
      </c>
    </row>
    <row r="778" spans="16:20" s="23" customFormat="1">
      <c r="P778" s="33">
        <v>2130</v>
      </c>
      <c r="Q778" s="27" t="s">
        <v>2311</v>
      </c>
      <c r="R778" s="27" t="s">
        <v>3205</v>
      </c>
      <c r="S778" s="27" t="s">
        <v>421</v>
      </c>
      <c r="T778" s="23" t="str">
        <f t="shared" si="48"/>
        <v>Worthing | Lincoln</v>
      </c>
    </row>
    <row r="779" spans="16:20" s="23" customFormat="1">
      <c r="P779" s="33">
        <v>1831</v>
      </c>
      <c r="Q779" s="27" t="s">
        <v>2733</v>
      </c>
      <c r="R779" s="27" t="s">
        <v>141</v>
      </c>
      <c r="S779" s="27" t="s">
        <v>421</v>
      </c>
      <c r="T779" s="23" t="str">
        <f t="shared" ref="T779:T786" si="50">Q779&amp;" | "&amp;R779</f>
        <v>Wounded Knee | Shannon</v>
      </c>
    </row>
    <row r="780" spans="16:20" s="23" customFormat="1">
      <c r="P780" s="33">
        <v>1922</v>
      </c>
      <c r="Q780" s="27" t="s">
        <v>786</v>
      </c>
      <c r="R780" s="27" t="s">
        <v>145</v>
      </c>
      <c r="S780" s="27" t="s">
        <v>421</v>
      </c>
      <c r="T780" s="23" t="str">
        <f t="shared" si="50"/>
        <v>Yale | Beadle</v>
      </c>
    </row>
    <row r="781" spans="16:20" s="23" customFormat="1">
      <c r="P781" s="33">
        <v>1897</v>
      </c>
      <c r="Q781" s="27" t="s">
        <v>2894</v>
      </c>
      <c r="R781" s="27" t="s">
        <v>2894</v>
      </c>
      <c r="S781" s="27" t="s">
        <v>421</v>
      </c>
      <c r="T781" s="23" t="str">
        <f t="shared" si="50"/>
        <v>Yankton | Yankton</v>
      </c>
    </row>
    <row r="782" spans="16:20" s="23" customFormat="1">
      <c r="P782" s="33">
        <v>2055</v>
      </c>
      <c r="Q782" s="27" t="s">
        <v>1729</v>
      </c>
      <c r="R782" s="27" t="s">
        <v>190</v>
      </c>
      <c r="S782" s="27" t="s">
        <v>421</v>
      </c>
      <c r="T782" s="23" t="str">
        <f t="shared" si="50"/>
        <v>Zell | Faulk</v>
      </c>
    </row>
    <row r="783" spans="16:20" s="23" customFormat="1">
      <c r="P783" s="33">
        <v>2140</v>
      </c>
      <c r="Q783" s="27" t="s">
        <v>1729</v>
      </c>
      <c r="R783" s="27" t="s">
        <v>204</v>
      </c>
      <c r="S783" s="27" t="s">
        <v>421</v>
      </c>
      <c r="T783" s="23" t="str">
        <f t="shared" si="50"/>
        <v>Zell | Hand</v>
      </c>
    </row>
    <row r="784" spans="16:20" s="23" customFormat="1">
      <c r="P784" s="33">
        <v>3092</v>
      </c>
      <c r="Q784" s="27" t="s">
        <v>1729</v>
      </c>
      <c r="R784" s="27" t="s">
        <v>143</v>
      </c>
      <c r="S784" s="27" t="s">
        <v>421</v>
      </c>
      <c r="T784" s="23" t="str">
        <f t="shared" si="50"/>
        <v>Zell | Spink</v>
      </c>
    </row>
    <row r="785" spans="16:20" s="23" customFormat="1">
      <c r="P785" s="33">
        <v>3083</v>
      </c>
      <c r="Q785" s="27" t="s">
        <v>136</v>
      </c>
      <c r="R785" s="27" t="s">
        <v>115</v>
      </c>
      <c r="S785" s="27" t="s">
        <v>421</v>
      </c>
      <c r="T785" s="23" t="str">
        <f t="shared" si="50"/>
        <v>Zeona | Meade</v>
      </c>
    </row>
    <row r="786" spans="16:20" s="23" customFormat="1">
      <c r="P786" s="33">
        <v>1798</v>
      </c>
      <c r="Q786" s="27" t="s">
        <v>136</v>
      </c>
      <c r="R786" s="27" t="s">
        <v>137</v>
      </c>
      <c r="S786" s="27" t="s">
        <v>421</v>
      </c>
      <c r="T786" s="23" t="str">
        <f t="shared" si="50"/>
        <v>Zeona | Perkins</v>
      </c>
    </row>
    <row r="787" spans="16:20" s="23" customFormat="1"/>
  </sheetData>
  <phoneticPr fontId="4" type="noConversion"/>
  <pageMargins left="0.75" right="0.75" top="1" bottom="1" header="0.5" footer="0.5"/>
  <pageSetup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2">
    <pageSetUpPr fitToPage="1"/>
  </sheetPr>
  <dimension ref="B1:R41"/>
  <sheetViews>
    <sheetView workbookViewId="0">
      <selection activeCell="C1" sqref="C1"/>
    </sheetView>
  </sheetViews>
  <sheetFormatPr defaultRowHeight="18"/>
  <cols>
    <col min="1" max="1" width="1.85546875" style="83" customWidth="1"/>
    <col min="2" max="2" width="11.7109375" style="91" customWidth="1"/>
    <col min="3" max="3" width="10.42578125" style="91" customWidth="1"/>
    <col min="4" max="4" width="10.140625" style="91" customWidth="1"/>
    <col min="5" max="5" width="8.7109375" style="91" customWidth="1"/>
    <col min="6" max="6" width="7.85546875" style="91" customWidth="1"/>
    <col min="7" max="7" width="6.140625" style="91" customWidth="1"/>
    <col min="8" max="8" width="3.5703125" style="91" customWidth="1"/>
    <col min="9" max="9" width="3.7109375" style="91" customWidth="1"/>
    <col min="10" max="10" width="5.140625" style="91" customWidth="1"/>
    <col min="11" max="11" width="7.5703125" style="91" customWidth="1"/>
    <col min="12" max="13" width="4.140625" style="91" customWidth="1"/>
    <col min="14" max="14" width="10.7109375" style="83" customWidth="1"/>
    <col min="15" max="15" width="1.5703125" style="83" customWidth="1"/>
    <col min="16" max="16" width="0" style="84" hidden="1" customWidth="1"/>
    <col min="17" max="16384" width="9.140625" style="83"/>
  </cols>
  <sheetData>
    <row r="1" spans="2:18" ht="3.75" customHeight="1">
      <c r="B1" s="90"/>
      <c r="D1" s="92"/>
      <c r="E1" s="92"/>
      <c r="F1" s="92"/>
      <c r="G1" s="92"/>
      <c r="H1" s="92"/>
      <c r="I1" s="92"/>
      <c r="J1" s="92"/>
      <c r="K1" s="92"/>
      <c r="L1" s="92"/>
      <c r="M1" s="92"/>
    </row>
    <row r="2" spans="2:18">
      <c r="B2" s="93" t="s">
        <v>3130</v>
      </c>
      <c r="R2" s="83" t="s">
        <v>15</v>
      </c>
    </row>
    <row r="3" spans="2:18" ht="3.75" customHeight="1"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spans="2:18" ht="18" customHeight="1">
      <c r="B4" s="106" t="s">
        <v>326</v>
      </c>
      <c r="C4" s="95"/>
      <c r="D4" s="369" t="s">
        <v>3371</v>
      </c>
      <c r="E4" s="372"/>
      <c r="F4" s="372"/>
      <c r="G4" s="372"/>
      <c r="H4" s="372"/>
      <c r="I4" s="373"/>
      <c r="J4" s="178"/>
      <c r="K4" s="179"/>
      <c r="L4" s="178"/>
      <c r="M4" s="92"/>
      <c r="P4" s="84" t="s">
        <v>432</v>
      </c>
    </row>
    <row r="5" spans="2:18" ht="3.75" customHeight="1">
      <c r="B5" s="106"/>
      <c r="C5" s="96"/>
      <c r="D5" s="178"/>
      <c r="E5" s="178"/>
      <c r="F5" s="178"/>
      <c r="G5" s="178"/>
      <c r="H5" s="178"/>
      <c r="I5" s="178"/>
      <c r="J5" s="178"/>
      <c r="K5" s="179"/>
      <c r="L5" s="178"/>
      <c r="M5" s="92"/>
    </row>
    <row r="6" spans="2:18" ht="18" customHeight="1">
      <c r="B6" s="106" t="s">
        <v>2944</v>
      </c>
      <c r="C6" s="94"/>
      <c r="D6" s="369" t="s">
        <v>2919</v>
      </c>
      <c r="E6" s="370"/>
      <c r="F6" s="370"/>
      <c r="G6" s="370"/>
      <c r="H6" s="370"/>
      <c r="I6" s="371"/>
      <c r="J6" s="178"/>
      <c r="K6" s="179"/>
      <c r="L6" s="178"/>
      <c r="M6" s="92"/>
      <c r="P6" s="84" t="s">
        <v>433</v>
      </c>
    </row>
    <row r="7" spans="2:18" s="86" customFormat="1" ht="3.75" customHeight="1">
      <c r="B7" s="106"/>
      <c r="C7" s="96"/>
      <c r="D7" s="177"/>
      <c r="E7" s="177"/>
      <c r="F7" s="177"/>
      <c r="G7" s="177"/>
      <c r="H7" s="177"/>
      <c r="I7" s="177"/>
      <c r="J7" s="177"/>
      <c r="K7" s="176"/>
      <c r="L7" s="177"/>
      <c r="M7" s="96"/>
      <c r="P7" s="108"/>
    </row>
    <row r="8" spans="2:18" ht="18" customHeight="1">
      <c r="B8" s="106" t="s">
        <v>483</v>
      </c>
      <c r="C8" s="94"/>
      <c r="D8" s="369" t="s">
        <v>660</v>
      </c>
      <c r="E8" s="370"/>
      <c r="F8" s="370"/>
      <c r="G8" s="370"/>
      <c r="H8" s="370"/>
      <c r="I8" s="371"/>
      <c r="J8" s="178"/>
      <c r="K8" s="179"/>
      <c r="L8" s="178"/>
      <c r="M8" s="92"/>
      <c r="P8" s="84" t="s">
        <v>484</v>
      </c>
    </row>
    <row r="9" spans="2:18" s="86" customFormat="1" ht="3.75" customHeight="1">
      <c r="B9" s="106"/>
      <c r="C9" s="96"/>
      <c r="D9" s="177"/>
      <c r="E9" s="177"/>
      <c r="F9" s="177"/>
      <c r="G9" s="177"/>
      <c r="H9" s="177"/>
      <c r="I9" s="177"/>
      <c r="J9" s="177"/>
      <c r="K9" s="176"/>
      <c r="L9" s="177"/>
      <c r="M9" s="96"/>
      <c r="P9" s="108"/>
    </row>
    <row r="10" spans="2:18" ht="18" customHeight="1">
      <c r="B10" s="106" t="s">
        <v>2945</v>
      </c>
      <c r="C10" s="94"/>
      <c r="D10" s="369" t="s">
        <v>334</v>
      </c>
      <c r="E10" s="371"/>
      <c r="F10" s="178"/>
      <c r="G10" s="178"/>
      <c r="H10" s="178"/>
      <c r="I10" s="178"/>
      <c r="J10" s="178"/>
      <c r="K10" s="179"/>
      <c r="L10" s="178"/>
      <c r="M10" s="92"/>
      <c r="P10" s="84" t="s">
        <v>434</v>
      </c>
    </row>
    <row r="11" spans="2:18" s="86" customFormat="1" ht="3.75" customHeight="1">
      <c r="B11" s="106"/>
      <c r="C11" s="96"/>
      <c r="D11" s="177"/>
      <c r="E11" s="177"/>
      <c r="F11" s="177"/>
      <c r="G11" s="177"/>
      <c r="H11" s="177"/>
      <c r="I11" s="177"/>
      <c r="J11" s="177"/>
      <c r="K11" s="176"/>
      <c r="L11" s="177"/>
      <c r="M11" s="96"/>
      <c r="P11" s="108"/>
    </row>
    <row r="12" spans="2:18" ht="18" customHeight="1">
      <c r="B12" s="106" t="s">
        <v>3284</v>
      </c>
      <c r="C12" s="94"/>
      <c r="D12" s="369"/>
      <c r="E12" s="370"/>
      <c r="F12" s="370"/>
      <c r="G12" s="370"/>
      <c r="H12" s="370"/>
      <c r="I12" s="371"/>
      <c r="J12" s="178"/>
      <c r="K12" s="179"/>
      <c r="L12" s="178"/>
      <c r="M12" s="92"/>
    </row>
    <row r="13" spans="2:18" s="86" customFormat="1" ht="3.75" customHeight="1">
      <c r="B13" s="106"/>
      <c r="C13" s="96"/>
      <c r="D13" s="177"/>
      <c r="E13" s="177"/>
      <c r="F13" s="177"/>
      <c r="G13" s="177"/>
      <c r="H13" s="177"/>
      <c r="I13" s="177"/>
      <c r="J13" s="177"/>
      <c r="K13" s="176"/>
      <c r="L13" s="177"/>
      <c r="M13" s="96"/>
      <c r="P13" s="108"/>
    </row>
    <row r="14" spans="2:18" ht="18" customHeight="1">
      <c r="B14" s="106" t="s">
        <v>328</v>
      </c>
      <c r="C14" s="94"/>
      <c r="D14" s="369" t="s">
        <v>370</v>
      </c>
      <c r="E14" s="370"/>
      <c r="F14" s="370"/>
      <c r="G14" s="370"/>
      <c r="H14" s="370"/>
      <c r="I14" s="371"/>
      <c r="J14" s="178"/>
      <c r="K14" s="179"/>
      <c r="L14" s="178"/>
      <c r="M14" s="92"/>
      <c r="O14" s="83" t="s">
        <v>431</v>
      </c>
      <c r="P14" s="84" t="s">
        <v>435</v>
      </c>
    </row>
    <row r="15" spans="2:18" s="86" customFormat="1" ht="4.5" customHeight="1">
      <c r="B15" s="106"/>
      <c r="C15" s="96"/>
      <c r="D15" s="177"/>
      <c r="E15" s="177"/>
      <c r="F15" s="177"/>
      <c r="G15" s="177"/>
      <c r="H15" s="177"/>
      <c r="I15" s="177"/>
      <c r="J15" s="177"/>
      <c r="K15" s="176"/>
      <c r="L15" s="177"/>
      <c r="M15" s="96"/>
      <c r="P15" s="108"/>
    </row>
    <row r="16" spans="2:18" ht="18" customHeight="1">
      <c r="B16" s="106" t="s">
        <v>329</v>
      </c>
      <c r="C16" s="94"/>
      <c r="D16" s="369" t="s">
        <v>3372</v>
      </c>
      <c r="E16" s="370"/>
      <c r="F16" s="370"/>
      <c r="G16" s="370"/>
      <c r="H16" s="370"/>
      <c r="I16" s="371"/>
      <c r="J16" s="178"/>
      <c r="K16" s="179"/>
      <c r="L16" s="179"/>
      <c r="M16" s="92"/>
      <c r="P16" s="84" t="s">
        <v>436</v>
      </c>
    </row>
    <row r="17" spans="2:16" s="86" customFormat="1" ht="3.75" customHeight="1">
      <c r="B17" s="106"/>
      <c r="C17" s="96"/>
      <c r="D17" s="177"/>
      <c r="E17" s="177"/>
      <c r="F17" s="177"/>
      <c r="G17" s="177"/>
      <c r="H17" s="177"/>
      <c r="I17" s="177"/>
      <c r="J17" s="177"/>
      <c r="K17" s="176"/>
      <c r="L17" s="177"/>
      <c r="M17" s="96"/>
      <c r="P17" s="108"/>
    </row>
    <row r="18" spans="2:16" ht="18" customHeight="1">
      <c r="B18" s="106" t="s">
        <v>330</v>
      </c>
      <c r="C18" s="94"/>
      <c r="D18" s="377" t="s">
        <v>3373</v>
      </c>
      <c r="E18" s="378"/>
      <c r="F18" s="378"/>
      <c r="G18" s="378"/>
      <c r="H18" s="378"/>
      <c r="I18" s="379"/>
      <c r="J18" s="179"/>
      <c r="K18" s="179"/>
      <c r="L18" s="179"/>
      <c r="P18" s="84" t="s">
        <v>437</v>
      </c>
    </row>
    <row r="19" spans="2:16" s="86" customFormat="1" ht="3.75" customHeight="1">
      <c r="B19" s="106"/>
      <c r="C19" s="96"/>
      <c r="D19" s="177"/>
      <c r="E19" s="177"/>
      <c r="F19" s="177"/>
      <c r="G19" s="177"/>
      <c r="H19" s="177"/>
      <c r="I19" s="177"/>
      <c r="J19" s="177"/>
      <c r="K19" s="177"/>
      <c r="L19" s="177"/>
      <c r="M19" s="96"/>
      <c r="P19" s="108"/>
    </row>
    <row r="20" spans="2:16" ht="18" customHeight="1">
      <c r="B20" s="128" t="s">
        <v>1250</v>
      </c>
      <c r="C20" s="96"/>
      <c r="D20" s="473">
        <v>33208</v>
      </c>
      <c r="E20" s="474"/>
      <c r="F20" s="178"/>
      <c r="G20" s="179" t="s">
        <v>1251</v>
      </c>
      <c r="H20" s="178"/>
      <c r="I20" s="178"/>
      <c r="J20" s="178"/>
      <c r="K20" s="180"/>
      <c r="L20" s="180"/>
      <c r="M20" s="84"/>
      <c r="P20" s="83"/>
    </row>
    <row r="21" spans="2:16" s="86" customFormat="1" ht="3.75" customHeight="1">
      <c r="B21" s="106"/>
      <c r="C21" s="96"/>
      <c r="D21" s="177"/>
      <c r="E21" s="177"/>
      <c r="F21" s="177"/>
      <c r="G21" s="177"/>
      <c r="H21" s="177"/>
      <c r="I21" s="177"/>
      <c r="J21" s="177"/>
      <c r="K21" s="177"/>
      <c r="L21" s="177"/>
      <c r="M21" s="96"/>
      <c r="P21" s="108"/>
    </row>
    <row r="22" spans="2:16">
      <c r="B22" s="106" t="s">
        <v>332</v>
      </c>
      <c r="C22" s="94"/>
      <c r="D22" s="382" t="s">
        <v>3374</v>
      </c>
      <c r="E22" s="383"/>
      <c r="F22" s="383"/>
      <c r="G22" s="383"/>
      <c r="H22" s="383"/>
      <c r="I22" s="383"/>
      <c r="J22" s="383"/>
      <c r="K22" s="383"/>
      <c r="L22" s="384"/>
      <c r="M22" s="97"/>
      <c r="P22" s="84" t="s">
        <v>438</v>
      </c>
    </row>
    <row r="23" spans="2:16">
      <c r="D23" s="385"/>
      <c r="E23" s="386"/>
      <c r="F23" s="386"/>
      <c r="G23" s="386"/>
      <c r="H23" s="386"/>
      <c r="I23" s="386"/>
      <c r="J23" s="386"/>
      <c r="K23" s="386"/>
      <c r="L23" s="387"/>
      <c r="M23" s="97"/>
    </row>
    <row r="24" spans="2:16">
      <c r="D24" s="388"/>
      <c r="E24" s="389"/>
      <c r="F24" s="389"/>
      <c r="G24" s="389"/>
      <c r="H24" s="389"/>
      <c r="I24" s="389"/>
      <c r="J24" s="389"/>
      <c r="K24" s="389"/>
      <c r="L24" s="390"/>
      <c r="M24" s="97"/>
    </row>
    <row r="25" spans="2:16" s="201" customFormat="1" ht="10.5" customHeight="1">
      <c r="B25" s="200"/>
      <c r="C25" s="200"/>
      <c r="D25" s="200"/>
      <c r="E25" s="200"/>
      <c r="F25" s="200"/>
      <c r="G25" s="200"/>
      <c r="H25" s="200"/>
      <c r="I25" s="200"/>
      <c r="J25" s="200"/>
      <c r="K25" s="200"/>
      <c r="L25" s="200"/>
      <c r="M25" s="200"/>
      <c r="P25" s="202"/>
    </row>
    <row r="26" spans="2:16" ht="23.25" customHeight="1">
      <c r="B26" s="93" t="s">
        <v>3381</v>
      </c>
      <c r="C26" s="93"/>
    </row>
    <row r="27" spans="2:16" ht="3.75" customHeight="1">
      <c r="B27" s="93"/>
      <c r="C27" s="93"/>
    </row>
    <row r="28" spans="2:16" ht="18" customHeight="1">
      <c r="B28" s="184" t="s">
        <v>2946</v>
      </c>
      <c r="C28" s="106" t="s">
        <v>337</v>
      </c>
      <c r="D28" s="185" t="s">
        <v>2947</v>
      </c>
      <c r="E28" s="186" t="s">
        <v>306</v>
      </c>
      <c r="F28" s="126" t="s">
        <v>2948</v>
      </c>
      <c r="G28" s="186" t="s">
        <v>307</v>
      </c>
      <c r="O28" s="84"/>
      <c r="P28" s="83"/>
    </row>
    <row r="29" spans="2:16" ht="18" customHeight="1">
      <c r="B29" s="181" t="s">
        <v>3107</v>
      </c>
      <c r="C29" s="182">
        <v>1</v>
      </c>
      <c r="D29" s="182">
        <v>2</v>
      </c>
      <c r="E29" s="181" t="s">
        <v>3124</v>
      </c>
      <c r="F29" s="182">
        <v>3</v>
      </c>
      <c r="G29" s="181" t="s">
        <v>3125</v>
      </c>
      <c r="I29" s="92"/>
      <c r="J29" s="92"/>
      <c r="K29" s="92"/>
      <c r="L29" s="92"/>
      <c r="O29" s="84"/>
      <c r="P29" s="83"/>
    </row>
    <row r="30" spans="2:16" s="129" customFormat="1" ht="16.5" customHeight="1">
      <c r="B30" s="187" t="s">
        <v>1983</v>
      </c>
      <c r="C30" s="107"/>
      <c r="D30" s="127"/>
      <c r="E30" s="188"/>
      <c r="F30" s="127"/>
      <c r="G30" s="188"/>
      <c r="H30" s="127"/>
      <c r="I30" s="127"/>
      <c r="J30" s="127"/>
      <c r="K30" s="107"/>
      <c r="L30" s="107"/>
      <c r="M30" s="107"/>
    </row>
    <row r="31" spans="2:16" ht="18" customHeight="1">
      <c r="B31" s="181">
        <v>90</v>
      </c>
      <c r="C31" s="189" t="s">
        <v>1980</v>
      </c>
      <c r="D31" s="181">
        <v>60</v>
      </c>
      <c r="E31" s="128" t="s">
        <v>1981</v>
      </c>
      <c r="F31" s="183">
        <v>60</v>
      </c>
      <c r="G31" s="193" t="s">
        <v>3382</v>
      </c>
      <c r="H31" s="127"/>
      <c r="I31" s="194"/>
      <c r="J31" s="369">
        <v>1.2344999999999999</v>
      </c>
      <c r="K31" s="472"/>
      <c r="L31" s="106" t="s">
        <v>1982</v>
      </c>
      <c r="M31" s="127"/>
      <c r="P31" s="83"/>
    </row>
    <row r="32" spans="2:16" s="129" customFormat="1" ht="18" customHeight="1">
      <c r="B32" s="187" t="s">
        <v>1984</v>
      </c>
      <c r="C32" s="189"/>
      <c r="D32" s="127"/>
      <c r="E32" s="127"/>
      <c r="F32" s="127"/>
      <c r="G32" s="127"/>
      <c r="H32" s="107"/>
      <c r="I32" s="127"/>
      <c r="J32" s="127"/>
      <c r="K32" s="127"/>
      <c r="L32" s="127"/>
      <c r="M32" s="127"/>
    </row>
    <row r="33" spans="2:16" ht="18" customHeight="1">
      <c r="B33" s="181">
        <v>180</v>
      </c>
      <c r="C33" s="189" t="s">
        <v>1980</v>
      </c>
      <c r="D33" s="181">
        <v>1</v>
      </c>
      <c r="E33" s="128" t="s">
        <v>1981</v>
      </c>
      <c r="F33" s="183">
        <v>1</v>
      </c>
      <c r="G33" s="195" t="s">
        <v>3382</v>
      </c>
      <c r="H33" s="127"/>
      <c r="I33" s="196"/>
      <c r="J33" s="369">
        <v>5.6788999999999996</v>
      </c>
      <c r="K33" s="472"/>
      <c r="L33" s="106" t="s">
        <v>1982</v>
      </c>
      <c r="M33" s="127"/>
      <c r="P33" s="83"/>
    </row>
    <row r="34" spans="2:16" s="86" customFormat="1" ht="3.75" customHeight="1">
      <c r="B34" s="109"/>
      <c r="C34" s="101"/>
      <c r="D34" s="109"/>
      <c r="E34" s="96"/>
      <c r="F34" s="110"/>
      <c r="G34" s="103"/>
      <c r="H34" s="94"/>
      <c r="I34" s="111"/>
      <c r="J34" s="110"/>
      <c r="K34" s="112"/>
      <c r="L34" s="106"/>
      <c r="M34" s="106"/>
    </row>
    <row r="35" spans="2:16" ht="18" customHeight="1">
      <c r="B35" s="126" t="s">
        <v>3379</v>
      </c>
      <c r="E35" s="191" t="s">
        <v>3377</v>
      </c>
      <c r="K35" s="191" t="s">
        <v>3376</v>
      </c>
      <c r="M35" s="94"/>
    </row>
    <row r="36" spans="2:16" ht="18" customHeight="1">
      <c r="B36" s="190" t="s">
        <v>3380</v>
      </c>
      <c r="C36" s="182">
        <v>10</v>
      </c>
      <c r="D36" s="192" t="s">
        <v>3375</v>
      </c>
      <c r="E36" s="181" t="s">
        <v>356</v>
      </c>
      <c r="F36" s="83"/>
      <c r="G36" s="475">
        <v>20</v>
      </c>
      <c r="H36" s="472"/>
      <c r="I36" s="197" t="s">
        <v>3375</v>
      </c>
      <c r="J36" s="126"/>
      <c r="K36" s="181" t="s">
        <v>3128</v>
      </c>
      <c r="L36" s="87"/>
    </row>
    <row r="37" spans="2:16" ht="3.75" customHeight="1">
      <c r="B37" s="106"/>
      <c r="C37" s="92"/>
      <c r="L37" s="92"/>
      <c r="M37" s="92"/>
    </row>
    <row r="38" spans="2:16" ht="18" customHeight="1">
      <c r="B38" s="128" t="s">
        <v>336</v>
      </c>
      <c r="C38" s="181" t="s">
        <v>339</v>
      </c>
    </row>
    <row r="39" spans="2:16" ht="3.75" customHeight="1">
      <c r="B39" s="106"/>
    </row>
    <row r="40" spans="2:16" ht="18" customHeight="1">
      <c r="B40" s="128" t="s">
        <v>335</v>
      </c>
      <c r="C40" s="369" t="s">
        <v>3135</v>
      </c>
      <c r="D40" s="370"/>
      <c r="E40" s="371"/>
      <c r="F40" s="105"/>
    </row>
    <row r="41" spans="2:16" ht="6" customHeight="1">
      <c r="B41" s="94"/>
    </row>
  </sheetData>
  <sheetProtection selectLockedCells="1"/>
  <mergeCells count="14">
    <mergeCell ref="J33:K33"/>
    <mergeCell ref="C40:E40"/>
    <mergeCell ref="D4:I4"/>
    <mergeCell ref="D6:I6"/>
    <mergeCell ref="D8:I8"/>
    <mergeCell ref="D10:E10"/>
    <mergeCell ref="D22:L24"/>
    <mergeCell ref="D16:I16"/>
    <mergeCell ref="D18:I18"/>
    <mergeCell ref="D12:I12"/>
    <mergeCell ref="D14:I14"/>
    <mergeCell ref="D20:E20"/>
    <mergeCell ref="G36:H36"/>
    <mergeCell ref="J31:K31"/>
  </mergeCells>
  <phoneticPr fontId="4" type="noConversion"/>
  <dataValidations count="21">
    <dataValidation type="list" showInputMessage="1" showErrorMessage="1" error="The data you entered is invalid._x000a__x000a_To continue, click on &quot;Cancel&quot; and select from the drop down list." sqref="C40:E40" xr:uid="{00000000-0002-0000-0D00-000000000000}">
      <formula1>INDIRECT(C38&amp;"Cty")</formula1>
    </dataValidation>
    <dataValidation type="list" allowBlank="1" showInputMessage="1" showErrorMessage="1" sqref="L37:M37 L17:M17 L25:M25 L3:M3 L15:M15 L13:M13 L11:M11 L9:M9 L7:M7 L5:M5 L30:M30 J17 J15 J13 J11 J9 J7 J5 I20:J20 L19:M19 L21:M21" xr:uid="{00000000-0002-0000-0D00-000001000000}">
      <formula1>EW</formula1>
    </dataValidation>
    <dataValidation allowBlank="1" showInputMessage="1" showErrorMessage="1" sqref="C37 K29:L29" xr:uid="{00000000-0002-0000-0D00-000002000000}"/>
    <dataValidation type="list" allowBlank="1" showInputMessage="1" showErrorMessage="1" sqref="H15 H25 H17 H19:H21 H3 H5 H7 H9 H11 H13 L36" xr:uid="{00000000-0002-0000-0D00-000003000000}">
      <formula1>NS</formula1>
    </dataValidation>
    <dataValidation type="list" allowBlank="1" showInputMessage="1" showErrorMessage="1" sqref="C3 C25 C17 C19:C21 C15 C13 C11 C7 C5 C9 C30" xr:uid="{00000000-0002-0000-0D00-000004000000}">
      <formula1>Qtrsection</formula1>
    </dataValidation>
    <dataValidation type="list" allowBlank="1" showInputMessage="1" showErrorMessage="1" sqref="C38" xr:uid="{00000000-0002-0000-0D00-000005000000}">
      <formula1>State</formula1>
    </dataValidation>
    <dataValidation type="list" showInputMessage="1" showErrorMessage="1" error="The data you entered is invalid._x000a__x000a_To continue, click on &quot;Cancel&quot; and select from the drop down list._x000a_" sqref="G29 K36" xr:uid="{00000000-0002-0000-0D00-000006000000}">
      <formula1>EW</formula1>
    </dataValidation>
    <dataValidation type="list" showInputMessage="1" showErrorMessage="1" error="The data you entered is invalid._x000a__x000a_To continue, click on &quot;Cancel&quot; and select from the drop down list._x000a_" sqref="E29 E36" xr:uid="{00000000-0002-0000-0D00-000007000000}">
      <formula1>NS</formula1>
    </dataValidation>
    <dataValidation type="whole" allowBlank="1" showInputMessage="1" showErrorMessage="1" error="The data you entered is invalid._x000a__x000a_To continue, click on &quot;Cancel&quot; and enter an integer." sqref="D29 F29 C36" xr:uid="{00000000-0002-0000-0D00-000008000000}">
      <formula1>1</formula1>
      <formula2>300</formula2>
    </dataValidation>
    <dataValidation type="whole" allowBlank="1" showInputMessage="1" showErrorMessage="1" error="The data you entered is invalid._x000a__x000a_To continue, click on &quot;Cancel&quot; and enter an integer between 1 and 36." sqref="C29" xr:uid="{00000000-0002-0000-0D00-000009000000}">
      <formula1>1</formula1>
      <formula2>36</formula2>
    </dataValidation>
    <dataValidation type="list" showInputMessage="1" showErrorMessage="1" error="The data you entered is invalid._x000a__x000a_To continue, click on &quot;Cancel&quot; and select from the drop down list._x000a_" sqref="B29" xr:uid="{00000000-0002-0000-0D00-00000A000000}">
      <formula1>Qtrsection</formula1>
    </dataValidation>
    <dataValidation type="list" showInputMessage="1" showErrorMessage="1" error="The data you entered is invalid._x000a__x000a_To continue, click on &quot;Cancel&quot; and select from the drop down list." sqref="D14:I14" xr:uid="{00000000-0002-0000-0D00-00000B000000}">
      <formula1>AuthType</formula1>
    </dataValidation>
    <dataValidation type="list" showInputMessage="1" showErrorMessage="1" error="The data you entered is invalid._x000a__x000a_To continue, click on &quot;Cancel&quot; and select from the drop down list." sqref="D6:I6" xr:uid="{00000000-0002-0000-0D00-00000C000000}">
      <formula1>WellType</formula1>
    </dataValidation>
    <dataValidation type="list" showInputMessage="1" showErrorMessage="1" error="The data you entered is invalid._x000a__x000a_To continue, click on &quot;Cancel&quot; and select from the drop down list." sqref="D8:I8" xr:uid="{00000000-0002-0000-0D00-00000D000000}">
      <formula1>Reservation</formula1>
    </dataValidation>
    <dataValidation type="list" showInputMessage="1" showErrorMessage="1" error="The data you entered is invalid._x000a__x000a_To continue, click on &quot;Cancel&quot; and select from the drop down list." sqref="D10:E10" xr:uid="{00000000-0002-0000-0D00-00000E000000}">
      <formula1>NEC</formula1>
    </dataValidation>
    <dataValidation type="list" showInputMessage="1" showErrorMessage="1" error="The data you entered is invalid._x000a__x000a_To continue, click on &quot;Cancel&quot; and select from the drop down list." sqref="D16:I16" xr:uid="{00000000-0002-0000-0D00-00000F000000}">
      <formula1>Oilfield</formula1>
    </dataValidation>
    <dataValidation type="whole" allowBlank="1" showInputMessage="1" showErrorMessage="1" error="Minutes must be a whole number from 0 to 60." sqref="D33:D34" xr:uid="{00000000-0002-0000-0D00-000010000000}">
      <formula1>0</formula1>
      <formula2>60</formula2>
    </dataValidation>
    <dataValidation type="decimal" allowBlank="1" showInputMessage="1" showErrorMessage="1" error="Sec must be a number from 0.00 to 60.00" sqref="F31 F33:F34" xr:uid="{00000000-0002-0000-0D00-000011000000}">
      <formula1>0</formula1>
      <formula2>60</formula2>
    </dataValidation>
    <dataValidation type="whole" allowBlank="1" showInputMessage="1" showErrorMessage="1" error="Degrees must be a whole number between -180 and 180" sqref="B31 B33:B34" xr:uid="{00000000-0002-0000-0D00-000012000000}">
      <formula1>-180</formula1>
      <formula2>180</formula2>
    </dataValidation>
    <dataValidation type="decimal" allowBlank="1" showInputMessage="1" showErrorMessage="1" error="Data must be between -999.99 and 999.99" sqref="J31 J33:J34" xr:uid="{00000000-0002-0000-0D00-000013000000}">
      <formula1>-999.999</formula1>
      <formula2>999.9999</formula2>
    </dataValidation>
    <dataValidation type="whole" allowBlank="1" showErrorMessage="1" error="Minutes must be a whole number from 0 to 60." sqref="D31" xr:uid="{00000000-0002-0000-0D00-000014000000}">
      <formula1>0</formula1>
      <formula2>60</formula2>
    </dataValidation>
  </dataValidations>
  <pageMargins left="0.75" right="0.75" top="1" bottom="1" header="0.5" footer="0.5"/>
  <pageSetup scale="90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7"/>
  <dimension ref="B1:U56"/>
  <sheetViews>
    <sheetView workbookViewId="0">
      <selection activeCell="C1" sqref="C1"/>
    </sheetView>
  </sheetViews>
  <sheetFormatPr defaultRowHeight="15"/>
  <cols>
    <col min="1" max="1" width="2.85546875" style="83" customWidth="1"/>
    <col min="2" max="2" width="14.5703125" style="83" customWidth="1"/>
    <col min="3" max="3" width="14.85546875" style="83" bestFit="1" customWidth="1"/>
    <col min="4" max="4" width="9.140625" style="83"/>
    <col min="5" max="5" width="10.140625" style="83" customWidth="1"/>
    <col min="6" max="6" width="10.85546875" style="113" customWidth="1"/>
    <col min="7" max="7" width="12.28515625" style="83" customWidth="1"/>
    <col min="8" max="8" width="10.42578125" style="83" customWidth="1"/>
    <col min="9" max="9" width="10.5703125" style="83" customWidth="1"/>
    <col min="10" max="10" width="11.28515625" style="254" customWidth="1"/>
    <col min="11" max="11" width="8.42578125" style="130" customWidth="1"/>
    <col min="12" max="12" width="5.42578125" style="83" customWidth="1"/>
    <col min="13" max="13" width="15.5703125" style="83" customWidth="1"/>
    <col min="14" max="14" width="47.42578125" style="83" customWidth="1"/>
    <col min="15" max="15" width="9.28515625" style="83" customWidth="1"/>
    <col min="16" max="16" width="10.85546875" style="131" customWidth="1"/>
    <col min="17" max="17" width="10.140625" style="137" customWidth="1"/>
    <col min="18" max="18" width="9" style="133" customWidth="1"/>
    <col min="19" max="19" width="10.42578125" style="133" customWidth="1"/>
    <col min="20" max="20" width="11.140625" style="134" bestFit="1" customWidth="1"/>
    <col min="21" max="21" width="12.42578125" style="83" customWidth="1"/>
    <col min="22" max="22" width="8.7109375" style="83" customWidth="1"/>
    <col min="23" max="33" width="4.140625" style="83" customWidth="1"/>
    <col min="34" max="16384" width="9.140625" style="83"/>
  </cols>
  <sheetData>
    <row r="1" spans="2:20" ht="16.5" customHeight="1">
      <c r="E1" s="85"/>
      <c r="Q1" s="132"/>
    </row>
    <row r="2" spans="2:20" ht="16.5" customHeight="1">
      <c r="B2" s="85" t="s">
        <v>302</v>
      </c>
      <c r="F2" s="83"/>
      <c r="J2" s="255" t="s">
        <v>3388</v>
      </c>
      <c r="Q2" s="132"/>
    </row>
    <row r="3" spans="2:20" ht="13.5" customHeight="1">
      <c r="E3" s="85"/>
      <c r="G3" s="267" t="s">
        <v>3389</v>
      </c>
      <c r="H3" s="267"/>
      <c r="I3" s="267"/>
      <c r="N3" s="132"/>
      <c r="O3" s="135"/>
      <c r="P3" s="136"/>
    </row>
    <row r="4" spans="2:20">
      <c r="B4" s="264"/>
      <c r="C4" s="265"/>
      <c r="D4" s="266"/>
      <c r="E4" s="265"/>
      <c r="G4" s="267" t="s">
        <v>55</v>
      </c>
      <c r="H4" s="267"/>
      <c r="I4" s="267"/>
      <c r="S4" s="138" t="s">
        <v>2089</v>
      </c>
      <c r="T4" s="139" t="s">
        <v>2089</v>
      </c>
    </row>
    <row r="5" spans="2:20" ht="2.25" customHeight="1">
      <c r="D5" s="117"/>
      <c r="E5" s="140"/>
      <c r="N5" s="135"/>
      <c r="O5" s="141"/>
      <c r="P5" s="142"/>
      <c r="Q5" s="143"/>
    </row>
    <row r="6" spans="2:20" s="86" customFormat="1">
      <c r="D6" s="88"/>
      <c r="E6" s="144"/>
      <c r="F6" s="89"/>
      <c r="J6" s="256" t="s">
        <v>444</v>
      </c>
      <c r="K6" s="145" t="s">
        <v>440</v>
      </c>
      <c r="N6" s="146"/>
      <c r="O6" s="147" t="s">
        <v>290</v>
      </c>
      <c r="P6" s="148" t="s">
        <v>450</v>
      </c>
      <c r="Q6" s="149" t="s">
        <v>292</v>
      </c>
      <c r="R6" s="138" t="s">
        <v>485</v>
      </c>
      <c r="S6" s="138" t="s">
        <v>440</v>
      </c>
      <c r="T6" s="139" t="s">
        <v>488</v>
      </c>
    </row>
    <row r="7" spans="2:20" s="86" customFormat="1">
      <c r="B7" s="268" t="s">
        <v>3387</v>
      </c>
      <c r="C7" s="268" t="s">
        <v>3385</v>
      </c>
      <c r="D7" s="269" t="s">
        <v>448</v>
      </c>
      <c r="E7" s="269" t="s">
        <v>447</v>
      </c>
      <c r="F7" s="270" t="s">
        <v>315</v>
      </c>
      <c r="G7" s="268" t="s">
        <v>317</v>
      </c>
      <c r="H7" s="268" t="s">
        <v>3400</v>
      </c>
      <c r="I7" s="268"/>
      <c r="J7" s="256" t="s">
        <v>440</v>
      </c>
      <c r="K7" s="145" t="s">
        <v>439</v>
      </c>
      <c r="L7" s="86" t="s">
        <v>449</v>
      </c>
      <c r="N7" s="147" t="s">
        <v>291</v>
      </c>
      <c r="O7" s="146" t="s">
        <v>441</v>
      </c>
      <c r="P7" s="150" t="s">
        <v>451</v>
      </c>
      <c r="Q7" s="151" t="s">
        <v>309</v>
      </c>
      <c r="R7" s="138" t="s">
        <v>486</v>
      </c>
      <c r="S7" s="138" t="s">
        <v>487</v>
      </c>
      <c r="T7" s="139" t="s">
        <v>489</v>
      </c>
    </row>
    <row r="8" spans="2:20" s="86" customFormat="1">
      <c r="B8" s="268"/>
      <c r="C8" s="268"/>
      <c r="D8" s="271"/>
      <c r="E8" s="271"/>
      <c r="F8" s="270"/>
      <c r="G8" s="268"/>
      <c r="H8" s="268" t="s">
        <v>3402</v>
      </c>
      <c r="I8" s="268" t="s">
        <v>3401</v>
      </c>
      <c r="J8" s="256" t="s">
        <v>445</v>
      </c>
      <c r="K8" s="145" t="s">
        <v>446</v>
      </c>
      <c r="L8" s="87" t="s">
        <v>308</v>
      </c>
      <c r="M8" s="87"/>
      <c r="P8" s="152"/>
      <c r="Q8" s="153"/>
      <c r="R8" s="138"/>
      <c r="S8" s="138"/>
      <c r="T8" s="139"/>
    </row>
    <row r="9" spans="2:20" s="154" customFormat="1" ht="165" hidden="1">
      <c r="B9" s="154" t="s">
        <v>453</v>
      </c>
      <c r="C9" s="154" t="s">
        <v>452</v>
      </c>
      <c r="F9" s="154" t="s">
        <v>454</v>
      </c>
      <c r="G9" s="478" t="s">
        <v>455</v>
      </c>
      <c r="H9" s="479"/>
      <c r="I9" s="479"/>
      <c r="J9" s="257" t="s">
        <v>460</v>
      </c>
      <c r="K9" s="155" t="s">
        <v>461</v>
      </c>
      <c r="L9" s="154" t="s">
        <v>462</v>
      </c>
      <c r="N9" s="154" t="s">
        <v>464</v>
      </c>
      <c r="O9" s="154" t="s">
        <v>466</v>
      </c>
      <c r="P9" s="156" t="s">
        <v>465</v>
      </c>
      <c r="Q9" s="157" t="s">
        <v>463</v>
      </c>
      <c r="R9" s="158" t="s">
        <v>490</v>
      </c>
      <c r="S9" s="158" t="s">
        <v>490</v>
      </c>
      <c r="T9" s="159" t="s">
        <v>491</v>
      </c>
    </row>
    <row r="10" spans="2:20" ht="12.75" hidden="1" customHeight="1">
      <c r="B10" s="160" t="s">
        <v>295</v>
      </c>
      <c r="C10" s="160"/>
      <c r="E10" s="160"/>
      <c r="F10" s="161"/>
      <c r="G10" s="160"/>
      <c r="H10" s="160"/>
      <c r="I10" s="160"/>
    </row>
    <row r="11" spans="2:20" hidden="1">
      <c r="B11" s="162" t="s">
        <v>359</v>
      </c>
      <c r="C11" s="162" t="s">
        <v>458</v>
      </c>
      <c r="D11" s="162">
        <v>4424</v>
      </c>
      <c r="E11" s="162">
        <v>4560</v>
      </c>
      <c r="F11" s="162" t="s">
        <v>459</v>
      </c>
      <c r="G11" s="162" t="s">
        <v>363</v>
      </c>
      <c r="H11" s="162">
        <v>50000</v>
      </c>
      <c r="I11" s="162"/>
      <c r="J11" s="258"/>
      <c r="K11" s="163"/>
      <c r="L11" s="115"/>
      <c r="M11" s="115"/>
      <c r="N11" s="115"/>
      <c r="O11" s="115"/>
      <c r="P11" s="164"/>
      <c r="Q11" s="165"/>
    </row>
    <row r="12" spans="2:20" hidden="1">
      <c r="B12" s="162" t="s">
        <v>348</v>
      </c>
      <c r="C12" s="162" t="s">
        <v>456</v>
      </c>
      <c r="D12" s="162">
        <v>4560</v>
      </c>
      <c r="E12" s="162">
        <v>4961</v>
      </c>
      <c r="F12" s="162" t="s">
        <v>294</v>
      </c>
      <c r="G12" s="162" t="s">
        <v>362</v>
      </c>
      <c r="H12" s="162">
        <v>7180</v>
      </c>
      <c r="I12" s="162"/>
      <c r="J12" s="258"/>
      <c r="K12" s="163"/>
      <c r="L12" s="115"/>
      <c r="M12" s="115"/>
      <c r="N12" s="115"/>
      <c r="O12" s="115"/>
      <c r="P12" s="164"/>
      <c r="Q12" s="165"/>
    </row>
    <row r="13" spans="2:20" hidden="1">
      <c r="B13" s="162" t="s">
        <v>349</v>
      </c>
      <c r="C13" s="162" t="s">
        <v>457</v>
      </c>
      <c r="D13" s="162">
        <v>4961</v>
      </c>
      <c r="E13" s="162">
        <v>5423</v>
      </c>
      <c r="F13" s="162" t="s">
        <v>293</v>
      </c>
      <c r="G13" s="162"/>
      <c r="H13" s="162"/>
      <c r="I13" s="162"/>
      <c r="J13" s="258"/>
      <c r="K13" s="163"/>
      <c r="L13" s="115"/>
      <c r="M13" s="115"/>
      <c r="N13" s="115"/>
      <c r="O13" s="115"/>
      <c r="P13" s="164"/>
      <c r="Q13" s="165"/>
    </row>
    <row r="14" spans="2:20" hidden="1">
      <c r="B14" s="162" t="s">
        <v>358</v>
      </c>
      <c r="C14" s="162" t="s">
        <v>442</v>
      </c>
      <c r="D14" s="162">
        <v>5423</v>
      </c>
      <c r="E14" s="162">
        <v>5690</v>
      </c>
      <c r="F14" s="162" t="s">
        <v>443</v>
      </c>
      <c r="G14" s="162" t="s">
        <v>365</v>
      </c>
      <c r="H14" s="162">
        <v>5500</v>
      </c>
      <c r="I14" s="162">
        <v>7500</v>
      </c>
      <c r="J14" s="258">
        <v>5173</v>
      </c>
      <c r="K14" s="163">
        <v>0.73</v>
      </c>
      <c r="L14" s="115" t="s">
        <v>286</v>
      </c>
      <c r="M14" s="115"/>
      <c r="N14" s="115" t="s">
        <v>278</v>
      </c>
      <c r="O14" s="115">
        <v>2500</v>
      </c>
      <c r="P14" s="164">
        <v>0.1</v>
      </c>
      <c r="Q14" s="165">
        <v>34267</v>
      </c>
    </row>
    <row r="15" spans="2:20" hidden="1">
      <c r="B15" s="162"/>
      <c r="C15" s="162"/>
      <c r="D15" s="162"/>
      <c r="E15" s="162"/>
      <c r="F15" s="162"/>
      <c r="G15" s="162"/>
      <c r="H15" s="162"/>
      <c r="I15" s="162"/>
      <c r="J15" s="258"/>
      <c r="K15" s="163"/>
      <c r="L15" s="115"/>
      <c r="M15" s="115"/>
      <c r="N15" s="115"/>
      <c r="O15" s="115"/>
      <c r="P15" s="164"/>
      <c r="Q15" s="166"/>
    </row>
    <row r="16" spans="2:20">
      <c r="B16" s="206" t="s">
        <v>348</v>
      </c>
      <c r="C16" s="206" t="s">
        <v>3390</v>
      </c>
      <c r="D16" s="167">
        <v>1</v>
      </c>
      <c r="E16" s="167">
        <v>6</v>
      </c>
      <c r="F16" s="206" t="s">
        <v>3395</v>
      </c>
      <c r="G16" s="260" t="s">
        <v>361</v>
      </c>
      <c r="H16" s="168"/>
      <c r="I16" s="168"/>
      <c r="J16" s="259"/>
      <c r="K16" s="169"/>
      <c r="L16" s="476"/>
      <c r="M16" s="477"/>
      <c r="N16" s="206"/>
      <c r="O16" s="168"/>
      <c r="P16" s="170"/>
      <c r="Q16" s="171"/>
      <c r="R16" s="172" t="str">
        <f t="shared" ref="R16:S35" si="0" xml:space="preserve"> IF($B16="Injection",ROUNDDOWN(($K16 - (0.433*$E$1)) * $J16,0)-MOD(ROUNDDOWN(($K16 - (0.433*$E$1)) * $J16,0),5),"")</f>
        <v/>
      </c>
      <c r="S16" s="173" t="str">
        <f t="shared" si="0"/>
        <v/>
      </c>
      <c r="T16" s="174" t="str">
        <f t="shared" ref="T16:T55" si="1" xml:space="preserve"> IF(AND(B16="Injection",O16&lt;&gt;""),(((3.1416*O16^2 * (E16-D16) *P16 ) / 5.615) - MOD((3.1416*O16^2 * (E16-D16) *P16 ) / 5.615, 100) + 100),"")</f>
        <v/>
      </c>
    </row>
    <row r="17" spans="2:20">
      <c r="B17" s="206" t="s">
        <v>349</v>
      </c>
      <c r="C17" s="206" t="s">
        <v>3391</v>
      </c>
      <c r="D17" s="167">
        <v>2</v>
      </c>
      <c r="E17" s="167">
        <v>7</v>
      </c>
      <c r="F17" s="206" t="s">
        <v>3396</v>
      </c>
      <c r="G17" s="260" t="s">
        <v>362</v>
      </c>
      <c r="H17" s="168">
        <v>100</v>
      </c>
      <c r="I17" s="168"/>
      <c r="J17" s="259"/>
      <c r="K17" s="169"/>
      <c r="L17" s="476"/>
      <c r="M17" s="477"/>
      <c r="N17" s="206"/>
      <c r="O17" s="168"/>
      <c r="P17" s="170"/>
      <c r="Q17" s="171"/>
      <c r="R17" s="172" t="str">
        <f t="shared" si="0"/>
        <v/>
      </c>
      <c r="S17" s="173" t="str">
        <f t="shared" si="0"/>
        <v/>
      </c>
      <c r="T17" s="174" t="str">
        <f t="shared" si="1"/>
        <v/>
      </c>
    </row>
    <row r="18" spans="2:20">
      <c r="B18" s="206" t="s">
        <v>3384</v>
      </c>
      <c r="C18" s="206" t="s">
        <v>3392</v>
      </c>
      <c r="D18" s="167">
        <v>3</v>
      </c>
      <c r="E18" s="167">
        <v>8</v>
      </c>
      <c r="F18" s="206" t="s">
        <v>3397</v>
      </c>
      <c r="G18" s="260" t="s">
        <v>363</v>
      </c>
      <c r="H18" s="168">
        <v>500</v>
      </c>
      <c r="I18" s="168"/>
      <c r="J18" s="259"/>
      <c r="K18" s="169"/>
      <c r="L18" s="476"/>
      <c r="M18" s="477"/>
      <c r="N18" s="206"/>
      <c r="O18" s="168"/>
      <c r="P18" s="170"/>
      <c r="Q18" s="171"/>
      <c r="R18" s="172" t="str">
        <f t="shared" si="0"/>
        <v/>
      </c>
      <c r="S18" s="173" t="str">
        <f t="shared" si="0"/>
        <v/>
      </c>
      <c r="T18" s="174" t="str">
        <f t="shared" si="1"/>
        <v/>
      </c>
    </row>
    <row r="19" spans="2:20">
      <c r="B19" s="206" t="s">
        <v>349</v>
      </c>
      <c r="C19" s="206" t="s">
        <v>3393</v>
      </c>
      <c r="D19" s="167">
        <v>4</v>
      </c>
      <c r="E19" s="167">
        <v>9</v>
      </c>
      <c r="F19" s="206" t="s">
        <v>3398</v>
      </c>
      <c r="G19" s="260" t="s">
        <v>364</v>
      </c>
      <c r="H19" s="168">
        <v>10000</v>
      </c>
      <c r="I19" s="168"/>
      <c r="J19" s="259"/>
      <c r="K19" s="169"/>
      <c r="L19" s="476"/>
      <c r="M19" s="477"/>
      <c r="N19" s="206"/>
      <c r="O19" s="168"/>
      <c r="P19" s="170"/>
      <c r="Q19" s="171"/>
      <c r="R19" s="172" t="str">
        <f t="shared" si="0"/>
        <v/>
      </c>
      <c r="S19" s="173" t="str">
        <f t="shared" si="0"/>
        <v/>
      </c>
      <c r="T19" s="174" t="str">
        <f t="shared" si="1"/>
        <v/>
      </c>
    </row>
    <row r="20" spans="2:20">
      <c r="B20" s="206" t="s">
        <v>3383</v>
      </c>
      <c r="C20" s="206" t="s">
        <v>3394</v>
      </c>
      <c r="D20" s="167">
        <v>5</v>
      </c>
      <c r="E20" s="167">
        <v>10</v>
      </c>
      <c r="F20" s="206" t="s">
        <v>3399</v>
      </c>
      <c r="G20" s="260" t="s">
        <v>365</v>
      </c>
      <c r="H20" s="168">
        <v>900</v>
      </c>
      <c r="I20" s="168">
        <v>19000</v>
      </c>
      <c r="J20" s="259"/>
      <c r="K20" s="169"/>
      <c r="L20" s="476"/>
      <c r="M20" s="477"/>
      <c r="N20" s="206"/>
      <c r="O20" s="168"/>
      <c r="P20" s="170"/>
      <c r="Q20" s="171"/>
      <c r="R20" s="172" t="str">
        <f t="shared" si="0"/>
        <v/>
      </c>
      <c r="S20" s="173" t="str">
        <f t="shared" si="0"/>
        <v/>
      </c>
      <c r="T20" s="174" t="str">
        <f t="shared" si="1"/>
        <v/>
      </c>
    </row>
    <row r="21" spans="2:20">
      <c r="B21" s="206"/>
      <c r="C21" s="206"/>
      <c r="D21" s="167"/>
      <c r="E21" s="167"/>
      <c r="F21" s="206"/>
      <c r="G21" s="260"/>
      <c r="H21" s="168"/>
      <c r="I21" s="168"/>
      <c r="J21" s="259"/>
      <c r="K21" s="169"/>
      <c r="L21" s="476"/>
      <c r="M21" s="477"/>
      <c r="N21" s="206"/>
      <c r="O21" s="168"/>
      <c r="P21" s="170"/>
      <c r="Q21" s="171"/>
      <c r="R21" s="172" t="str">
        <f t="shared" si="0"/>
        <v/>
      </c>
      <c r="S21" s="173" t="str">
        <f t="shared" si="0"/>
        <v/>
      </c>
      <c r="T21" s="174" t="str">
        <f t="shared" si="1"/>
        <v/>
      </c>
    </row>
    <row r="22" spans="2:20">
      <c r="B22" s="206"/>
      <c r="C22" s="206"/>
      <c r="D22" s="167"/>
      <c r="E22" s="167"/>
      <c r="F22" s="206"/>
      <c r="G22" s="260"/>
      <c r="H22" s="168"/>
      <c r="I22" s="168"/>
      <c r="J22" s="259"/>
      <c r="K22" s="169"/>
      <c r="L22" s="476"/>
      <c r="M22" s="477"/>
      <c r="N22" s="206"/>
      <c r="O22" s="168"/>
      <c r="P22" s="170"/>
      <c r="Q22" s="171"/>
      <c r="R22" s="172" t="str">
        <f t="shared" si="0"/>
        <v/>
      </c>
      <c r="S22" s="173" t="str">
        <f t="shared" si="0"/>
        <v/>
      </c>
      <c r="T22" s="174" t="str">
        <f t="shared" si="1"/>
        <v/>
      </c>
    </row>
    <row r="23" spans="2:20">
      <c r="B23" s="206"/>
      <c r="C23" s="206"/>
      <c r="D23" s="167"/>
      <c r="E23" s="167"/>
      <c r="F23" s="206"/>
      <c r="G23" s="260"/>
      <c r="H23" s="168"/>
      <c r="I23" s="168"/>
      <c r="J23" s="259"/>
      <c r="K23" s="169"/>
      <c r="L23" s="476"/>
      <c r="M23" s="477"/>
      <c r="N23" s="206"/>
      <c r="O23" s="168"/>
      <c r="P23" s="170"/>
      <c r="Q23" s="171"/>
      <c r="R23" s="172" t="str">
        <f t="shared" si="0"/>
        <v/>
      </c>
      <c r="S23" s="173" t="str">
        <f t="shared" si="0"/>
        <v/>
      </c>
      <c r="T23" s="174" t="str">
        <f t="shared" si="1"/>
        <v/>
      </c>
    </row>
    <row r="24" spans="2:20">
      <c r="B24" s="206"/>
      <c r="C24" s="206"/>
      <c r="D24" s="167"/>
      <c r="E24" s="167"/>
      <c r="F24" s="206"/>
      <c r="G24" s="260"/>
      <c r="H24" s="168"/>
      <c r="I24" s="168"/>
      <c r="J24" s="259"/>
      <c r="K24" s="169"/>
      <c r="L24" s="476"/>
      <c r="M24" s="477"/>
      <c r="N24" s="206"/>
      <c r="O24" s="168"/>
      <c r="P24" s="170"/>
      <c r="Q24" s="171"/>
      <c r="R24" s="172" t="str">
        <f t="shared" si="0"/>
        <v/>
      </c>
      <c r="S24" s="173" t="str">
        <f t="shared" si="0"/>
        <v/>
      </c>
      <c r="T24" s="174" t="str">
        <f t="shared" si="1"/>
        <v/>
      </c>
    </row>
    <row r="25" spans="2:20">
      <c r="B25" s="206"/>
      <c r="C25" s="206"/>
      <c r="D25" s="167"/>
      <c r="E25" s="167"/>
      <c r="F25" s="206"/>
      <c r="G25" s="260"/>
      <c r="H25" s="168"/>
      <c r="I25" s="168"/>
      <c r="J25" s="259"/>
      <c r="K25" s="169"/>
      <c r="L25" s="476"/>
      <c r="M25" s="477"/>
      <c r="N25" s="206"/>
      <c r="O25" s="168"/>
      <c r="P25" s="170"/>
      <c r="Q25" s="171"/>
      <c r="R25" s="172" t="str">
        <f t="shared" si="0"/>
        <v/>
      </c>
      <c r="S25" s="173" t="str">
        <f t="shared" si="0"/>
        <v/>
      </c>
      <c r="T25" s="174" t="str">
        <f t="shared" si="1"/>
        <v/>
      </c>
    </row>
    <row r="26" spans="2:20">
      <c r="B26" s="206"/>
      <c r="C26" s="206"/>
      <c r="D26" s="167"/>
      <c r="E26" s="167"/>
      <c r="F26" s="206"/>
      <c r="G26" s="260"/>
      <c r="H26" s="168"/>
      <c r="I26" s="168"/>
      <c r="J26" s="259"/>
      <c r="K26" s="169"/>
      <c r="L26" s="476"/>
      <c r="M26" s="477"/>
      <c r="N26" s="206"/>
      <c r="O26" s="168"/>
      <c r="P26" s="170"/>
      <c r="Q26" s="171"/>
      <c r="R26" s="172" t="str">
        <f t="shared" si="0"/>
        <v/>
      </c>
      <c r="S26" s="173" t="str">
        <f t="shared" si="0"/>
        <v/>
      </c>
      <c r="T26" s="174" t="str">
        <f t="shared" si="1"/>
        <v/>
      </c>
    </row>
    <row r="27" spans="2:20">
      <c r="B27" s="206"/>
      <c r="C27" s="206"/>
      <c r="D27" s="167"/>
      <c r="E27" s="167"/>
      <c r="F27" s="206"/>
      <c r="G27" s="260"/>
      <c r="H27" s="168"/>
      <c r="I27" s="168"/>
      <c r="J27" s="259"/>
      <c r="K27" s="169"/>
      <c r="L27" s="476"/>
      <c r="M27" s="477"/>
      <c r="N27" s="206"/>
      <c r="O27" s="168"/>
      <c r="P27" s="170"/>
      <c r="Q27" s="171"/>
      <c r="R27" s="172" t="str">
        <f t="shared" si="0"/>
        <v/>
      </c>
      <c r="S27" s="173" t="str">
        <f t="shared" si="0"/>
        <v/>
      </c>
      <c r="T27" s="174" t="str">
        <f t="shared" si="1"/>
        <v/>
      </c>
    </row>
    <row r="28" spans="2:20">
      <c r="B28" s="206"/>
      <c r="C28" s="206"/>
      <c r="D28" s="167"/>
      <c r="E28" s="167"/>
      <c r="F28" s="206"/>
      <c r="G28" s="260"/>
      <c r="H28" s="168"/>
      <c r="I28" s="168"/>
      <c r="J28" s="259"/>
      <c r="K28" s="169"/>
      <c r="L28" s="476"/>
      <c r="M28" s="477"/>
      <c r="N28" s="206"/>
      <c r="O28" s="168"/>
      <c r="P28" s="170"/>
      <c r="Q28" s="171"/>
      <c r="R28" s="172" t="str">
        <f t="shared" si="0"/>
        <v/>
      </c>
      <c r="S28" s="173" t="str">
        <f t="shared" si="0"/>
        <v/>
      </c>
      <c r="T28" s="174" t="str">
        <f t="shared" si="1"/>
        <v/>
      </c>
    </row>
    <row r="29" spans="2:20">
      <c r="B29" s="206"/>
      <c r="C29" s="206"/>
      <c r="D29" s="167"/>
      <c r="E29" s="167"/>
      <c r="F29" s="206"/>
      <c r="G29" s="260"/>
      <c r="H29" s="168"/>
      <c r="I29" s="168"/>
      <c r="J29" s="259"/>
      <c r="K29" s="169"/>
      <c r="L29" s="476"/>
      <c r="M29" s="477"/>
      <c r="N29" s="206"/>
      <c r="O29" s="168"/>
      <c r="P29" s="170"/>
      <c r="Q29" s="171"/>
      <c r="R29" s="172" t="str">
        <f t="shared" si="0"/>
        <v/>
      </c>
      <c r="S29" s="173" t="str">
        <f t="shared" si="0"/>
        <v/>
      </c>
      <c r="T29" s="174" t="str">
        <f t="shared" si="1"/>
        <v/>
      </c>
    </row>
    <row r="30" spans="2:20">
      <c r="B30" s="206"/>
      <c r="C30" s="206"/>
      <c r="D30" s="167"/>
      <c r="E30" s="167"/>
      <c r="F30" s="206"/>
      <c r="G30" s="260"/>
      <c r="H30" s="168"/>
      <c r="I30" s="168"/>
      <c r="J30" s="259"/>
      <c r="K30" s="169"/>
      <c r="L30" s="476"/>
      <c r="M30" s="477"/>
      <c r="N30" s="206"/>
      <c r="O30" s="168"/>
      <c r="P30" s="170"/>
      <c r="Q30" s="171"/>
      <c r="R30" s="172" t="str">
        <f t="shared" si="0"/>
        <v/>
      </c>
      <c r="S30" s="173" t="str">
        <f t="shared" si="0"/>
        <v/>
      </c>
      <c r="T30" s="174" t="str">
        <f t="shared" si="1"/>
        <v/>
      </c>
    </row>
    <row r="31" spans="2:20">
      <c r="B31" s="206"/>
      <c r="C31" s="206"/>
      <c r="D31" s="167"/>
      <c r="E31" s="167"/>
      <c r="F31" s="206"/>
      <c r="G31" s="260"/>
      <c r="H31" s="168"/>
      <c r="I31" s="168"/>
      <c r="J31" s="259"/>
      <c r="K31" s="169"/>
      <c r="L31" s="476"/>
      <c r="M31" s="477"/>
      <c r="N31" s="206"/>
      <c r="O31" s="168"/>
      <c r="P31" s="170"/>
      <c r="Q31" s="171"/>
      <c r="R31" s="172" t="str">
        <f t="shared" si="0"/>
        <v/>
      </c>
      <c r="S31" s="173" t="str">
        <f t="shared" si="0"/>
        <v/>
      </c>
      <c r="T31" s="174" t="str">
        <f t="shared" si="1"/>
        <v/>
      </c>
    </row>
    <row r="32" spans="2:20">
      <c r="B32" s="206"/>
      <c r="C32" s="206"/>
      <c r="D32" s="167"/>
      <c r="E32" s="167"/>
      <c r="F32" s="206"/>
      <c r="G32" s="260"/>
      <c r="H32" s="168"/>
      <c r="I32" s="168"/>
      <c r="J32" s="259"/>
      <c r="K32" s="169"/>
      <c r="L32" s="476"/>
      <c r="M32" s="477"/>
      <c r="N32" s="206"/>
      <c r="O32" s="168"/>
      <c r="P32" s="170"/>
      <c r="Q32" s="171"/>
      <c r="R32" s="172" t="str">
        <f t="shared" si="0"/>
        <v/>
      </c>
      <c r="S32" s="173" t="str">
        <f t="shared" si="0"/>
        <v/>
      </c>
      <c r="T32" s="174" t="str">
        <f t="shared" si="1"/>
        <v/>
      </c>
    </row>
    <row r="33" spans="2:21">
      <c r="B33" s="206"/>
      <c r="C33" s="206"/>
      <c r="D33" s="167"/>
      <c r="E33" s="167"/>
      <c r="F33" s="206"/>
      <c r="G33" s="260"/>
      <c r="H33" s="168"/>
      <c r="I33" s="168"/>
      <c r="J33" s="259"/>
      <c r="K33" s="169"/>
      <c r="L33" s="476"/>
      <c r="M33" s="477"/>
      <c r="N33" s="206"/>
      <c r="O33" s="168"/>
      <c r="P33" s="170"/>
      <c r="Q33" s="171"/>
      <c r="R33" s="172" t="str">
        <f t="shared" si="0"/>
        <v/>
      </c>
      <c r="S33" s="173" t="str">
        <f t="shared" si="0"/>
        <v/>
      </c>
      <c r="T33" s="174" t="str">
        <f t="shared" si="1"/>
        <v/>
      </c>
    </row>
    <row r="34" spans="2:21">
      <c r="B34" s="206"/>
      <c r="C34" s="206"/>
      <c r="D34" s="167"/>
      <c r="E34" s="167"/>
      <c r="F34" s="206"/>
      <c r="G34" s="260"/>
      <c r="H34" s="168"/>
      <c r="I34" s="168"/>
      <c r="J34" s="259"/>
      <c r="K34" s="169"/>
      <c r="L34" s="476"/>
      <c r="M34" s="477"/>
      <c r="N34" s="206"/>
      <c r="O34" s="168"/>
      <c r="P34" s="170"/>
      <c r="Q34" s="171"/>
      <c r="R34" s="172" t="str">
        <f t="shared" si="0"/>
        <v/>
      </c>
      <c r="S34" s="173" t="str">
        <f t="shared" si="0"/>
        <v/>
      </c>
      <c r="T34" s="174" t="str">
        <f t="shared" si="1"/>
        <v/>
      </c>
    </row>
    <row r="35" spans="2:21">
      <c r="B35" s="206"/>
      <c r="C35" s="206"/>
      <c r="D35" s="167"/>
      <c r="E35" s="167"/>
      <c r="F35" s="206"/>
      <c r="G35" s="260"/>
      <c r="H35" s="168"/>
      <c r="I35" s="168"/>
      <c r="J35" s="259"/>
      <c r="K35" s="169"/>
      <c r="L35" s="476"/>
      <c r="M35" s="477"/>
      <c r="N35" s="206"/>
      <c r="O35" s="168"/>
      <c r="P35" s="170"/>
      <c r="Q35" s="171"/>
      <c r="R35" s="172" t="str">
        <f t="shared" si="0"/>
        <v/>
      </c>
      <c r="S35" s="173" t="str">
        <f t="shared" si="0"/>
        <v/>
      </c>
      <c r="T35" s="174" t="str">
        <f t="shared" si="1"/>
        <v/>
      </c>
    </row>
    <row r="36" spans="2:21">
      <c r="B36" s="206"/>
      <c r="C36" s="206"/>
      <c r="D36" s="167"/>
      <c r="E36" s="167"/>
      <c r="F36" s="206"/>
      <c r="G36" s="260"/>
      <c r="H36" s="168"/>
      <c r="I36" s="168"/>
      <c r="J36" s="259"/>
      <c r="K36" s="169"/>
      <c r="L36" s="476"/>
      <c r="M36" s="477"/>
      <c r="N36" s="206"/>
      <c r="O36" s="168"/>
      <c r="P36" s="170"/>
      <c r="Q36" s="171"/>
      <c r="R36" s="172" t="str">
        <f t="shared" ref="R36:S55" si="2" xml:space="preserve"> IF($B36="Injection",ROUNDDOWN(($K36 - (0.433*$E$1)) * $J36,0)-MOD(ROUNDDOWN(($K36 - (0.433*$E$1)) * $J36,0),5),"")</f>
        <v/>
      </c>
      <c r="S36" s="173" t="str">
        <f t="shared" si="2"/>
        <v/>
      </c>
      <c r="T36" s="174" t="str">
        <f t="shared" si="1"/>
        <v/>
      </c>
    </row>
    <row r="37" spans="2:21">
      <c r="B37" s="206"/>
      <c r="C37" s="206"/>
      <c r="D37" s="167"/>
      <c r="E37" s="167"/>
      <c r="F37" s="206"/>
      <c r="G37" s="260"/>
      <c r="H37" s="168"/>
      <c r="I37" s="168"/>
      <c r="J37" s="259"/>
      <c r="K37" s="169"/>
      <c r="L37" s="476"/>
      <c r="M37" s="477"/>
      <c r="N37" s="206"/>
      <c r="O37" s="168"/>
      <c r="P37" s="170"/>
      <c r="Q37" s="171"/>
      <c r="R37" s="172" t="str">
        <f t="shared" si="2"/>
        <v/>
      </c>
      <c r="S37" s="173" t="str">
        <f t="shared" si="2"/>
        <v/>
      </c>
      <c r="T37" s="174" t="str">
        <f t="shared" si="1"/>
        <v/>
      </c>
    </row>
    <row r="38" spans="2:21">
      <c r="B38" s="206"/>
      <c r="C38" s="206"/>
      <c r="D38" s="167"/>
      <c r="E38" s="167"/>
      <c r="F38" s="206"/>
      <c r="G38" s="260"/>
      <c r="H38" s="168"/>
      <c r="I38" s="168"/>
      <c r="J38" s="259"/>
      <c r="K38" s="169"/>
      <c r="L38" s="476"/>
      <c r="M38" s="477"/>
      <c r="N38" s="206"/>
      <c r="O38" s="168"/>
      <c r="P38" s="170"/>
      <c r="Q38" s="171"/>
      <c r="R38" s="172" t="str">
        <f t="shared" si="2"/>
        <v/>
      </c>
      <c r="S38" s="173" t="str">
        <f t="shared" si="2"/>
        <v/>
      </c>
      <c r="T38" s="174" t="str">
        <f t="shared" si="1"/>
        <v/>
      </c>
      <c r="U38" s="175"/>
    </row>
    <row r="39" spans="2:21">
      <c r="B39" s="206"/>
      <c r="C39" s="206"/>
      <c r="D39" s="167"/>
      <c r="E39" s="167"/>
      <c r="F39" s="206"/>
      <c r="G39" s="260"/>
      <c r="H39" s="168"/>
      <c r="I39" s="168"/>
      <c r="J39" s="259"/>
      <c r="K39" s="169"/>
      <c r="L39" s="476"/>
      <c r="M39" s="477"/>
      <c r="N39" s="206"/>
      <c r="O39" s="168"/>
      <c r="P39" s="170"/>
      <c r="Q39" s="171"/>
      <c r="R39" s="172" t="str">
        <f t="shared" si="2"/>
        <v/>
      </c>
      <c r="S39" s="173" t="str">
        <f t="shared" si="2"/>
        <v/>
      </c>
      <c r="T39" s="174" t="str">
        <f t="shared" si="1"/>
        <v/>
      </c>
    </row>
    <row r="40" spans="2:21">
      <c r="B40" s="206"/>
      <c r="C40" s="206"/>
      <c r="D40" s="167"/>
      <c r="E40" s="167"/>
      <c r="F40" s="206"/>
      <c r="G40" s="260"/>
      <c r="H40" s="168"/>
      <c r="I40" s="168"/>
      <c r="J40" s="259"/>
      <c r="K40" s="169"/>
      <c r="L40" s="476"/>
      <c r="M40" s="477"/>
      <c r="N40" s="206"/>
      <c r="O40" s="168"/>
      <c r="P40" s="170"/>
      <c r="Q40" s="171"/>
      <c r="R40" s="172" t="str">
        <f t="shared" si="2"/>
        <v/>
      </c>
      <c r="S40" s="173" t="str">
        <f t="shared" si="2"/>
        <v/>
      </c>
      <c r="T40" s="174" t="str">
        <f t="shared" si="1"/>
        <v/>
      </c>
    </row>
    <row r="41" spans="2:21">
      <c r="B41" s="206"/>
      <c r="C41" s="206"/>
      <c r="D41" s="167"/>
      <c r="E41" s="167"/>
      <c r="F41" s="206"/>
      <c r="G41" s="260"/>
      <c r="H41" s="168"/>
      <c r="I41" s="168"/>
      <c r="J41" s="259"/>
      <c r="K41" s="169"/>
      <c r="L41" s="476"/>
      <c r="M41" s="477"/>
      <c r="N41" s="206"/>
      <c r="O41" s="168"/>
      <c r="P41" s="170"/>
      <c r="Q41" s="171"/>
      <c r="R41" s="172" t="str">
        <f t="shared" si="2"/>
        <v/>
      </c>
      <c r="S41" s="173" t="str">
        <f t="shared" si="2"/>
        <v/>
      </c>
      <c r="T41" s="174" t="str">
        <f t="shared" si="1"/>
        <v/>
      </c>
    </row>
    <row r="42" spans="2:21">
      <c r="B42" s="206"/>
      <c r="C42" s="206"/>
      <c r="D42" s="167"/>
      <c r="E42" s="167"/>
      <c r="F42" s="206"/>
      <c r="G42" s="260"/>
      <c r="H42" s="168"/>
      <c r="I42" s="168"/>
      <c r="J42" s="259"/>
      <c r="K42" s="169"/>
      <c r="L42" s="476"/>
      <c r="M42" s="477"/>
      <c r="N42" s="206"/>
      <c r="O42" s="168"/>
      <c r="P42" s="170"/>
      <c r="Q42" s="171"/>
      <c r="R42" s="172" t="str">
        <f t="shared" si="2"/>
        <v/>
      </c>
      <c r="S42" s="173" t="str">
        <f t="shared" si="2"/>
        <v/>
      </c>
      <c r="T42" s="174" t="str">
        <f t="shared" si="1"/>
        <v/>
      </c>
    </row>
    <row r="43" spans="2:21">
      <c r="B43" s="206"/>
      <c r="C43" s="206"/>
      <c r="D43" s="167"/>
      <c r="E43" s="167"/>
      <c r="F43" s="206"/>
      <c r="G43" s="260"/>
      <c r="H43" s="168"/>
      <c r="I43" s="168"/>
      <c r="J43" s="259"/>
      <c r="K43" s="169"/>
      <c r="L43" s="476"/>
      <c r="M43" s="477"/>
      <c r="N43" s="206"/>
      <c r="O43" s="168"/>
      <c r="P43" s="170"/>
      <c r="Q43" s="171"/>
      <c r="R43" s="172" t="str">
        <f t="shared" si="2"/>
        <v/>
      </c>
      <c r="S43" s="173" t="str">
        <f t="shared" si="2"/>
        <v/>
      </c>
      <c r="T43" s="174" t="str">
        <f t="shared" si="1"/>
        <v/>
      </c>
    </row>
    <row r="44" spans="2:21">
      <c r="B44" s="206"/>
      <c r="C44" s="206"/>
      <c r="D44" s="167"/>
      <c r="E44" s="167"/>
      <c r="F44" s="206"/>
      <c r="G44" s="260"/>
      <c r="H44" s="168"/>
      <c r="I44" s="168"/>
      <c r="J44" s="259"/>
      <c r="K44" s="169"/>
      <c r="L44" s="476"/>
      <c r="M44" s="477"/>
      <c r="N44" s="206"/>
      <c r="O44" s="168"/>
      <c r="P44" s="170"/>
      <c r="Q44" s="171"/>
      <c r="R44" s="172" t="str">
        <f t="shared" si="2"/>
        <v/>
      </c>
      <c r="S44" s="173" t="str">
        <f t="shared" si="2"/>
        <v/>
      </c>
      <c r="T44" s="174" t="str">
        <f t="shared" si="1"/>
        <v/>
      </c>
    </row>
    <row r="45" spans="2:21">
      <c r="B45" s="206"/>
      <c r="C45" s="206"/>
      <c r="D45" s="167"/>
      <c r="E45" s="167"/>
      <c r="F45" s="206"/>
      <c r="G45" s="260"/>
      <c r="H45" s="168"/>
      <c r="I45" s="168"/>
      <c r="J45" s="259"/>
      <c r="K45" s="169"/>
      <c r="L45" s="476"/>
      <c r="M45" s="477"/>
      <c r="N45" s="206"/>
      <c r="O45" s="168"/>
      <c r="P45" s="170"/>
      <c r="Q45" s="171"/>
      <c r="R45" s="172" t="str">
        <f t="shared" si="2"/>
        <v/>
      </c>
      <c r="S45" s="173" t="str">
        <f t="shared" si="2"/>
        <v/>
      </c>
      <c r="T45" s="174" t="str">
        <f t="shared" si="1"/>
        <v/>
      </c>
    </row>
    <row r="46" spans="2:21">
      <c r="B46" s="206"/>
      <c r="C46" s="206"/>
      <c r="D46" s="167"/>
      <c r="E46" s="167"/>
      <c r="F46" s="206"/>
      <c r="G46" s="260"/>
      <c r="H46" s="168"/>
      <c r="I46" s="168"/>
      <c r="J46" s="259"/>
      <c r="K46" s="169"/>
      <c r="L46" s="476"/>
      <c r="M46" s="477"/>
      <c r="N46" s="206"/>
      <c r="O46" s="168"/>
      <c r="P46" s="170"/>
      <c r="Q46" s="171"/>
      <c r="R46" s="172" t="str">
        <f t="shared" si="2"/>
        <v/>
      </c>
      <c r="S46" s="173" t="str">
        <f t="shared" si="2"/>
        <v/>
      </c>
      <c r="T46" s="174" t="str">
        <f t="shared" si="1"/>
        <v/>
      </c>
    </row>
    <row r="47" spans="2:21">
      <c r="B47" s="206"/>
      <c r="C47" s="206"/>
      <c r="D47" s="167"/>
      <c r="E47" s="167"/>
      <c r="F47" s="206"/>
      <c r="G47" s="260"/>
      <c r="H47" s="168"/>
      <c r="I47" s="168"/>
      <c r="J47" s="259"/>
      <c r="K47" s="169"/>
      <c r="L47" s="476"/>
      <c r="M47" s="477"/>
      <c r="N47" s="206"/>
      <c r="O47" s="168"/>
      <c r="P47" s="170"/>
      <c r="Q47" s="171"/>
      <c r="R47" s="172" t="str">
        <f t="shared" si="2"/>
        <v/>
      </c>
      <c r="S47" s="173" t="str">
        <f t="shared" si="2"/>
        <v/>
      </c>
      <c r="T47" s="174" t="str">
        <f t="shared" si="1"/>
        <v/>
      </c>
    </row>
    <row r="48" spans="2:21">
      <c r="B48" s="206"/>
      <c r="C48" s="206"/>
      <c r="D48" s="167"/>
      <c r="E48" s="167"/>
      <c r="F48" s="206"/>
      <c r="G48" s="260"/>
      <c r="H48" s="168"/>
      <c r="I48" s="168"/>
      <c r="J48" s="259"/>
      <c r="K48" s="169"/>
      <c r="L48" s="476"/>
      <c r="M48" s="477"/>
      <c r="N48" s="206"/>
      <c r="O48" s="168"/>
      <c r="P48" s="170"/>
      <c r="Q48" s="171"/>
      <c r="R48" s="172" t="str">
        <f t="shared" si="2"/>
        <v/>
      </c>
      <c r="S48" s="173" t="str">
        <f t="shared" si="2"/>
        <v/>
      </c>
      <c r="T48" s="174" t="str">
        <f t="shared" si="1"/>
        <v/>
      </c>
    </row>
    <row r="49" spans="2:20">
      <c r="B49" s="206"/>
      <c r="C49" s="206"/>
      <c r="D49" s="167"/>
      <c r="E49" s="167"/>
      <c r="F49" s="206"/>
      <c r="G49" s="260"/>
      <c r="H49" s="168"/>
      <c r="I49" s="168"/>
      <c r="J49" s="259"/>
      <c r="K49" s="169"/>
      <c r="L49" s="476"/>
      <c r="M49" s="477"/>
      <c r="N49" s="206"/>
      <c r="O49" s="168"/>
      <c r="P49" s="170"/>
      <c r="Q49" s="171"/>
      <c r="R49" s="172" t="str">
        <f t="shared" si="2"/>
        <v/>
      </c>
      <c r="S49" s="173" t="str">
        <f t="shared" si="2"/>
        <v/>
      </c>
      <c r="T49" s="174" t="str">
        <f t="shared" si="1"/>
        <v/>
      </c>
    </row>
    <row r="50" spans="2:20">
      <c r="B50" s="206"/>
      <c r="C50" s="206"/>
      <c r="D50" s="167"/>
      <c r="E50" s="167"/>
      <c r="F50" s="206"/>
      <c r="G50" s="260"/>
      <c r="H50" s="168"/>
      <c r="I50" s="168"/>
      <c r="J50" s="259"/>
      <c r="K50" s="169"/>
      <c r="L50" s="476"/>
      <c r="M50" s="477"/>
      <c r="N50" s="206"/>
      <c r="O50" s="168"/>
      <c r="P50" s="170"/>
      <c r="Q50" s="171"/>
      <c r="R50" s="172" t="str">
        <f t="shared" si="2"/>
        <v/>
      </c>
      <c r="S50" s="173" t="str">
        <f t="shared" si="2"/>
        <v/>
      </c>
      <c r="T50" s="174" t="str">
        <f t="shared" si="1"/>
        <v/>
      </c>
    </row>
    <row r="51" spans="2:20">
      <c r="B51" s="206"/>
      <c r="C51" s="206"/>
      <c r="D51" s="167"/>
      <c r="E51" s="167"/>
      <c r="F51" s="206"/>
      <c r="G51" s="260"/>
      <c r="H51" s="168"/>
      <c r="I51" s="168"/>
      <c r="J51" s="259"/>
      <c r="K51" s="169"/>
      <c r="L51" s="476"/>
      <c r="M51" s="477"/>
      <c r="N51" s="206"/>
      <c r="O51" s="168"/>
      <c r="P51" s="170"/>
      <c r="Q51" s="171"/>
      <c r="R51" s="172" t="str">
        <f t="shared" si="2"/>
        <v/>
      </c>
      <c r="S51" s="173" t="str">
        <f t="shared" si="2"/>
        <v/>
      </c>
      <c r="T51" s="174" t="str">
        <f t="shared" si="1"/>
        <v/>
      </c>
    </row>
    <row r="52" spans="2:20">
      <c r="B52" s="206"/>
      <c r="C52" s="206"/>
      <c r="D52" s="167"/>
      <c r="E52" s="167"/>
      <c r="F52" s="206"/>
      <c r="G52" s="260"/>
      <c r="H52" s="168"/>
      <c r="I52" s="168"/>
      <c r="J52" s="259"/>
      <c r="K52" s="169"/>
      <c r="L52" s="476"/>
      <c r="M52" s="477"/>
      <c r="N52" s="206"/>
      <c r="O52" s="168"/>
      <c r="P52" s="170"/>
      <c r="Q52" s="171"/>
      <c r="R52" s="172" t="str">
        <f t="shared" si="2"/>
        <v/>
      </c>
      <c r="S52" s="173" t="str">
        <f t="shared" si="2"/>
        <v/>
      </c>
      <c r="T52" s="174" t="str">
        <f t="shared" si="1"/>
        <v/>
      </c>
    </row>
    <row r="53" spans="2:20">
      <c r="B53" s="206"/>
      <c r="C53" s="206"/>
      <c r="D53" s="167"/>
      <c r="E53" s="167"/>
      <c r="F53" s="206"/>
      <c r="G53" s="260"/>
      <c r="H53" s="168"/>
      <c r="I53" s="168"/>
      <c r="J53" s="259"/>
      <c r="K53" s="169"/>
      <c r="L53" s="476"/>
      <c r="M53" s="477"/>
      <c r="N53" s="206"/>
      <c r="O53" s="168"/>
      <c r="P53" s="170"/>
      <c r="Q53" s="171"/>
      <c r="R53" s="172" t="str">
        <f t="shared" si="2"/>
        <v/>
      </c>
      <c r="S53" s="173" t="str">
        <f t="shared" si="2"/>
        <v/>
      </c>
      <c r="T53" s="174" t="str">
        <f t="shared" si="1"/>
        <v/>
      </c>
    </row>
    <row r="54" spans="2:20">
      <c r="B54" s="206"/>
      <c r="C54" s="206"/>
      <c r="D54" s="167"/>
      <c r="E54" s="167"/>
      <c r="F54" s="206"/>
      <c r="G54" s="260"/>
      <c r="H54" s="168"/>
      <c r="I54" s="168"/>
      <c r="J54" s="259"/>
      <c r="K54" s="169"/>
      <c r="L54" s="476"/>
      <c r="M54" s="477"/>
      <c r="N54" s="206"/>
      <c r="O54" s="168"/>
      <c r="P54" s="170"/>
      <c r="Q54" s="171"/>
      <c r="R54" s="172" t="str">
        <f t="shared" si="2"/>
        <v/>
      </c>
      <c r="S54" s="173" t="str">
        <f t="shared" si="2"/>
        <v/>
      </c>
      <c r="T54" s="174" t="str">
        <f t="shared" si="1"/>
        <v/>
      </c>
    </row>
    <row r="55" spans="2:20">
      <c r="B55" s="206"/>
      <c r="C55" s="206"/>
      <c r="D55" s="167"/>
      <c r="E55" s="167"/>
      <c r="F55" s="206"/>
      <c r="G55" s="260"/>
      <c r="H55" s="168"/>
      <c r="I55" s="168"/>
      <c r="J55" s="259"/>
      <c r="K55" s="169"/>
      <c r="L55" s="476"/>
      <c r="M55" s="477"/>
      <c r="N55" s="206"/>
      <c r="O55" s="168"/>
      <c r="P55" s="170"/>
      <c r="Q55" s="171"/>
      <c r="R55" s="172" t="str">
        <f t="shared" si="2"/>
        <v/>
      </c>
      <c r="S55" s="173" t="str">
        <f t="shared" si="2"/>
        <v/>
      </c>
      <c r="T55" s="174" t="str">
        <f t="shared" si="1"/>
        <v/>
      </c>
    </row>
    <row r="56" spans="2:20" ht="7.5" customHeight="1"/>
  </sheetData>
  <mergeCells count="41">
    <mergeCell ref="L51:M51"/>
    <mergeCell ref="L52:M52"/>
    <mergeCell ref="L53:M53"/>
    <mergeCell ref="L54:M54"/>
    <mergeCell ref="L55:M55"/>
    <mergeCell ref="L50:M50"/>
    <mergeCell ref="L39:M39"/>
    <mergeCell ref="L40:M40"/>
    <mergeCell ref="L41:M41"/>
    <mergeCell ref="L42:M42"/>
    <mergeCell ref="L43:M43"/>
    <mergeCell ref="L44:M44"/>
    <mergeCell ref="L45:M45"/>
    <mergeCell ref="L46:M46"/>
    <mergeCell ref="L47:M47"/>
    <mergeCell ref="L48:M48"/>
    <mergeCell ref="L49:M49"/>
    <mergeCell ref="L38:M38"/>
    <mergeCell ref="L27:M27"/>
    <mergeCell ref="L28:M28"/>
    <mergeCell ref="L29:M29"/>
    <mergeCell ref="L30:M30"/>
    <mergeCell ref="L31:M31"/>
    <mergeCell ref="L32:M32"/>
    <mergeCell ref="L33:M33"/>
    <mergeCell ref="L34:M34"/>
    <mergeCell ref="L35:M35"/>
    <mergeCell ref="L36:M36"/>
    <mergeCell ref="L37:M37"/>
    <mergeCell ref="L26:M26"/>
    <mergeCell ref="G9:I9"/>
    <mergeCell ref="L16:M16"/>
    <mergeCell ref="L17:M17"/>
    <mergeCell ref="L18:M18"/>
    <mergeCell ref="L19:M19"/>
    <mergeCell ref="L20:M20"/>
    <mergeCell ref="L21:M21"/>
    <mergeCell ref="L22:M22"/>
    <mergeCell ref="L23:M23"/>
    <mergeCell ref="L24:M24"/>
    <mergeCell ref="L25:M25"/>
  </mergeCells>
  <dataValidations count="18">
    <dataValidation type="list" showInputMessage="1" showErrorMessage="1" error="The data you entered is invalid._x000a__x000a_To continue, click on &quot;Cancel&quot; and select from the drop down list." sqref="N16" xr:uid="{00000000-0002-0000-0E00-000000000000}">
      <formula1>Exemptreason</formula1>
    </dataValidation>
    <dataValidation type="list" showInputMessage="1" showErrorMessage="1" error="The data you entered is invalid._x000a__x000a_To continue, click on &quot;Cancel&quot; and select from the drop down list." sqref="L16:M16" xr:uid="{00000000-0002-0000-0E00-000001000000}">
      <formula1>Aquiferexempt</formula1>
    </dataValidation>
    <dataValidation type="decimal" operator="greaterThanOrEqual" showInputMessage="1" showErrorMessage="1" error="The data you entered is invalid._x000a__x000a_To continue, click on &quot;Cancel&quot; and enter a numerical value." sqref="P16:P55" xr:uid="{00000000-0002-0000-0E00-000002000000}">
      <formula1>0</formula1>
    </dataValidation>
    <dataValidation type="whole" operator="greaterThanOrEqual" showInputMessage="1" showErrorMessage="1" error="The data you entered is invalid._x000a__x000a_To continue, click on &quot;Cancel&quot; and enter a numerical value." sqref="H16:I55 O16:O55" xr:uid="{00000000-0002-0000-0E00-000003000000}">
      <formula1>0</formula1>
    </dataValidation>
    <dataValidation type="whole" showInputMessage="1" showErrorMessage="1" error="The data you entered is invalid._x000a__x000a_To continue, click on &quot;Cancel&quot; and enter a numerical value &lt; 50,000." sqref="D16:E55 J16:J55" xr:uid="{00000000-0002-0000-0E00-000004000000}">
      <formula1>0</formula1>
      <formula2>50000</formula2>
    </dataValidation>
    <dataValidation type="date" operator="greaterThan" showInputMessage="1" showErrorMessage="1" error="The data you entered is invalid._x000a__x000a_To continue, click on &quot;Cancel&quot; and enter a date." sqref="Q16:Q55" xr:uid="{00000000-0002-0000-0E00-000005000000}">
      <formula1>1</formula1>
    </dataValidation>
    <dataValidation type="list" allowBlank="1" showInputMessage="1" showErrorMessage="1" error="The data you entered is invalid._x000a__x000a_To continue, click on &quot;Cancel&quot; and select from the drop down list." sqref="N17:N55" xr:uid="{00000000-0002-0000-0E00-000006000000}">
      <formula1>Exemptreason</formula1>
    </dataValidation>
    <dataValidation type="list" allowBlank="1" showInputMessage="1" showErrorMessage="1" error="The data you entered is invalid._x000a__x000a_To continue, click on &quot;Cancel&quot; and select from the drop down list." sqref="L17:M55" xr:uid="{00000000-0002-0000-0E00-000007000000}">
      <formula1>Aquiferexempt</formula1>
    </dataValidation>
    <dataValidation type="list" showInputMessage="1" showErrorMessage="1" error="The data you entered is invalid._x000a__x000a_To continue, click on &quot;Cancel&quot; and select from the drop down list." sqref="D4" xr:uid="{00000000-0002-0000-0E00-000008000000}">
      <formula1>Elevation</formula1>
    </dataValidation>
    <dataValidation type="list" allowBlank="1" showInputMessage="1" showErrorMessage="1" sqref="F1" xr:uid="{00000000-0002-0000-0E00-000009000000}">
      <formula1>State</formula1>
    </dataValidation>
    <dataValidation type="list" allowBlank="1" showInputMessage="1" showErrorMessage="1" sqref="E5:E6" xr:uid="{00000000-0002-0000-0E00-00000A000000}">
      <formula1>Elevation</formula1>
    </dataValidation>
    <dataValidation type="list" showInputMessage="1" showErrorMessage="1" error="The data you entered is invalid._x000a__x000a_To continue, click on &quot;Cancel&quot; and select from the drop down list." sqref="G16:G55" xr:uid="{00000000-0002-0000-0E00-00000B000000}">
      <formula1>TDS</formula1>
    </dataValidation>
    <dataValidation type="decimal" showInputMessage="1" showErrorMessage="1" error="The data you entered is invalid._x000a__x000a_To continue, click on &quot;Cancel&quot; and enter a numerical value." sqref="K16:K55" xr:uid="{00000000-0002-0000-0E00-00000C000000}">
      <formula1>0</formula1>
      <formula2>20000</formula2>
    </dataValidation>
    <dataValidation type="list" showInputMessage="1" showErrorMessage="1" error="The data you entered is invalid._x000a__x000a_To continue, click on &quot;Cancel&quot; and select from the drop down list." sqref="B16:B55" xr:uid="{00000000-0002-0000-0E00-00000D000000}">
      <formula1>Zonetype</formula1>
    </dataValidation>
    <dataValidation type="list" allowBlank="1" showInputMessage="1" showErrorMessage="1" sqref="B11:B15" xr:uid="{00000000-0002-0000-0E00-00000E000000}">
      <formula1>Zonetype</formula1>
    </dataValidation>
    <dataValidation type="list" allowBlank="1" showInputMessage="1" showErrorMessage="1" sqref="G11:G15" xr:uid="{00000000-0002-0000-0E00-00000F000000}">
      <formula1>TDS</formula1>
    </dataValidation>
    <dataValidation type="list" allowBlank="1" showInputMessage="1" showErrorMessage="1" sqref="L11:M15" xr:uid="{00000000-0002-0000-0E00-000010000000}">
      <formula1>Aquiferexempt</formula1>
    </dataValidation>
    <dataValidation type="list" allowBlank="1" showInputMessage="1" showErrorMessage="1" sqref="N11:N15" xr:uid="{00000000-0002-0000-0E00-000011000000}">
      <formula1>Exemptreason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3"/>
  <dimension ref="A3"/>
  <sheetViews>
    <sheetView workbookViewId="0">
      <selection activeCell="D11" sqref="D11"/>
    </sheetView>
  </sheetViews>
  <sheetFormatPr defaultRowHeight="12.75"/>
  <sheetData>
    <row r="3" spans="1:1">
      <c r="A3" s="2"/>
    </row>
  </sheetData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/>
  <dimension ref="B1:N41"/>
  <sheetViews>
    <sheetView workbookViewId="0">
      <selection activeCell="B33" sqref="B33"/>
    </sheetView>
  </sheetViews>
  <sheetFormatPr defaultRowHeight="18"/>
  <cols>
    <col min="1" max="1" width="1.85546875" style="83" customWidth="1"/>
    <col min="2" max="2" width="12.85546875" style="91" customWidth="1"/>
    <col min="3" max="3" width="10.42578125" style="91" customWidth="1"/>
    <col min="4" max="4" width="10.140625" style="91" customWidth="1"/>
    <col min="5" max="5" width="8.7109375" style="91" customWidth="1"/>
    <col min="6" max="6" width="7.85546875" style="91" customWidth="1"/>
    <col min="7" max="7" width="13.5703125" style="91" customWidth="1"/>
    <col min="8" max="8" width="9.42578125" style="91" customWidth="1"/>
    <col min="9" max="9" width="9" style="91" customWidth="1"/>
    <col min="10" max="10" width="10" style="91" bestFit="1" customWidth="1"/>
    <col min="11" max="11" width="4.140625" style="91" customWidth="1"/>
    <col min="12" max="12" width="10.7109375" style="83" customWidth="1"/>
    <col min="13" max="13" width="1.5703125" style="83" customWidth="1"/>
    <col min="14" max="14" width="0" style="84" hidden="1" customWidth="1"/>
    <col min="15" max="16384" width="9.140625" style="83"/>
  </cols>
  <sheetData>
    <row r="1" spans="2:14" ht="9" customHeight="1">
      <c r="B1" s="90"/>
      <c r="D1" s="92"/>
      <c r="E1" s="92"/>
      <c r="F1" s="92"/>
      <c r="G1" s="92"/>
      <c r="H1" s="92"/>
      <c r="I1" s="92"/>
      <c r="J1" s="92"/>
      <c r="K1" s="92"/>
    </row>
    <row r="2" spans="2:14">
      <c r="B2" s="93" t="s">
        <v>3130</v>
      </c>
    </row>
    <row r="3" spans="2:14" ht="3.75" customHeight="1">
      <c r="C3" s="92"/>
      <c r="D3" s="92"/>
      <c r="E3" s="92"/>
      <c r="F3" s="92"/>
      <c r="G3" s="92"/>
      <c r="H3" s="92"/>
      <c r="I3" s="92"/>
      <c r="J3" s="92"/>
      <c r="K3" s="92"/>
    </row>
    <row r="4" spans="2:14" ht="18" customHeight="1">
      <c r="B4" s="106" t="s">
        <v>326</v>
      </c>
      <c r="C4" s="95"/>
      <c r="D4" s="369"/>
      <c r="E4" s="372"/>
      <c r="F4" s="372"/>
      <c r="G4" s="373"/>
      <c r="H4" s="178"/>
      <c r="I4" s="179"/>
      <c r="J4" s="178"/>
      <c r="K4" s="92"/>
      <c r="N4" s="84" t="s">
        <v>432</v>
      </c>
    </row>
    <row r="5" spans="2:14" ht="3.75" customHeight="1">
      <c r="B5" s="106"/>
      <c r="C5" s="96"/>
      <c r="D5" s="178"/>
      <c r="E5" s="178"/>
      <c r="F5" s="178"/>
      <c r="G5" s="178"/>
      <c r="H5" s="178"/>
      <c r="I5" s="179"/>
      <c r="J5" s="178"/>
      <c r="K5" s="92"/>
    </row>
    <row r="6" spans="2:14" ht="18" customHeight="1">
      <c r="B6" s="106" t="s">
        <v>2944</v>
      </c>
      <c r="C6" s="94"/>
      <c r="D6" s="369"/>
      <c r="E6" s="370"/>
      <c r="F6" s="370"/>
      <c r="G6" s="371"/>
      <c r="H6" s="178"/>
      <c r="I6" s="179"/>
      <c r="J6" s="178"/>
      <c r="K6" s="92"/>
      <c r="N6" s="84" t="s">
        <v>433</v>
      </c>
    </row>
    <row r="7" spans="2:14" s="86" customFormat="1" ht="3.75" customHeight="1">
      <c r="B7" s="106"/>
      <c r="C7" s="96"/>
      <c r="D7" s="177"/>
      <c r="E7" s="177"/>
      <c r="F7" s="177"/>
      <c r="G7" s="177"/>
      <c r="H7" s="177"/>
      <c r="I7" s="176"/>
      <c r="J7" s="177"/>
      <c r="K7" s="96"/>
      <c r="N7" s="108"/>
    </row>
    <row r="8" spans="2:14" ht="18" customHeight="1">
      <c r="B8" s="106" t="s">
        <v>483</v>
      </c>
      <c r="C8" s="94"/>
      <c r="D8" s="369"/>
      <c r="E8" s="370"/>
      <c r="F8" s="370"/>
      <c r="G8" s="371"/>
      <c r="H8" s="178"/>
      <c r="I8" s="179"/>
      <c r="J8" s="178"/>
      <c r="K8" s="92"/>
      <c r="N8" s="84" t="s">
        <v>484</v>
      </c>
    </row>
    <row r="9" spans="2:14" s="86" customFormat="1" ht="3.75" customHeight="1">
      <c r="B9" s="106"/>
      <c r="C9" s="96"/>
      <c r="D9" s="177"/>
      <c r="E9" s="177"/>
      <c r="F9" s="177"/>
      <c r="G9" s="177"/>
      <c r="H9" s="177"/>
      <c r="I9" s="176"/>
      <c r="J9" s="177"/>
      <c r="K9" s="96"/>
      <c r="N9" s="108"/>
    </row>
    <row r="10" spans="2:14" ht="18" hidden="1" customHeight="1">
      <c r="B10" s="106" t="s">
        <v>2945</v>
      </c>
      <c r="C10" s="94"/>
      <c r="D10" s="369" t="s">
        <v>334</v>
      </c>
      <c r="E10" s="371"/>
      <c r="F10" s="178"/>
      <c r="G10" s="178"/>
      <c r="H10" s="178"/>
      <c r="I10" s="179"/>
      <c r="J10" s="178"/>
      <c r="K10" s="92"/>
      <c r="N10" s="84" t="s">
        <v>434</v>
      </c>
    </row>
    <row r="11" spans="2:14" s="86" customFormat="1" ht="3.75" hidden="1" customHeight="1">
      <c r="B11" s="106"/>
      <c r="C11" s="96"/>
      <c r="D11" s="177"/>
      <c r="E11" s="177"/>
      <c r="F11" s="177"/>
      <c r="G11" s="177"/>
      <c r="H11" s="177"/>
      <c r="I11" s="176"/>
      <c r="J11" s="177"/>
      <c r="K11" s="96"/>
      <c r="N11" s="108"/>
    </row>
    <row r="12" spans="2:14" ht="18" hidden="1" customHeight="1">
      <c r="B12" s="106" t="s">
        <v>3284</v>
      </c>
      <c r="C12" s="94"/>
      <c r="D12" s="374"/>
      <c r="E12" s="375"/>
      <c r="F12" s="375"/>
      <c r="G12" s="376"/>
      <c r="H12" s="178" t="s">
        <v>3483</v>
      </c>
      <c r="I12" s="179"/>
      <c r="J12" s="178"/>
      <c r="K12" s="92"/>
    </row>
    <row r="13" spans="2:14" s="86" customFormat="1" ht="3.75" hidden="1" customHeight="1">
      <c r="B13" s="106"/>
      <c r="C13" s="96"/>
      <c r="D13" s="177"/>
      <c r="E13" s="177"/>
      <c r="F13" s="177"/>
      <c r="G13" s="177"/>
      <c r="H13" s="177"/>
      <c r="I13" s="176"/>
      <c r="J13" s="177"/>
      <c r="K13" s="96"/>
      <c r="N13" s="108"/>
    </row>
    <row r="14" spans="2:14" ht="18" hidden="1" customHeight="1">
      <c r="B14" s="106" t="s">
        <v>328</v>
      </c>
      <c r="C14" s="94"/>
      <c r="D14" s="369"/>
      <c r="E14" s="370"/>
      <c r="F14" s="370"/>
      <c r="G14" s="371"/>
      <c r="H14" s="178"/>
      <c r="I14" s="179"/>
      <c r="J14" s="178"/>
      <c r="K14" s="92"/>
      <c r="M14" s="83" t="s">
        <v>431</v>
      </c>
      <c r="N14" s="84" t="s">
        <v>435</v>
      </c>
    </row>
    <row r="15" spans="2:14" s="86" customFormat="1" ht="4.5" hidden="1" customHeight="1">
      <c r="B15" s="106"/>
      <c r="C15" s="96"/>
      <c r="D15" s="177"/>
      <c r="E15" s="177"/>
      <c r="F15" s="177"/>
      <c r="G15" s="177"/>
      <c r="H15" s="177"/>
      <c r="I15" s="176"/>
      <c r="J15" s="177"/>
      <c r="K15" s="96"/>
      <c r="N15" s="108"/>
    </row>
    <row r="16" spans="2:14" ht="18" customHeight="1">
      <c r="B16" s="106" t="s">
        <v>329</v>
      </c>
      <c r="C16" s="94"/>
      <c r="D16" s="369"/>
      <c r="E16" s="370"/>
      <c r="F16" s="370"/>
      <c r="G16" s="371"/>
      <c r="H16" s="178" t="s">
        <v>3488</v>
      </c>
      <c r="I16" s="179"/>
      <c r="J16" s="179"/>
      <c r="K16" s="92"/>
      <c r="N16" s="84" t="s">
        <v>436</v>
      </c>
    </row>
    <row r="17" spans="2:14" s="86" customFormat="1" ht="3.75" customHeight="1">
      <c r="B17" s="106"/>
      <c r="C17" s="96"/>
      <c r="D17" s="177"/>
      <c r="E17" s="177"/>
      <c r="F17" s="177"/>
      <c r="G17" s="177"/>
      <c r="H17" s="177"/>
      <c r="I17" s="176"/>
      <c r="J17" s="177"/>
      <c r="K17" s="96"/>
      <c r="N17" s="108"/>
    </row>
    <row r="18" spans="2:14" ht="18" customHeight="1">
      <c r="B18" s="223" t="s">
        <v>3489</v>
      </c>
      <c r="C18" s="94"/>
      <c r="D18" s="377"/>
      <c r="E18" s="378"/>
      <c r="F18" s="378"/>
      <c r="G18" s="379"/>
      <c r="H18" s="179" t="s">
        <v>3490</v>
      </c>
      <c r="I18" s="179"/>
      <c r="J18" s="179"/>
      <c r="N18" s="84" t="s">
        <v>437</v>
      </c>
    </row>
    <row r="19" spans="2:14" s="86" customFormat="1" ht="3.75" customHeight="1">
      <c r="B19" s="106"/>
      <c r="C19" s="96"/>
      <c r="D19" s="177"/>
      <c r="E19" s="177"/>
      <c r="F19" s="177"/>
      <c r="G19" s="177"/>
      <c r="H19" s="177"/>
      <c r="I19" s="177"/>
      <c r="J19" s="177"/>
      <c r="K19" s="96"/>
      <c r="N19" s="108"/>
    </row>
    <row r="20" spans="2:14" ht="18" customHeight="1">
      <c r="B20" s="128" t="s">
        <v>1250</v>
      </c>
      <c r="C20" s="96"/>
      <c r="D20" s="380"/>
      <c r="E20" s="381"/>
      <c r="F20" s="179" t="s">
        <v>3464</v>
      </c>
      <c r="G20" s="179"/>
      <c r="H20" s="178"/>
      <c r="I20" s="180"/>
      <c r="J20" s="180"/>
      <c r="K20" s="84"/>
      <c r="N20" s="83"/>
    </row>
    <row r="21" spans="2:14" s="86" customFormat="1" ht="3.75" customHeight="1">
      <c r="B21" s="106"/>
      <c r="C21" s="96"/>
      <c r="D21" s="177"/>
      <c r="E21" s="177"/>
      <c r="F21" s="177"/>
      <c r="G21" s="177"/>
      <c r="H21" s="177"/>
      <c r="I21" s="177"/>
      <c r="J21" s="177"/>
      <c r="K21" s="96"/>
      <c r="N21" s="108"/>
    </row>
    <row r="22" spans="2:14">
      <c r="B22" s="106" t="s">
        <v>332</v>
      </c>
      <c r="C22" s="94"/>
      <c r="D22" s="382"/>
      <c r="E22" s="383"/>
      <c r="F22" s="383"/>
      <c r="G22" s="383"/>
      <c r="H22" s="383"/>
      <c r="I22" s="383"/>
      <c r="J22" s="384"/>
      <c r="K22" s="97"/>
      <c r="N22" s="84" t="s">
        <v>438</v>
      </c>
    </row>
    <row r="23" spans="2:14">
      <c r="D23" s="385"/>
      <c r="E23" s="386"/>
      <c r="F23" s="386"/>
      <c r="G23" s="386"/>
      <c r="H23" s="386"/>
      <c r="I23" s="386"/>
      <c r="J23" s="387"/>
      <c r="K23" s="97"/>
    </row>
    <row r="24" spans="2:14">
      <c r="D24" s="388"/>
      <c r="E24" s="389"/>
      <c r="F24" s="389"/>
      <c r="G24" s="389"/>
      <c r="H24" s="389"/>
      <c r="I24" s="389"/>
      <c r="J24" s="390"/>
      <c r="K24" s="97"/>
    </row>
    <row r="25" spans="2:14" s="201" customFormat="1" ht="10.5" customHeight="1">
      <c r="B25" s="200"/>
      <c r="C25" s="200"/>
      <c r="D25" s="200"/>
      <c r="E25" s="200"/>
      <c r="F25" s="200"/>
      <c r="G25" s="200"/>
      <c r="H25" s="200"/>
      <c r="I25" s="200"/>
      <c r="J25" s="200"/>
      <c r="K25" s="200"/>
      <c r="N25" s="202"/>
    </row>
    <row r="26" spans="2:14" ht="23.25" customHeight="1">
      <c r="B26" s="93" t="s">
        <v>3381</v>
      </c>
      <c r="C26" s="93"/>
    </row>
    <row r="27" spans="2:14" ht="3.75" customHeight="1">
      <c r="B27" s="93"/>
      <c r="C27" s="93"/>
    </row>
    <row r="28" spans="2:14" ht="18" customHeight="1">
      <c r="B28" s="184" t="s">
        <v>3492</v>
      </c>
      <c r="C28" s="106" t="s">
        <v>337</v>
      </c>
      <c r="D28" s="185" t="s">
        <v>2947</v>
      </c>
      <c r="E28" s="186" t="s">
        <v>306</v>
      </c>
      <c r="F28" s="126" t="s">
        <v>2948</v>
      </c>
      <c r="G28" s="186" t="s">
        <v>307</v>
      </c>
      <c r="M28" s="84"/>
      <c r="N28" s="83"/>
    </row>
    <row r="29" spans="2:14" ht="18" customHeight="1">
      <c r="B29" s="181"/>
      <c r="C29" s="182"/>
      <c r="D29" s="182"/>
      <c r="E29" s="181"/>
      <c r="F29" s="182"/>
      <c r="G29" s="181"/>
      <c r="H29" s="92"/>
      <c r="I29" s="92"/>
      <c r="J29" s="92"/>
      <c r="M29" s="84"/>
      <c r="N29" s="83"/>
    </row>
    <row r="30" spans="2:14" s="129" customFormat="1" ht="16.5" customHeight="1">
      <c r="B30" s="187" t="s">
        <v>1983</v>
      </c>
      <c r="C30" s="107"/>
      <c r="D30" s="127"/>
      <c r="E30" s="188"/>
      <c r="F30" s="127"/>
      <c r="G30" s="188"/>
      <c r="H30" s="127"/>
      <c r="I30" s="107"/>
      <c r="J30" s="107"/>
      <c r="K30" s="107"/>
    </row>
    <row r="31" spans="2:14" ht="18" customHeight="1">
      <c r="B31" s="181"/>
      <c r="C31" s="189" t="s">
        <v>1980</v>
      </c>
      <c r="D31" s="181"/>
      <c r="E31" s="128" t="s">
        <v>1981</v>
      </c>
      <c r="F31" s="181"/>
      <c r="G31" s="193" t="s">
        <v>3382</v>
      </c>
      <c r="H31" s="369"/>
      <c r="I31" s="371"/>
      <c r="J31" s="106" t="s">
        <v>1982</v>
      </c>
      <c r="K31" s="127"/>
      <c r="N31" s="83"/>
    </row>
    <row r="32" spans="2:14" s="129" customFormat="1" ht="18" customHeight="1">
      <c r="B32" s="187" t="s">
        <v>1984</v>
      </c>
      <c r="C32" s="189"/>
      <c r="D32" s="127"/>
      <c r="E32" s="127"/>
      <c r="F32" s="127"/>
      <c r="G32" s="127"/>
      <c r="H32" s="127"/>
      <c r="I32" s="127"/>
      <c r="J32" s="127"/>
      <c r="K32" s="127"/>
    </row>
    <row r="33" spans="2:14" ht="18" customHeight="1">
      <c r="B33" s="181"/>
      <c r="C33" s="189" t="s">
        <v>1980</v>
      </c>
      <c r="D33" s="181"/>
      <c r="E33" s="128" t="s">
        <v>1981</v>
      </c>
      <c r="F33" s="181"/>
      <c r="G33" s="195" t="s">
        <v>3382</v>
      </c>
      <c r="H33" s="369"/>
      <c r="I33" s="371"/>
      <c r="J33" s="106" t="s">
        <v>1982</v>
      </c>
      <c r="K33" s="127"/>
      <c r="N33" s="83"/>
    </row>
    <row r="34" spans="2:14" s="86" customFormat="1" ht="3.75" customHeight="1">
      <c r="B34" s="96"/>
      <c r="C34" s="101"/>
      <c r="D34" s="96"/>
      <c r="E34" s="96"/>
      <c r="F34" s="103"/>
      <c r="G34" s="103"/>
      <c r="H34" s="103"/>
      <c r="I34" s="112"/>
      <c r="J34" s="106"/>
      <c r="K34" s="106"/>
    </row>
    <row r="35" spans="2:14" ht="18" customHeight="1">
      <c r="B35" s="126" t="s">
        <v>3379</v>
      </c>
      <c r="E35" s="191" t="s">
        <v>3377</v>
      </c>
      <c r="I35" s="191" t="s">
        <v>3376</v>
      </c>
      <c r="K35" s="94"/>
    </row>
    <row r="36" spans="2:14" ht="18" customHeight="1">
      <c r="B36" s="190" t="s">
        <v>3380</v>
      </c>
      <c r="C36" s="338"/>
      <c r="D36" s="192" t="s">
        <v>3375</v>
      </c>
      <c r="E36" s="181"/>
      <c r="F36" s="83"/>
      <c r="G36" s="339"/>
      <c r="H36" s="192" t="s">
        <v>3375</v>
      </c>
      <c r="I36" s="181"/>
      <c r="J36" s="83"/>
    </row>
    <row r="37" spans="2:14" ht="3.75" customHeight="1">
      <c r="B37" s="106"/>
      <c r="C37" s="92"/>
      <c r="J37" s="92"/>
      <c r="K37" s="92"/>
    </row>
    <row r="38" spans="2:14" ht="18" customHeight="1">
      <c r="B38" s="128" t="s">
        <v>336</v>
      </c>
      <c r="C38" s="181"/>
    </row>
    <row r="39" spans="2:14" ht="3.75" customHeight="1">
      <c r="B39" s="106"/>
    </row>
    <row r="40" spans="2:14" ht="19.5" customHeight="1">
      <c r="B40" s="128" t="s">
        <v>335</v>
      </c>
      <c r="C40" s="369"/>
      <c r="D40" s="370"/>
      <c r="E40" s="371"/>
      <c r="F40" s="105"/>
    </row>
    <row r="41" spans="2:14" ht="6" customHeight="1">
      <c r="B41" s="94"/>
    </row>
  </sheetData>
  <sheetProtection password="CB5B" sheet="1" selectLockedCells="1"/>
  <mergeCells count="13">
    <mergeCell ref="C40:E40"/>
    <mergeCell ref="D16:G16"/>
    <mergeCell ref="D18:G18"/>
    <mergeCell ref="D20:E20"/>
    <mergeCell ref="D22:J24"/>
    <mergeCell ref="H31:I31"/>
    <mergeCell ref="H33:I33"/>
    <mergeCell ref="D14:G14"/>
    <mergeCell ref="D4:G4"/>
    <mergeCell ref="D6:G6"/>
    <mergeCell ref="D8:G8"/>
    <mergeCell ref="D10:E10"/>
    <mergeCell ref="D12:G12"/>
  </mergeCells>
  <dataValidations count="28">
    <dataValidation type="whole" allowBlank="1" showErrorMessage="1" error="Minutes must be a whole number from 0 to 60." sqref="D31 F31 F33 D33" xr:uid="{00000000-0002-0000-0000-000000000000}">
      <formula1>0</formula1>
      <formula2>60</formula2>
    </dataValidation>
    <dataValidation type="decimal" allowBlank="1" showInputMessage="1" showErrorMessage="1" error="Data must be between -999.99 and 999.99" sqref="H34" xr:uid="{00000000-0002-0000-0000-000001000000}">
      <formula1>-999.999</formula1>
      <formula2>999.9999</formula2>
    </dataValidation>
    <dataValidation type="whole" allowBlank="1" showInputMessage="1" showErrorMessage="1" error="Degrees must be a whole number between -180 and 180" sqref="B34" xr:uid="{00000000-0002-0000-0000-000002000000}">
      <formula1>-180</formula1>
      <formula2>180</formula2>
    </dataValidation>
    <dataValidation type="decimal" allowBlank="1" showInputMessage="1" showErrorMessage="1" error="Sec must be a number from 0.00 to 60.00" sqref="F34" xr:uid="{00000000-0002-0000-0000-000003000000}">
      <formula1>0</formula1>
      <formula2>60</formula2>
    </dataValidation>
    <dataValidation type="whole" allowBlank="1" showInputMessage="1" showErrorMessage="1" error="Minutes must be a whole number from 0 to 60." sqref="D34" xr:uid="{00000000-0002-0000-0000-000004000000}">
      <formula1>0</formula1>
      <formula2>60</formula2>
    </dataValidation>
    <dataValidation type="list" showInputMessage="1" showErrorMessage="1" error="The data you entered is invalid._x000a__x000a_To continue, click on &quot;Cancel&quot; and select from the drop down list." sqref="D16:G16" xr:uid="{00000000-0002-0000-0000-000005000000}">
      <formula1>Oilfield</formula1>
    </dataValidation>
    <dataValidation type="list" showInputMessage="1" showErrorMessage="1" error="The data you entered is invalid._x000a__x000a_To continue, click on &quot;Cancel&quot; and select from the drop down list." sqref="D10:E10" xr:uid="{00000000-0002-0000-0000-000006000000}">
      <formula1>NEC</formula1>
    </dataValidation>
    <dataValidation type="list" showInputMessage="1" showErrorMessage="1" error="The data you entered is invalid._x000a__x000a_To continue, click on &quot;Cancel&quot; and select from the drop down list." sqref="D8:G8" xr:uid="{00000000-0002-0000-0000-000007000000}">
      <formula1>Reservation</formula1>
    </dataValidation>
    <dataValidation type="list" showInputMessage="1" showErrorMessage="1" error="The data you entered is invalid._x000a__x000a_To continue, click on &quot;Cancel&quot; and select from the drop down list." sqref="D6:G6" xr:uid="{00000000-0002-0000-0000-000008000000}">
      <formula1>WellType</formula1>
    </dataValidation>
    <dataValidation type="list" showInputMessage="1" showErrorMessage="1" error="The data you entered is invalid._x000a__x000a_To continue, click on &quot;Cancel&quot; and select from the drop down list." sqref="D14:G14" xr:uid="{00000000-0002-0000-0000-000009000000}">
      <formula1>AuthType</formula1>
    </dataValidation>
    <dataValidation type="list" showInputMessage="1" showErrorMessage="1" error="The data you entered is invalid._x000a__x000a_To continue, click on &quot;Cancel&quot; and select from the drop down list._x000a_" sqref="B29" xr:uid="{00000000-0002-0000-0000-00000A000000}">
      <formula1>Qtrsection</formula1>
    </dataValidation>
    <dataValidation type="whole" allowBlank="1" showInputMessage="1" showErrorMessage="1" error="The data you entered is invalid._x000a__x000a_To continue, click on &quot;Cancel&quot; and enter an integer between 1 and 36." sqref="C29" xr:uid="{00000000-0002-0000-0000-00000B000000}">
      <formula1>1</formula1>
      <formula2>36</formula2>
    </dataValidation>
    <dataValidation type="whole" allowBlank="1" showInputMessage="1" showErrorMessage="1" error="The data you entered is invalid._x000a__x000a_To continue, click on &quot;Cancel&quot; and enter an integer." sqref="D29 F29" xr:uid="{00000000-0002-0000-0000-00000C000000}">
      <formula1>1</formula1>
      <formula2>300</formula2>
    </dataValidation>
    <dataValidation type="list" showInputMessage="1" showErrorMessage="1" error="The data you entered is invalid._x000a__x000a_To continue, click on &quot;Cancel&quot; and select from the drop down list._x000a_" sqref="E29 E36" xr:uid="{00000000-0002-0000-0000-00000D000000}">
      <formula1>NS</formula1>
    </dataValidation>
    <dataValidation type="list" showInputMessage="1" showErrorMessage="1" error="The data you entered is invalid._x000a__x000a_To continue, click on &quot;Cancel&quot; and select from the drop down list._x000a_" sqref="G29 I36" xr:uid="{00000000-0002-0000-0000-00000E000000}">
      <formula1>EW</formula1>
    </dataValidation>
    <dataValidation type="list" allowBlank="1" showInputMessage="1" showErrorMessage="1" sqref="C38" xr:uid="{00000000-0002-0000-0000-00000F000000}">
      <formula1>State</formula1>
    </dataValidation>
    <dataValidation type="list" allowBlank="1" showInputMessage="1" showErrorMessage="1" sqref="C3 C25 C17 C19:C21 C15 C13 C11 C7 C5 C9 C30" xr:uid="{00000000-0002-0000-0000-000010000000}">
      <formula1>Qtrsection</formula1>
    </dataValidation>
    <dataValidation allowBlank="1" showInputMessage="1" showErrorMessage="1" sqref="C37 I29:J29" xr:uid="{00000000-0002-0000-0000-000011000000}"/>
    <dataValidation type="list" allowBlank="1" showInputMessage="1" showErrorMessage="1" sqref="J37:K37 J17:K17 J25:K25 J3:K3 J15:K15 J13:K13 J11:K11 J9:K9 J7:K7 J5:K5 J30:K30 H17 H15 H13 H11 H9 H7 H5 J19:K19 J21:K21 H20" xr:uid="{00000000-0002-0000-0000-000012000000}">
      <formula1>EW</formula1>
    </dataValidation>
    <dataValidation type="list" showInputMessage="1" showErrorMessage="1" error="The data you entered is invalid._x000a__x000a_To continue, click on &quot;Cancel&quot; and select from the drop down list." sqref="C40:E40" xr:uid="{00000000-0002-0000-0000-000013000000}">
      <formula1>INDIRECT(C38&amp;"Cty")</formula1>
    </dataValidation>
    <dataValidation type="whole" allowBlank="1" showErrorMessage="1" error="Please enter a number between -180 and 0." sqref="B33" xr:uid="{00000000-0002-0000-0000-000014000000}">
      <formula1>-180</formula1>
      <formula2>0</formula2>
    </dataValidation>
    <dataValidation type="decimal" allowBlank="1" showErrorMessage="1" error="Please enter a number between -180.00 and 0.00." prompt="Longitude range must be between -180.00 and 0.00." sqref="H33:I33" xr:uid="{00000000-0002-0000-0000-000015000000}">
      <formula1>-180</formula1>
      <formula2>0</formula2>
    </dataValidation>
    <dataValidation type="whole" allowBlank="1" showErrorMessage="1" error="Please enter a number between 0 and 90" sqref="B31" xr:uid="{00000000-0002-0000-0000-000016000000}">
      <formula1>0</formula1>
      <formula2>90</formula2>
    </dataValidation>
    <dataValidation type="decimal" allowBlank="1" showInputMessage="1" showErrorMessage="1" error="Please enter a number between -0.00 and 90.00." sqref="H31:I31" xr:uid="{00000000-0002-0000-0000-000017000000}">
      <formula1>0</formula1>
      <formula2>90</formula2>
    </dataValidation>
    <dataValidation type="whole" allowBlank="1" showInputMessage="1" showErrorMessage="1" error="The data you entered is invalid._x000a__x000a_To continue, click on &quot;Cancel&quot; and enter an integer." sqref="C36" xr:uid="{15E86AD0-B41D-418E-ADA9-E2B4CE60F979}">
      <formula1>1</formula1>
      <formula2>3000</formula2>
    </dataValidation>
    <dataValidation type="whole" allowBlank="1" showInputMessage="1" showErrorMessage="1" sqref="G36" xr:uid="{E3EA9FB9-A98F-4E4E-8AEA-61CAE456B258}">
      <formula1>1</formula1>
      <formula2>3000</formula2>
    </dataValidation>
    <dataValidation type="date" allowBlank="1" showInputMessage="1" showErrorMessage="1" sqref="D20:E20" xr:uid="{61A580B5-48FB-4C48-BB22-65E26EB0A754}">
      <formula1>1</formula1>
      <formula2>46022</formula2>
    </dataValidation>
    <dataValidation type="date" allowBlank="1" showInputMessage="1" showErrorMessage="1" sqref="D12:G12" xr:uid="{3A8E8767-AAAD-4A83-9FD2-5571CE6C7C8E}">
      <formula1>1</formula1>
      <formula2>47848</formula2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BR48"/>
  <sheetViews>
    <sheetView workbookViewId="0">
      <selection activeCell="D4" sqref="D4"/>
    </sheetView>
  </sheetViews>
  <sheetFormatPr defaultRowHeight="18"/>
  <cols>
    <col min="1" max="1" width="1" style="91" customWidth="1"/>
    <col min="2" max="2" width="23.28515625" style="91" customWidth="1"/>
    <col min="3" max="5" width="10.85546875" style="91" customWidth="1"/>
    <col min="6" max="6" width="11.42578125" style="118" customWidth="1"/>
    <col min="7" max="12" width="10.85546875" style="91" customWidth="1"/>
    <col min="13" max="13" width="33.85546875" style="91" customWidth="1"/>
    <col min="14" max="14" width="11.28515625" style="91" customWidth="1"/>
    <col min="15" max="16384" width="9.140625" style="91"/>
  </cols>
  <sheetData>
    <row r="1" spans="2:24" ht="22.5" customHeight="1">
      <c r="B1" s="93" t="s">
        <v>646</v>
      </c>
    </row>
    <row r="2" spans="2:24" ht="14.25" customHeight="1">
      <c r="B2" s="93"/>
    </row>
    <row r="3" spans="2:24" ht="18" customHeight="1">
      <c r="B3" s="106" t="s">
        <v>3378</v>
      </c>
      <c r="C3" s="98"/>
      <c r="D3" s="100"/>
      <c r="E3" s="127" t="s">
        <v>3129</v>
      </c>
    </row>
    <row r="4" spans="2:24" ht="18" customHeight="1">
      <c r="B4" s="106" t="s">
        <v>3427</v>
      </c>
      <c r="D4" s="100"/>
      <c r="E4" s="127" t="s">
        <v>3129</v>
      </c>
    </row>
    <row r="5" spans="2:24" ht="18" customHeight="1">
      <c r="B5" s="185" t="s">
        <v>3403</v>
      </c>
      <c r="D5" s="100"/>
      <c r="E5" s="127" t="s">
        <v>3129</v>
      </c>
    </row>
    <row r="6" spans="2:24" ht="18" customHeight="1">
      <c r="B6" s="185" t="s">
        <v>3404</v>
      </c>
      <c r="D6" s="100"/>
      <c r="E6" s="127" t="s">
        <v>3129</v>
      </c>
      <c r="F6" s="106"/>
    </row>
    <row r="7" spans="2:24" ht="18" customHeight="1">
      <c r="B7" s="106" t="s">
        <v>3405</v>
      </c>
      <c r="D7" s="100"/>
      <c r="E7" s="127" t="s">
        <v>3129</v>
      </c>
    </row>
    <row r="8" spans="2:24" ht="16.5" customHeight="1">
      <c r="C8" s="114"/>
      <c r="D8" s="119"/>
      <c r="H8" s="290" t="s">
        <v>3409</v>
      </c>
    </row>
    <row r="9" spans="2:24" s="127" customFormat="1" ht="16.5" customHeight="1">
      <c r="C9" s="198"/>
      <c r="D9" s="198"/>
      <c r="E9" s="205"/>
      <c r="F9" s="106" t="s">
        <v>297</v>
      </c>
      <c r="G9" s="189" t="s">
        <v>296</v>
      </c>
      <c r="H9" s="185" t="s">
        <v>296</v>
      </c>
      <c r="I9" s="185" t="s">
        <v>296</v>
      </c>
      <c r="J9" s="106" t="s">
        <v>298</v>
      </c>
      <c r="K9" s="106" t="s">
        <v>298</v>
      </c>
      <c r="L9" s="199"/>
      <c r="M9" s="199"/>
    </row>
    <row r="10" spans="2:24" s="127" customFormat="1" ht="15.75" customHeight="1">
      <c r="B10" s="107" t="s">
        <v>324</v>
      </c>
      <c r="C10" s="391" t="s">
        <v>3386</v>
      </c>
      <c r="D10" s="392"/>
      <c r="E10" s="392"/>
      <c r="F10" s="296" t="s">
        <v>299</v>
      </c>
      <c r="G10" s="296" t="s">
        <v>299</v>
      </c>
      <c r="H10" s="297" t="s">
        <v>448</v>
      </c>
      <c r="I10" s="298" t="s">
        <v>2889</v>
      </c>
      <c r="J10" s="298" t="s">
        <v>448</v>
      </c>
      <c r="K10" s="300" t="s">
        <v>2889</v>
      </c>
      <c r="L10" s="367" t="s">
        <v>658</v>
      </c>
      <c r="M10" s="367" t="s">
        <v>657</v>
      </c>
      <c r="W10" s="299" t="s">
        <v>658</v>
      </c>
      <c r="X10" s="299" t="s">
        <v>657</v>
      </c>
    </row>
    <row r="11" spans="2:24" ht="26.25" hidden="1" customHeight="1">
      <c r="B11" s="92"/>
      <c r="C11" s="92"/>
      <c r="D11" s="92"/>
      <c r="E11" s="125"/>
      <c r="F11" s="237"/>
      <c r="G11" s="92"/>
      <c r="H11" s="239"/>
      <c r="I11" s="239"/>
      <c r="J11" s="92"/>
      <c r="K11" s="92"/>
      <c r="L11" s="125"/>
      <c r="M11" s="125"/>
      <c r="W11" s="125"/>
      <c r="X11" s="125"/>
    </row>
    <row r="12" spans="2:24" ht="26.25" hidden="1" customHeight="1">
      <c r="B12" s="92" t="s">
        <v>295</v>
      </c>
      <c r="C12" s="92"/>
      <c r="D12" s="92"/>
      <c r="E12" s="125"/>
      <c r="F12" s="237"/>
      <c r="G12" s="92"/>
      <c r="H12" s="92"/>
      <c r="I12" s="92"/>
      <c r="J12" s="92"/>
      <c r="K12" s="92"/>
      <c r="L12" s="125"/>
      <c r="M12" s="125"/>
      <c r="W12" s="125"/>
      <c r="X12" s="125"/>
    </row>
    <row r="13" spans="2:24" hidden="1">
      <c r="B13" s="120" t="s">
        <v>301</v>
      </c>
      <c r="C13" s="399">
        <v>0</v>
      </c>
      <c r="D13" s="400"/>
      <c r="E13" s="400"/>
      <c r="F13" s="121">
        <v>8.6300000000000008</v>
      </c>
      <c r="G13" s="121">
        <v>12.25</v>
      </c>
      <c r="H13" s="301">
        <v>0</v>
      </c>
      <c r="I13" s="301">
        <v>780</v>
      </c>
      <c r="J13" s="301">
        <v>0</v>
      </c>
      <c r="K13" s="302">
        <v>780</v>
      </c>
      <c r="L13" s="239"/>
      <c r="M13" s="239"/>
      <c r="W13" s="239"/>
      <c r="X13" s="239"/>
    </row>
    <row r="14" spans="2:24" hidden="1">
      <c r="B14" s="120" t="s">
        <v>300</v>
      </c>
      <c r="C14" s="401">
        <v>2583</v>
      </c>
      <c r="D14" s="402"/>
      <c r="E14" s="402"/>
      <c r="F14" s="121">
        <v>5.5</v>
      </c>
      <c r="G14" s="121">
        <v>7.83</v>
      </c>
      <c r="H14" s="121">
        <v>0</v>
      </c>
      <c r="I14" s="121">
        <v>5774</v>
      </c>
      <c r="J14" s="121">
        <v>2583</v>
      </c>
      <c r="K14" s="313">
        <v>6953</v>
      </c>
      <c r="L14" s="239"/>
      <c r="M14" s="239"/>
      <c r="W14" s="239"/>
      <c r="X14" s="239"/>
    </row>
    <row r="15" spans="2:24" ht="3.75" customHeight="1">
      <c r="D15" s="92"/>
      <c r="E15" s="125" t="s">
        <v>659</v>
      </c>
      <c r="L15" s="239" t="s">
        <v>659</v>
      </c>
      <c r="M15" s="239"/>
      <c r="W15" s="239" t="s">
        <v>659</v>
      </c>
      <c r="X15" s="239"/>
    </row>
    <row r="16" spans="2:24">
      <c r="B16" s="315"/>
      <c r="C16" s="396"/>
      <c r="D16" s="397"/>
      <c r="E16" s="397"/>
      <c r="F16" s="122"/>
      <c r="G16" s="122"/>
      <c r="H16" s="314"/>
      <c r="I16" s="314"/>
      <c r="J16" s="314"/>
      <c r="K16" s="314"/>
      <c r="L16" s="368"/>
      <c r="M16" s="368"/>
      <c r="O16" s="116"/>
      <c r="W16" s="314">
        <v>50</v>
      </c>
      <c r="X16" s="314" t="s">
        <v>3406</v>
      </c>
    </row>
    <row r="17" spans="1:70">
      <c r="B17" s="315"/>
      <c r="C17" s="398"/>
      <c r="D17" s="394"/>
      <c r="E17" s="395"/>
      <c r="F17" s="122"/>
      <c r="G17" s="122"/>
      <c r="H17" s="314"/>
      <c r="I17" s="314"/>
      <c r="J17" s="314"/>
      <c r="K17" s="314"/>
      <c r="L17" s="368"/>
      <c r="M17" s="368"/>
      <c r="W17" s="314">
        <v>100</v>
      </c>
      <c r="X17" s="314" t="s">
        <v>3407</v>
      </c>
    </row>
    <row r="18" spans="1:70">
      <c r="B18" s="315"/>
      <c r="C18" s="398"/>
      <c r="D18" s="394"/>
      <c r="E18" s="395"/>
      <c r="F18" s="122"/>
      <c r="G18" s="122"/>
      <c r="H18" s="314"/>
      <c r="I18" s="314"/>
      <c r="J18" s="314"/>
      <c r="K18" s="314"/>
      <c r="L18" s="368"/>
      <c r="M18" s="368"/>
      <c r="W18" s="314">
        <v>200</v>
      </c>
      <c r="X18" s="314" t="s">
        <v>3408</v>
      </c>
    </row>
    <row r="19" spans="1:70">
      <c r="B19" s="315"/>
      <c r="C19" s="398"/>
      <c r="D19" s="394"/>
      <c r="E19" s="395"/>
      <c r="F19" s="122"/>
      <c r="G19" s="122"/>
      <c r="H19" s="314"/>
      <c r="I19" s="314"/>
      <c r="J19" s="314"/>
      <c r="K19" s="314"/>
      <c r="L19" s="368"/>
      <c r="M19" s="368"/>
      <c r="W19" s="314"/>
      <c r="X19" s="314"/>
    </row>
    <row r="20" spans="1:70">
      <c r="B20" s="315"/>
      <c r="C20" s="398"/>
      <c r="D20" s="394"/>
      <c r="E20" s="395"/>
      <c r="F20" s="122"/>
      <c r="G20" s="122"/>
      <c r="H20" s="314"/>
      <c r="I20" s="314"/>
      <c r="J20" s="314"/>
      <c r="K20" s="314"/>
      <c r="L20" s="326"/>
      <c r="M20" s="326"/>
      <c r="W20" s="315"/>
      <c r="X20" s="315"/>
    </row>
    <row r="21" spans="1:70">
      <c r="B21" s="315"/>
      <c r="C21" s="398"/>
      <c r="D21" s="394"/>
      <c r="E21" s="395"/>
      <c r="F21" s="122"/>
      <c r="G21" s="122"/>
      <c r="H21" s="314"/>
      <c r="I21" s="314"/>
      <c r="J21" s="314"/>
      <c r="K21" s="314"/>
      <c r="L21" s="326"/>
      <c r="M21" s="326"/>
      <c r="W21" s="315"/>
      <c r="X21" s="315"/>
    </row>
    <row r="22" spans="1:70" s="200" customFormat="1" ht="8.25" customHeight="1">
      <c r="B22" s="319"/>
      <c r="C22" s="320"/>
      <c r="D22" s="320"/>
      <c r="E22" s="321"/>
      <c r="F22" s="321"/>
      <c r="G22" s="321"/>
      <c r="H22" s="321"/>
      <c r="I22" s="319"/>
      <c r="J22" s="319"/>
      <c r="K22" s="319"/>
      <c r="L22" s="319"/>
      <c r="M22" s="322"/>
    </row>
    <row r="23" spans="1:70" s="303" customFormat="1" ht="10.5" customHeight="1"/>
    <row r="24" spans="1:70" s="303" customFormat="1" ht="18" customHeight="1">
      <c r="B24" s="304" t="s">
        <v>3491</v>
      </c>
    </row>
    <row r="25" spans="1:70" s="305" customFormat="1">
      <c r="C25" s="306" t="s">
        <v>648</v>
      </c>
      <c r="D25" s="306" t="s">
        <v>649</v>
      </c>
      <c r="E25" s="306" t="s">
        <v>662</v>
      </c>
      <c r="F25" s="306" t="s">
        <v>663</v>
      </c>
      <c r="G25" s="306" t="s">
        <v>664</v>
      </c>
      <c r="H25" s="306" t="s">
        <v>665</v>
      </c>
      <c r="I25" s="306" t="s">
        <v>666</v>
      </c>
      <c r="J25" s="306" t="s">
        <v>667</v>
      </c>
      <c r="K25" s="306" t="s">
        <v>668</v>
      </c>
      <c r="L25" s="306" t="s">
        <v>669</v>
      </c>
    </row>
    <row r="26" spans="1:70" s="303" customFormat="1" hidden="1">
      <c r="B26" s="303" t="s">
        <v>295</v>
      </c>
    </row>
    <row r="27" spans="1:70" s="303" customFormat="1" hidden="1">
      <c r="B27" s="307" t="s">
        <v>353</v>
      </c>
      <c r="C27" s="308">
        <v>9012</v>
      </c>
      <c r="D27" s="307"/>
    </row>
    <row r="28" spans="1:70" s="303" customFormat="1" ht="3" customHeight="1"/>
    <row r="29" spans="1:70">
      <c r="A29" s="303"/>
      <c r="B29" s="309" t="s">
        <v>352</v>
      </c>
      <c r="C29" s="123"/>
      <c r="D29" s="123"/>
      <c r="E29" s="123"/>
      <c r="F29" s="123"/>
      <c r="G29" s="123"/>
      <c r="H29" s="123"/>
      <c r="I29" s="123"/>
      <c r="J29" s="123"/>
      <c r="K29" s="123"/>
      <c r="L29" s="123"/>
      <c r="M29" s="303"/>
      <c r="N29" s="303"/>
      <c r="O29" s="303"/>
      <c r="P29" s="303"/>
      <c r="Q29" s="303"/>
      <c r="R29" s="303"/>
      <c r="S29" s="303"/>
      <c r="T29" s="303"/>
      <c r="U29" s="303"/>
      <c r="V29" s="303"/>
      <c r="W29" s="303"/>
      <c r="X29" s="303"/>
      <c r="Y29" s="303"/>
      <c r="Z29" s="303"/>
      <c r="AA29" s="303"/>
      <c r="AB29" s="303"/>
      <c r="AC29" s="303"/>
      <c r="AD29" s="303"/>
      <c r="AE29" s="303"/>
      <c r="AF29" s="303"/>
      <c r="AG29" s="303"/>
      <c r="AH29" s="303"/>
      <c r="AI29" s="303"/>
      <c r="AJ29" s="303"/>
      <c r="AK29" s="303"/>
      <c r="AL29" s="303"/>
      <c r="AM29" s="303"/>
      <c r="AN29" s="303"/>
      <c r="AO29" s="303"/>
      <c r="AP29" s="303"/>
      <c r="AQ29" s="303"/>
      <c r="AR29" s="303"/>
      <c r="AS29" s="303"/>
      <c r="AT29" s="303"/>
      <c r="AU29" s="303"/>
      <c r="AV29" s="303"/>
      <c r="AW29" s="303"/>
      <c r="AX29" s="303"/>
      <c r="AY29" s="303"/>
      <c r="AZ29" s="303"/>
      <c r="BA29" s="303"/>
      <c r="BB29" s="303"/>
      <c r="BC29" s="303"/>
      <c r="BD29" s="303"/>
      <c r="BE29" s="303"/>
      <c r="BF29" s="303"/>
      <c r="BG29" s="303"/>
      <c r="BH29" s="303"/>
      <c r="BI29" s="303"/>
      <c r="BJ29" s="303"/>
      <c r="BK29" s="303"/>
      <c r="BL29" s="303"/>
      <c r="BM29" s="303"/>
      <c r="BN29" s="303"/>
      <c r="BO29" s="303"/>
      <c r="BP29" s="303"/>
      <c r="BQ29" s="303"/>
      <c r="BR29" s="303"/>
    </row>
    <row r="30" spans="1:70">
      <c r="A30" s="303"/>
      <c r="B30" s="310" t="s">
        <v>3467</v>
      </c>
      <c r="C30" s="123"/>
      <c r="D30" s="123"/>
      <c r="E30" s="123"/>
      <c r="F30" s="123"/>
      <c r="G30" s="123"/>
      <c r="H30" s="123"/>
      <c r="I30" s="123"/>
      <c r="J30" s="123"/>
      <c r="K30" s="123"/>
      <c r="L30" s="123"/>
      <c r="M30" s="303"/>
      <c r="N30" s="303"/>
      <c r="O30" s="303"/>
      <c r="P30" s="303"/>
      <c r="Q30" s="303"/>
      <c r="R30" s="303"/>
      <c r="S30" s="303"/>
      <c r="T30" s="303"/>
      <c r="U30" s="303"/>
      <c r="V30" s="303"/>
      <c r="W30" s="303"/>
      <c r="X30" s="303"/>
      <c r="Y30" s="303"/>
      <c r="Z30" s="303"/>
      <c r="AA30" s="303"/>
      <c r="AB30" s="303"/>
      <c r="AC30" s="303"/>
      <c r="AD30" s="303"/>
      <c r="AE30" s="303"/>
      <c r="AF30" s="303"/>
      <c r="AG30" s="303"/>
      <c r="AH30" s="303"/>
      <c r="AI30" s="303"/>
      <c r="AJ30" s="303"/>
      <c r="AK30" s="303"/>
      <c r="AL30" s="303"/>
      <c r="AM30" s="303"/>
      <c r="AN30" s="303"/>
      <c r="AO30" s="303"/>
      <c r="AP30" s="303"/>
      <c r="AQ30" s="303"/>
      <c r="AR30" s="303"/>
      <c r="AS30" s="303"/>
      <c r="AT30" s="303"/>
      <c r="AU30" s="303"/>
      <c r="AV30" s="303"/>
      <c r="AW30" s="303"/>
      <c r="AX30" s="303"/>
      <c r="AY30" s="303"/>
      <c r="AZ30" s="303"/>
      <c r="BA30" s="303"/>
      <c r="BB30" s="303"/>
      <c r="BC30" s="303"/>
      <c r="BD30" s="303"/>
      <c r="BE30" s="303"/>
      <c r="BF30" s="303"/>
      <c r="BG30" s="303"/>
      <c r="BH30" s="303"/>
      <c r="BI30" s="303"/>
      <c r="BJ30" s="303"/>
      <c r="BK30" s="303"/>
      <c r="BL30" s="303"/>
      <c r="BM30" s="303"/>
      <c r="BN30" s="303"/>
      <c r="BO30" s="303"/>
      <c r="BP30" s="303"/>
      <c r="BQ30" s="303"/>
      <c r="BR30" s="303"/>
    </row>
    <row r="31" spans="1:70">
      <c r="A31" s="303"/>
      <c r="B31" s="310" t="s">
        <v>3468</v>
      </c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303"/>
      <c r="N31" s="303"/>
      <c r="O31" s="303"/>
      <c r="P31" s="303"/>
      <c r="Q31" s="303"/>
      <c r="R31" s="303"/>
      <c r="S31" s="303"/>
      <c r="T31" s="303"/>
      <c r="U31" s="303"/>
      <c r="V31" s="303"/>
      <c r="W31" s="303"/>
      <c r="X31" s="303"/>
      <c r="Y31" s="303"/>
      <c r="Z31" s="303"/>
      <c r="AA31" s="303"/>
      <c r="AB31" s="303"/>
      <c r="AC31" s="303"/>
      <c r="AD31" s="303"/>
      <c r="AE31" s="303"/>
      <c r="AF31" s="303"/>
      <c r="AG31" s="303"/>
      <c r="AH31" s="303"/>
      <c r="AI31" s="303"/>
      <c r="AJ31" s="303"/>
      <c r="AK31" s="303"/>
      <c r="AL31" s="303"/>
      <c r="AM31" s="303"/>
      <c r="AN31" s="303"/>
      <c r="AO31" s="303"/>
      <c r="AP31" s="303"/>
      <c r="AQ31" s="303"/>
      <c r="AR31" s="303"/>
      <c r="AS31" s="303"/>
      <c r="AT31" s="303"/>
      <c r="AU31" s="303"/>
      <c r="AV31" s="303"/>
      <c r="AW31" s="303"/>
      <c r="AX31" s="303"/>
      <c r="AY31" s="303"/>
      <c r="AZ31" s="303"/>
      <c r="BA31" s="303"/>
      <c r="BB31" s="303"/>
      <c r="BC31" s="303"/>
      <c r="BD31" s="303"/>
      <c r="BE31" s="303"/>
      <c r="BF31" s="303"/>
      <c r="BG31" s="303"/>
      <c r="BH31" s="303"/>
      <c r="BI31" s="303"/>
      <c r="BJ31" s="303"/>
      <c r="BK31" s="303"/>
      <c r="BL31" s="303"/>
      <c r="BM31" s="303"/>
      <c r="BN31" s="303"/>
      <c r="BO31" s="303"/>
      <c r="BP31" s="303"/>
      <c r="BQ31" s="303"/>
      <c r="BR31" s="303"/>
    </row>
    <row r="32" spans="1:70" s="311" customFormat="1" ht="10.5" customHeight="1">
      <c r="B32" s="312"/>
      <c r="C32" s="364"/>
      <c r="D32" s="364"/>
      <c r="E32" s="364"/>
      <c r="F32" s="364"/>
      <c r="G32" s="364"/>
      <c r="H32" s="364"/>
      <c r="I32" s="364"/>
      <c r="J32" s="364"/>
      <c r="K32" s="364"/>
      <c r="L32" s="364"/>
    </row>
    <row r="33" spans="1:70" s="280" customFormat="1" ht="12" customHeight="1">
      <c r="F33" s="281"/>
    </row>
    <row r="34" spans="1:70" s="280" customFormat="1" ht="17.25" customHeight="1">
      <c r="E34" s="282" t="s">
        <v>3411</v>
      </c>
      <c r="F34" s="283"/>
      <c r="G34" s="282" t="s">
        <v>3413</v>
      </c>
      <c r="H34" s="282"/>
    </row>
    <row r="35" spans="1:70">
      <c r="A35" s="291"/>
      <c r="B35" s="284" t="s">
        <v>269</v>
      </c>
      <c r="C35" s="280"/>
      <c r="D35" s="280"/>
      <c r="E35" s="102"/>
      <c r="F35" s="283" t="s">
        <v>490</v>
      </c>
      <c r="G35" s="393"/>
      <c r="H35" s="394"/>
      <c r="I35" s="394"/>
      <c r="J35" s="394"/>
      <c r="K35" s="394"/>
      <c r="L35" s="395"/>
      <c r="M35" s="280"/>
      <c r="N35" s="280"/>
      <c r="O35" s="288"/>
      <c r="P35" s="280"/>
      <c r="Q35" s="280"/>
      <c r="R35" s="280"/>
      <c r="S35" s="280"/>
      <c r="T35" s="280"/>
      <c r="U35" s="280"/>
      <c r="V35" s="280"/>
      <c r="W35" s="280"/>
      <c r="X35" s="280"/>
      <c r="Y35" s="280"/>
      <c r="Z35" s="280"/>
      <c r="AA35" s="280"/>
      <c r="AB35" s="280"/>
      <c r="AC35" s="280"/>
      <c r="AD35" s="280"/>
      <c r="AE35" s="280"/>
      <c r="AF35" s="280"/>
      <c r="AG35" s="280"/>
      <c r="AH35" s="280"/>
      <c r="AI35" s="280"/>
      <c r="AJ35" s="280"/>
      <c r="AK35" s="280"/>
      <c r="AL35" s="280"/>
      <c r="AM35" s="280"/>
      <c r="AN35" s="280"/>
      <c r="AO35" s="280"/>
      <c r="AP35" s="280"/>
      <c r="AQ35" s="280"/>
      <c r="AR35" s="280"/>
      <c r="AS35" s="280"/>
      <c r="AT35" s="280"/>
      <c r="AU35" s="280"/>
      <c r="AV35" s="280"/>
      <c r="AW35" s="280"/>
      <c r="AX35" s="280"/>
      <c r="AY35" s="280"/>
      <c r="AZ35" s="280"/>
      <c r="BA35" s="280"/>
      <c r="BB35" s="280"/>
      <c r="BC35" s="280"/>
      <c r="BD35" s="280"/>
      <c r="BE35" s="280"/>
      <c r="BF35" s="280"/>
      <c r="BG35" s="280"/>
      <c r="BH35" s="280"/>
      <c r="BI35" s="280"/>
      <c r="BJ35" s="280"/>
      <c r="BK35" s="280"/>
      <c r="BL35" s="280"/>
      <c r="BM35" s="280"/>
      <c r="BN35" s="280"/>
      <c r="BO35" s="280"/>
      <c r="BP35" s="280"/>
      <c r="BQ35" s="280"/>
      <c r="BR35" s="280"/>
    </row>
    <row r="36" spans="1:70" s="280" customFormat="1" ht="5.0999999999999996" customHeight="1">
      <c r="A36" s="291"/>
      <c r="C36" s="285"/>
      <c r="D36" s="285"/>
      <c r="F36" s="282"/>
      <c r="G36" s="289"/>
      <c r="H36" s="289"/>
    </row>
    <row r="37" spans="1:70">
      <c r="A37" s="291"/>
      <c r="B37" s="286" t="s">
        <v>318</v>
      </c>
      <c r="C37" s="280"/>
      <c r="D37" s="280"/>
      <c r="E37" s="366"/>
      <c r="F37" s="283"/>
      <c r="G37" s="393"/>
      <c r="H37" s="394"/>
      <c r="I37" s="394"/>
      <c r="J37" s="394"/>
      <c r="K37" s="394"/>
      <c r="L37" s="395"/>
      <c r="M37" s="280"/>
      <c r="N37" s="280"/>
      <c r="O37" s="288"/>
      <c r="P37" s="280"/>
      <c r="Q37" s="280"/>
      <c r="R37" s="280"/>
      <c r="S37" s="280"/>
      <c r="T37" s="280"/>
      <c r="U37" s="280"/>
      <c r="V37" s="280"/>
      <c r="W37" s="280"/>
      <c r="X37" s="280"/>
      <c r="Y37" s="280"/>
      <c r="Z37" s="280"/>
      <c r="AA37" s="280"/>
      <c r="AB37" s="280"/>
      <c r="AC37" s="280"/>
      <c r="AD37" s="280"/>
      <c r="AE37" s="280"/>
      <c r="AF37" s="280"/>
      <c r="AG37" s="280"/>
      <c r="AH37" s="280"/>
      <c r="AI37" s="280"/>
      <c r="AJ37" s="280"/>
      <c r="AK37" s="280"/>
      <c r="AL37" s="280"/>
      <c r="AM37" s="280"/>
      <c r="AN37" s="280"/>
      <c r="AO37" s="280"/>
      <c r="AP37" s="280"/>
      <c r="AQ37" s="280"/>
      <c r="AR37" s="280"/>
      <c r="AS37" s="280"/>
      <c r="AT37" s="280"/>
      <c r="AU37" s="280"/>
      <c r="AV37" s="280"/>
      <c r="AW37" s="280"/>
      <c r="AX37" s="280"/>
      <c r="AY37" s="280"/>
      <c r="AZ37" s="280"/>
      <c r="BA37" s="280"/>
      <c r="BB37" s="280"/>
      <c r="BC37" s="280"/>
      <c r="BD37" s="280"/>
      <c r="BE37" s="280"/>
      <c r="BF37" s="280"/>
      <c r="BG37" s="280"/>
      <c r="BH37" s="280"/>
      <c r="BI37" s="280"/>
      <c r="BJ37" s="280"/>
      <c r="BK37" s="280"/>
      <c r="BL37" s="280"/>
      <c r="BM37" s="280"/>
      <c r="BN37" s="280"/>
      <c r="BO37" s="280"/>
      <c r="BP37" s="280"/>
      <c r="BQ37" s="280"/>
      <c r="BR37" s="280"/>
    </row>
    <row r="38" spans="1:70" s="280" customFormat="1" ht="5.0999999999999996" customHeight="1">
      <c r="A38" s="291"/>
      <c r="B38" s="286"/>
      <c r="C38" s="285"/>
      <c r="D38" s="285"/>
      <c r="F38" s="282"/>
      <c r="H38" s="289"/>
    </row>
    <row r="39" spans="1:70">
      <c r="A39" s="291"/>
      <c r="B39" s="286" t="s">
        <v>316</v>
      </c>
      <c r="C39" s="280"/>
      <c r="D39" s="280"/>
      <c r="E39" s="366"/>
      <c r="F39" s="283" t="s">
        <v>3412</v>
      </c>
      <c r="G39" s="393"/>
      <c r="H39" s="394"/>
      <c r="I39" s="394"/>
      <c r="J39" s="394"/>
      <c r="K39" s="394"/>
      <c r="L39" s="395"/>
      <c r="M39" s="280"/>
      <c r="N39" s="280"/>
      <c r="O39" s="288"/>
      <c r="P39" s="280"/>
      <c r="Q39" s="280"/>
      <c r="R39" s="280"/>
      <c r="S39" s="280"/>
      <c r="T39" s="280"/>
      <c r="U39" s="280"/>
      <c r="V39" s="280"/>
      <c r="W39" s="280"/>
      <c r="X39" s="280"/>
      <c r="Y39" s="280"/>
      <c r="Z39" s="280"/>
      <c r="AA39" s="280"/>
      <c r="AB39" s="280"/>
      <c r="AC39" s="280"/>
      <c r="AD39" s="280"/>
      <c r="AE39" s="280"/>
      <c r="AF39" s="280"/>
      <c r="AG39" s="280"/>
      <c r="AH39" s="280"/>
      <c r="AI39" s="280"/>
      <c r="AJ39" s="280"/>
      <c r="AK39" s="280"/>
      <c r="AL39" s="280"/>
      <c r="AM39" s="280"/>
      <c r="AN39" s="280"/>
      <c r="AO39" s="280"/>
      <c r="AP39" s="280"/>
      <c r="AQ39" s="280"/>
      <c r="AR39" s="280"/>
      <c r="AS39" s="280"/>
      <c r="AT39" s="280"/>
      <c r="AU39" s="280"/>
      <c r="AV39" s="280"/>
      <c r="AW39" s="280"/>
      <c r="AX39" s="280"/>
      <c r="AY39" s="280"/>
      <c r="AZ39" s="280"/>
      <c r="BA39" s="280"/>
      <c r="BB39" s="280"/>
      <c r="BC39" s="280"/>
      <c r="BD39" s="280"/>
      <c r="BE39" s="280"/>
      <c r="BF39" s="280"/>
      <c r="BG39" s="280"/>
      <c r="BH39" s="280"/>
      <c r="BI39" s="280"/>
      <c r="BJ39" s="280"/>
      <c r="BK39" s="280"/>
      <c r="BL39" s="280"/>
      <c r="BM39" s="280"/>
      <c r="BN39" s="280"/>
      <c r="BO39" s="280"/>
      <c r="BP39" s="280"/>
      <c r="BQ39" s="280"/>
      <c r="BR39" s="280"/>
    </row>
    <row r="40" spans="1:70" s="280" customFormat="1" ht="5.0999999999999996" customHeight="1">
      <c r="A40" s="291"/>
      <c r="B40" s="286"/>
      <c r="C40" s="285"/>
      <c r="D40" s="285"/>
      <c r="F40" s="282"/>
      <c r="H40" s="289"/>
    </row>
    <row r="41" spans="1:70">
      <c r="A41" s="291"/>
      <c r="B41" s="286" t="s">
        <v>3484</v>
      </c>
      <c r="C41" s="280"/>
      <c r="D41" s="280"/>
      <c r="E41" s="102"/>
      <c r="F41" s="283" t="s">
        <v>3473</v>
      </c>
      <c r="G41" s="412"/>
      <c r="H41" s="413"/>
      <c r="I41" s="413"/>
      <c r="J41" s="413"/>
      <c r="K41" s="413"/>
      <c r="L41" s="413"/>
      <c r="M41" s="323"/>
      <c r="N41" s="280"/>
      <c r="O41" s="288"/>
      <c r="P41" s="280"/>
      <c r="Q41" s="280"/>
      <c r="R41" s="280"/>
      <c r="S41" s="280"/>
      <c r="T41" s="280"/>
      <c r="U41" s="280"/>
      <c r="V41" s="280"/>
      <c r="W41" s="280"/>
      <c r="X41" s="280"/>
      <c r="Y41" s="280"/>
      <c r="Z41" s="280"/>
      <c r="AA41" s="280"/>
      <c r="AB41" s="280"/>
      <c r="AC41" s="280"/>
      <c r="AD41" s="280"/>
      <c r="AE41" s="280"/>
      <c r="AF41" s="280"/>
      <c r="AG41" s="280"/>
      <c r="AH41" s="280"/>
      <c r="AI41" s="280"/>
      <c r="AJ41" s="280"/>
      <c r="AK41" s="280"/>
      <c r="AL41" s="280"/>
      <c r="AM41" s="280"/>
      <c r="AN41" s="280"/>
      <c r="AO41" s="280"/>
      <c r="AP41" s="280"/>
      <c r="AQ41" s="280"/>
      <c r="AR41" s="280"/>
      <c r="AS41" s="280"/>
      <c r="AT41" s="280"/>
      <c r="AU41" s="280"/>
      <c r="AV41" s="280"/>
      <c r="AW41" s="280"/>
      <c r="AX41" s="280"/>
      <c r="AY41" s="280"/>
      <c r="AZ41" s="280"/>
      <c r="BA41" s="280"/>
      <c r="BB41" s="280"/>
      <c r="BC41" s="280"/>
      <c r="BD41" s="280"/>
      <c r="BE41" s="280"/>
      <c r="BF41" s="280"/>
      <c r="BG41" s="280"/>
      <c r="BH41" s="280"/>
      <c r="BI41" s="280"/>
      <c r="BJ41" s="280"/>
      <c r="BK41" s="280"/>
      <c r="BL41" s="280"/>
      <c r="BM41" s="280"/>
      <c r="BN41" s="280"/>
      <c r="BO41" s="280"/>
      <c r="BP41" s="280"/>
      <c r="BQ41" s="280"/>
      <c r="BR41" s="280"/>
    </row>
    <row r="42" spans="1:70" s="280" customFormat="1" ht="5.0999999999999996" customHeight="1">
      <c r="A42" s="291"/>
      <c r="B42" s="286"/>
      <c r="C42" s="285"/>
      <c r="D42" s="285"/>
      <c r="F42" s="282"/>
      <c r="G42" s="289"/>
      <c r="H42" s="289"/>
      <c r="I42" s="323"/>
      <c r="J42" s="323"/>
      <c r="K42" s="323"/>
      <c r="L42" s="323"/>
    </row>
    <row r="43" spans="1:70">
      <c r="A43" s="291"/>
      <c r="B43" s="286" t="s">
        <v>3410</v>
      </c>
      <c r="C43" s="280"/>
      <c r="D43" s="280"/>
      <c r="E43" s="261"/>
      <c r="F43" s="283" t="s">
        <v>490</v>
      </c>
      <c r="G43" s="409"/>
      <c r="H43" s="410"/>
      <c r="I43" s="410"/>
      <c r="J43" s="410"/>
      <c r="K43" s="410"/>
      <c r="L43" s="411"/>
      <c r="M43" s="323"/>
      <c r="N43" s="280"/>
      <c r="O43" s="280"/>
      <c r="P43" s="280"/>
      <c r="Q43" s="280"/>
      <c r="R43" s="280"/>
      <c r="S43" s="280"/>
      <c r="T43" s="280"/>
      <c r="U43" s="280"/>
      <c r="V43" s="280"/>
      <c r="W43" s="280"/>
      <c r="X43" s="280"/>
      <c r="Y43" s="280"/>
      <c r="Z43" s="280"/>
      <c r="AA43" s="280"/>
      <c r="AB43" s="280"/>
      <c r="AC43" s="280"/>
      <c r="AD43" s="280"/>
      <c r="AE43" s="280"/>
      <c r="AF43" s="280"/>
      <c r="AG43" s="280"/>
      <c r="AH43" s="280"/>
      <c r="AI43" s="280"/>
      <c r="AJ43" s="280"/>
      <c r="AK43" s="280"/>
      <c r="AL43" s="280"/>
      <c r="AM43" s="280"/>
      <c r="AN43" s="280"/>
      <c r="AO43" s="280"/>
      <c r="AP43" s="280"/>
      <c r="AQ43" s="280"/>
      <c r="AR43" s="280"/>
      <c r="AS43" s="280"/>
      <c r="AT43" s="280"/>
      <c r="AU43" s="280"/>
      <c r="AV43" s="280"/>
      <c r="AW43" s="280"/>
      <c r="AX43" s="280"/>
      <c r="AY43" s="280"/>
      <c r="AZ43" s="280"/>
      <c r="BA43" s="280"/>
      <c r="BB43" s="280"/>
      <c r="BC43" s="280"/>
      <c r="BD43" s="280"/>
      <c r="BE43" s="280"/>
      <c r="BF43" s="280"/>
      <c r="BG43" s="280"/>
      <c r="BH43" s="280"/>
      <c r="BI43" s="280"/>
      <c r="BJ43" s="280"/>
      <c r="BK43" s="280"/>
      <c r="BL43" s="280"/>
      <c r="BM43" s="280"/>
      <c r="BN43" s="280"/>
      <c r="BO43" s="280"/>
      <c r="BP43" s="280"/>
      <c r="BQ43" s="280"/>
      <c r="BR43" s="280"/>
    </row>
    <row r="44" spans="1:70" s="280" customFormat="1" ht="3.75" customHeight="1">
      <c r="A44" s="291"/>
      <c r="B44" s="287"/>
      <c r="F44" s="281"/>
    </row>
    <row r="45" spans="1:70">
      <c r="A45" s="291"/>
      <c r="B45" s="286" t="s">
        <v>332</v>
      </c>
      <c r="C45" s="280"/>
      <c r="D45" s="280"/>
      <c r="E45" s="403"/>
      <c r="F45" s="404"/>
      <c r="G45" s="404"/>
      <c r="H45" s="404"/>
      <c r="I45" s="404"/>
      <c r="J45" s="404"/>
      <c r="K45" s="404"/>
      <c r="L45" s="405"/>
      <c r="M45" s="280"/>
      <c r="N45" s="280"/>
      <c r="O45" s="280"/>
      <c r="P45" s="280"/>
      <c r="Q45" s="280"/>
      <c r="R45" s="280"/>
      <c r="S45" s="280"/>
      <c r="T45" s="280"/>
      <c r="U45" s="280"/>
      <c r="V45" s="280"/>
      <c r="W45" s="280"/>
      <c r="X45" s="280"/>
      <c r="Y45" s="280"/>
      <c r="Z45" s="280"/>
      <c r="AA45" s="280"/>
      <c r="AB45" s="280"/>
      <c r="AC45" s="280"/>
      <c r="AD45" s="280"/>
      <c r="AE45" s="280"/>
      <c r="AF45" s="280"/>
      <c r="AG45" s="280"/>
      <c r="AH45" s="280"/>
      <c r="AI45" s="280"/>
      <c r="AJ45" s="280"/>
      <c r="AK45" s="280"/>
      <c r="AL45" s="280"/>
      <c r="AM45" s="280"/>
      <c r="AN45" s="280"/>
      <c r="AO45" s="280"/>
      <c r="AP45" s="280"/>
      <c r="AQ45" s="280"/>
      <c r="AR45" s="280"/>
      <c r="AS45" s="280"/>
      <c r="AT45" s="280"/>
      <c r="AU45" s="280"/>
      <c r="AV45" s="280"/>
      <c r="AW45" s="280"/>
      <c r="AX45" s="280"/>
      <c r="AY45" s="280"/>
      <c r="AZ45" s="280"/>
      <c r="BA45" s="280"/>
      <c r="BB45" s="280"/>
      <c r="BC45" s="280"/>
      <c r="BD45" s="280"/>
      <c r="BE45" s="280"/>
      <c r="BF45" s="280"/>
      <c r="BG45" s="280"/>
      <c r="BH45" s="280"/>
      <c r="BI45" s="280"/>
      <c r="BJ45" s="280"/>
      <c r="BK45" s="280"/>
      <c r="BL45" s="280"/>
      <c r="BM45" s="280"/>
      <c r="BN45" s="280"/>
      <c r="BO45" s="280"/>
      <c r="BP45" s="280"/>
      <c r="BQ45" s="280"/>
      <c r="BR45" s="280"/>
    </row>
    <row r="46" spans="1:70">
      <c r="A46" s="291"/>
      <c r="B46" s="365" t="s">
        <v>3481</v>
      </c>
      <c r="C46" s="280"/>
      <c r="D46" s="280"/>
      <c r="E46" s="406"/>
      <c r="F46" s="407"/>
      <c r="G46" s="407"/>
      <c r="H46" s="407"/>
      <c r="I46" s="407"/>
      <c r="J46" s="407"/>
      <c r="K46" s="407"/>
      <c r="L46" s="408"/>
      <c r="M46" s="280"/>
      <c r="N46" s="280"/>
      <c r="O46" s="280"/>
      <c r="P46" s="280"/>
      <c r="Q46" s="280"/>
      <c r="R46" s="280"/>
      <c r="S46" s="280"/>
      <c r="T46" s="280"/>
      <c r="U46" s="280"/>
      <c r="V46" s="280"/>
      <c r="W46" s="280"/>
      <c r="X46" s="280"/>
      <c r="Y46" s="280"/>
      <c r="Z46" s="280"/>
      <c r="AA46" s="280"/>
      <c r="AB46" s="280"/>
      <c r="AC46" s="280"/>
      <c r="AD46" s="280"/>
      <c r="AE46" s="280"/>
      <c r="AF46" s="280"/>
      <c r="AG46" s="280"/>
      <c r="AH46" s="280"/>
      <c r="AI46" s="280"/>
      <c r="AJ46" s="280"/>
      <c r="AK46" s="280"/>
      <c r="AL46" s="280"/>
      <c r="AM46" s="280"/>
      <c r="AN46" s="280"/>
      <c r="AO46" s="280"/>
      <c r="AP46" s="280"/>
      <c r="AQ46" s="280"/>
      <c r="AR46" s="280"/>
      <c r="AS46" s="280"/>
      <c r="AT46" s="280"/>
      <c r="AU46" s="280"/>
      <c r="AV46" s="280"/>
      <c r="AW46" s="280"/>
      <c r="AX46" s="280"/>
      <c r="AY46" s="280"/>
      <c r="AZ46" s="280"/>
      <c r="BA46" s="280"/>
      <c r="BB46" s="280"/>
      <c r="BC46" s="280"/>
      <c r="BD46" s="280"/>
      <c r="BE46" s="280"/>
      <c r="BF46" s="280"/>
      <c r="BG46" s="280"/>
      <c r="BH46" s="280"/>
      <c r="BI46" s="280"/>
      <c r="BJ46" s="280"/>
      <c r="BK46" s="280"/>
      <c r="BL46" s="280"/>
      <c r="BM46" s="280"/>
      <c r="BN46" s="280"/>
      <c r="BO46" s="280"/>
      <c r="BP46" s="280"/>
      <c r="BQ46" s="280"/>
      <c r="BR46" s="280"/>
    </row>
    <row r="47" spans="1:70" s="280" customFormat="1">
      <c r="A47" s="291"/>
      <c r="B47" s="365"/>
      <c r="F47" s="281"/>
    </row>
    <row r="48" spans="1:70" s="280" customFormat="1" ht="3.75" customHeight="1">
      <c r="A48" s="291"/>
      <c r="F48" s="281"/>
    </row>
  </sheetData>
  <sheetProtection password="CB5B" sheet="1" selectLockedCells="1"/>
  <mergeCells count="15">
    <mergeCell ref="E45:L46"/>
    <mergeCell ref="G43:L43"/>
    <mergeCell ref="G37:L37"/>
    <mergeCell ref="G39:L39"/>
    <mergeCell ref="G41:L41"/>
    <mergeCell ref="C10:E10"/>
    <mergeCell ref="G35:L35"/>
    <mergeCell ref="C16:E16"/>
    <mergeCell ref="C17:E17"/>
    <mergeCell ref="C18:E18"/>
    <mergeCell ref="C19:E19"/>
    <mergeCell ref="C20:E20"/>
    <mergeCell ref="C21:E21"/>
    <mergeCell ref="C13:E13"/>
    <mergeCell ref="C14:E14"/>
  </mergeCells>
  <phoneticPr fontId="4" type="noConversion"/>
  <dataValidations count="15">
    <dataValidation allowBlank="1" showInputMessage="1" showErrorMessage="1" sqref="C13:C14 J13:J14 C17:E21 G43:L43 G41:L41" xr:uid="{00000000-0002-0000-0100-000000000000}"/>
    <dataValidation type="list" allowBlank="1" showInputMessage="1" showErrorMessage="1" sqref="B27" xr:uid="{00000000-0002-0000-0100-000001000000}">
      <formula1>Perfstatus</formula1>
    </dataValidation>
    <dataValidation type="list" allowBlank="1" showInputMessage="1" showErrorMessage="1" sqref="J11 B11:C11" xr:uid="{00000000-0002-0000-0100-000002000000}">
      <formula1>#REF!</formula1>
    </dataValidation>
    <dataValidation type="list" allowBlank="1" showInputMessage="1" showErrorMessage="1" sqref="B13:B14" xr:uid="{00000000-0002-0000-0100-000003000000}">
      <formula1>Casing</formula1>
    </dataValidation>
    <dataValidation type="list" showInputMessage="1" showErrorMessage="1" error="The data you entered is invalid._x000a__x000a_To continue, click on &quot;Cancel&quot; and select from the drop down list." sqref="D8" xr:uid="{00000000-0002-0000-0100-000004000000}">
      <formula1>Elevation</formula1>
    </dataValidation>
    <dataValidation type="list" showInputMessage="1" showErrorMessage="1" error="The data you entered is invalid._x000a__x000a_To continue, click on &quot;Cancel&quot; and select from the drop down list." sqref="B16:B22" xr:uid="{00000000-0002-0000-0100-000005000000}">
      <formula1>Casing</formula1>
    </dataValidation>
    <dataValidation type="list" allowBlank="1" showInputMessage="1" showErrorMessage="1" error="The data you entered is invalid._x000a__x000a_To continue, click on &quot;Cancel&quot; and select from the drop down list." sqref="C29:L29" xr:uid="{00000000-0002-0000-0100-000006000000}">
      <formula1>Perfstatus</formula1>
    </dataValidation>
    <dataValidation type="whole" allowBlank="1" showInputMessage="1" showErrorMessage="1" error="The data you entered is invalid._x000a__x000a_To continue, click on &quot;Cancel&quot; and enter an integer &lt; 50,000." sqref="C30:L32 D3:D7 H16:K21 E22:H22" xr:uid="{00000000-0002-0000-0100-000007000000}">
      <formula1>0</formula1>
      <formula2>50000</formula2>
    </dataValidation>
    <dataValidation type="whole" operator="greaterThan" allowBlank="1" showInputMessage="1" showErrorMessage="1" error="The data you entered is invalid._x000a__x000a_To continue, click on &quot;Cancel&quot; and enter an integer." sqref="M22" xr:uid="{00000000-0002-0000-0100-000008000000}">
      <formula1>0</formula1>
    </dataValidation>
    <dataValidation type="whole" operator="greaterThanOrEqual" allowBlank="1" showInputMessage="1" showErrorMessage="1" error="The data you entered is invalid._x000a__x000a_To continue, click on &quot;Cancel&quot; and enter an integer." sqref="E35 G41 G43 E41 E43" xr:uid="{00000000-0002-0000-0100-000009000000}">
      <formula1>0</formula1>
    </dataValidation>
    <dataValidation operator="greaterThanOrEqual" allowBlank="1" showInputMessage="1" showErrorMessage="1" error="The data you entered is invalid._x000a__x000a_To continue, click on &quot;Cancel&quot; and enter an integer." sqref="G43:L43 G36:L36 G38:L38 G40:L41" xr:uid="{00000000-0002-0000-0100-00000A000000}"/>
    <dataValidation type="decimal" operator="greaterThanOrEqual" allowBlank="1" showInputMessage="1" showErrorMessage="1" error="The data you entered is invalid._x000a__x000a_To continue, click on &quot;Cancel&quot; and enter an numerical value." sqref="C22:D22 F16:G21" xr:uid="{00000000-0002-0000-0100-00000B000000}">
      <formula1>0</formula1>
    </dataValidation>
    <dataValidation type="decimal" operator="greaterThanOrEqual" allowBlank="1" showInputMessage="1" showErrorMessage="1" error="The data you entered is invalid._x000a__x000a_To continue, click on &quot;Cancel&quot; and enter an integer." sqref="E39" xr:uid="{00000000-0002-0000-0100-00000C000000}">
      <formula1>0</formula1>
    </dataValidation>
    <dataValidation type="decimal" allowBlank="1" showInputMessage="1" showErrorMessage="1" error="The data you entered is invalid._x000a__x000a_To continue, click on &quot;Cancel&quot; and enter an integer." sqref="E37" xr:uid="{720DFE70-E622-4820-A280-34B82903337B}">
      <formula1>0</formula1>
      <formula2>2</formula2>
    </dataValidation>
    <dataValidation type="whole" operator="greaterThanOrEqual" allowBlank="1" showInputMessage="1" showErrorMessage="1" sqref="L16:L21" xr:uid="{3E2174FA-FB01-4427-8120-7854CB0FA476}">
      <formula1>0</formula1>
    </dataValidation>
  </dataValidations>
  <pageMargins left="0.75" right="0.75" top="1" bottom="1" header="0.5" footer="0.5"/>
  <pageSetup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greaterThanOrEqual" allowBlank="1" showInputMessage="1" showErrorMessage="1" error="The data you entered is invalid._x000a__x000a_To continue, click on &quot;Cancel&quot; and enter an integer." xr:uid="{00000000-0002-0000-0100-00000D000000}">
          <x14:formula1>
            <xm:f>'Look Up'!$T$35:$T$39</xm:f>
          </x14:formula1>
          <xm:sqref>G39:L39 G35:L35 G37:L37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B1:I33"/>
  <sheetViews>
    <sheetView workbookViewId="0">
      <selection activeCell="L13" sqref="L13"/>
    </sheetView>
  </sheetViews>
  <sheetFormatPr defaultRowHeight="18"/>
  <cols>
    <col min="1" max="1" width="2.85546875" style="91" customWidth="1"/>
    <col min="2" max="2" width="21.140625" style="91" bestFit="1" customWidth="1"/>
    <col min="3" max="3" width="19" style="91" customWidth="1"/>
    <col min="4" max="4" width="15.28515625" style="91" customWidth="1"/>
    <col min="5" max="5" width="16.140625" style="91" customWidth="1"/>
    <col min="6" max="6" width="19.5703125" style="118" customWidth="1"/>
    <col min="7" max="8" width="16.5703125" style="91" customWidth="1"/>
    <col min="9" max="9" width="17.85546875" style="91" customWidth="1"/>
    <col min="10" max="10" width="12.42578125" style="91" customWidth="1"/>
    <col min="11" max="11" width="8.7109375" style="91" customWidth="1"/>
    <col min="12" max="22" width="4.140625" style="91" customWidth="1"/>
    <col min="23" max="16384" width="9.140625" style="91"/>
  </cols>
  <sheetData>
    <row r="1" spans="2:9" ht="6.75" customHeight="1">
      <c r="E1" s="93"/>
    </row>
    <row r="2" spans="2:9" ht="16.5" customHeight="1">
      <c r="B2" s="93" t="s">
        <v>302</v>
      </c>
      <c r="F2" s="91"/>
    </row>
    <row r="3" spans="2:9" ht="13.5" customHeight="1">
      <c r="E3" s="93"/>
      <c r="G3" s="263" t="s">
        <v>3389</v>
      </c>
      <c r="H3" s="263"/>
      <c r="I3" s="263"/>
    </row>
    <row r="4" spans="2:9">
      <c r="B4" s="290" t="s">
        <v>3495</v>
      </c>
      <c r="C4" s="92"/>
      <c r="D4" s="93"/>
      <c r="E4" s="92"/>
      <c r="G4" s="263" t="s">
        <v>55</v>
      </c>
      <c r="H4" s="263"/>
      <c r="I4" s="263"/>
    </row>
    <row r="5" spans="2:9" ht="17.25" customHeight="1">
      <c r="B5" s="483" t="s">
        <v>3414</v>
      </c>
      <c r="D5" s="124"/>
      <c r="E5" s="272"/>
    </row>
    <row r="6" spans="2:9" s="94" customFormat="1" ht="2.25" customHeight="1">
      <c r="D6" s="99"/>
      <c r="E6" s="273"/>
      <c r="F6" s="101"/>
    </row>
    <row r="7" spans="2:9" s="94" customFormat="1" ht="15" customHeight="1">
      <c r="B7" s="262" t="s">
        <v>3387</v>
      </c>
      <c r="C7" s="262" t="s">
        <v>3385</v>
      </c>
      <c r="D7" s="274" t="s">
        <v>3465</v>
      </c>
      <c r="E7" s="274" t="s">
        <v>3469</v>
      </c>
      <c r="F7" s="275" t="s">
        <v>315</v>
      </c>
      <c r="G7" s="262" t="s">
        <v>317</v>
      </c>
      <c r="H7" s="262" t="s">
        <v>3400</v>
      </c>
      <c r="I7" s="262"/>
    </row>
    <row r="8" spans="2:9" s="94" customFormat="1" ht="15.75" customHeight="1">
      <c r="B8" s="262"/>
      <c r="C8" s="262"/>
      <c r="D8" s="276"/>
      <c r="E8" s="276"/>
      <c r="F8" s="275"/>
      <c r="G8" s="262"/>
      <c r="H8" s="262" t="s">
        <v>3402</v>
      </c>
      <c r="I8" s="262" t="s">
        <v>3401</v>
      </c>
    </row>
    <row r="9" spans="2:9" ht="18" customHeight="1">
      <c r="B9" s="221"/>
      <c r="C9" s="221"/>
      <c r="D9" s="325"/>
      <c r="E9" s="325"/>
      <c r="F9" s="221"/>
      <c r="G9" s="221"/>
      <c r="H9" s="221"/>
      <c r="I9" s="221"/>
    </row>
    <row r="10" spans="2:9" ht="18" customHeight="1">
      <c r="B10" s="221"/>
      <c r="C10" s="221"/>
      <c r="D10" s="325"/>
      <c r="E10" s="325"/>
      <c r="F10" s="221"/>
      <c r="G10" s="221"/>
      <c r="H10" s="221"/>
      <c r="I10" s="221"/>
    </row>
    <row r="11" spans="2:9" ht="18" customHeight="1">
      <c r="B11" s="221"/>
      <c r="C11" s="221"/>
      <c r="D11" s="325"/>
      <c r="E11" s="325"/>
      <c r="F11" s="221"/>
      <c r="G11" s="221"/>
      <c r="H11" s="221"/>
      <c r="I11" s="221"/>
    </row>
    <row r="12" spans="2:9" ht="18" customHeight="1">
      <c r="B12" s="221"/>
      <c r="C12" s="221"/>
      <c r="D12" s="325"/>
      <c r="E12" s="325"/>
      <c r="F12" s="221"/>
      <c r="G12" s="221"/>
      <c r="H12" s="221"/>
      <c r="I12" s="221"/>
    </row>
    <row r="13" spans="2:9" ht="18.75" customHeight="1">
      <c r="B13" s="221"/>
      <c r="C13" s="221"/>
      <c r="D13" s="325"/>
      <c r="E13" s="325"/>
      <c r="F13" s="221"/>
      <c r="G13" s="221"/>
      <c r="H13" s="221"/>
      <c r="I13" s="221"/>
    </row>
    <row r="14" spans="2:9" ht="18" customHeight="1">
      <c r="B14" s="230"/>
      <c r="C14" s="230"/>
      <c r="D14" s="277"/>
      <c r="E14" s="277"/>
      <c r="F14" s="230"/>
      <c r="G14" s="278"/>
      <c r="H14" s="279"/>
      <c r="I14" s="279"/>
    </row>
    <row r="15" spans="2:9" ht="18" customHeight="1">
      <c r="B15" s="230"/>
      <c r="C15" s="230"/>
      <c r="D15" s="277"/>
      <c r="E15" s="277"/>
      <c r="F15" s="230"/>
      <c r="G15" s="278"/>
      <c r="H15" s="279"/>
      <c r="I15" s="279"/>
    </row>
    <row r="16" spans="2:9" ht="18" customHeight="1">
      <c r="B16" s="230"/>
      <c r="C16" s="230"/>
      <c r="D16" s="277"/>
      <c r="E16" s="277"/>
      <c r="F16" s="230"/>
      <c r="G16" s="278"/>
      <c r="H16" s="279"/>
      <c r="I16" s="279"/>
    </row>
    <row r="17" spans="2:9" ht="18" customHeight="1">
      <c r="B17" s="230"/>
      <c r="C17" s="230"/>
      <c r="D17" s="277"/>
      <c r="E17" s="277"/>
      <c r="F17" s="230"/>
      <c r="G17" s="278"/>
      <c r="H17" s="279"/>
      <c r="I17" s="279"/>
    </row>
    <row r="18" spans="2:9" ht="18" customHeight="1">
      <c r="B18" s="230"/>
      <c r="C18" s="230"/>
      <c r="D18" s="277"/>
      <c r="E18" s="277"/>
      <c r="F18" s="230"/>
      <c r="G18" s="278"/>
      <c r="H18" s="279"/>
      <c r="I18" s="279"/>
    </row>
    <row r="19" spans="2:9">
      <c r="B19" s="230"/>
      <c r="C19" s="230"/>
      <c r="D19" s="277"/>
      <c r="E19" s="277"/>
      <c r="F19" s="230"/>
      <c r="G19" s="278"/>
      <c r="H19" s="279"/>
      <c r="I19" s="279"/>
    </row>
    <row r="20" spans="2:9">
      <c r="B20" s="230"/>
      <c r="C20" s="230"/>
      <c r="D20" s="277"/>
      <c r="E20" s="277"/>
      <c r="F20" s="230"/>
      <c r="G20" s="278"/>
      <c r="H20" s="279"/>
      <c r="I20" s="279"/>
    </row>
    <row r="21" spans="2:9">
      <c r="B21" s="230"/>
      <c r="C21" s="230"/>
      <c r="D21" s="277"/>
      <c r="E21" s="277"/>
      <c r="F21" s="230"/>
      <c r="G21" s="278"/>
      <c r="H21" s="279"/>
      <c r="I21" s="279"/>
    </row>
    <row r="22" spans="2:9">
      <c r="B22" s="230"/>
      <c r="C22" s="230"/>
      <c r="D22" s="277"/>
      <c r="E22" s="277"/>
      <c r="F22" s="230"/>
      <c r="G22" s="278"/>
      <c r="H22" s="279"/>
      <c r="I22" s="279"/>
    </row>
    <row r="23" spans="2:9">
      <c r="B23" s="230"/>
      <c r="C23" s="230"/>
      <c r="D23" s="277"/>
      <c r="E23" s="277"/>
      <c r="F23" s="230"/>
      <c r="G23" s="278"/>
      <c r="H23" s="279"/>
      <c r="I23" s="279"/>
    </row>
    <row r="24" spans="2:9">
      <c r="B24" s="230"/>
      <c r="C24" s="230"/>
      <c r="D24" s="277"/>
      <c r="E24" s="277"/>
      <c r="F24" s="230"/>
      <c r="G24" s="278"/>
      <c r="H24" s="279"/>
      <c r="I24" s="279"/>
    </row>
    <row r="25" spans="2:9">
      <c r="B25" s="230"/>
      <c r="C25" s="230"/>
      <c r="D25" s="277"/>
      <c r="E25" s="277"/>
      <c r="F25" s="230"/>
      <c r="G25" s="278"/>
      <c r="H25" s="279"/>
      <c r="I25" s="279"/>
    </row>
    <row r="26" spans="2:9">
      <c r="B26" s="230"/>
      <c r="C26" s="230"/>
      <c r="D26" s="277"/>
      <c r="E26" s="277"/>
      <c r="F26" s="230"/>
      <c r="G26" s="278"/>
      <c r="H26" s="279"/>
      <c r="I26" s="279"/>
    </row>
    <row r="27" spans="2:9">
      <c r="B27" s="230"/>
      <c r="C27" s="230"/>
      <c r="D27" s="277"/>
      <c r="E27" s="277"/>
      <c r="F27" s="230"/>
      <c r="G27" s="278"/>
      <c r="H27" s="279"/>
      <c r="I27" s="279"/>
    </row>
    <row r="28" spans="2:9">
      <c r="B28" s="230"/>
      <c r="C28" s="230"/>
      <c r="D28" s="277"/>
      <c r="E28" s="277"/>
      <c r="F28" s="230"/>
      <c r="G28" s="278"/>
      <c r="H28" s="279"/>
      <c r="I28" s="279"/>
    </row>
    <row r="29" spans="2:9">
      <c r="B29" s="230"/>
      <c r="C29" s="230"/>
      <c r="D29" s="277"/>
      <c r="E29" s="277"/>
      <c r="F29" s="230"/>
      <c r="G29" s="278"/>
      <c r="H29" s="279"/>
      <c r="I29" s="279"/>
    </row>
    <row r="30" spans="2:9">
      <c r="B30" s="230"/>
      <c r="C30" s="230"/>
      <c r="D30" s="277"/>
      <c r="E30" s="277"/>
      <c r="F30" s="230"/>
      <c r="G30" s="278"/>
      <c r="H30" s="279"/>
      <c r="I30" s="279"/>
    </row>
    <row r="31" spans="2:9">
      <c r="B31" s="230"/>
      <c r="C31" s="230"/>
      <c r="D31" s="277"/>
      <c r="E31" s="277"/>
      <c r="F31" s="230"/>
      <c r="G31" s="278"/>
      <c r="H31" s="279"/>
      <c r="I31" s="279"/>
    </row>
    <row r="32" spans="2:9">
      <c r="B32" s="230"/>
      <c r="C32" s="230"/>
      <c r="D32" s="277"/>
      <c r="E32" s="277"/>
      <c r="F32" s="230"/>
      <c r="G32" s="278"/>
      <c r="H32" s="279"/>
      <c r="I32" s="279"/>
    </row>
    <row r="33" spans="2:9">
      <c r="B33" s="230"/>
      <c r="C33" s="230"/>
      <c r="D33" s="277"/>
      <c r="E33" s="277"/>
      <c r="F33" s="230"/>
      <c r="G33" s="278"/>
      <c r="H33" s="279"/>
      <c r="I33" s="279"/>
    </row>
  </sheetData>
  <sheetProtection selectLockedCells="1"/>
  <phoneticPr fontId="4" type="noConversion"/>
  <dataValidations count="8">
    <dataValidation type="list" allowBlank="1" showInputMessage="1" showErrorMessage="1" sqref="G9:G13" xr:uid="{00000000-0002-0000-0200-000000000000}">
      <formula1>TDS</formula1>
    </dataValidation>
    <dataValidation type="list" allowBlank="1" showInputMessage="1" showErrorMessage="1" sqref="B9:B13" xr:uid="{00000000-0002-0000-0200-000001000000}">
      <formula1>Zonetype</formula1>
    </dataValidation>
    <dataValidation type="list" showInputMessage="1" showErrorMessage="1" error="The data you entered is invalid._x000a__x000a_To continue, click on &quot;Cancel&quot; and select from the drop down list." sqref="B14:B33" xr:uid="{00000000-0002-0000-0200-000002000000}">
      <formula1>Zonetype</formula1>
    </dataValidation>
    <dataValidation type="list" showInputMessage="1" showErrorMessage="1" error="The data you entered is invalid._x000a__x000a_To continue, click on &quot;Cancel&quot; and select from the drop down list." sqref="G14:G33" xr:uid="{00000000-0002-0000-0200-000003000000}">
      <formula1>TDS</formula1>
    </dataValidation>
    <dataValidation type="list" allowBlank="1" showInputMessage="1" showErrorMessage="1" sqref="E5:E6" xr:uid="{00000000-0002-0000-0200-000004000000}">
      <formula1>Elevation</formula1>
    </dataValidation>
    <dataValidation type="list" allowBlank="1" showInputMessage="1" showErrorMessage="1" sqref="F1" xr:uid="{00000000-0002-0000-0200-000005000000}">
      <formula1>State</formula1>
    </dataValidation>
    <dataValidation type="whole" showInputMessage="1" showErrorMessage="1" error="The data you entered is invalid._x000a__x000a_To continue, click on &quot;Cancel&quot; and enter a numerical value &lt; 50,000." sqref="D9:E33" xr:uid="{00000000-0002-0000-0200-000006000000}">
      <formula1>0</formula1>
      <formula2>50000</formula2>
    </dataValidation>
    <dataValidation type="whole" operator="greaterThanOrEqual" showInputMessage="1" showErrorMessage="1" error="The data you entered is invalid._x000a__x000a_To continue, click on &quot;Cancel&quot; and enter a numerical value." sqref="H9:I33" xr:uid="{00000000-0002-0000-0200-000007000000}">
      <formula1>0</formula1>
    </dataValidation>
  </dataValidations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BW76"/>
  <sheetViews>
    <sheetView showGridLines="0" zoomScale="85" zoomScaleNormal="85" workbookViewId="0">
      <pane xSplit="4" topLeftCell="E1" activePane="topRight" state="frozen"/>
      <selection activeCell="G39" sqref="G39:L39"/>
      <selection pane="topRight" activeCell="F6" sqref="F6"/>
    </sheetView>
  </sheetViews>
  <sheetFormatPr defaultRowHeight="18"/>
  <cols>
    <col min="1" max="1" width="0.7109375" style="209" customWidth="1"/>
    <col min="2" max="2" width="0.5703125" style="210" customWidth="1"/>
    <col min="3" max="3" width="37.5703125" style="91" customWidth="1"/>
    <col min="4" max="4" width="0.5703125" style="209" customWidth="1"/>
    <col min="5" max="5" width="0.85546875" style="91" customWidth="1"/>
    <col min="6" max="6" width="13.42578125" style="105" customWidth="1"/>
    <col min="7" max="7" width="10.7109375" style="91" customWidth="1"/>
    <col min="8" max="8" width="12.42578125" style="91" customWidth="1"/>
    <col min="9" max="11" width="10.7109375" style="91" customWidth="1"/>
    <col min="12" max="12" width="2.5703125" style="92" customWidth="1"/>
    <col min="13" max="13" width="14.140625" style="105" customWidth="1"/>
    <col min="14" max="14" width="10.7109375" style="91" customWidth="1"/>
    <col min="15" max="15" width="12.140625" style="91" customWidth="1"/>
    <col min="16" max="18" width="10.7109375" style="91" customWidth="1"/>
    <col min="19" max="19" width="2.5703125" style="92" customWidth="1"/>
    <col min="20" max="20" width="13.5703125" style="105" customWidth="1"/>
    <col min="21" max="25" width="10.7109375" style="91" customWidth="1"/>
    <col min="26" max="26" width="2.5703125" style="92" customWidth="1"/>
    <col min="27" max="27" width="13.5703125" style="105" customWidth="1"/>
    <col min="28" max="32" width="10.7109375" style="91" customWidth="1"/>
    <col min="33" max="33" width="2.5703125" style="92" customWidth="1"/>
    <col min="34" max="34" width="13.5703125" style="105" customWidth="1"/>
    <col min="35" max="39" width="10.7109375" style="91" customWidth="1"/>
    <col min="40" max="40" width="2.5703125" style="92" customWidth="1"/>
    <col min="41" max="41" width="13.5703125" style="105" customWidth="1"/>
    <col min="42" max="46" width="10.7109375" style="91" customWidth="1"/>
    <col min="47" max="47" width="2.5703125" style="92" customWidth="1"/>
    <col min="48" max="48" width="13.5703125" style="105" customWidth="1"/>
    <col min="49" max="53" width="10.7109375" style="91" customWidth="1"/>
    <col min="54" max="54" width="2.5703125" style="92" customWidth="1"/>
    <col min="55" max="55" width="13.5703125" style="105" customWidth="1"/>
    <col min="56" max="60" width="10.7109375" style="91" customWidth="1"/>
    <col min="61" max="61" width="2.5703125" style="92" customWidth="1"/>
    <col min="62" max="62" width="13.5703125" style="105" customWidth="1"/>
    <col min="63" max="67" width="10.7109375" style="91" customWidth="1"/>
    <col min="68" max="68" width="2.5703125" style="92" customWidth="1"/>
    <col min="69" max="69" width="13.5703125" style="105" customWidth="1"/>
    <col min="70" max="74" width="10.7109375" style="91" customWidth="1"/>
    <col min="75" max="16384" width="9.140625" style="209"/>
  </cols>
  <sheetData>
    <row r="1" spans="1:75">
      <c r="A1" s="207"/>
      <c r="B1" s="342"/>
      <c r="C1" s="93" t="s">
        <v>3472</v>
      </c>
      <c r="D1" s="207"/>
      <c r="BW1" s="210"/>
    </row>
    <row r="2" spans="1:75">
      <c r="C2" s="327"/>
      <c r="BW2" s="210"/>
    </row>
    <row r="3" spans="1:75" ht="20.25" customHeight="1">
      <c r="C3" s="93"/>
      <c r="E3" s="92"/>
      <c r="F3" s="484" t="s">
        <v>3496</v>
      </c>
      <c r="BW3" s="210"/>
    </row>
    <row r="4" spans="1:75" ht="18" customHeight="1">
      <c r="C4" s="93" t="s">
        <v>3130</v>
      </c>
      <c r="BW4" s="210"/>
    </row>
    <row r="5" spans="1:75">
      <c r="C5" s="92"/>
      <c r="E5" s="92"/>
      <c r="F5" s="125" t="s">
        <v>471</v>
      </c>
      <c r="G5" s="92"/>
      <c r="H5" s="92"/>
      <c r="I5" s="92"/>
      <c r="J5" s="92"/>
      <c r="K5" s="92"/>
      <c r="M5" s="125" t="s">
        <v>472</v>
      </c>
      <c r="N5" s="92"/>
      <c r="O5" s="92"/>
      <c r="P5" s="92"/>
      <c r="Q5" s="92"/>
      <c r="R5" s="92"/>
      <c r="T5" s="125" t="s">
        <v>473</v>
      </c>
      <c r="U5" s="92"/>
      <c r="V5" s="92"/>
      <c r="W5" s="92"/>
      <c r="X5" s="92"/>
      <c r="Y5" s="92"/>
      <c r="AA5" s="125" t="s">
        <v>474</v>
      </c>
      <c r="AB5" s="92"/>
      <c r="AC5" s="92"/>
      <c r="AD5" s="92"/>
      <c r="AE5" s="92"/>
      <c r="AF5" s="92"/>
      <c r="AH5" s="125" t="s">
        <v>475</v>
      </c>
      <c r="AI5" s="92"/>
      <c r="AJ5" s="92"/>
      <c r="AK5" s="92"/>
      <c r="AL5" s="92"/>
      <c r="AM5" s="92"/>
      <c r="AO5" s="125" t="s">
        <v>476</v>
      </c>
      <c r="AP5" s="92"/>
      <c r="AQ5" s="92"/>
      <c r="AR5" s="92"/>
      <c r="AS5" s="92"/>
      <c r="AT5" s="92"/>
      <c r="AV5" s="125" t="s">
        <v>477</v>
      </c>
      <c r="AW5" s="92"/>
      <c r="AX5" s="92"/>
      <c r="AY5" s="92"/>
      <c r="AZ5" s="92"/>
      <c r="BA5" s="92"/>
      <c r="BC5" s="125" t="s">
        <v>479</v>
      </c>
      <c r="BD5" s="92"/>
      <c r="BE5" s="92"/>
      <c r="BF5" s="92"/>
      <c r="BG5" s="92"/>
      <c r="BH5" s="92"/>
      <c r="BJ5" s="125" t="s">
        <v>478</v>
      </c>
      <c r="BK5" s="92"/>
      <c r="BL5" s="92"/>
      <c r="BM5" s="92"/>
      <c r="BN5" s="92"/>
      <c r="BO5" s="92"/>
      <c r="BQ5" s="125" t="s">
        <v>480</v>
      </c>
      <c r="BR5" s="92"/>
      <c r="BS5" s="92"/>
      <c r="BT5" s="92"/>
      <c r="BU5" s="92"/>
      <c r="BV5" s="92"/>
      <c r="BW5" s="210"/>
    </row>
    <row r="6" spans="1:75">
      <c r="C6" s="92" t="s">
        <v>3422</v>
      </c>
      <c r="E6" s="92"/>
      <c r="F6" s="315"/>
      <c r="G6" s="92"/>
      <c r="H6" s="92"/>
      <c r="I6" s="92"/>
      <c r="J6" s="92"/>
      <c r="K6" s="92"/>
      <c r="M6" s="327"/>
      <c r="N6" s="119"/>
      <c r="O6" s="119"/>
      <c r="P6" s="119"/>
      <c r="Q6" s="119"/>
      <c r="R6" s="92"/>
      <c r="T6" s="330"/>
      <c r="U6" s="331"/>
      <c r="V6" s="331"/>
      <c r="W6" s="331"/>
      <c r="X6" s="331"/>
      <c r="Y6" s="92"/>
      <c r="AA6" s="330"/>
      <c r="AB6" s="331"/>
      <c r="AC6" s="331"/>
      <c r="AD6" s="331"/>
      <c r="AE6" s="331"/>
      <c r="AF6" s="92"/>
      <c r="AH6" s="330"/>
      <c r="AI6" s="331"/>
      <c r="AJ6" s="331"/>
      <c r="AK6" s="331"/>
      <c r="AL6" s="331"/>
      <c r="AM6" s="92"/>
      <c r="AO6" s="330"/>
      <c r="AP6" s="331"/>
      <c r="AQ6" s="331"/>
      <c r="AR6" s="331"/>
      <c r="AS6" s="331"/>
      <c r="AT6" s="92"/>
      <c r="AV6" s="330"/>
      <c r="AW6" s="331"/>
      <c r="AX6" s="331"/>
      <c r="AY6" s="331"/>
      <c r="AZ6" s="331"/>
      <c r="BA6" s="92"/>
      <c r="BC6" s="330"/>
      <c r="BD6" s="331"/>
      <c r="BE6" s="331"/>
      <c r="BF6" s="331"/>
      <c r="BG6" s="331"/>
      <c r="BH6" s="92"/>
      <c r="BJ6" s="330"/>
      <c r="BK6" s="331"/>
      <c r="BL6" s="331"/>
      <c r="BM6" s="331"/>
      <c r="BN6" s="331"/>
      <c r="BO6" s="92"/>
      <c r="BQ6" s="330"/>
      <c r="BR6" s="331"/>
      <c r="BS6" s="331"/>
      <c r="BT6" s="331"/>
      <c r="BU6" s="331"/>
      <c r="BV6" s="92"/>
      <c r="BW6" s="210"/>
    </row>
    <row r="7" spans="1:75" s="226" customFormat="1" ht="15" customHeight="1">
      <c r="B7" s="227"/>
      <c r="C7" s="223" t="s">
        <v>326</v>
      </c>
      <c r="E7" s="231"/>
      <c r="F7" s="453"/>
      <c r="G7" s="454"/>
      <c r="H7" s="455"/>
      <c r="I7" s="224"/>
      <c r="J7" s="224"/>
      <c r="K7" s="224"/>
      <c r="L7" s="224"/>
      <c r="M7" s="436"/>
      <c r="N7" s="448"/>
      <c r="O7" s="449"/>
      <c r="P7" s="328"/>
      <c r="Q7" s="328"/>
      <c r="R7" s="224"/>
      <c r="S7" s="224"/>
      <c r="T7" s="418"/>
      <c r="U7" s="445"/>
      <c r="V7" s="446"/>
      <c r="W7" s="332"/>
      <c r="X7" s="332"/>
      <c r="Y7" s="224"/>
      <c r="Z7" s="224"/>
      <c r="AA7" s="418"/>
      <c r="AB7" s="445"/>
      <c r="AC7" s="446"/>
      <c r="AD7" s="332"/>
      <c r="AE7" s="332"/>
      <c r="AF7" s="224"/>
      <c r="AG7" s="224"/>
      <c r="AH7" s="418"/>
      <c r="AI7" s="445"/>
      <c r="AJ7" s="446"/>
      <c r="AK7" s="332"/>
      <c r="AL7" s="332"/>
      <c r="AM7" s="224"/>
      <c r="AN7" s="224"/>
      <c r="AO7" s="418"/>
      <c r="AP7" s="445"/>
      <c r="AQ7" s="446"/>
      <c r="AR7" s="332"/>
      <c r="AS7" s="332"/>
      <c r="AT7" s="224"/>
      <c r="AU7" s="224"/>
      <c r="AV7" s="418"/>
      <c r="AW7" s="445"/>
      <c r="AX7" s="446"/>
      <c r="AY7" s="332"/>
      <c r="AZ7" s="332"/>
      <c r="BA7" s="224"/>
      <c r="BB7" s="224"/>
      <c r="BC7" s="418"/>
      <c r="BD7" s="445"/>
      <c r="BE7" s="446"/>
      <c r="BF7" s="332"/>
      <c r="BG7" s="332"/>
      <c r="BH7" s="224"/>
      <c r="BI7" s="224"/>
      <c r="BJ7" s="418"/>
      <c r="BK7" s="445"/>
      <c r="BL7" s="446"/>
      <c r="BM7" s="332"/>
      <c r="BN7" s="332"/>
      <c r="BO7" s="224"/>
      <c r="BP7" s="224"/>
      <c r="BQ7" s="418"/>
      <c r="BR7" s="445"/>
      <c r="BS7" s="446"/>
      <c r="BT7" s="332"/>
      <c r="BU7" s="332"/>
      <c r="BV7" s="224"/>
      <c r="BW7" s="227"/>
    </row>
    <row r="8" spans="1:75" s="226" customFormat="1" ht="15" customHeight="1">
      <c r="B8" s="227"/>
      <c r="C8" s="223" t="s">
        <v>643</v>
      </c>
      <c r="E8" s="231"/>
      <c r="F8" s="442"/>
      <c r="G8" s="443"/>
      <c r="H8" s="444"/>
      <c r="I8" s="224"/>
      <c r="J8" s="232"/>
      <c r="K8" s="224"/>
      <c r="L8" s="224"/>
      <c r="M8" s="456"/>
      <c r="N8" s="457"/>
      <c r="O8" s="458"/>
      <c r="P8" s="328"/>
      <c r="Q8" s="232"/>
      <c r="R8" s="224"/>
      <c r="S8" s="224"/>
      <c r="T8" s="461"/>
      <c r="U8" s="462"/>
      <c r="V8" s="463"/>
      <c r="W8" s="332"/>
      <c r="X8" s="333"/>
      <c r="Y8" s="224"/>
      <c r="Z8" s="224"/>
      <c r="AA8" s="461"/>
      <c r="AB8" s="462"/>
      <c r="AC8" s="463"/>
      <c r="AD8" s="332"/>
      <c r="AE8" s="333"/>
      <c r="AF8" s="224"/>
      <c r="AG8" s="224"/>
      <c r="AH8" s="461"/>
      <c r="AI8" s="462"/>
      <c r="AJ8" s="463"/>
      <c r="AK8" s="332"/>
      <c r="AL8" s="333"/>
      <c r="AM8" s="224"/>
      <c r="AN8" s="224"/>
      <c r="AO8" s="461"/>
      <c r="AP8" s="462"/>
      <c r="AQ8" s="463"/>
      <c r="AR8" s="332"/>
      <c r="AS8" s="333"/>
      <c r="AT8" s="224"/>
      <c r="AU8" s="224"/>
      <c r="AV8" s="461"/>
      <c r="AW8" s="462"/>
      <c r="AX8" s="463"/>
      <c r="AY8" s="332"/>
      <c r="AZ8" s="333"/>
      <c r="BA8" s="224"/>
      <c r="BB8" s="224"/>
      <c r="BC8" s="461"/>
      <c r="BD8" s="462"/>
      <c r="BE8" s="463"/>
      <c r="BF8" s="332"/>
      <c r="BG8" s="333"/>
      <c r="BH8" s="224"/>
      <c r="BI8" s="224"/>
      <c r="BJ8" s="461"/>
      <c r="BK8" s="462"/>
      <c r="BL8" s="463"/>
      <c r="BM8" s="332"/>
      <c r="BN8" s="333"/>
      <c r="BO8" s="224"/>
      <c r="BP8" s="224"/>
      <c r="BQ8" s="461"/>
      <c r="BR8" s="462"/>
      <c r="BS8" s="463"/>
      <c r="BT8" s="332"/>
      <c r="BU8" s="333"/>
      <c r="BV8" s="224"/>
      <c r="BW8" s="227"/>
    </row>
    <row r="9" spans="1:75" s="226" customFormat="1" ht="15" customHeight="1">
      <c r="B9" s="227"/>
      <c r="C9" s="223" t="s">
        <v>3420</v>
      </c>
      <c r="E9" s="224"/>
      <c r="F9" s="453"/>
      <c r="G9" s="394"/>
      <c r="H9" s="394"/>
      <c r="I9" s="468"/>
      <c r="J9" s="469"/>
      <c r="K9" s="224"/>
      <c r="L9" s="224"/>
      <c r="M9" s="436"/>
      <c r="N9" s="437"/>
      <c r="O9" s="437"/>
      <c r="P9" s="438"/>
      <c r="Q9" s="439"/>
      <c r="R9" s="224"/>
      <c r="S9" s="224"/>
      <c r="T9" s="418"/>
      <c r="U9" s="419"/>
      <c r="V9" s="419"/>
      <c r="W9" s="420"/>
      <c r="X9" s="421"/>
      <c r="Y9" s="224"/>
      <c r="Z9" s="224"/>
      <c r="AA9" s="418"/>
      <c r="AB9" s="419"/>
      <c r="AC9" s="419"/>
      <c r="AD9" s="420"/>
      <c r="AE9" s="421"/>
      <c r="AF9" s="224"/>
      <c r="AG9" s="224"/>
      <c r="AH9" s="418"/>
      <c r="AI9" s="419"/>
      <c r="AJ9" s="419"/>
      <c r="AK9" s="420"/>
      <c r="AL9" s="421"/>
      <c r="AM9" s="224"/>
      <c r="AN9" s="224"/>
      <c r="AO9" s="418"/>
      <c r="AP9" s="419"/>
      <c r="AQ9" s="419"/>
      <c r="AR9" s="420"/>
      <c r="AS9" s="421"/>
      <c r="AT9" s="224"/>
      <c r="AU9" s="224"/>
      <c r="AV9" s="418"/>
      <c r="AW9" s="419"/>
      <c r="AX9" s="419"/>
      <c r="AY9" s="420"/>
      <c r="AZ9" s="421"/>
      <c r="BA9" s="224"/>
      <c r="BB9" s="224"/>
      <c r="BC9" s="418"/>
      <c r="BD9" s="419"/>
      <c r="BE9" s="419"/>
      <c r="BF9" s="420"/>
      <c r="BG9" s="421"/>
      <c r="BH9" s="224"/>
      <c r="BI9" s="224"/>
      <c r="BJ9" s="418"/>
      <c r="BK9" s="419"/>
      <c r="BL9" s="419"/>
      <c r="BM9" s="420"/>
      <c r="BN9" s="421"/>
      <c r="BO9" s="224"/>
      <c r="BP9" s="224"/>
      <c r="BQ9" s="418"/>
      <c r="BR9" s="419"/>
      <c r="BS9" s="419"/>
      <c r="BT9" s="420"/>
      <c r="BU9" s="421"/>
      <c r="BV9" s="224"/>
      <c r="BW9" s="227"/>
    </row>
    <row r="10" spans="1:75" s="226" customFormat="1" ht="15" customHeight="1">
      <c r="B10" s="227"/>
      <c r="C10" s="223" t="s">
        <v>3479</v>
      </c>
      <c r="E10" s="224"/>
      <c r="F10" s="416"/>
      <c r="G10" s="417"/>
      <c r="H10" s="34"/>
      <c r="I10" s="358"/>
      <c r="J10" s="358"/>
      <c r="K10" s="224"/>
      <c r="L10" s="224"/>
      <c r="M10" s="414"/>
      <c r="N10" s="415"/>
      <c r="O10" s="359"/>
      <c r="P10" s="360"/>
      <c r="Q10" s="360"/>
      <c r="R10" s="224"/>
      <c r="S10" s="224"/>
      <c r="T10" s="414"/>
      <c r="U10" s="415"/>
      <c r="V10" s="359"/>
      <c r="W10" s="360"/>
      <c r="X10" s="360"/>
      <c r="Y10" s="224"/>
      <c r="Z10" s="224"/>
      <c r="AA10" s="349"/>
      <c r="AB10" s="361"/>
      <c r="AC10" s="362"/>
      <c r="AD10" s="363"/>
      <c r="AE10" s="363"/>
      <c r="AF10" s="224"/>
      <c r="AG10" s="224"/>
      <c r="AH10" s="349"/>
      <c r="AI10" s="361"/>
      <c r="AJ10" s="362"/>
      <c r="AK10" s="363"/>
      <c r="AL10" s="363"/>
      <c r="AM10" s="224"/>
      <c r="AN10" s="224"/>
      <c r="AO10" s="349"/>
      <c r="AP10" s="361"/>
      <c r="AQ10" s="362"/>
      <c r="AR10" s="363"/>
      <c r="AS10" s="363"/>
      <c r="AT10" s="224"/>
      <c r="AU10" s="224"/>
      <c r="AV10" s="349"/>
      <c r="AW10" s="361"/>
      <c r="AX10" s="362"/>
      <c r="AY10" s="363"/>
      <c r="AZ10" s="363"/>
      <c r="BA10" s="224"/>
      <c r="BB10" s="224"/>
      <c r="BC10" s="349"/>
      <c r="BD10" s="361"/>
      <c r="BE10" s="362"/>
      <c r="BF10" s="363"/>
      <c r="BG10" s="363"/>
      <c r="BH10" s="224"/>
      <c r="BI10" s="224"/>
      <c r="BJ10" s="349"/>
      <c r="BK10" s="361"/>
      <c r="BL10" s="362"/>
      <c r="BM10" s="363"/>
      <c r="BN10" s="363"/>
      <c r="BO10" s="224"/>
      <c r="BP10" s="224"/>
      <c r="BQ10" s="349"/>
      <c r="BR10" s="361"/>
      <c r="BS10" s="362"/>
      <c r="BT10" s="363"/>
      <c r="BU10" s="363"/>
      <c r="BV10" s="224"/>
      <c r="BW10" s="227"/>
    </row>
    <row r="11" spans="1:75" s="226" customFormat="1" ht="15.75" customHeight="1">
      <c r="B11" s="227"/>
      <c r="C11" s="223" t="s">
        <v>3463</v>
      </c>
      <c r="E11" s="224"/>
      <c r="F11" s="434"/>
      <c r="G11" s="435"/>
      <c r="H11" s="295"/>
      <c r="I11" s="224"/>
      <c r="J11" s="232"/>
      <c r="K11" s="224"/>
      <c r="L11" s="224"/>
      <c r="M11" s="459"/>
      <c r="N11" s="460"/>
      <c r="O11" s="329"/>
      <c r="P11" s="328"/>
      <c r="Q11" s="232"/>
      <c r="R11" s="224"/>
      <c r="S11" s="224"/>
      <c r="T11" s="459"/>
      <c r="U11" s="460"/>
      <c r="V11" s="329"/>
      <c r="W11" s="328"/>
      <c r="X11" s="232"/>
      <c r="Y11" s="224"/>
      <c r="Z11" s="224"/>
      <c r="AA11" s="464"/>
      <c r="AB11" s="465"/>
      <c r="AC11" s="334"/>
      <c r="AD11" s="332"/>
      <c r="AE11" s="333"/>
      <c r="AF11" s="224"/>
      <c r="AG11" s="224"/>
      <c r="AH11" s="464"/>
      <c r="AI11" s="465"/>
      <c r="AJ11" s="334"/>
      <c r="AK11" s="332"/>
      <c r="AL11" s="333"/>
      <c r="AM11" s="224"/>
      <c r="AN11" s="224"/>
      <c r="AO11" s="464"/>
      <c r="AP11" s="465"/>
      <c r="AQ11" s="334"/>
      <c r="AR11" s="332"/>
      <c r="AS11" s="333"/>
      <c r="AT11" s="224"/>
      <c r="AU11" s="224"/>
      <c r="AV11" s="464"/>
      <c r="AW11" s="465"/>
      <c r="AX11" s="334"/>
      <c r="AY11" s="332"/>
      <c r="AZ11" s="333"/>
      <c r="BA11" s="224"/>
      <c r="BB11" s="224"/>
      <c r="BC11" s="464"/>
      <c r="BD11" s="465"/>
      <c r="BE11" s="334"/>
      <c r="BF11" s="332"/>
      <c r="BG11" s="333"/>
      <c r="BH11" s="224"/>
      <c r="BI11" s="224"/>
      <c r="BJ11" s="464"/>
      <c r="BK11" s="465"/>
      <c r="BL11" s="334"/>
      <c r="BM11" s="332"/>
      <c r="BN11" s="333"/>
      <c r="BO11" s="224"/>
      <c r="BP11" s="224"/>
      <c r="BQ11" s="464"/>
      <c r="BR11" s="465"/>
      <c r="BS11" s="334"/>
      <c r="BT11" s="332"/>
      <c r="BU11" s="333"/>
      <c r="BV11" s="224"/>
      <c r="BW11" s="227"/>
    </row>
    <row r="12" spans="1:75" s="226" customFormat="1" ht="15" customHeight="1">
      <c r="B12" s="227"/>
      <c r="C12" s="223" t="s">
        <v>3421</v>
      </c>
      <c r="E12" s="224"/>
      <c r="F12" s="414"/>
      <c r="G12" s="415"/>
      <c r="H12" s="350"/>
      <c r="I12" s="351"/>
      <c r="J12" s="352"/>
      <c r="K12" s="351"/>
      <c r="L12" s="351"/>
      <c r="M12" s="414"/>
      <c r="N12" s="415"/>
      <c r="O12" s="353"/>
      <c r="P12" s="354"/>
      <c r="Q12" s="352"/>
      <c r="R12" s="351"/>
      <c r="S12" s="351"/>
      <c r="T12" s="414"/>
      <c r="U12" s="415"/>
      <c r="V12" s="353"/>
      <c r="W12" s="354"/>
      <c r="X12" s="352"/>
      <c r="Y12" s="351"/>
      <c r="Z12" s="351"/>
      <c r="AA12" s="466"/>
      <c r="AB12" s="467"/>
      <c r="AC12" s="355"/>
      <c r="AD12" s="356"/>
      <c r="AE12" s="357"/>
      <c r="AF12" s="351"/>
      <c r="AG12" s="351"/>
      <c r="AH12" s="466"/>
      <c r="AI12" s="467"/>
      <c r="AJ12" s="355"/>
      <c r="AK12" s="356"/>
      <c r="AL12" s="357"/>
      <c r="AM12" s="351"/>
      <c r="AN12" s="351"/>
      <c r="AO12" s="466"/>
      <c r="AP12" s="467"/>
      <c r="AQ12" s="355"/>
      <c r="AR12" s="356"/>
      <c r="AS12" s="357"/>
      <c r="AT12" s="351"/>
      <c r="AU12" s="351"/>
      <c r="AV12" s="466"/>
      <c r="AW12" s="467"/>
      <c r="AX12" s="355"/>
      <c r="AY12" s="356"/>
      <c r="AZ12" s="357"/>
      <c r="BA12" s="351"/>
      <c r="BB12" s="351"/>
      <c r="BC12" s="466"/>
      <c r="BD12" s="467"/>
      <c r="BE12" s="355"/>
      <c r="BF12" s="356"/>
      <c r="BG12" s="357"/>
      <c r="BH12" s="351"/>
      <c r="BI12" s="351"/>
      <c r="BJ12" s="466"/>
      <c r="BK12" s="467"/>
      <c r="BL12" s="355"/>
      <c r="BM12" s="356"/>
      <c r="BN12" s="357"/>
      <c r="BO12" s="351"/>
      <c r="BP12" s="351"/>
      <c r="BQ12" s="466"/>
      <c r="BR12" s="467"/>
      <c r="BS12" s="334"/>
      <c r="BT12" s="332"/>
      <c r="BU12" s="333"/>
      <c r="BV12" s="224"/>
      <c r="BW12" s="227"/>
    </row>
    <row r="13" spans="1:75" s="213" customFormat="1" ht="17.25" customHeight="1">
      <c r="B13" s="212"/>
      <c r="C13" s="225" t="s">
        <v>644</v>
      </c>
      <c r="E13" s="92"/>
      <c r="F13" s="181"/>
      <c r="G13" s="207" t="s">
        <v>336</v>
      </c>
      <c r="H13" s="369"/>
      <c r="I13" s="370"/>
      <c r="J13" s="371"/>
      <c r="K13" s="207" t="s">
        <v>335</v>
      </c>
      <c r="L13" s="92"/>
      <c r="M13" s="181"/>
      <c r="N13" s="207" t="s">
        <v>336</v>
      </c>
      <c r="O13" s="369"/>
      <c r="P13" s="370"/>
      <c r="Q13" s="371"/>
      <c r="R13" s="207" t="s">
        <v>335</v>
      </c>
      <c r="S13" s="92"/>
      <c r="T13" s="181"/>
      <c r="U13" s="207" t="s">
        <v>336</v>
      </c>
      <c r="V13" s="369"/>
      <c r="W13" s="370"/>
      <c r="X13" s="371"/>
      <c r="Y13" s="207" t="s">
        <v>335</v>
      </c>
      <c r="Z13" s="92"/>
      <c r="AA13" s="125"/>
      <c r="AB13" s="317"/>
      <c r="AC13" s="92"/>
      <c r="AD13" s="92"/>
      <c r="AE13" s="233"/>
      <c r="AF13" s="92"/>
      <c r="AG13" s="92"/>
      <c r="AH13" s="125"/>
      <c r="AI13" s="317"/>
      <c r="AJ13" s="92"/>
      <c r="AK13" s="92"/>
      <c r="AL13" s="233"/>
      <c r="AM13" s="92"/>
      <c r="AN13" s="92"/>
      <c r="AO13" s="125"/>
      <c r="AP13" s="317"/>
      <c r="AQ13" s="92"/>
      <c r="AR13" s="92"/>
      <c r="AS13" s="233"/>
      <c r="AT13" s="92"/>
      <c r="AU13" s="92"/>
      <c r="AV13" s="125"/>
      <c r="AW13" s="317"/>
      <c r="AX13" s="92"/>
      <c r="AY13" s="92"/>
      <c r="AZ13" s="233"/>
      <c r="BA13" s="92"/>
      <c r="BB13" s="92"/>
      <c r="BC13" s="125"/>
      <c r="BD13" s="317"/>
      <c r="BE13" s="92"/>
      <c r="BF13" s="92"/>
      <c r="BG13" s="233"/>
      <c r="BH13" s="92"/>
      <c r="BI13" s="92"/>
      <c r="BJ13" s="125"/>
      <c r="BK13" s="317"/>
      <c r="BL13" s="92"/>
      <c r="BM13" s="92"/>
      <c r="BN13" s="233"/>
      <c r="BO13" s="92"/>
      <c r="BP13" s="92"/>
      <c r="BQ13" s="125"/>
      <c r="BR13" s="317"/>
      <c r="BS13" s="92"/>
      <c r="BT13" s="92"/>
      <c r="BU13" s="233"/>
      <c r="BV13" s="92"/>
      <c r="BW13" s="212"/>
    </row>
    <row r="14" spans="1:75" s="242" customFormat="1">
      <c r="B14" s="252"/>
      <c r="C14" s="346" t="s">
        <v>645</v>
      </c>
      <c r="E14" s="244"/>
      <c r="F14" s="245" t="s">
        <v>2946</v>
      </c>
      <c r="G14" s="228" t="s">
        <v>337</v>
      </c>
      <c r="H14" s="228" t="s">
        <v>2947</v>
      </c>
      <c r="I14" s="228" t="s">
        <v>306</v>
      </c>
      <c r="J14" s="246" t="s">
        <v>2948</v>
      </c>
      <c r="K14" s="228" t="s">
        <v>307</v>
      </c>
      <c r="L14" s="228"/>
      <c r="M14" s="245" t="s">
        <v>2946</v>
      </c>
      <c r="N14" s="228" t="s">
        <v>337</v>
      </c>
      <c r="O14" s="228" t="s">
        <v>2947</v>
      </c>
      <c r="P14" s="228" t="s">
        <v>306</v>
      </c>
      <c r="Q14" s="246" t="s">
        <v>2948</v>
      </c>
      <c r="R14" s="228" t="s">
        <v>307</v>
      </c>
      <c r="S14" s="228"/>
      <c r="T14" s="245" t="s">
        <v>2946</v>
      </c>
      <c r="U14" s="228" t="s">
        <v>337</v>
      </c>
      <c r="V14" s="228" t="s">
        <v>2947</v>
      </c>
      <c r="W14" s="228" t="s">
        <v>306</v>
      </c>
      <c r="X14" s="246" t="s">
        <v>2948</v>
      </c>
      <c r="Y14" s="228" t="s">
        <v>307</v>
      </c>
      <c r="Z14" s="228"/>
      <c r="AA14" s="245" t="s">
        <v>2946</v>
      </c>
      <c r="AB14" s="228" t="s">
        <v>337</v>
      </c>
      <c r="AC14" s="228" t="s">
        <v>2947</v>
      </c>
      <c r="AD14" s="228" t="s">
        <v>306</v>
      </c>
      <c r="AE14" s="246" t="s">
        <v>2948</v>
      </c>
      <c r="AF14" s="228" t="s">
        <v>307</v>
      </c>
      <c r="AG14" s="228"/>
      <c r="AH14" s="245" t="s">
        <v>2946</v>
      </c>
      <c r="AI14" s="228" t="s">
        <v>337</v>
      </c>
      <c r="AJ14" s="228" t="s">
        <v>2947</v>
      </c>
      <c r="AK14" s="228" t="s">
        <v>306</v>
      </c>
      <c r="AL14" s="246" t="s">
        <v>2948</v>
      </c>
      <c r="AM14" s="228" t="s">
        <v>307</v>
      </c>
      <c r="AN14" s="228"/>
      <c r="AO14" s="245" t="s">
        <v>2946</v>
      </c>
      <c r="AP14" s="228" t="s">
        <v>337</v>
      </c>
      <c r="AQ14" s="228" t="s">
        <v>2947</v>
      </c>
      <c r="AR14" s="228" t="s">
        <v>306</v>
      </c>
      <c r="AS14" s="246" t="s">
        <v>2948</v>
      </c>
      <c r="AT14" s="228" t="s">
        <v>307</v>
      </c>
      <c r="AU14" s="228"/>
      <c r="AV14" s="245" t="s">
        <v>2946</v>
      </c>
      <c r="AW14" s="228" t="s">
        <v>337</v>
      </c>
      <c r="AX14" s="228" t="s">
        <v>2947</v>
      </c>
      <c r="AY14" s="228" t="s">
        <v>306</v>
      </c>
      <c r="AZ14" s="246" t="s">
        <v>2948</v>
      </c>
      <c r="BA14" s="228" t="s">
        <v>307</v>
      </c>
      <c r="BB14" s="228"/>
      <c r="BC14" s="245" t="s">
        <v>2946</v>
      </c>
      <c r="BD14" s="228" t="s">
        <v>337</v>
      </c>
      <c r="BE14" s="228" t="s">
        <v>2947</v>
      </c>
      <c r="BF14" s="228" t="s">
        <v>306</v>
      </c>
      <c r="BG14" s="246" t="s">
        <v>2948</v>
      </c>
      <c r="BH14" s="228" t="s">
        <v>307</v>
      </c>
      <c r="BI14" s="228"/>
      <c r="BJ14" s="245" t="s">
        <v>2946</v>
      </c>
      <c r="BK14" s="228" t="s">
        <v>337</v>
      </c>
      <c r="BL14" s="228" t="s">
        <v>2947</v>
      </c>
      <c r="BM14" s="228" t="s">
        <v>306</v>
      </c>
      <c r="BN14" s="246" t="s">
        <v>2948</v>
      </c>
      <c r="BO14" s="228" t="s">
        <v>307</v>
      </c>
      <c r="BP14" s="228"/>
      <c r="BQ14" s="245" t="s">
        <v>2946</v>
      </c>
      <c r="BR14" s="228" t="s">
        <v>337</v>
      </c>
      <c r="BS14" s="228" t="s">
        <v>2947</v>
      </c>
      <c r="BT14" s="228" t="s">
        <v>306</v>
      </c>
      <c r="BU14" s="246" t="s">
        <v>2948</v>
      </c>
      <c r="BV14" s="228" t="s">
        <v>307</v>
      </c>
      <c r="BW14" s="247"/>
    </row>
    <row r="15" spans="1:75" ht="15.75" customHeight="1">
      <c r="E15" s="92"/>
      <c r="F15" s="315"/>
      <c r="G15" s="100"/>
      <c r="H15" s="100"/>
      <c r="I15" s="221"/>
      <c r="J15" s="235"/>
      <c r="K15" s="221"/>
      <c r="M15" s="315"/>
      <c r="N15" s="100"/>
      <c r="O15" s="100"/>
      <c r="P15" s="221"/>
      <c r="Q15" s="235"/>
      <c r="R15" s="221"/>
      <c r="T15" s="315"/>
      <c r="U15" s="100"/>
      <c r="V15" s="100"/>
      <c r="W15" s="221"/>
      <c r="X15" s="235"/>
      <c r="Y15" s="221"/>
      <c r="AA15" s="326"/>
      <c r="AB15" s="100"/>
      <c r="AC15" s="100"/>
      <c r="AD15" s="221"/>
      <c r="AE15" s="235"/>
      <c r="AF15" s="221"/>
      <c r="AH15" s="326"/>
      <c r="AI15" s="100"/>
      <c r="AJ15" s="100"/>
      <c r="AK15" s="221"/>
      <c r="AL15" s="235"/>
      <c r="AM15" s="221"/>
      <c r="AO15" s="326"/>
      <c r="AP15" s="100"/>
      <c r="AQ15" s="100"/>
      <c r="AR15" s="221"/>
      <c r="AS15" s="235"/>
      <c r="AT15" s="221"/>
      <c r="AV15" s="326"/>
      <c r="AW15" s="100"/>
      <c r="AX15" s="100"/>
      <c r="AY15" s="221"/>
      <c r="AZ15" s="235"/>
      <c r="BA15" s="221"/>
      <c r="BC15" s="326"/>
      <c r="BD15" s="100"/>
      <c r="BE15" s="100"/>
      <c r="BF15" s="221"/>
      <c r="BG15" s="235"/>
      <c r="BH15" s="221"/>
      <c r="BJ15" s="326"/>
      <c r="BK15" s="100"/>
      <c r="BL15" s="100"/>
      <c r="BM15" s="221"/>
      <c r="BN15" s="235"/>
      <c r="BO15" s="221"/>
      <c r="BQ15" s="326"/>
      <c r="BR15" s="100"/>
      <c r="BS15" s="100"/>
      <c r="BT15" s="221"/>
      <c r="BU15" s="235"/>
      <c r="BV15" s="221"/>
      <c r="BW15" s="210"/>
    </row>
    <row r="16" spans="1:75">
      <c r="E16" s="92"/>
      <c r="F16" s="234" t="s">
        <v>1983</v>
      </c>
      <c r="G16" s="236"/>
      <c r="H16" s="234" t="s">
        <v>1984</v>
      </c>
      <c r="I16" s="92"/>
      <c r="J16" s="237"/>
      <c r="K16" s="237"/>
      <c r="M16" s="234" t="s">
        <v>1983</v>
      </c>
      <c r="N16" s="236"/>
      <c r="O16" s="234" t="s">
        <v>1984</v>
      </c>
      <c r="P16" s="92"/>
      <c r="Q16" s="237"/>
      <c r="R16" s="237"/>
      <c r="T16" s="234" t="s">
        <v>1983</v>
      </c>
      <c r="U16" s="236"/>
      <c r="V16" s="234" t="s">
        <v>1984</v>
      </c>
      <c r="W16" s="92"/>
      <c r="X16" s="237"/>
      <c r="Y16" s="237"/>
      <c r="AA16" s="234" t="s">
        <v>1983</v>
      </c>
      <c r="AB16" s="236"/>
      <c r="AC16" s="234" t="s">
        <v>1984</v>
      </c>
      <c r="AD16" s="92"/>
      <c r="AE16" s="237"/>
      <c r="AF16" s="237"/>
      <c r="AH16" s="234" t="s">
        <v>1983</v>
      </c>
      <c r="AI16" s="236"/>
      <c r="AJ16" s="234" t="s">
        <v>1984</v>
      </c>
      <c r="AK16" s="92"/>
      <c r="AL16" s="237"/>
      <c r="AM16" s="237"/>
      <c r="AO16" s="234" t="s">
        <v>1983</v>
      </c>
      <c r="AP16" s="236"/>
      <c r="AQ16" s="234" t="s">
        <v>1984</v>
      </c>
      <c r="AR16" s="92"/>
      <c r="AS16" s="237"/>
      <c r="AT16" s="237"/>
      <c r="AV16" s="234" t="s">
        <v>1983</v>
      </c>
      <c r="AW16" s="236"/>
      <c r="AX16" s="234" t="s">
        <v>1984</v>
      </c>
      <c r="AY16" s="92"/>
      <c r="AZ16" s="237"/>
      <c r="BA16" s="237"/>
      <c r="BC16" s="234" t="s">
        <v>1983</v>
      </c>
      <c r="BD16" s="236"/>
      <c r="BE16" s="234" t="s">
        <v>1984</v>
      </c>
      <c r="BF16" s="92"/>
      <c r="BG16" s="237"/>
      <c r="BH16" s="237"/>
      <c r="BJ16" s="234" t="s">
        <v>1983</v>
      </c>
      <c r="BK16" s="236"/>
      <c r="BL16" s="234" t="s">
        <v>1984</v>
      </c>
      <c r="BM16" s="92"/>
      <c r="BN16" s="237"/>
      <c r="BO16" s="237"/>
      <c r="BQ16" s="234" t="s">
        <v>1983</v>
      </c>
      <c r="BR16" s="236"/>
      <c r="BS16" s="234" t="s">
        <v>1984</v>
      </c>
      <c r="BT16" s="92"/>
      <c r="BU16" s="237"/>
      <c r="BV16" s="237"/>
      <c r="BW16" s="210"/>
    </row>
    <row r="17" spans="1:75" ht="15" customHeight="1">
      <c r="C17" s="104"/>
      <c r="E17" s="92"/>
      <c r="F17" s="369"/>
      <c r="G17" s="371"/>
      <c r="H17" s="369"/>
      <c r="I17" s="371"/>
      <c r="J17" s="237"/>
      <c r="K17" s="92"/>
      <c r="M17" s="369"/>
      <c r="N17" s="371"/>
      <c r="O17" s="369"/>
      <c r="P17" s="371"/>
      <c r="Q17" s="237"/>
      <c r="R17" s="92"/>
      <c r="T17" s="369"/>
      <c r="U17" s="371"/>
      <c r="V17" s="369"/>
      <c r="W17" s="371"/>
      <c r="X17" s="237"/>
      <c r="Y17" s="92"/>
      <c r="AA17" s="369"/>
      <c r="AB17" s="371"/>
      <c r="AC17" s="369"/>
      <c r="AD17" s="371"/>
      <c r="AE17" s="237"/>
      <c r="AF17" s="92"/>
      <c r="AH17" s="369"/>
      <c r="AI17" s="371"/>
      <c r="AJ17" s="369"/>
      <c r="AK17" s="371"/>
      <c r="AL17" s="237"/>
      <c r="AM17" s="92"/>
      <c r="AO17" s="369"/>
      <c r="AP17" s="371"/>
      <c r="AQ17" s="369"/>
      <c r="AR17" s="371"/>
      <c r="AS17" s="237"/>
      <c r="AT17" s="92"/>
      <c r="AV17" s="369"/>
      <c r="AW17" s="371"/>
      <c r="AX17" s="369"/>
      <c r="AY17" s="371"/>
      <c r="AZ17" s="237"/>
      <c r="BA17" s="92"/>
      <c r="BC17" s="369"/>
      <c r="BD17" s="371"/>
      <c r="BE17" s="369"/>
      <c r="BF17" s="371"/>
      <c r="BG17" s="237"/>
      <c r="BH17" s="92"/>
      <c r="BJ17" s="369"/>
      <c r="BK17" s="371"/>
      <c r="BL17" s="369"/>
      <c r="BM17" s="371"/>
      <c r="BN17" s="237"/>
      <c r="BO17" s="92"/>
      <c r="BQ17" s="369"/>
      <c r="BR17" s="371"/>
      <c r="BS17" s="369"/>
      <c r="BT17" s="371"/>
      <c r="BU17" s="237"/>
      <c r="BV17" s="92"/>
      <c r="BW17" s="210"/>
    </row>
    <row r="18" spans="1:75" ht="19.5" customHeight="1">
      <c r="C18" s="222" t="s">
        <v>646</v>
      </c>
      <c r="E18" s="92"/>
      <c r="F18" s="125"/>
      <c r="G18" s="238"/>
      <c r="H18" s="92"/>
      <c r="I18" s="237"/>
      <c r="J18" s="237"/>
      <c r="K18" s="92"/>
      <c r="M18" s="125"/>
      <c r="N18" s="238"/>
      <c r="O18" s="92"/>
      <c r="P18" s="237"/>
      <c r="Q18" s="237"/>
      <c r="R18" s="92"/>
      <c r="T18" s="125"/>
      <c r="U18" s="238"/>
      <c r="V18" s="92"/>
      <c r="W18" s="237"/>
      <c r="X18" s="237"/>
      <c r="Y18" s="92"/>
      <c r="AA18" s="125"/>
      <c r="AB18" s="238"/>
      <c r="AC18" s="92"/>
      <c r="AD18" s="237"/>
      <c r="AE18" s="237"/>
      <c r="AF18" s="92"/>
      <c r="AH18" s="125"/>
      <c r="AI18" s="238"/>
      <c r="AJ18" s="92"/>
      <c r="AK18" s="237"/>
      <c r="AL18" s="237"/>
      <c r="AM18" s="92">
        <v>-105.6789</v>
      </c>
      <c r="AO18" s="125"/>
      <c r="AP18" s="238"/>
      <c r="AQ18" s="92"/>
      <c r="AR18" s="237"/>
      <c r="AS18" s="237"/>
      <c r="AT18" s="92"/>
      <c r="AV18" s="125"/>
      <c r="AW18" s="238"/>
      <c r="AX18" s="92"/>
      <c r="AY18" s="237" t="s">
        <v>3445</v>
      </c>
      <c r="AZ18" s="237"/>
      <c r="BA18" s="92"/>
      <c r="BC18" s="125"/>
      <c r="BD18" s="238"/>
      <c r="BE18" s="92"/>
      <c r="BF18" s="237"/>
      <c r="BG18" s="237"/>
      <c r="BH18" s="92"/>
      <c r="BJ18" s="125"/>
      <c r="BK18" s="238"/>
      <c r="BL18" s="92"/>
      <c r="BM18" s="237"/>
      <c r="BN18" s="237"/>
      <c r="BO18" s="92"/>
      <c r="BQ18" s="125"/>
      <c r="BR18" s="238"/>
      <c r="BS18" s="92"/>
      <c r="BT18" s="237"/>
      <c r="BU18" s="237"/>
      <c r="BV18" s="92"/>
      <c r="BW18" s="210"/>
    </row>
    <row r="19" spans="1:75">
      <c r="B19" s="214"/>
      <c r="C19" s="185" t="s">
        <v>3403</v>
      </c>
      <c r="F19" s="100"/>
      <c r="G19" s="127" t="s">
        <v>3129</v>
      </c>
      <c r="H19" s="239"/>
      <c r="I19" s="239"/>
      <c r="J19" s="239"/>
      <c r="K19" s="239"/>
      <c r="L19" s="239"/>
      <c r="M19" s="100"/>
      <c r="N19" s="127" t="s">
        <v>3129</v>
      </c>
      <c r="O19" s="239"/>
      <c r="P19" s="239"/>
      <c r="Q19" s="239"/>
      <c r="R19" s="239"/>
      <c r="S19" s="239"/>
      <c r="T19" s="100"/>
      <c r="U19" s="127" t="s">
        <v>3129</v>
      </c>
      <c r="V19" s="239"/>
      <c r="W19" s="239"/>
      <c r="X19" s="239"/>
      <c r="Y19" s="239"/>
      <c r="Z19" s="239"/>
      <c r="AA19" s="100"/>
      <c r="AB19" s="127" t="s">
        <v>3129</v>
      </c>
      <c r="AC19" s="239"/>
      <c r="AD19" s="239"/>
      <c r="AE19" s="239"/>
      <c r="AF19" s="239"/>
      <c r="AG19" s="239"/>
      <c r="AH19" s="100"/>
      <c r="AI19" s="127" t="s">
        <v>3129</v>
      </c>
      <c r="AJ19" s="239"/>
      <c r="AK19" s="239"/>
      <c r="AL19" s="239"/>
      <c r="AM19" s="239"/>
      <c r="AN19" s="239"/>
      <c r="AO19" s="100"/>
      <c r="AP19" s="127" t="s">
        <v>3129</v>
      </c>
      <c r="AQ19" s="239"/>
      <c r="AR19" s="239"/>
      <c r="AS19" s="239"/>
      <c r="AT19" s="239"/>
      <c r="AU19" s="239"/>
      <c r="AV19" s="100"/>
      <c r="AW19" s="127" t="s">
        <v>3129</v>
      </c>
      <c r="AX19" s="239"/>
      <c r="AY19" s="239"/>
      <c r="AZ19" s="239"/>
      <c r="BA19" s="239"/>
      <c r="BB19" s="239"/>
      <c r="BC19" s="100"/>
      <c r="BD19" s="127" t="s">
        <v>3129</v>
      </c>
      <c r="BE19" s="239"/>
      <c r="BF19" s="239"/>
      <c r="BG19" s="239"/>
      <c r="BH19" s="239"/>
      <c r="BI19" s="239"/>
      <c r="BJ19" s="100"/>
      <c r="BK19" s="127" t="s">
        <v>3129</v>
      </c>
      <c r="BL19" s="239"/>
      <c r="BM19" s="239"/>
      <c r="BN19" s="239"/>
      <c r="BO19" s="239"/>
      <c r="BP19" s="239"/>
      <c r="BQ19" s="100"/>
      <c r="BR19" s="127" t="s">
        <v>3129</v>
      </c>
      <c r="BS19" s="239"/>
      <c r="BT19" s="239"/>
      <c r="BU19" s="239"/>
      <c r="BV19" s="239"/>
      <c r="BW19" s="214"/>
    </row>
    <row r="20" spans="1:75">
      <c r="B20" s="214"/>
      <c r="C20" s="185" t="s">
        <v>3404</v>
      </c>
      <c r="F20" s="100"/>
      <c r="G20" s="127" t="s">
        <v>3129</v>
      </c>
      <c r="H20" s="237"/>
      <c r="I20" s="92"/>
      <c r="J20" s="92"/>
      <c r="K20" s="92"/>
      <c r="M20" s="100"/>
      <c r="N20" s="127" t="s">
        <v>3129</v>
      </c>
      <c r="O20" s="237"/>
      <c r="P20" s="92"/>
      <c r="Q20" s="92"/>
      <c r="R20" s="92"/>
      <c r="T20" s="100"/>
      <c r="U20" s="127" t="s">
        <v>3129</v>
      </c>
      <c r="V20" s="237"/>
      <c r="W20" s="92"/>
      <c r="X20" s="92"/>
      <c r="Y20" s="92"/>
      <c r="AA20" s="100"/>
      <c r="AB20" s="127" t="s">
        <v>3129</v>
      </c>
      <c r="AC20" s="237"/>
      <c r="AD20" s="92"/>
      <c r="AE20" s="92"/>
      <c r="AF20" s="92"/>
      <c r="AH20" s="100"/>
      <c r="AI20" s="127" t="s">
        <v>3129</v>
      </c>
      <c r="AJ20" s="237"/>
      <c r="AK20" s="92"/>
      <c r="AL20" s="92"/>
      <c r="AM20" s="92"/>
      <c r="AO20" s="100"/>
      <c r="AP20" s="127" t="s">
        <v>3129</v>
      </c>
      <c r="AQ20" s="237"/>
      <c r="AR20" s="92"/>
      <c r="AS20" s="92"/>
      <c r="AT20" s="92"/>
      <c r="AV20" s="100"/>
      <c r="AW20" s="127" t="s">
        <v>3129</v>
      </c>
      <c r="AX20" s="237"/>
      <c r="AY20" s="92"/>
      <c r="AZ20" s="92"/>
      <c r="BA20" s="92"/>
      <c r="BC20" s="100"/>
      <c r="BD20" s="127" t="s">
        <v>3129</v>
      </c>
      <c r="BE20" s="237"/>
      <c r="BF20" s="92"/>
      <c r="BG20" s="92"/>
      <c r="BH20" s="92"/>
      <c r="BJ20" s="100"/>
      <c r="BK20" s="127" t="s">
        <v>3129</v>
      </c>
      <c r="BL20" s="237"/>
      <c r="BM20" s="92"/>
      <c r="BN20" s="92"/>
      <c r="BO20" s="92"/>
      <c r="BQ20" s="100"/>
      <c r="BR20" s="127" t="s">
        <v>3129</v>
      </c>
      <c r="BS20" s="237"/>
      <c r="BT20" s="92"/>
      <c r="BU20" s="92"/>
      <c r="BV20" s="92"/>
      <c r="BW20" s="210"/>
    </row>
    <row r="21" spans="1:75" ht="12.75" customHeight="1">
      <c r="C21" s="96"/>
      <c r="E21" s="92"/>
      <c r="F21" s="125"/>
      <c r="G21" s="92"/>
      <c r="H21" s="92"/>
      <c r="I21" s="237"/>
      <c r="J21" s="237"/>
      <c r="K21" s="92"/>
      <c r="M21" s="125"/>
      <c r="N21" s="92"/>
      <c r="O21" s="92"/>
      <c r="P21" s="237"/>
      <c r="Q21" s="237"/>
      <c r="R21" s="92"/>
      <c r="T21" s="125"/>
      <c r="U21" s="92"/>
      <c r="V21" s="92"/>
      <c r="W21" s="237"/>
      <c r="X21" s="237"/>
      <c r="Y21" s="92"/>
      <c r="AA21" s="125"/>
      <c r="AB21" s="92"/>
      <c r="AC21" s="92"/>
      <c r="AD21" s="237"/>
      <c r="AE21" s="237"/>
      <c r="AF21" s="92"/>
      <c r="AH21" s="125"/>
      <c r="AI21" s="92"/>
      <c r="AJ21" s="92"/>
      <c r="AK21" s="237"/>
      <c r="AL21" s="237"/>
      <c r="AM21" s="92"/>
      <c r="AO21" s="125"/>
      <c r="AP21" s="92"/>
      <c r="AQ21" s="92"/>
      <c r="AR21" s="237"/>
      <c r="AS21" s="237"/>
      <c r="AT21" s="92"/>
      <c r="AV21" s="125"/>
      <c r="AW21" s="92"/>
      <c r="AX21" s="92"/>
      <c r="AY21" s="237"/>
      <c r="AZ21" s="237"/>
      <c r="BA21" s="92"/>
      <c r="BC21" s="125"/>
      <c r="BD21" s="92"/>
      <c r="BE21" s="92"/>
      <c r="BF21" s="237"/>
      <c r="BG21" s="237"/>
      <c r="BH21" s="92"/>
      <c r="BJ21" s="125"/>
      <c r="BK21" s="92"/>
      <c r="BL21" s="92"/>
      <c r="BM21" s="237"/>
      <c r="BN21" s="237"/>
      <c r="BO21" s="92"/>
      <c r="BQ21" s="125"/>
      <c r="BR21" s="92"/>
      <c r="BS21" s="92"/>
      <c r="BT21" s="237"/>
      <c r="BU21" s="237"/>
      <c r="BV21" s="92"/>
      <c r="BW21" s="210"/>
    </row>
    <row r="22" spans="1:75" ht="17.25" customHeight="1">
      <c r="C22" s="222" t="s">
        <v>346</v>
      </c>
      <c r="E22" s="92"/>
      <c r="F22" s="125"/>
      <c r="G22" s="238"/>
      <c r="H22" s="92"/>
      <c r="I22" s="237"/>
      <c r="J22" s="237"/>
      <c r="K22" s="92"/>
      <c r="M22" s="125"/>
      <c r="N22" s="238"/>
      <c r="O22" s="92"/>
      <c r="P22" s="237"/>
      <c r="Q22" s="237"/>
      <c r="R22" s="92"/>
      <c r="T22" s="125"/>
      <c r="U22" s="238"/>
      <c r="V22" s="92"/>
      <c r="W22" s="237"/>
      <c r="X22" s="237"/>
      <c r="Y22" s="92"/>
      <c r="AA22" s="125"/>
      <c r="AB22" s="238"/>
      <c r="AC22" s="92"/>
      <c r="AD22" s="237"/>
      <c r="AE22" s="237"/>
      <c r="AF22" s="92"/>
      <c r="AH22" s="125"/>
      <c r="AI22" s="238"/>
      <c r="AJ22" s="92"/>
      <c r="AK22" s="237"/>
      <c r="AL22" s="237"/>
      <c r="AM22" s="92"/>
      <c r="AO22" s="125"/>
      <c r="AP22" s="238"/>
      <c r="AQ22" s="92"/>
      <c r="AR22" s="237"/>
      <c r="AS22" s="237"/>
      <c r="AT22" s="92"/>
      <c r="AV22" s="125"/>
      <c r="AW22" s="238"/>
      <c r="AX22" s="92"/>
      <c r="AY22" s="237"/>
      <c r="AZ22" s="237"/>
      <c r="BA22" s="92"/>
      <c r="BC22" s="125"/>
      <c r="BD22" s="238"/>
      <c r="BE22" s="92"/>
      <c r="BF22" s="237"/>
      <c r="BG22" s="237"/>
      <c r="BH22" s="92"/>
      <c r="BJ22" s="125"/>
      <c r="BK22" s="238"/>
      <c r="BL22" s="92"/>
      <c r="BM22" s="237"/>
      <c r="BN22" s="237"/>
      <c r="BO22" s="92"/>
      <c r="BQ22" s="125"/>
      <c r="BR22" s="238"/>
      <c r="BS22" s="92"/>
      <c r="BT22" s="237"/>
      <c r="BU22" s="237"/>
      <c r="BV22" s="92"/>
      <c r="BW22" s="210"/>
    </row>
    <row r="23" spans="1:75" ht="15" customHeight="1">
      <c r="C23" s="229" t="s">
        <v>346</v>
      </c>
      <c r="E23" s="92"/>
      <c r="F23" s="424"/>
      <c r="G23" s="425"/>
      <c r="H23" s="426"/>
      <c r="I23" s="335"/>
      <c r="J23" s="335"/>
      <c r="K23" s="331"/>
      <c r="M23" s="424"/>
      <c r="N23" s="425"/>
      <c r="O23" s="426"/>
      <c r="P23" s="335"/>
      <c r="Q23" s="335"/>
      <c r="R23" s="331"/>
      <c r="T23" s="450"/>
      <c r="U23" s="451"/>
      <c r="V23" s="452"/>
      <c r="W23" s="237"/>
      <c r="X23" s="237"/>
      <c r="Y23" s="92"/>
      <c r="AA23" s="450"/>
      <c r="AB23" s="451"/>
      <c r="AC23" s="452"/>
      <c r="AD23" s="237"/>
      <c r="AE23" s="237"/>
      <c r="AF23" s="92"/>
      <c r="AH23" s="450"/>
      <c r="AI23" s="451"/>
      <c r="AJ23" s="452"/>
      <c r="AK23" s="237"/>
      <c r="AL23" s="237"/>
      <c r="AM23" s="92"/>
      <c r="AO23" s="450"/>
      <c r="AP23" s="451"/>
      <c r="AQ23" s="452"/>
      <c r="AR23" s="237"/>
      <c r="AS23" s="237"/>
      <c r="AT23" s="92"/>
      <c r="AV23" s="450"/>
      <c r="AW23" s="451"/>
      <c r="AX23" s="452"/>
      <c r="AY23" s="237"/>
      <c r="AZ23" s="237"/>
      <c r="BA23" s="92"/>
      <c r="BC23" s="450"/>
      <c r="BD23" s="451"/>
      <c r="BE23" s="452"/>
      <c r="BF23" s="237"/>
      <c r="BG23" s="237"/>
      <c r="BH23" s="92"/>
      <c r="BJ23" s="450"/>
      <c r="BK23" s="451"/>
      <c r="BL23" s="452"/>
      <c r="BM23" s="237"/>
      <c r="BN23" s="237"/>
      <c r="BO23" s="92"/>
      <c r="BQ23" s="450"/>
      <c r="BR23" s="451"/>
      <c r="BS23" s="452"/>
      <c r="BT23" s="237"/>
      <c r="BU23" s="237"/>
      <c r="BV23" s="92"/>
      <c r="BW23" s="210"/>
    </row>
    <row r="24" spans="1:75" ht="15" customHeight="1">
      <c r="C24" s="229" t="s">
        <v>508</v>
      </c>
      <c r="E24" s="92"/>
      <c r="F24" s="433"/>
      <c r="G24" s="433"/>
      <c r="H24" s="119"/>
      <c r="I24" s="335"/>
      <c r="J24" s="335"/>
      <c r="K24" s="331"/>
      <c r="M24" s="433"/>
      <c r="N24" s="433"/>
      <c r="O24" s="119"/>
      <c r="P24" s="335"/>
      <c r="Q24" s="335"/>
      <c r="R24" s="331"/>
      <c r="T24" s="440"/>
      <c r="U24" s="440"/>
      <c r="V24" s="336"/>
      <c r="W24" s="237"/>
      <c r="X24" s="237"/>
      <c r="Y24" s="92"/>
      <c r="AA24" s="440"/>
      <c r="AB24" s="440"/>
      <c r="AC24" s="336"/>
      <c r="AD24" s="237"/>
      <c r="AE24" s="237"/>
      <c r="AF24" s="92"/>
      <c r="AH24" s="440"/>
      <c r="AI24" s="440"/>
      <c r="AJ24" s="336"/>
      <c r="AK24" s="237"/>
      <c r="AL24" s="237"/>
      <c r="AM24" s="92"/>
      <c r="AO24" s="440"/>
      <c r="AP24" s="440"/>
      <c r="AQ24" s="336"/>
      <c r="AR24" s="237"/>
      <c r="AS24" s="237"/>
      <c r="AT24" s="92"/>
      <c r="AV24" s="440"/>
      <c r="AW24" s="440"/>
      <c r="AX24" s="336"/>
      <c r="AY24" s="237"/>
      <c r="AZ24" s="237"/>
      <c r="BA24" s="92"/>
      <c r="BC24" s="440"/>
      <c r="BD24" s="440"/>
      <c r="BE24" s="336"/>
      <c r="BF24" s="237"/>
      <c r="BG24" s="237"/>
      <c r="BH24" s="92"/>
      <c r="BJ24" s="440"/>
      <c r="BK24" s="440"/>
      <c r="BL24" s="336"/>
      <c r="BM24" s="237"/>
      <c r="BN24" s="237"/>
      <c r="BO24" s="92"/>
      <c r="BQ24" s="440"/>
      <c r="BR24" s="440"/>
      <c r="BS24" s="336"/>
      <c r="BT24" s="237"/>
      <c r="BU24" s="237"/>
      <c r="BV24" s="92"/>
      <c r="BW24" s="210"/>
    </row>
    <row r="25" spans="1:75" ht="15" customHeight="1">
      <c r="C25" s="229" t="s">
        <v>656</v>
      </c>
      <c r="E25" s="92"/>
      <c r="F25" s="433"/>
      <c r="G25" s="447"/>
      <c r="H25" s="119"/>
      <c r="I25" s="335"/>
      <c r="J25" s="335"/>
      <c r="K25" s="331"/>
      <c r="M25" s="433"/>
      <c r="N25" s="447"/>
      <c r="O25" s="119"/>
      <c r="P25" s="335"/>
      <c r="Q25" s="335"/>
      <c r="R25" s="331"/>
      <c r="T25" s="440"/>
      <c r="U25" s="441"/>
      <c r="V25" s="336"/>
      <c r="W25" s="237"/>
      <c r="X25" s="237"/>
      <c r="Y25" s="92"/>
      <c r="AA25" s="440"/>
      <c r="AB25" s="441"/>
      <c r="AC25" s="336"/>
      <c r="AD25" s="237"/>
      <c r="AE25" s="237"/>
      <c r="AF25" s="92"/>
      <c r="AH25" s="440"/>
      <c r="AI25" s="441"/>
      <c r="AJ25" s="336"/>
      <c r="AK25" s="237"/>
      <c r="AL25" s="237"/>
      <c r="AM25" s="92"/>
      <c r="AO25" s="440"/>
      <c r="AP25" s="441"/>
      <c r="AQ25" s="336"/>
      <c r="AR25" s="237"/>
      <c r="AS25" s="237"/>
      <c r="AT25" s="92"/>
      <c r="AV25" s="440"/>
      <c r="AW25" s="441"/>
      <c r="AX25" s="336"/>
      <c r="AY25" s="237"/>
      <c r="AZ25" s="237"/>
      <c r="BA25" s="92"/>
      <c r="BC25" s="440"/>
      <c r="BD25" s="441"/>
      <c r="BE25" s="336"/>
      <c r="BF25" s="237"/>
      <c r="BG25" s="237"/>
      <c r="BH25" s="92"/>
      <c r="BJ25" s="440"/>
      <c r="BK25" s="441"/>
      <c r="BL25" s="336"/>
      <c r="BM25" s="237"/>
      <c r="BN25" s="237"/>
      <c r="BO25" s="92"/>
      <c r="BQ25" s="440"/>
      <c r="BR25" s="441"/>
      <c r="BS25" s="336"/>
      <c r="BT25" s="237"/>
      <c r="BU25" s="237"/>
      <c r="BV25" s="92"/>
      <c r="BW25" s="210"/>
    </row>
    <row r="26" spans="1:75" ht="15" customHeight="1">
      <c r="C26" s="229" t="s">
        <v>3419</v>
      </c>
      <c r="E26" s="92"/>
      <c r="F26" s="427"/>
      <c r="G26" s="428"/>
      <c r="H26" s="428"/>
      <c r="I26" s="428"/>
      <c r="J26" s="428"/>
      <c r="K26" s="429"/>
      <c r="M26" s="427"/>
      <c r="N26" s="428"/>
      <c r="O26" s="428"/>
      <c r="P26" s="428"/>
      <c r="Q26" s="428"/>
      <c r="R26" s="429"/>
      <c r="T26" s="427"/>
      <c r="U26" s="428"/>
      <c r="V26" s="428"/>
      <c r="W26" s="428"/>
      <c r="X26" s="428"/>
      <c r="Y26" s="429"/>
      <c r="AA26" s="427"/>
      <c r="AB26" s="428"/>
      <c r="AC26" s="428"/>
      <c r="AD26" s="428"/>
      <c r="AE26" s="428"/>
      <c r="AF26" s="429"/>
      <c r="AH26" s="427"/>
      <c r="AI26" s="428"/>
      <c r="AJ26" s="428"/>
      <c r="AK26" s="428"/>
      <c r="AL26" s="428"/>
      <c r="AM26" s="429"/>
      <c r="AO26" s="427"/>
      <c r="AP26" s="428"/>
      <c r="AQ26" s="428"/>
      <c r="AR26" s="428"/>
      <c r="AS26" s="428"/>
      <c r="AT26" s="429"/>
      <c r="AV26" s="427"/>
      <c r="AW26" s="428"/>
      <c r="AX26" s="428"/>
      <c r="AY26" s="428"/>
      <c r="AZ26" s="428"/>
      <c r="BA26" s="429"/>
      <c r="BC26" s="427"/>
      <c r="BD26" s="428"/>
      <c r="BE26" s="428"/>
      <c r="BF26" s="428"/>
      <c r="BG26" s="428"/>
      <c r="BH26" s="429"/>
      <c r="BJ26" s="427"/>
      <c r="BK26" s="428"/>
      <c r="BL26" s="428"/>
      <c r="BM26" s="428"/>
      <c r="BN26" s="428"/>
      <c r="BO26" s="429"/>
      <c r="BQ26" s="427"/>
      <c r="BR26" s="428"/>
      <c r="BS26" s="428"/>
      <c r="BT26" s="428"/>
      <c r="BU26" s="428"/>
      <c r="BV26" s="429"/>
      <c r="BW26" s="210"/>
    </row>
    <row r="27" spans="1:75" ht="12.75" customHeight="1">
      <c r="C27" s="96"/>
      <c r="E27" s="92"/>
      <c r="F27" s="430"/>
      <c r="G27" s="431"/>
      <c r="H27" s="431"/>
      <c r="I27" s="431"/>
      <c r="J27" s="431"/>
      <c r="K27" s="432"/>
      <c r="M27" s="430"/>
      <c r="N27" s="431"/>
      <c r="O27" s="431"/>
      <c r="P27" s="431"/>
      <c r="Q27" s="431"/>
      <c r="R27" s="432"/>
      <c r="T27" s="430"/>
      <c r="U27" s="431"/>
      <c r="V27" s="431"/>
      <c r="W27" s="431"/>
      <c r="X27" s="431"/>
      <c r="Y27" s="432"/>
      <c r="AA27" s="430"/>
      <c r="AB27" s="431"/>
      <c r="AC27" s="431"/>
      <c r="AD27" s="431"/>
      <c r="AE27" s="431"/>
      <c r="AF27" s="432"/>
      <c r="AH27" s="430"/>
      <c r="AI27" s="431"/>
      <c r="AJ27" s="431"/>
      <c r="AK27" s="431"/>
      <c r="AL27" s="431"/>
      <c r="AM27" s="432"/>
      <c r="AO27" s="430"/>
      <c r="AP27" s="431"/>
      <c r="AQ27" s="431"/>
      <c r="AR27" s="431"/>
      <c r="AS27" s="431"/>
      <c r="AT27" s="432"/>
      <c r="AV27" s="430"/>
      <c r="AW27" s="431"/>
      <c r="AX27" s="431"/>
      <c r="AY27" s="431"/>
      <c r="AZ27" s="431"/>
      <c r="BA27" s="432"/>
      <c r="BC27" s="430"/>
      <c r="BD27" s="431"/>
      <c r="BE27" s="431"/>
      <c r="BF27" s="431"/>
      <c r="BG27" s="431"/>
      <c r="BH27" s="432"/>
      <c r="BJ27" s="430"/>
      <c r="BK27" s="431"/>
      <c r="BL27" s="431"/>
      <c r="BM27" s="431"/>
      <c r="BN27" s="431"/>
      <c r="BO27" s="432"/>
      <c r="BQ27" s="430"/>
      <c r="BR27" s="431"/>
      <c r="BS27" s="431"/>
      <c r="BT27" s="431"/>
      <c r="BU27" s="431"/>
      <c r="BV27" s="432"/>
      <c r="BW27" s="210"/>
    </row>
    <row r="28" spans="1:75" s="218" customFormat="1" ht="8.25" customHeight="1">
      <c r="A28" s="209"/>
      <c r="B28" s="210"/>
      <c r="C28" s="222"/>
      <c r="D28" s="209"/>
      <c r="E28" s="92"/>
      <c r="F28" s="125"/>
      <c r="G28" s="92"/>
      <c r="H28" s="92"/>
      <c r="I28" s="237"/>
      <c r="J28" s="237"/>
      <c r="K28" s="92"/>
      <c r="L28" s="92"/>
      <c r="M28" s="125"/>
      <c r="N28" s="92"/>
      <c r="O28" s="92"/>
      <c r="P28" s="237"/>
      <c r="Q28" s="237"/>
      <c r="R28" s="92"/>
      <c r="S28" s="92"/>
      <c r="T28" s="125"/>
      <c r="U28" s="92"/>
      <c r="V28" s="92"/>
      <c r="W28" s="237"/>
      <c r="X28" s="237"/>
      <c r="Y28" s="92"/>
      <c r="Z28" s="92"/>
      <c r="AA28" s="125"/>
      <c r="AB28" s="92"/>
      <c r="AC28" s="92"/>
      <c r="AD28" s="237"/>
      <c r="AE28" s="237"/>
      <c r="AF28" s="92"/>
      <c r="AG28" s="92"/>
      <c r="AH28" s="125"/>
      <c r="AI28" s="92"/>
      <c r="AJ28" s="92"/>
      <c r="AK28" s="237"/>
      <c r="AL28" s="237"/>
      <c r="AM28" s="92"/>
      <c r="AN28" s="92"/>
      <c r="AO28" s="125"/>
      <c r="AP28" s="92"/>
      <c r="AQ28" s="92"/>
      <c r="AR28" s="237"/>
      <c r="AS28" s="237"/>
      <c r="AT28" s="92"/>
      <c r="AU28" s="92"/>
      <c r="AV28" s="125"/>
      <c r="AW28" s="92"/>
      <c r="AX28" s="92"/>
      <c r="AY28" s="237"/>
      <c r="AZ28" s="237"/>
      <c r="BA28" s="92"/>
      <c r="BB28" s="92"/>
      <c r="BC28" s="125"/>
      <c r="BD28" s="92"/>
      <c r="BE28" s="92"/>
      <c r="BF28" s="237"/>
      <c r="BG28" s="237"/>
      <c r="BH28" s="92"/>
      <c r="BI28" s="92"/>
      <c r="BJ28" s="125"/>
      <c r="BK28" s="92"/>
      <c r="BL28" s="92"/>
      <c r="BM28" s="237"/>
      <c r="BN28" s="237"/>
      <c r="BO28" s="92"/>
      <c r="BP28" s="92"/>
      <c r="BQ28" s="125"/>
      <c r="BR28" s="92"/>
      <c r="BS28" s="92"/>
      <c r="BT28" s="237"/>
      <c r="BU28" s="237"/>
      <c r="BV28" s="92"/>
      <c r="BW28" s="217"/>
    </row>
    <row r="29" spans="1:75" s="218" customFormat="1" ht="19.5" customHeight="1">
      <c r="B29" s="217"/>
      <c r="C29" s="222"/>
      <c r="E29" s="92"/>
      <c r="F29" s="125"/>
      <c r="G29" s="340" t="s">
        <v>3470</v>
      </c>
      <c r="H29" s="92"/>
      <c r="I29" s="237"/>
      <c r="J29" s="237"/>
      <c r="K29" s="92"/>
      <c r="L29" s="92"/>
      <c r="M29" s="125"/>
      <c r="N29" s="340" t="s">
        <v>3470</v>
      </c>
      <c r="O29" s="92"/>
      <c r="P29" s="237"/>
      <c r="Q29" s="237"/>
      <c r="R29" s="92"/>
      <c r="S29" s="92"/>
      <c r="T29" s="125"/>
      <c r="U29" s="340" t="s">
        <v>3470</v>
      </c>
      <c r="V29" s="92"/>
      <c r="W29" s="237"/>
      <c r="X29" s="237"/>
      <c r="Y29" s="92"/>
      <c r="Z29" s="92"/>
      <c r="AA29" s="125"/>
      <c r="AB29" s="340" t="s">
        <v>3470</v>
      </c>
      <c r="AC29" s="92"/>
      <c r="AD29" s="237"/>
      <c r="AE29" s="237"/>
      <c r="AF29" s="92"/>
      <c r="AG29" s="92"/>
      <c r="AH29" s="125"/>
      <c r="AI29" s="340" t="s">
        <v>3470</v>
      </c>
      <c r="AJ29" s="92"/>
      <c r="AK29" s="237"/>
      <c r="AL29" s="237"/>
      <c r="AM29" s="92"/>
      <c r="AN29" s="92"/>
      <c r="AO29" s="125"/>
      <c r="AP29" s="340" t="s">
        <v>3470</v>
      </c>
      <c r="AQ29" s="92"/>
      <c r="AR29" s="237"/>
      <c r="AS29" s="237"/>
      <c r="AT29" s="92"/>
      <c r="AU29" s="92"/>
      <c r="AV29" s="125"/>
      <c r="AW29" s="340" t="s">
        <v>3470</v>
      </c>
      <c r="AX29" s="92"/>
      <c r="AY29" s="237"/>
      <c r="AZ29" s="237"/>
      <c r="BA29" s="92"/>
      <c r="BB29" s="92"/>
      <c r="BC29" s="125"/>
      <c r="BD29" s="340" t="s">
        <v>3470</v>
      </c>
      <c r="BE29" s="92"/>
      <c r="BF29" s="237"/>
      <c r="BG29" s="237"/>
      <c r="BH29" s="92"/>
      <c r="BI29" s="92"/>
      <c r="BJ29" s="125"/>
      <c r="BK29" s="340" t="s">
        <v>3470</v>
      </c>
      <c r="BL29" s="92"/>
      <c r="BM29" s="237"/>
      <c r="BN29" s="237"/>
      <c r="BO29" s="92"/>
      <c r="BP29" s="92"/>
      <c r="BQ29" s="125"/>
      <c r="BR29" s="340" t="s">
        <v>3470</v>
      </c>
      <c r="BS29" s="92"/>
      <c r="BT29" s="237"/>
      <c r="BU29" s="237"/>
      <c r="BV29" s="92"/>
      <c r="BW29" s="217"/>
    </row>
    <row r="30" spans="1:75" s="242" customFormat="1" ht="15" customHeight="1">
      <c r="B30" s="343"/>
      <c r="C30" s="228"/>
      <c r="E30" s="228"/>
      <c r="F30" s="246" t="s">
        <v>647</v>
      </c>
      <c r="G30" s="248" t="s">
        <v>296</v>
      </c>
      <c r="H30" s="248" t="s">
        <v>296</v>
      </c>
      <c r="I30" s="228" t="s">
        <v>298</v>
      </c>
      <c r="J30" s="228" t="s">
        <v>298</v>
      </c>
      <c r="K30" s="249"/>
      <c r="L30" s="249"/>
      <c r="M30" s="246" t="s">
        <v>647</v>
      </c>
      <c r="N30" s="248" t="s">
        <v>296</v>
      </c>
      <c r="O30" s="248" t="s">
        <v>296</v>
      </c>
      <c r="P30" s="228" t="s">
        <v>298</v>
      </c>
      <c r="Q30" s="228" t="s">
        <v>298</v>
      </c>
      <c r="R30" s="249"/>
      <c r="S30" s="249"/>
      <c r="T30" s="246" t="s">
        <v>647</v>
      </c>
      <c r="U30" s="248" t="s">
        <v>296</v>
      </c>
      <c r="V30" s="248" t="s">
        <v>296</v>
      </c>
      <c r="W30" s="228" t="s">
        <v>298</v>
      </c>
      <c r="X30" s="228" t="s">
        <v>298</v>
      </c>
      <c r="Y30" s="249"/>
      <c r="Z30" s="249"/>
      <c r="AA30" s="246" t="s">
        <v>647</v>
      </c>
      <c r="AB30" s="248" t="s">
        <v>296</v>
      </c>
      <c r="AC30" s="248" t="s">
        <v>296</v>
      </c>
      <c r="AD30" s="228" t="s">
        <v>298</v>
      </c>
      <c r="AE30" s="228" t="s">
        <v>298</v>
      </c>
      <c r="AF30" s="249"/>
      <c r="AG30" s="249"/>
      <c r="AH30" s="246" t="s">
        <v>647</v>
      </c>
      <c r="AI30" s="248" t="s">
        <v>296</v>
      </c>
      <c r="AJ30" s="248" t="s">
        <v>296</v>
      </c>
      <c r="AK30" s="228" t="s">
        <v>298</v>
      </c>
      <c r="AL30" s="228" t="s">
        <v>298</v>
      </c>
      <c r="AM30" s="249"/>
      <c r="AN30" s="249"/>
      <c r="AO30" s="246" t="s">
        <v>647</v>
      </c>
      <c r="AP30" s="248" t="s">
        <v>296</v>
      </c>
      <c r="AQ30" s="248" t="s">
        <v>296</v>
      </c>
      <c r="AR30" s="228" t="s">
        <v>298</v>
      </c>
      <c r="AS30" s="228" t="s">
        <v>298</v>
      </c>
      <c r="AT30" s="249"/>
      <c r="AU30" s="249"/>
      <c r="AV30" s="246" t="s">
        <v>647</v>
      </c>
      <c r="AW30" s="248" t="s">
        <v>296</v>
      </c>
      <c r="AX30" s="248" t="s">
        <v>296</v>
      </c>
      <c r="AY30" s="228" t="s">
        <v>298</v>
      </c>
      <c r="AZ30" s="228" t="s">
        <v>298</v>
      </c>
      <c r="BA30" s="249"/>
      <c r="BB30" s="249"/>
      <c r="BC30" s="246" t="s">
        <v>647</v>
      </c>
      <c r="BD30" s="248" t="s">
        <v>296</v>
      </c>
      <c r="BE30" s="248" t="s">
        <v>296</v>
      </c>
      <c r="BF30" s="228" t="s">
        <v>298</v>
      </c>
      <c r="BG30" s="228" t="s">
        <v>298</v>
      </c>
      <c r="BH30" s="249"/>
      <c r="BI30" s="249"/>
      <c r="BJ30" s="246" t="s">
        <v>647</v>
      </c>
      <c r="BK30" s="248" t="s">
        <v>296</v>
      </c>
      <c r="BL30" s="248" t="s">
        <v>296</v>
      </c>
      <c r="BM30" s="228" t="s">
        <v>298</v>
      </c>
      <c r="BN30" s="228" t="s">
        <v>298</v>
      </c>
      <c r="BO30" s="249"/>
      <c r="BP30" s="249"/>
      <c r="BQ30" s="246" t="s">
        <v>647</v>
      </c>
      <c r="BR30" s="248" t="s">
        <v>296</v>
      </c>
      <c r="BS30" s="248" t="s">
        <v>296</v>
      </c>
      <c r="BT30" s="228" t="s">
        <v>298</v>
      </c>
      <c r="BU30" s="228" t="s">
        <v>298</v>
      </c>
      <c r="BV30" s="249"/>
      <c r="BW30" s="250"/>
    </row>
    <row r="31" spans="1:75" s="242" customFormat="1" ht="15" customHeight="1">
      <c r="B31" s="343"/>
      <c r="C31" s="93" t="s">
        <v>296</v>
      </c>
      <c r="E31" s="228"/>
      <c r="F31" s="251" t="s">
        <v>304</v>
      </c>
      <c r="G31" s="248" t="s">
        <v>448</v>
      </c>
      <c r="H31" s="248" t="s">
        <v>447</v>
      </c>
      <c r="I31" s="246" t="s">
        <v>448</v>
      </c>
      <c r="J31" s="228" t="s">
        <v>447</v>
      </c>
      <c r="K31" s="244"/>
      <c r="L31" s="244"/>
      <c r="M31" s="251" t="s">
        <v>304</v>
      </c>
      <c r="N31" s="248" t="s">
        <v>448</v>
      </c>
      <c r="O31" s="248" t="s">
        <v>447</v>
      </c>
      <c r="P31" s="246" t="s">
        <v>448</v>
      </c>
      <c r="Q31" s="228" t="s">
        <v>447</v>
      </c>
      <c r="R31" s="244"/>
      <c r="S31" s="244"/>
      <c r="T31" s="251" t="s">
        <v>304</v>
      </c>
      <c r="U31" s="248" t="s">
        <v>448</v>
      </c>
      <c r="V31" s="248" t="s">
        <v>447</v>
      </c>
      <c r="W31" s="246" t="s">
        <v>448</v>
      </c>
      <c r="X31" s="228" t="s">
        <v>447</v>
      </c>
      <c r="Y31" s="244"/>
      <c r="Z31" s="244"/>
      <c r="AA31" s="251" t="s">
        <v>304</v>
      </c>
      <c r="AB31" s="248" t="s">
        <v>448</v>
      </c>
      <c r="AC31" s="248" t="s">
        <v>447</v>
      </c>
      <c r="AD31" s="246" t="s">
        <v>448</v>
      </c>
      <c r="AE31" s="228" t="s">
        <v>447</v>
      </c>
      <c r="AF31" s="244"/>
      <c r="AG31" s="244"/>
      <c r="AH31" s="251" t="s">
        <v>304</v>
      </c>
      <c r="AI31" s="248" t="s">
        <v>448</v>
      </c>
      <c r="AJ31" s="248" t="s">
        <v>447</v>
      </c>
      <c r="AK31" s="246" t="s">
        <v>448</v>
      </c>
      <c r="AL31" s="228" t="s">
        <v>447</v>
      </c>
      <c r="AM31" s="244"/>
      <c r="AN31" s="244"/>
      <c r="AO31" s="251" t="s">
        <v>304</v>
      </c>
      <c r="AP31" s="248" t="s">
        <v>448</v>
      </c>
      <c r="AQ31" s="248" t="s">
        <v>447</v>
      </c>
      <c r="AR31" s="246" t="s">
        <v>448</v>
      </c>
      <c r="AS31" s="228" t="s">
        <v>447</v>
      </c>
      <c r="AT31" s="244"/>
      <c r="AU31" s="244"/>
      <c r="AV31" s="251" t="s">
        <v>304</v>
      </c>
      <c r="AW31" s="248" t="s">
        <v>448</v>
      </c>
      <c r="AX31" s="248" t="s">
        <v>447</v>
      </c>
      <c r="AY31" s="246" t="s">
        <v>448</v>
      </c>
      <c r="AZ31" s="228" t="s">
        <v>447</v>
      </c>
      <c r="BA31" s="244"/>
      <c r="BB31" s="244"/>
      <c r="BC31" s="251" t="s">
        <v>304</v>
      </c>
      <c r="BD31" s="248" t="s">
        <v>448</v>
      </c>
      <c r="BE31" s="248" t="s">
        <v>447</v>
      </c>
      <c r="BF31" s="246" t="s">
        <v>448</v>
      </c>
      <c r="BG31" s="228" t="s">
        <v>447</v>
      </c>
      <c r="BH31" s="244"/>
      <c r="BI31" s="244"/>
      <c r="BJ31" s="251" t="s">
        <v>304</v>
      </c>
      <c r="BK31" s="248" t="s">
        <v>448</v>
      </c>
      <c r="BL31" s="248" t="s">
        <v>447</v>
      </c>
      <c r="BM31" s="246" t="s">
        <v>448</v>
      </c>
      <c r="BN31" s="228" t="s">
        <v>447</v>
      </c>
      <c r="BO31" s="244"/>
      <c r="BP31" s="244"/>
      <c r="BQ31" s="251" t="s">
        <v>304</v>
      </c>
      <c r="BR31" s="248" t="s">
        <v>448</v>
      </c>
      <c r="BS31" s="248" t="s">
        <v>447</v>
      </c>
      <c r="BT31" s="246" t="s">
        <v>448</v>
      </c>
      <c r="BU31" s="228" t="s">
        <v>447</v>
      </c>
      <c r="BV31" s="244"/>
      <c r="BW31" s="252"/>
    </row>
    <row r="32" spans="1:75" s="215" customFormat="1" ht="11.25" hidden="1" customHeight="1">
      <c r="B32" s="216"/>
      <c r="C32" s="341" t="s">
        <v>468</v>
      </c>
      <c r="E32" s="240"/>
      <c r="F32" s="241"/>
      <c r="G32" s="240" t="s">
        <v>469</v>
      </c>
      <c r="H32" s="240" t="s">
        <v>470</v>
      </c>
      <c r="I32" s="240" t="s">
        <v>482</v>
      </c>
      <c r="J32" s="240" t="s">
        <v>481</v>
      </c>
      <c r="K32" s="240"/>
      <c r="L32" s="240"/>
      <c r="M32" s="241"/>
      <c r="N32" s="240" t="s">
        <v>469</v>
      </c>
      <c r="O32" s="240" t="s">
        <v>470</v>
      </c>
      <c r="P32" s="240" t="s">
        <v>482</v>
      </c>
      <c r="Q32" s="240" t="s">
        <v>481</v>
      </c>
      <c r="R32" s="240"/>
      <c r="S32" s="240"/>
      <c r="T32" s="241"/>
      <c r="U32" s="240" t="s">
        <v>469</v>
      </c>
      <c r="V32" s="240" t="s">
        <v>470</v>
      </c>
      <c r="W32" s="240" t="s">
        <v>482</v>
      </c>
      <c r="X32" s="240" t="s">
        <v>481</v>
      </c>
      <c r="Y32" s="240"/>
      <c r="Z32" s="240"/>
      <c r="AA32" s="241"/>
      <c r="AB32" s="240" t="s">
        <v>469</v>
      </c>
      <c r="AC32" s="240" t="s">
        <v>470</v>
      </c>
      <c r="AD32" s="240" t="s">
        <v>482</v>
      </c>
      <c r="AE32" s="240" t="s">
        <v>481</v>
      </c>
      <c r="AF32" s="240"/>
      <c r="AG32" s="240"/>
      <c r="AH32" s="241"/>
      <c r="AI32" s="240" t="s">
        <v>469</v>
      </c>
      <c r="AJ32" s="240" t="s">
        <v>470</v>
      </c>
      <c r="AK32" s="240" t="s">
        <v>482</v>
      </c>
      <c r="AL32" s="240" t="s">
        <v>481</v>
      </c>
      <c r="AM32" s="240"/>
      <c r="AN32" s="240"/>
      <c r="AO32" s="241"/>
      <c r="AP32" s="240" t="s">
        <v>469</v>
      </c>
      <c r="AQ32" s="240" t="s">
        <v>470</v>
      </c>
      <c r="AR32" s="240" t="s">
        <v>482</v>
      </c>
      <c r="AS32" s="240" t="s">
        <v>481</v>
      </c>
      <c r="AT32" s="240"/>
      <c r="AU32" s="240"/>
      <c r="AV32" s="241"/>
      <c r="AW32" s="240" t="s">
        <v>469</v>
      </c>
      <c r="AX32" s="240" t="s">
        <v>470</v>
      </c>
      <c r="AY32" s="240" t="s">
        <v>482</v>
      </c>
      <c r="AZ32" s="240" t="s">
        <v>481</v>
      </c>
      <c r="BA32" s="240"/>
      <c r="BB32" s="240"/>
      <c r="BC32" s="241"/>
      <c r="BD32" s="240" t="s">
        <v>469</v>
      </c>
      <c r="BE32" s="240" t="s">
        <v>470</v>
      </c>
      <c r="BF32" s="240" t="s">
        <v>482</v>
      </c>
      <c r="BG32" s="240" t="s">
        <v>481</v>
      </c>
      <c r="BH32" s="240"/>
      <c r="BI32" s="240"/>
      <c r="BJ32" s="241"/>
      <c r="BK32" s="240" t="s">
        <v>469</v>
      </c>
      <c r="BL32" s="240" t="s">
        <v>470</v>
      </c>
      <c r="BM32" s="240" t="s">
        <v>482</v>
      </c>
      <c r="BN32" s="240" t="s">
        <v>481</v>
      </c>
      <c r="BO32" s="240"/>
      <c r="BP32" s="240"/>
      <c r="BQ32" s="241"/>
      <c r="BR32" s="240" t="s">
        <v>469</v>
      </c>
      <c r="BS32" s="240" t="s">
        <v>470</v>
      </c>
      <c r="BT32" s="240" t="s">
        <v>482</v>
      </c>
      <c r="BU32" s="240" t="s">
        <v>481</v>
      </c>
      <c r="BV32" s="240"/>
      <c r="BW32" s="216"/>
    </row>
    <row r="33" spans="1:75" ht="1.5" hidden="1" customHeight="1">
      <c r="A33" s="210"/>
      <c r="C33" s="92"/>
      <c r="E33" s="92"/>
      <c r="G33" s="92"/>
      <c r="H33" s="92"/>
      <c r="I33" s="92"/>
      <c r="J33" s="92"/>
      <c r="K33" s="92"/>
      <c r="N33" s="92"/>
      <c r="O33" s="92"/>
      <c r="P33" s="92"/>
      <c r="Q33" s="92"/>
      <c r="R33" s="92"/>
      <c r="U33" s="92"/>
      <c r="V33" s="92"/>
      <c r="W33" s="92"/>
      <c r="X33" s="92"/>
      <c r="Y33" s="92"/>
      <c r="AB33" s="92"/>
      <c r="AC33" s="92"/>
      <c r="AD33" s="92"/>
      <c r="AE33" s="92"/>
      <c r="AF33" s="92"/>
      <c r="AI33" s="92"/>
      <c r="AJ33" s="92"/>
      <c r="AK33" s="92"/>
      <c r="AL33" s="92"/>
      <c r="AM33" s="92"/>
      <c r="AP33" s="92"/>
      <c r="AQ33" s="92"/>
      <c r="AR33" s="92"/>
      <c r="AS33" s="92"/>
      <c r="AT33" s="92"/>
      <c r="AW33" s="92"/>
      <c r="AX33" s="92"/>
      <c r="AY33" s="92"/>
      <c r="AZ33" s="92"/>
      <c r="BA33" s="92"/>
      <c r="BD33" s="92"/>
      <c r="BE33" s="92"/>
      <c r="BF33" s="92"/>
      <c r="BG33" s="92"/>
      <c r="BH33" s="92"/>
      <c r="BK33" s="92"/>
      <c r="BL33" s="92"/>
      <c r="BM33" s="92"/>
      <c r="BN33" s="92"/>
      <c r="BO33" s="92"/>
      <c r="BR33" s="92"/>
      <c r="BS33" s="92"/>
      <c r="BT33" s="92"/>
      <c r="BU33" s="92"/>
      <c r="BV33" s="92"/>
      <c r="BW33" s="210"/>
    </row>
    <row r="34" spans="1:75" ht="15" customHeight="1">
      <c r="A34" s="210"/>
      <c r="E34" s="92"/>
      <c r="F34" s="315"/>
      <c r="G34" s="221"/>
      <c r="H34" s="221"/>
      <c r="I34" s="221"/>
      <c r="J34" s="221"/>
      <c r="K34" s="239"/>
      <c r="M34" s="315"/>
      <c r="N34" s="221"/>
      <c r="O34" s="221"/>
      <c r="P34" s="221"/>
      <c r="Q34" s="221"/>
      <c r="R34" s="239"/>
      <c r="T34" s="315"/>
      <c r="U34" s="221"/>
      <c r="V34" s="221"/>
      <c r="W34" s="221"/>
      <c r="X34" s="221"/>
      <c r="Y34" s="239"/>
      <c r="AA34" s="326"/>
      <c r="AB34" s="221"/>
      <c r="AC34" s="221"/>
      <c r="AD34" s="221"/>
      <c r="AE34" s="221"/>
      <c r="AF34" s="239"/>
      <c r="AH34" s="326"/>
      <c r="AI34" s="221"/>
      <c r="AJ34" s="221"/>
      <c r="AK34" s="221"/>
      <c r="AL34" s="221"/>
      <c r="AM34" s="239"/>
      <c r="AO34" s="326"/>
      <c r="AP34" s="221"/>
      <c r="AQ34" s="221"/>
      <c r="AR34" s="221"/>
      <c r="AS34" s="221"/>
      <c r="AT34" s="239"/>
      <c r="AV34" s="326"/>
      <c r="AW34" s="221"/>
      <c r="AX34" s="221"/>
      <c r="AY34" s="221"/>
      <c r="AZ34" s="221"/>
      <c r="BA34" s="239"/>
      <c r="BC34" s="326"/>
      <c r="BD34" s="221"/>
      <c r="BE34" s="221"/>
      <c r="BF34" s="221"/>
      <c r="BG34" s="221"/>
      <c r="BH34" s="239"/>
      <c r="BJ34" s="326"/>
      <c r="BK34" s="221"/>
      <c r="BL34" s="221"/>
      <c r="BM34" s="221"/>
      <c r="BN34" s="221"/>
      <c r="BO34" s="239"/>
      <c r="BQ34" s="326"/>
      <c r="BR34" s="221"/>
      <c r="BS34" s="221"/>
      <c r="BT34" s="221"/>
      <c r="BU34" s="221"/>
      <c r="BV34" s="239"/>
      <c r="BW34" s="210"/>
    </row>
    <row r="35" spans="1:75" ht="15" customHeight="1">
      <c r="A35" s="210"/>
      <c r="E35" s="92"/>
      <c r="F35" s="315"/>
      <c r="G35" s="221"/>
      <c r="H35" s="221"/>
      <c r="I35" s="221"/>
      <c r="J35" s="221"/>
      <c r="K35" s="239"/>
      <c r="M35" s="315"/>
      <c r="N35" s="221"/>
      <c r="O35" s="221"/>
      <c r="P35" s="221"/>
      <c r="Q35" s="221"/>
      <c r="R35" s="239"/>
      <c r="T35" s="315"/>
      <c r="U35" s="221"/>
      <c r="V35" s="221"/>
      <c r="W35" s="221"/>
      <c r="X35" s="221"/>
      <c r="Y35" s="239"/>
      <c r="AA35" s="326"/>
      <c r="AB35" s="221"/>
      <c r="AC35" s="221"/>
      <c r="AD35" s="221"/>
      <c r="AE35" s="221"/>
      <c r="AF35" s="239"/>
      <c r="AH35" s="326"/>
      <c r="AI35" s="221"/>
      <c r="AJ35" s="221"/>
      <c r="AK35" s="221"/>
      <c r="AL35" s="221"/>
      <c r="AM35" s="239"/>
      <c r="AO35" s="326"/>
      <c r="AP35" s="221"/>
      <c r="AQ35" s="221"/>
      <c r="AR35" s="221"/>
      <c r="AS35" s="221"/>
      <c r="AT35" s="239"/>
      <c r="AV35" s="326"/>
      <c r="AW35" s="221"/>
      <c r="AX35" s="221"/>
      <c r="AY35" s="221"/>
      <c r="AZ35" s="221"/>
      <c r="BA35" s="239"/>
      <c r="BC35" s="326"/>
      <c r="BD35" s="221"/>
      <c r="BE35" s="221"/>
      <c r="BF35" s="221"/>
      <c r="BG35" s="221"/>
      <c r="BH35" s="239"/>
      <c r="BJ35" s="326"/>
      <c r="BK35" s="221"/>
      <c r="BL35" s="221"/>
      <c r="BM35" s="221"/>
      <c r="BN35" s="221"/>
      <c r="BO35" s="239"/>
      <c r="BQ35" s="326"/>
      <c r="BR35" s="221"/>
      <c r="BS35" s="221"/>
      <c r="BT35" s="221"/>
      <c r="BU35" s="221"/>
      <c r="BV35" s="239"/>
      <c r="BW35" s="210"/>
    </row>
    <row r="36" spans="1:75" ht="15" customHeight="1">
      <c r="A36" s="210"/>
      <c r="E36" s="92"/>
      <c r="F36" s="315"/>
      <c r="G36" s="221"/>
      <c r="H36" s="221"/>
      <c r="I36" s="221"/>
      <c r="J36" s="221"/>
      <c r="K36" s="239"/>
      <c r="M36" s="315"/>
      <c r="N36" s="221"/>
      <c r="O36" s="221"/>
      <c r="P36" s="221"/>
      <c r="Q36" s="221"/>
      <c r="R36" s="239"/>
      <c r="T36" s="315"/>
      <c r="U36" s="221"/>
      <c r="V36" s="221"/>
      <c r="W36" s="221"/>
      <c r="X36" s="221"/>
      <c r="Y36" s="239"/>
      <c r="AA36" s="326"/>
      <c r="AB36" s="221"/>
      <c r="AC36" s="221"/>
      <c r="AD36" s="221"/>
      <c r="AE36" s="221"/>
      <c r="AF36" s="239"/>
      <c r="AH36" s="326"/>
      <c r="AI36" s="221"/>
      <c r="AJ36" s="221"/>
      <c r="AK36" s="221"/>
      <c r="AL36" s="221"/>
      <c r="AM36" s="239"/>
      <c r="AO36" s="326"/>
      <c r="AP36" s="221"/>
      <c r="AQ36" s="221"/>
      <c r="AR36" s="221"/>
      <c r="AS36" s="221"/>
      <c r="AT36" s="239"/>
      <c r="AV36" s="326"/>
      <c r="AW36" s="221"/>
      <c r="AX36" s="221"/>
      <c r="AY36" s="221"/>
      <c r="AZ36" s="221"/>
      <c r="BA36" s="239"/>
      <c r="BC36" s="326"/>
      <c r="BD36" s="221"/>
      <c r="BE36" s="221"/>
      <c r="BF36" s="221"/>
      <c r="BG36" s="221"/>
      <c r="BH36" s="239"/>
      <c r="BJ36" s="326"/>
      <c r="BK36" s="221"/>
      <c r="BL36" s="221"/>
      <c r="BM36" s="221"/>
      <c r="BN36" s="221"/>
      <c r="BO36" s="239"/>
      <c r="BQ36" s="326"/>
      <c r="BR36" s="221"/>
      <c r="BS36" s="221"/>
      <c r="BT36" s="221"/>
      <c r="BU36" s="221"/>
      <c r="BV36" s="239"/>
      <c r="BW36" s="210"/>
    </row>
    <row r="37" spans="1:75" ht="15" customHeight="1">
      <c r="A37" s="210"/>
      <c r="E37" s="92"/>
      <c r="F37" s="315"/>
      <c r="G37" s="221"/>
      <c r="H37" s="221"/>
      <c r="I37" s="221"/>
      <c r="J37" s="221"/>
      <c r="K37" s="239"/>
      <c r="M37" s="315"/>
      <c r="N37" s="221"/>
      <c r="O37" s="221"/>
      <c r="P37" s="221"/>
      <c r="Q37" s="221"/>
      <c r="R37" s="239"/>
      <c r="T37" s="315"/>
      <c r="U37" s="221"/>
      <c r="V37" s="221"/>
      <c r="W37" s="221"/>
      <c r="X37" s="221"/>
      <c r="Y37" s="239"/>
      <c r="AA37" s="326"/>
      <c r="AB37" s="221"/>
      <c r="AC37" s="221"/>
      <c r="AD37" s="221"/>
      <c r="AE37" s="221"/>
      <c r="AF37" s="239"/>
      <c r="AH37" s="326"/>
      <c r="AI37" s="221"/>
      <c r="AJ37" s="221"/>
      <c r="AK37" s="221"/>
      <c r="AL37" s="221"/>
      <c r="AM37" s="239"/>
      <c r="AO37" s="326"/>
      <c r="AP37" s="221"/>
      <c r="AQ37" s="221"/>
      <c r="AR37" s="221"/>
      <c r="AS37" s="221"/>
      <c r="AT37" s="239"/>
      <c r="AV37" s="326"/>
      <c r="AW37" s="221"/>
      <c r="AX37" s="221"/>
      <c r="AY37" s="221"/>
      <c r="AZ37" s="221"/>
      <c r="BA37" s="239"/>
      <c r="BC37" s="326"/>
      <c r="BD37" s="221"/>
      <c r="BE37" s="221"/>
      <c r="BF37" s="221"/>
      <c r="BG37" s="221"/>
      <c r="BH37" s="239"/>
      <c r="BJ37" s="326"/>
      <c r="BK37" s="221"/>
      <c r="BL37" s="221"/>
      <c r="BM37" s="221"/>
      <c r="BN37" s="221"/>
      <c r="BO37" s="239"/>
      <c r="BQ37" s="326"/>
      <c r="BR37" s="221"/>
      <c r="BS37" s="221"/>
      <c r="BT37" s="221"/>
      <c r="BU37" s="221"/>
      <c r="BV37" s="239"/>
      <c r="BW37" s="210"/>
    </row>
    <row r="38" spans="1:75" ht="15" customHeight="1">
      <c r="A38" s="210"/>
      <c r="E38" s="92"/>
      <c r="F38" s="315"/>
      <c r="G38" s="221"/>
      <c r="H38" s="221"/>
      <c r="I38" s="221"/>
      <c r="J38" s="221"/>
      <c r="K38" s="239"/>
      <c r="M38" s="315"/>
      <c r="N38" s="221"/>
      <c r="O38" s="221"/>
      <c r="P38" s="221"/>
      <c r="Q38" s="221"/>
      <c r="R38" s="239"/>
      <c r="T38" s="315"/>
      <c r="U38" s="221"/>
      <c r="V38" s="221"/>
      <c r="W38" s="221"/>
      <c r="X38" s="221"/>
      <c r="Y38" s="239"/>
      <c r="AA38" s="326"/>
      <c r="AB38" s="221"/>
      <c r="AC38" s="221"/>
      <c r="AD38" s="221"/>
      <c r="AE38" s="221"/>
      <c r="AF38" s="239"/>
      <c r="AH38" s="326"/>
      <c r="AI38" s="221"/>
      <c r="AJ38" s="221"/>
      <c r="AK38" s="221"/>
      <c r="AL38" s="221"/>
      <c r="AM38" s="239"/>
      <c r="AO38" s="326"/>
      <c r="AP38" s="221"/>
      <c r="AQ38" s="221"/>
      <c r="AR38" s="221"/>
      <c r="AS38" s="221"/>
      <c r="AT38" s="239"/>
      <c r="AV38" s="326"/>
      <c r="AW38" s="221"/>
      <c r="AX38" s="221"/>
      <c r="AY38" s="221"/>
      <c r="AZ38" s="221"/>
      <c r="BA38" s="239"/>
      <c r="BC38" s="326"/>
      <c r="BD38" s="221"/>
      <c r="BE38" s="221"/>
      <c r="BF38" s="221"/>
      <c r="BG38" s="221"/>
      <c r="BH38" s="239"/>
      <c r="BJ38" s="326"/>
      <c r="BK38" s="221"/>
      <c r="BL38" s="221"/>
      <c r="BM38" s="221"/>
      <c r="BN38" s="221"/>
      <c r="BO38" s="239"/>
      <c r="BQ38" s="326"/>
      <c r="BR38" s="221"/>
      <c r="BS38" s="221"/>
      <c r="BT38" s="221"/>
      <c r="BU38" s="221"/>
      <c r="BV38" s="239"/>
      <c r="BW38" s="210"/>
    </row>
    <row r="39" spans="1:75" ht="15" customHeight="1">
      <c r="A39" s="210"/>
      <c r="E39" s="92"/>
      <c r="F39" s="315"/>
      <c r="G39" s="221"/>
      <c r="H39" s="221"/>
      <c r="I39" s="221"/>
      <c r="J39" s="221"/>
      <c r="K39" s="239"/>
      <c r="M39" s="315"/>
      <c r="N39" s="221"/>
      <c r="O39" s="221"/>
      <c r="P39" s="221"/>
      <c r="Q39" s="221"/>
      <c r="R39" s="239"/>
      <c r="T39" s="315"/>
      <c r="U39" s="221"/>
      <c r="V39" s="221"/>
      <c r="W39" s="221"/>
      <c r="X39" s="221"/>
      <c r="Y39" s="239"/>
      <c r="AA39" s="326"/>
      <c r="AB39" s="221"/>
      <c r="AC39" s="221"/>
      <c r="AD39" s="221"/>
      <c r="AE39" s="221"/>
      <c r="AF39" s="239"/>
      <c r="AH39" s="326"/>
      <c r="AI39" s="221"/>
      <c r="AJ39" s="221"/>
      <c r="AK39" s="221"/>
      <c r="AL39" s="221"/>
      <c r="AM39" s="239"/>
      <c r="AO39" s="326"/>
      <c r="AP39" s="221"/>
      <c r="AQ39" s="221"/>
      <c r="AR39" s="221"/>
      <c r="AS39" s="221"/>
      <c r="AT39" s="239"/>
      <c r="AV39" s="326"/>
      <c r="AW39" s="221"/>
      <c r="AX39" s="221"/>
      <c r="AY39" s="221"/>
      <c r="AZ39" s="221"/>
      <c r="BA39" s="239"/>
      <c r="BC39" s="326"/>
      <c r="BD39" s="221"/>
      <c r="BE39" s="221"/>
      <c r="BF39" s="221"/>
      <c r="BG39" s="221"/>
      <c r="BH39" s="239"/>
      <c r="BJ39" s="326"/>
      <c r="BK39" s="221"/>
      <c r="BL39" s="221"/>
      <c r="BM39" s="221"/>
      <c r="BN39" s="221"/>
      <c r="BO39" s="239"/>
      <c r="BQ39" s="326"/>
      <c r="BR39" s="221"/>
      <c r="BS39" s="221"/>
      <c r="BT39" s="221"/>
      <c r="BU39" s="221"/>
      <c r="BV39" s="239"/>
      <c r="BW39" s="210"/>
    </row>
    <row r="40" spans="1:75" ht="5.25" customHeight="1">
      <c r="A40" s="210"/>
      <c r="C40" s="92"/>
      <c r="E40" s="92"/>
      <c r="F40" s="125"/>
      <c r="G40" s="92"/>
      <c r="H40" s="92"/>
      <c r="I40" s="92"/>
      <c r="J40" s="92"/>
      <c r="K40" s="92"/>
      <c r="M40" s="125"/>
      <c r="N40" s="92"/>
      <c r="O40" s="92"/>
      <c r="P40" s="92"/>
      <c r="Q40" s="92"/>
      <c r="R40" s="92"/>
      <c r="T40" s="125"/>
      <c r="U40" s="92"/>
      <c r="V40" s="92"/>
      <c r="W40" s="92"/>
      <c r="X40" s="92"/>
      <c r="Y40" s="92"/>
      <c r="AA40" s="125"/>
      <c r="AB40" s="92"/>
      <c r="AC40" s="92"/>
      <c r="AD40" s="92"/>
      <c r="AE40" s="92"/>
      <c r="AF40" s="92"/>
      <c r="AH40" s="125"/>
      <c r="AI40" s="92"/>
      <c r="AJ40" s="92"/>
      <c r="AK40" s="92"/>
      <c r="AL40" s="92"/>
      <c r="AM40" s="92"/>
      <c r="AO40" s="125"/>
      <c r="AP40" s="92"/>
      <c r="AQ40" s="92"/>
      <c r="AR40" s="92"/>
      <c r="AS40" s="92"/>
      <c r="AT40" s="92"/>
      <c r="AV40" s="125"/>
      <c r="AW40" s="92"/>
      <c r="AX40" s="92"/>
      <c r="AY40" s="92"/>
      <c r="AZ40" s="92"/>
      <c r="BA40" s="92"/>
      <c r="BC40" s="125"/>
      <c r="BD40" s="92"/>
      <c r="BE40" s="92"/>
      <c r="BF40" s="92"/>
      <c r="BG40" s="92"/>
      <c r="BH40" s="92"/>
      <c r="BJ40" s="125"/>
      <c r="BK40" s="92"/>
      <c r="BL40" s="92"/>
      <c r="BM40" s="92"/>
      <c r="BN40" s="92"/>
      <c r="BO40" s="92"/>
      <c r="BQ40" s="125"/>
      <c r="BR40" s="92"/>
      <c r="BS40" s="92"/>
      <c r="BT40" s="92"/>
      <c r="BU40" s="92"/>
      <c r="BV40" s="92"/>
      <c r="BW40" s="210"/>
    </row>
    <row r="41" spans="1:75" ht="15" customHeight="1">
      <c r="A41" s="210"/>
      <c r="C41" s="222" t="s">
        <v>303</v>
      </c>
      <c r="E41" s="92"/>
      <c r="F41" s="125"/>
      <c r="G41" s="92"/>
      <c r="H41" s="92"/>
      <c r="I41" s="92"/>
      <c r="J41" s="92"/>
      <c r="K41" s="92"/>
      <c r="M41" s="125"/>
      <c r="N41" s="92"/>
      <c r="O41" s="92"/>
      <c r="P41" s="92"/>
      <c r="Q41" s="92"/>
      <c r="R41" s="92"/>
      <c r="T41" s="125"/>
      <c r="U41" s="92"/>
      <c r="V41" s="92"/>
      <c r="W41" s="92"/>
      <c r="X41" s="92"/>
      <c r="Y41" s="92"/>
      <c r="AA41" s="125"/>
      <c r="AB41" s="92"/>
      <c r="AC41" s="92"/>
      <c r="AD41" s="92"/>
      <c r="AE41" s="92"/>
      <c r="AF41" s="92"/>
      <c r="AH41" s="125"/>
      <c r="AI41" s="92"/>
      <c r="AJ41" s="92"/>
      <c r="AK41" s="92"/>
      <c r="AL41" s="92"/>
      <c r="AM41" s="92"/>
      <c r="AO41" s="125"/>
      <c r="AP41" s="92"/>
      <c r="AQ41" s="92"/>
      <c r="AR41" s="92"/>
      <c r="AS41" s="92"/>
      <c r="AT41" s="92"/>
      <c r="AV41" s="125"/>
      <c r="AW41" s="92"/>
      <c r="AX41" s="92"/>
      <c r="AY41" s="92"/>
      <c r="AZ41" s="92"/>
      <c r="BA41" s="92"/>
      <c r="BC41" s="125"/>
      <c r="BD41" s="92"/>
      <c r="BE41" s="92"/>
      <c r="BF41" s="92"/>
      <c r="BG41" s="92"/>
      <c r="BH41" s="92"/>
      <c r="BJ41" s="125"/>
      <c r="BK41" s="92"/>
      <c r="BL41" s="92"/>
      <c r="BM41" s="92"/>
      <c r="BN41" s="92"/>
      <c r="BO41" s="92"/>
      <c r="BQ41" s="125"/>
      <c r="BR41" s="92"/>
      <c r="BS41" s="92"/>
      <c r="BT41" s="92"/>
      <c r="BU41" s="92"/>
      <c r="BV41" s="92"/>
      <c r="BW41" s="210"/>
    </row>
    <row r="42" spans="1:75" s="253" customFormat="1" ht="15" customHeight="1">
      <c r="A42" s="211"/>
      <c r="B42" s="211"/>
      <c r="C42" s="96"/>
      <c r="E42" s="96"/>
      <c r="F42" s="96" t="s">
        <v>648</v>
      </c>
      <c r="G42" s="96" t="s">
        <v>649</v>
      </c>
      <c r="H42" s="96" t="s">
        <v>662</v>
      </c>
      <c r="I42" s="96" t="s">
        <v>663</v>
      </c>
      <c r="J42" s="96" t="s">
        <v>664</v>
      </c>
      <c r="K42" s="96" t="s">
        <v>665</v>
      </c>
      <c r="L42" s="96"/>
      <c r="M42" s="96" t="s">
        <v>648</v>
      </c>
      <c r="N42" s="96" t="s">
        <v>649</v>
      </c>
      <c r="O42" s="96" t="s">
        <v>662</v>
      </c>
      <c r="P42" s="96" t="s">
        <v>663</v>
      </c>
      <c r="Q42" s="96" t="s">
        <v>664</v>
      </c>
      <c r="R42" s="96" t="s">
        <v>665</v>
      </c>
      <c r="S42" s="96"/>
      <c r="T42" s="96" t="s">
        <v>648</v>
      </c>
      <c r="U42" s="96" t="s">
        <v>649</v>
      </c>
      <c r="V42" s="96" t="s">
        <v>662</v>
      </c>
      <c r="W42" s="96" t="s">
        <v>663</v>
      </c>
      <c r="X42" s="96" t="s">
        <v>664</v>
      </c>
      <c r="Y42" s="96" t="s">
        <v>665</v>
      </c>
      <c r="Z42" s="96"/>
      <c r="AA42" s="96" t="s">
        <v>648</v>
      </c>
      <c r="AB42" s="96" t="s">
        <v>649</v>
      </c>
      <c r="AC42" s="96" t="s">
        <v>662</v>
      </c>
      <c r="AD42" s="96" t="s">
        <v>663</v>
      </c>
      <c r="AE42" s="96" t="s">
        <v>664</v>
      </c>
      <c r="AF42" s="96" t="s">
        <v>665</v>
      </c>
      <c r="AG42" s="96"/>
      <c r="AH42" s="96" t="s">
        <v>648</v>
      </c>
      <c r="AI42" s="96" t="s">
        <v>649</v>
      </c>
      <c r="AJ42" s="96" t="s">
        <v>662</v>
      </c>
      <c r="AK42" s="96" t="s">
        <v>663</v>
      </c>
      <c r="AL42" s="96" t="s">
        <v>664</v>
      </c>
      <c r="AM42" s="96" t="s">
        <v>665</v>
      </c>
      <c r="AN42" s="96"/>
      <c r="AO42" s="96" t="s">
        <v>648</v>
      </c>
      <c r="AP42" s="96" t="s">
        <v>649</v>
      </c>
      <c r="AQ42" s="96" t="s">
        <v>662</v>
      </c>
      <c r="AR42" s="96" t="s">
        <v>663</v>
      </c>
      <c r="AS42" s="96" t="s">
        <v>664</v>
      </c>
      <c r="AT42" s="96" t="s">
        <v>665</v>
      </c>
      <c r="AU42" s="96"/>
      <c r="AV42" s="96" t="s">
        <v>648</v>
      </c>
      <c r="AW42" s="96" t="s">
        <v>649</v>
      </c>
      <c r="AX42" s="96" t="s">
        <v>662</v>
      </c>
      <c r="AY42" s="96" t="s">
        <v>663</v>
      </c>
      <c r="AZ42" s="96" t="s">
        <v>664</v>
      </c>
      <c r="BA42" s="96" t="s">
        <v>665</v>
      </c>
      <c r="BB42" s="96"/>
      <c r="BC42" s="96" t="s">
        <v>648</v>
      </c>
      <c r="BD42" s="96" t="s">
        <v>649</v>
      </c>
      <c r="BE42" s="96" t="s">
        <v>662</v>
      </c>
      <c r="BF42" s="96" t="s">
        <v>663</v>
      </c>
      <c r="BG42" s="96" t="s">
        <v>664</v>
      </c>
      <c r="BH42" s="96" t="s">
        <v>665</v>
      </c>
      <c r="BI42" s="96"/>
      <c r="BJ42" s="96" t="s">
        <v>648</v>
      </c>
      <c r="BK42" s="96" t="s">
        <v>649</v>
      </c>
      <c r="BL42" s="96" t="s">
        <v>662</v>
      </c>
      <c r="BM42" s="96" t="s">
        <v>663</v>
      </c>
      <c r="BN42" s="96" t="s">
        <v>664</v>
      </c>
      <c r="BO42" s="96" t="s">
        <v>665</v>
      </c>
      <c r="BP42" s="96"/>
      <c r="BQ42" s="96" t="s">
        <v>648</v>
      </c>
      <c r="BR42" s="96" t="s">
        <v>649</v>
      </c>
      <c r="BS42" s="96" t="s">
        <v>662</v>
      </c>
      <c r="BT42" s="96" t="s">
        <v>663</v>
      </c>
      <c r="BU42" s="96" t="s">
        <v>664</v>
      </c>
      <c r="BV42" s="96" t="s">
        <v>665</v>
      </c>
      <c r="BW42" s="211"/>
    </row>
    <row r="43" spans="1:75" ht="15" customHeight="1">
      <c r="A43" s="210"/>
      <c r="C43" s="96" t="s">
        <v>352</v>
      </c>
      <c r="E43" s="92"/>
      <c r="F43" s="294"/>
      <c r="G43" s="294"/>
      <c r="H43" s="294"/>
      <c r="I43" s="221"/>
      <c r="J43" s="221"/>
      <c r="K43" s="221"/>
      <c r="M43" s="294"/>
      <c r="N43" s="294"/>
      <c r="O43" s="294"/>
      <c r="P43" s="221"/>
      <c r="Q43" s="221"/>
      <c r="R43" s="221"/>
      <c r="T43" s="294"/>
      <c r="U43" s="294"/>
      <c r="V43" s="294"/>
      <c r="W43" s="221"/>
      <c r="X43" s="221"/>
      <c r="Y43" s="221"/>
      <c r="AA43" s="294"/>
      <c r="AB43" s="294"/>
      <c r="AC43" s="294"/>
      <c r="AD43" s="221"/>
      <c r="AE43" s="221"/>
      <c r="AF43" s="221"/>
      <c r="AH43" s="294"/>
      <c r="AI43" s="294"/>
      <c r="AJ43" s="294"/>
      <c r="AK43" s="221"/>
      <c r="AL43" s="221"/>
      <c r="AM43" s="221"/>
      <c r="AO43" s="294"/>
      <c r="AP43" s="294"/>
      <c r="AQ43" s="294"/>
      <c r="AR43" s="221"/>
      <c r="AS43" s="221"/>
      <c r="AT43" s="221"/>
      <c r="AV43" s="294"/>
      <c r="AW43" s="294"/>
      <c r="AX43" s="294"/>
      <c r="AY43" s="221"/>
      <c r="AZ43" s="221"/>
      <c r="BA43" s="221"/>
      <c r="BC43" s="294"/>
      <c r="BD43" s="294"/>
      <c r="BE43" s="294"/>
      <c r="BF43" s="221"/>
      <c r="BG43" s="221"/>
      <c r="BH43" s="221"/>
      <c r="BJ43" s="294"/>
      <c r="BK43" s="294"/>
      <c r="BL43" s="294"/>
      <c r="BM43" s="221"/>
      <c r="BN43" s="221"/>
      <c r="BO43" s="221"/>
      <c r="BQ43" s="294"/>
      <c r="BR43" s="294"/>
      <c r="BS43" s="294"/>
      <c r="BT43" s="221"/>
      <c r="BU43" s="221"/>
      <c r="BV43" s="221"/>
      <c r="BW43" s="210"/>
    </row>
    <row r="44" spans="1:75" ht="15" customHeight="1">
      <c r="A44" s="210"/>
      <c r="C44" s="104" t="s">
        <v>3467</v>
      </c>
      <c r="E44" s="92"/>
      <c r="F44" s="221"/>
      <c r="G44" s="221"/>
      <c r="H44" s="221"/>
      <c r="I44" s="221"/>
      <c r="J44" s="221"/>
      <c r="K44" s="221"/>
      <c r="L44" s="119"/>
      <c r="M44" s="221"/>
      <c r="N44" s="221"/>
      <c r="O44" s="221"/>
      <c r="P44" s="221"/>
      <c r="Q44" s="221"/>
      <c r="R44" s="221"/>
      <c r="S44" s="119"/>
      <c r="T44" s="221"/>
      <c r="U44" s="221"/>
      <c r="V44" s="221"/>
      <c r="W44" s="221"/>
      <c r="X44" s="221"/>
      <c r="Y44" s="221"/>
      <c r="Z44" s="119"/>
      <c r="AA44" s="221"/>
      <c r="AB44" s="221"/>
      <c r="AC44" s="221"/>
      <c r="AD44" s="221"/>
      <c r="AE44" s="221"/>
      <c r="AF44" s="221"/>
      <c r="AG44" s="119"/>
      <c r="AH44" s="221"/>
      <c r="AI44" s="221"/>
      <c r="AJ44" s="221"/>
      <c r="AK44" s="221"/>
      <c r="AL44" s="221"/>
      <c r="AM44" s="221"/>
      <c r="AN44" s="119"/>
      <c r="AO44" s="221"/>
      <c r="AP44" s="221"/>
      <c r="AQ44" s="221"/>
      <c r="AR44" s="221"/>
      <c r="AS44" s="221"/>
      <c r="AT44" s="221"/>
      <c r="AU44" s="119"/>
      <c r="AV44" s="221"/>
      <c r="AW44" s="221"/>
      <c r="AX44" s="221"/>
      <c r="AY44" s="221"/>
      <c r="AZ44" s="221"/>
      <c r="BA44" s="221"/>
      <c r="BB44" s="119"/>
      <c r="BC44" s="221"/>
      <c r="BD44" s="221"/>
      <c r="BE44" s="221"/>
      <c r="BF44" s="221"/>
      <c r="BG44" s="221"/>
      <c r="BH44" s="221"/>
      <c r="BI44" s="119"/>
      <c r="BJ44" s="221"/>
      <c r="BK44" s="221"/>
      <c r="BL44" s="221"/>
      <c r="BM44" s="221"/>
      <c r="BN44" s="221"/>
      <c r="BO44" s="221"/>
      <c r="BP44" s="119"/>
      <c r="BQ44" s="221"/>
      <c r="BR44" s="221"/>
      <c r="BS44" s="221"/>
      <c r="BT44" s="221"/>
      <c r="BU44" s="221"/>
      <c r="BV44" s="221"/>
      <c r="BW44" s="219"/>
    </row>
    <row r="45" spans="1:75" ht="15" customHeight="1">
      <c r="A45" s="210"/>
      <c r="C45" s="104" t="s">
        <v>3471</v>
      </c>
      <c r="E45" s="92"/>
      <c r="F45" s="221"/>
      <c r="G45" s="221"/>
      <c r="H45" s="221"/>
      <c r="I45" s="221"/>
      <c r="J45" s="221"/>
      <c r="K45" s="221"/>
      <c r="M45" s="221"/>
      <c r="N45" s="221"/>
      <c r="O45" s="221"/>
      <c r="P45" s="221"/>
      <c r="Q45" s="221"/>
      <c r="R45" s="221"/>
      <c r="T45" s="221"/>
      <c r="U45" s="221"/>
      <c r="V45" s="221"/>
      <c r="W45" s="221"/>
      <c r="X45" s="221"/>
      <c r="Y45" s="221"/>
      <c r="AA45" s="221"/>
      <c r="AB45" s="221"/>
      <c r="AC45" s="221"/>
      <c r="AD45" s="221"/>
      <c r="AE45" s="221"/>
      <c r="AF45" s="221"/>
      <c r="AH45" s="221"/>
      <c r="AI45" s="221"/>
      <c r="AJ45" s="221"/>
      <c r="AK45" s="221"/>
      <c r="AL45" s="221"/>
      <c r="AM45" s="221"/>
      <c r="AO45" s="221"/>
      <c r="AP45" s="221"/>
      <c r="AQ45" s="221"/>
      <c r="AR45" s="221"/>
      <c r="AS45" s="221"/>
      <c r="AT45" s="221"/>
      <c r="AV45" s="221"/>
      <c r="AW45" s="221"/>
      <c r="AX45" s="221"/>
      <c r="AY45" s="221"/>
      <c r="AZ45" s="221"/>
      <c r="BA45" s="221"/>
      <c r="BC45" s="221"/>
      <c r="BD45" s="221"/>
      <c r="BE45" s="221"/>
      <c r="BF45" s="221"/>
      <c r="BG45" s="221"/>
      <c r="BH45" s="221"/>
      <c r="BJ45" s="221"/>
      <c r="BK45" s="221"/>
      <c r="BL45" s="221"/>
      <c r="BM45" s="221"/>
      <c r="BN45" s="221"/>
      <c r="BO45" s="221"/>
      <c r="BQ45" s="221"/>
      <c r="BR45" s="221"/>
      <c r="BS45" s="221"/>
      <c r="BT45" s="221"/>
      <c r="BU45" s="221"/>
      <c r="BV45" s="221"/>
      <c r="BW45" s="210"/>
    </row>
    <row r="46" spans="1:75">
      <c r="A46" s="210"/>
      <c r="C46" s="92"/>
      <c r="E46" s="92"/>
      <c r="F46" s="125"/>
      <c r="G46" s="92"/>
      <c r="H46" s="92"/>
      <c r="I46" s="92"/>
      <c r="J46" s="92"/>
      <c r="K46" s="92"/>
      <c r="M46" s="125"/>
      <c r="N46" s="92"/>
      <c r="O46" s="92"/>
      <c r="P46" s="92"/>
      <c r="Q46" s="92"/>
      <c r="R46" s="92"/>
      <c r="T46" s="125"/>
      <c r="U46" s="92"/>
      <c r="V46" s="92"/>
      <c r="W46" s="92"/>
      <c r="X46" s="92"/>
      <c r="Y46" s="92"/>
      <c r="AA46" s="125"/>
      <c r="AB46" s="92"/>
      <c r="AC46" s="92"/>
      <c r="AD46" s="92"/>
      <c r="AE46" s="92"/>
      <c r="AF46" s="92"/>
      <c r="AH46" s="125"/>
      <c r="AI46" s="92"/>
      <c r="AJ46" s="92"/>
      <c r="AK46" s="92"/>
      <c r="AL46" s="92"/>
      <c r="AM46" s="92"/>
      <c r="AO46" s="125"/>
      <c r="AP46" s="92"/>
      <c r="AQ46" s="92"/>
      <c r="AR46" s="92"/>
      <c r="AS46" s="92"/>
      <c r="AT46" s="92"/>
      <c r="AV46" s="125"/>
      <c r="AW46" s="92"/>
      <c r="AX46" s="92"/>
      <c r="AY46" s="92"/>
      <c r="AZ46" s="92"/>
      <c r="BA46" s="92"/>
      <c r="BC46" s="125"/>
      <c r="BD46" s="92"/>
      <c r="BE46" s="92"/>
      <c r="BF46" s="92"/>
      <c r="BG46" s="92"/>
      <c r="BH46" s="92"/>
      <c r="BJ46" s="125"/>
      <c r="BK46" s="92"/>
      <c r="BL46" s="92"/>
      <c r="BM46" s="92"/>
      <c r="BN46" s="92"/>
      <c r="BO46" s="92"/>
      <c r="BQ46" s="125"/>
      <c r="BR46" s="92"/>
      <c r="BS46" s="92"/>
      <c r="BT46" s="92"/>
      <c r="BU46" s="92"/>
      <c r="BV46" s="92"/>
      <c r="BW46" s="210"/>
    </row>
    <row r="47" spans="1:75" ht="16.5" customHeight="1">
      <c r="A47" s="210"/>
      <c r="B47" s="344"/>
      <c r="C47" s="222" t="s">
        <v>302</v>
      </c>
      <c r="D47" s="208"/>
      <c r="E47" s="92"/>
      <c r="F47" s="125"/>
      <c r="G47" s="92"/>
      <c r="I47" s="222"/>
      <c r="J47" s="92"/>
      <c r="K47" s="92"/>
      <c r="M47" s="125"/>
      <c r="N47" s="92"/>
      <c r="P47" s="222"/>
      <c r="Q47" s="92"/>
      <c r="R47" s="92"/>
      <c r="T47" s="125"/>
      <c r="U47" s="92"/>
      <c r="W47" s="222"/>
      <c r="X47" s="92"/>
      <c r="Y47" s="92"/>
      <c r="AA47" s="125"/>
      <c r="AB47" s="92"/>
      <c r="AD47" s="222"/>
      <c r="AE47" s="92"/>
      <c r="AF47" s="92"/>
      <c r="AH47" s="125"/>
      <c r="AI47" s="92"/>
      <c r="AK47" s="222"/>
      <c r="AL47" s="92"/>
      <c r="AM47" s="92"/>
      <c r="AO47" s="125"/>
      <c r="AP47" s="92"/>
      <c r="AR47" s="222"/>
      <c r="AS47" s="92"/>
      <c r="AT47" s="92"/>
      <c r="AV47" s="125"/>
      <c r="AW47" s="92"/>
      <c r="AY47" s="222"/>
      <c r="AZ47" s="92"/>
      <c r="BA47" s="92"/>
      <c r="BC47" s="125"/>
      <c r="BD47" s="92"/>
      <c r="BF47" s="222"/>
      <c r="BG47" s="92"/>
      <c r="BH47" s="92"/>
      <c r="BJ47" s="125"/>
      <c r="BK47" s="92"/>
      <c r="BM47" s="222"/>
      <c r="BN47" s="92"/>
      <c r="BO47" s="92"/>
      <c r="BQ47" s="125"/>
      <c r="BR47" s="92"/>
      <c r="BT47" s="222"/>
      <c r="BU47" s="92"/>
      <c r="BV47" s="92"/>
      <c r="BW47" s="210"/>
    </row>
    <row r="48" spans="1:75" ht="5.25" customHeight="1">
      <c r="A48" s="210"/>
      <c r="B48" s="214"/>
      <c r="C48" s="92"/>
      <c r="E48" s="92"/>
      <c r="F48" s="125"/>
      <c r="G48" s="92"/>
      <c r="H48" s="92"/>
      <c r="I48" s="92"/>
      <c r="J48" s="92"/>
      <c r="K48" s="92"/>
      <c r="M48" s="125"/>
      <c r="N48" s="92"/>
      <c r="O48" s="92"/>
      <c r="P48" s="92"/>
      <c r="Q48" s="92"/>
      <c r="R48" s="92"/>
      <c r="T48" s="125"/>
      <c r="U48" s="92"/>
      <c r="V48" s="92"/>
      <c r="W48" s="92"/>
      <c r="X48" s="92"/>
      <c r="Y48" s="92"/>
      <c r="AA48" s="125"/>
      <c r="AB48" s="92"/>
      <c r="AC48" s="92"/>
      <c r="AD48" s="92"/>
      <c r="AE48" s="92"/>
      <c r="AF48" s="92"/>
      <c r="AH48" s="125"/>
      <c r="AI48" s="92"/>
      <c r="AJ48" s="92"/>
      <c r="AK48" s="92"/>
      <c r="AL48" s="92"/>
      <c r="AM48" s="92"/>
      <c r="AO48" s="125"/>
      <c r="AP48" s="92"/>
      <c r="AQ48" s="92"/>
      <c r="AR48" s="92"/>
      <c r="AS48" s="92"/>
      <c r="AT48" s="92"/>
      <c r="AV48" s="125"/>
      <c r="AW48" s="92"/>
      <c r="AX48" s="92"/>
      <c r="AY48" s="92"/>
      <c r="AZ48" s="92"/>
      <c r="BA48" s="92"/>
      <c r="BC48" s="125"/>
      <c r="BD48" s="92"/>
      <c r="BE48" s="92"/>
      <c r="BF48" s="92"/>
      <c r="BG48" s="92"/>
      <c r="BH48" s="92"/>
      <c r="BJ48" s="125"/>
      <c r="BK48" s="92"/>
      <c r="BL48" s="92"/>
      <c r="BM48" s="92"/>
      <c r="BN48" s="92"/>
      <c r="BO48" s="92"/>
      <c r="BQ48" s="125"/>
      <c r="BR48" s="92"/>
      <c r="BS48" s="92"/>
      <c r="BT48" s="92"/>
      <c r="BU48" s="92"/>
      <c r="BV48" s="92"/>
      <c r="BW48" s="210"/>
    </row>
    <row r="49" spans="1:75" s="242" customFormat="1" ht="16.5">
      <c r="A49" s="252"/>
      <c r="B49" s="343"/>
      <c r="C49" s="243"/>
      <c r="E49" s="228"/>
      <c r="F49" s="248" t="s">
        <v>272</v>
      </c>
      <c r="G49" s="248" t="s">
        <v>272</v>
      </c>
      <c r="H49" s="244"/>
      <c r="I49" s="243"/>
      <c r="J49" s="243"/>
      <c r="K49" s="244"/>
      <c r="L49" s="244"/>
      <c r="M49" s="248" t="s">
        <v>272</v>
      </c>
      <c r="N49" s="248" t="s">
        <v>272</v>
      </c>
      <c r="O49" s="244"/>
      <c r="P49" s="243"/>
      <c r="Q49" s="243"/>
      <c r="R49" s="244"/>
      <c r="S49" s="244"/>
      <c r="T49" s="248" t="s">
        <v>272</v>
      </c>
      <c r="U49" s="248" t="s">
        <v>272</v>
      </c>
      <c r="V49" s="244"/>
      <c r="W49" s="243"/>
      <c r="X49" s="243"/>
      <c r="Y49" s="244"/>
      <c r="Z49" s="244"/>
      <c r="AA49" s="248" t="s">
        <v>272</v>
      </c>
      <c r="AB49" s="248" t="s">
        <v>272</v>
      </c>
      <c r="AC49" s="244"/>
      <c r="AD49" s="243"/>
      <c r="AE49" s="243"/>
      <c r="AF49" s="244"/>
      <c r="AG49" s="244"/>
      <c r="AH49" s="248" t="s">
        <v>272</v>
      </c>
      <c r="AI49" s="248" t="s">
        <v>272</v>
      </c>
      <c r="AJ49" s="244"/>
      <c r="AK49" s="243"/>
      <c r="AL49" s="243"/>
      <c r="AM49" s="244"/>
      <c r="AN49" s="244"/>
      <c r="AO49" s="248" t="s">
        <v>272</v>
      </c>
      <c r="AP49" s="248" t="s">
        <v>272</v>
      </c>
      <c r="AQ49" s="244"/>
      <c r="AR49" s="243"/>
      <c r="AS49" s="243"/>
      <c r="AT49" s="244"/>
      <c r="AU49" s="244"/>
      <c r="AV49" s="248" t="s">
        <v>272</v>
      </c>
      <c r="AW49" s="248" t="s">
        <v>272</v>
      </c>
      <c r="AX49" s="244"/>
      <c r="AY49" s="243"/>
      <c r="AZ49" s="243"/>
      <c r="BA49" s="244"/>
      <c r="BB49" s="244"/>
      <c r="BC49" s="248" t="s">
        <v>272</v>
      </c>
      <c r="BD49" s="248" t="s">
        <v>272</v>
      </c>
      <c r="BE49" s="244"/>
      <c r="BF49" s="243"/>
      <c r="BG49" s="243"/>
      <c r="BH49" s="244"/>
      <c r="BI49" s="244"/>
      <c r="BJ49" s="248" t="s">
        <v>272</v>
      </c>
      <c r="BK49" s="248" t="s">
        <v>272</v>
      </c>
      <c r="BL49" s="244"/>
      <c r="BM49" s="243"/>
      <c r="BN49" s="243"/>
      <c r="BO49" s="244"/>
      <c r="BP49" s="244"/>
      <c r="BQ49" s="248" t="s">
        <v>272</v>
      </c>
      <c r="BR49" s="248" t="s">
        <v>272</v>
      </c>
      <c r="BS49" s="244"/>
      <c r="BT49" s="243"/>
      <c r="BU49" s="243"/>
      <c r="BV49" s="244"/>
      <c r="BW49" s="252"/>
    </row>
    <row r="50" spans="1:75" s="242" customFormat="1" ht="18" customHeight="1">
      <c r="A50" s="252"/>
      <c r="B50" s="343"/>
      <c r="C50" s="422" t="s">
        <v>350</v>
      </c>
      <c r="D50" s="422"/>
      <c r="E50" s="423"/>
      <c r="F50" s="248" t="s">
        <v>3465</v>
      </c>
      <c r="G50" s="248" t="s">
        <v>3469</v>
      </c>
      <c r="H50" s="244"/>
      <c r="I50" s="244"/>
      <c r="J50" s="243"/>
      <c r="K50" s="244"/>
      <c r="L50" s="244"/>
      <c r="M50" s="248" t="s">
        <v>3465</v>
      </c>
      <c r="N50" s="248" t="s">
        <v>3469</v>
      </c>
      <c r="O50" s="244"/>
      <c r="P50" s="244"/>
      <c r="Q50" s="243"/>
      <c r="R50" s="244"/>
      <c r="S50" s="244"/>
      <c r="T50" s="248" t="s">
        <v>3465</v>
      </c>
      <c r="U50" s="248" t="s">
        <v>3469</v>
      </c>
      <c r="V50" s="244"/>
      <c r="W50" s="244"/>
      <c r="X50" s="243"/>
      <c r="Y50" s="244"/>
      <c r="Z50" s="244"/>
      <c r="AA50" s="248" t="s">
        <v>3465</v>
      </c>
      <c r="AB50" s="248" t="s">
        <v>3469</v>
      </c>
      <c r="AC50" s="244"/>
      <c r="AD50" s="244"/>
      <c r="AE50" s="243"/>
      <c r="AF50" s="244"/>
      <c r="AG50" s="244"/>
      <c r="AH50" s="248" t="s">
        <v>3465</v>
      </c>
      <c r="AI50" s="248" t="s">
        <v>3469</v>
      </c>
      <c r="AJ50" s="244"/>
      <c r="AK50" s="244"/>
      <c r="AL50" s="243"/>
      <c r="AM50" s="244"/>
      <c r="AN50" s="244"/>
      <c r="AO50" s="248" t="s">
        <v>3465</v>
      </c>
      <c r="AP50" s="248" t="s">
        <v>3469</v>
      </c>
      <c r="AQ50" s="244"/>
      <c r="AR50" s="244"/>
      <c r="AS50" s="243"/>
      <c r="AT50" s="244"/>
      <c r="AU50" s="244"/>
      <c r="AV50" s="248" t="s">
        <v>3465</v>
      </c>
      <c r="AW50" s="248" t="s">
        <v>3469</v>
      </c>
      <c r="AX50" s="244"/>
      <c r="AY50" s="244"/>
      <c r="AZ50" s="243"/>
      <c r="BA50" s="244"/>
      <c r="BB50" s="244"/>
      <c r="BC50" s="248" t="s">
        <v>3465</v>
      </c>
      <c r="BD50" s="248" t="s">
        <v>3469</v>
      </c>
      <c r="BE50" s="244"/>
      <c r="BF50" s="244"/>
      <c r="BG50" s="243"/>
      <c r="BH50" s="244"/>
      <c r="BI50" s="244"/>
      <c r="BJ50" s="248" t="s">
        <v>3465</v>
      </c>
      <c r="BK50" s="248" t="s">
        <v>3469</v>
      </c>
      <c r="BL50" s="244"/>
      <c r="BM50" s="244"/>
      <c r="BN50" s="243"/>
      <c r="BO50" s="244"/>
      <c r="BP50" s="244"/>
      <c r="BQ50" s="248" t="s">
        <v>3465</v>
      </c>
      <c r="BR50" s="248" t="s">
        <v>3469</v>
      </c>
      <c r="BS50" s="244"/>
      <c r="BT50" s="244"/>
      <c r="BU50" s="243"/>
      <c r="BV50" s="244"/>
      <c r="BW50" s="252"/>
    </row>
    <row r="51" spans="1:75">
      <c r="A51" s="210"/>
      <c r="C51" s="318" t="str">
        <f>IF(Geology!C9="","",Geology!C9)</f>
        <v/>
      </c>
      <c r="D51" s="220"/>
      <c r="E51" s="125"/>
      <c r="F51" s="221"/>
      <c r="G51" s="221"/>
      <c r="H51" s="125"/>
      <c r="I51" s="92"/>
      <c r="K51" s="92"/>
      <c r="M51" s="221"/>
      <c r="N51" s="221"/>
      <c r="O51" s="125"/>
      <c r="P51" s="92"/>
      <c r="R51" s="92"/>
      <c r="T51" s="221"/>
      <c r="U51" s="221"/>
      <c r="V51" s="125"/>
      <c r="W51" s="92"/>
      <c r="Y51" s="92"/>
      <c r="AA51" s="221"/>
      <c r="AB51" s="221"/>
      <c r="AC51" s="125"/>
      <c r="AD51" s="92"/>
      <c r="AF51" s="92"/>
      <c r="AH51" s="221"/>
      <c r="AI51" s="221"/>
      <c r="AJ51" s="125"/>
      <c r="AK51" s="92"/>
      <c r="AM51" s="92"/>
      <c r="AO51" s="221"/>
      <c r="AP51" s="221"/>
      <c r="AQ51" s="125"/>
      <c r="AR51" s="92"/>
      <c r="AT51" s="92"/>
      <c r="AV51" s="221"/>
      <c r="AW51" s="221"/>
      <c r="AX51" s="125"/>
      <c r="AY51" s="92"/>
      <c r="BA51" s="92"/>
      <c r="BC51" s="221"/>
      <c r="BD51" s="221"/>
      <c r="BE51" s="125"/>
      <c r="BF51" s="92"/>
      <c r="BH51" s="92"/>
      <c r="BJ51" s="221"/>
      <c r="BK51" s="221"/>
      <c r="BL51" s="125"/>
      <c r="BM51" s="92"/>
      <c r="BO51" s="92"/>
      <c r="BQ51" s="221"/>
      <c r="BR51" s="221"/>
      <c r="BS51" s="125"/>
      <c r="BT51" s="92"/>
      <c r="BV51" s="92"/>
      <c r="BW51" s="210"/>
    </row>
    <row r="52" spans="1:75">
      <c r="A52" s="210"/>
      <c r="C52" s="318" t="str">
        <f>IF(Geology!C10="","",Geology!C10)</f>
        <v/>
      </c>
      <c r="D52" s="220"/>
      <c r="E52" s="125"/>
      <c r="F52" s="221"/>
      <c r="G52" s="221"/>
      <c r="H52" s="125"/>
      <c r="K52" s="92"/>
      <c r="M52" s="221"/>
      <c r="N52" s="221"/>
      <c r="O52" s="125"/>
      <c r="R52" s="92"/>
      <c r="T52" s="221"/>
      <c r="U52" s="221"/>
      <c r="V52" s="125"/>
      <c r="Y52" s="92"/>
      <c r="AA52" s="221"/>
      <c r="AB52" s="221"/>
      <c r="AC52" s="125"/>
      <c r="AF52" s="92"/>
      <c r="AH52" s="221"/>
      <c r="AI52" s="221"/>
      <c r="AJ52" s="125"/>
      <c r="AM52" s="92"/>
      <c r="AO52" s="221"/>
      <c r="AP52" s="221"/>
      <c r="AQ52" s="125"/>
      <c r="AT52" s="92"/>
      <c r="AV52" s="221"/>
      <c r="AW52" s="221"/>
      <c r="AX52" s="125"/>
      <c r="BA52" s="92"/>
      <c r="BC52" s="221"/>
      <c r="BD52" s="221"/>
      <c r="BE52" s="125"/>
      <c r="BH52" s="92"/>
      <c r="BJ52" s="221"/>
      <c r="BK52" s="221"/>
      <c r="BL52" s="125"/>
      <c r="BO52" s="92"/>
      <c r="BQ52" s="221"/>
      <c r="BR52" s="221"/>
      <c r="BS52" s="125"/>
      <c r="BV52" s="92"/>
      <c r="BW52" s="210"/>
    </row>
    <row r="53" spans="1:75">
      <c r="A53" s="210"/>
      <c r="B53" s="345"/>
      <c r="C53" s="318" t="str">
        <f>IF(Geology!C11="","",Geology!C11)</f>
        <v/>
      </c>
      <c r="D53" s="220"/>
      <c r="E53" s="125"/>
      <c r="F53" s="221"/>
      <c r="G53" s="221"/>
      <c r="H53" s="125"/>
      <c r="I53" s="92"/>
      <c r="K53" s="92"/>
      <c r="M53" s="221"/>
      <c r="N53" s="221"/>
      <c r="O53" s="125"/>
      <c r="P53" s="92"/>
      <c r="R53" s="92"/>
      <c r="T53" s="221"/>
      <c r="U53" s="221"/>
      <c r="V53" s="125"/>
      <c r="W53" s="92"/>
      <c r="Y53" s="92"/>
      <c r="AA53" s="221"/>
      <c r="AB53" s="221"/>
      <c r="AC53" s="125"/>
      <c r="AD53" s="92"/>
      <c r="AF53" s="92"/>
      <c r="AH53" s="221"/>
      <c r="AI53" s="221"/>
      <c r="AJ53" s="125"/>
      <c r="AK53" s="92"/>
      <c r="AM53" s="92"/>
      <c r="AO53" s="221"/>
      <c r="AP53" s="221"/>
      <c r="AQ53" s="125"/>
      <c r="AR53" s="92"/>
      <c r="AT53" s="92"/>
      <c r="AV53" s="221"/>
      <c r="AW53" s="221"/>
      <c r="AX53" s="125"/>
      <c r="AY53" s="92"/>
      <c r="BA53" s="92"/>
      <c r="BC53" s="221"/>
      <c r="BD53" s="221"/>
      <c r="BE53" s="125"/>
      <c r="BF53" s="92"/>
      <c r="BH53" s="92"/>
      <c r="BJ53" s="221"/>
      <c r="BK53" s="221"/>
      <c r="BL53" s="125"/>
      <c r="BM53" s="92"/>
      <c r="BO53" s="92"/>
      <c r="BQ53" s="221"/>
      <c r="BR53" s="221"/>
      <c r="BS53" s="125"/>
      <c r="BT53" s="92"/>
      <c r="BV53" s="92"/>
      <c r="BW53" s="210"/>
    </row>
    <row r="54" spans="1:75">
      <c r="A54" s="210"/>
      <c r="B54" s="345"/>
      <c r="C54" s="318" t="str">
        <f>IF(Geology!C12="","",Geology!C12)</f>
        <v/>
      </c>
      <c r="D54" s="220"/>
      <c r="E54" s="125"/>
      <c r="F54" s="221"/>
      <c r="G54" s="221"/>
      <c r="H54" s="125"/>
      <c r="I54" s="92"/>
      <c r="K54" s="92"/>
      <c r="M54" s="221"/>
      <c r="N54" s="221"/>
      <c r="O54" s="125"/>
      <c r="P54" s="92"/>
      <c r="R54" s="92"/>
      <c r="T54" s="221"/>
      <c r="U54" s="221"/>
      <c r="V54" s="125"/>
      <c r="W54" s="92"/>
      <c r="Y54" s="92"/>
      <c r="AA54" s="221"/>
      <c r="AB54" s="221"/>
      <c r="AC54" s="125"/>
      <c r="AD54" s="92"/>
      <c r="AF54" s="92"/>
      <c r="AH54" s="221"/>
      <c r="AI54" s="221"/>
      <c r="AJ54" s="125"/>
      <c r="AK54" s="92"/>
      <c r="AM54" s="92"/>
      <c r="AO54" s="221"/>
      <c r="AP54" s="221"/>
      <c r="AQ54" s="125"/>
      <c r="AR54" s="92"/>
      <c r="AT54" s="92"/>
      <c r="AV54" s="221"/>
      <c r="AW54" s="221"/>
      <c r="AX54" s="125"/>
      <c r="AY54" s="92"/>
      <c r="BA54" s="92"/>
      <c r="BC54" s="221"/>
      <c r="BD54" s="221"/>
      <c r="BE54" s="125"/>
      <c r="BF54" s="92"/>
      <c r="BH54" s="92"/>
      <c r="BJ54" s="221"/>
      <c r="BK54" s="221"/>
      <c r="BL54" s="125"/>
      <c r="BM54" s="92"/>
      <c r="BO54" s="92"/>
      <c r="BQ54" s="221"/>
      <c r="BR54" s="221"/>
      <c r="BS54" s="125"/>
      <c r="BT54" s="92"/>
      <c r="BV54" s="92"/>
      <c r="BW54" s="210"/>
    </row>
    <row r="55" spans="1:75">
      <c r="A55" s="210"/>
      <c r="B55" s="345"/>
      <c r="C55" s="318" t="str">
        <f>IF(Geology!C13="","",Geology!C13)</f>
        <v/>
      </c>
      <c r="D55" s="220"/>
      <c r="E55" s="125"/>
      <c r="F55" s="221"/>
      <c r="G55" s="221"/>
      <c r="H55" s="125"/>
      <c r="I55" s="92"/>
      <c r="K55" s="92"/>
      <c r="M55" s="221"/>
      <c r="N55" s="221"/>
      <c r="O55" s="125"/>
      <c r="P55" s="92"/>
      <c r="R55" s="92"/>
      <c r="T55" s="221"/>
      <c r="U55" s="221"/>
      <c r="V55" s="125"/>
      <c r="W55" s="92"/>
      <c r="Y55" s="92"/>
      <c r="AA55" s="221"/>
      <c r="AB55" s="221"/>
      <c r="AC55" s="125"/>
      <c r="AD55" s="92"/>
      <c r="AF55" s="92"/>
      <c r="AH55" s="221"/>
      <c r="AI55" s="221"/>
      <c r="AJ55" s="125"/>
      <c r="AK55" s="92"/>
      <c r="AM55" s="92"/>
      <c r="AO55" s="221"/>
      <c r="AP55" s="221"/>
      <c r="AQ55" s="125"/>
      <c r="AR55" s="92"/>
      <c r="AT55" s="92"/>
      <c r="AV55" s="221"/>
      <c r="AW55" s="221"/>
      <c r="AX55" s="125"/>
      <c r="AY55" s="92"/>
      <c r="BA55" s="92"/>
      <c r="BC55" s="221"/>
      <c r="BD55" s="221"/>
      <c r="BE55" s="125"/>
      <c r="BF55" s="92"/>
      <c r="BH55" s="92"/>
      <c r="BJ55" s="221"/>
      <c r="BK55" s="221"/>
      <c r="BL55" s="125"/>
      <c r="BM55" s="92"/>
      <c r="BO55" s="92"/>
      <c r="BQ55" s="221"/>
      <c r="BR55" s="221"/>
      <c r="BS55" s="125"/>
      <c r="BT55" s="92"/>
      <c r="BV55" s="92"/>
      <c r="BW55" s="210"/>
    </row>
    <row r="56" spans="1:75">
      <c r="A56" s="210"/>
      <c r="C56" s="318" t="str">
        <f>IF(Geology!C14="","",Geology!C14)</f>
        <v/>
      </c>
      <c r="D56" s="220"/>
      <c r="E56" s="125"/>
      <c r="F56" s="221"/>
      <c r="G56" s="221"/>
      <c r="H56" s="125"/>
      <c r="I56" s="92"/>
      <c r="K56" s="92"/>
      <c r="M56" s="221"/>
      <c r="N56" s="221"/>
      <c r="O56" s="125"/>
      <c r="P56" s="92"/>
      <c r="R56" s="92"/>
      <c r="T56" s="221"/>
      <c r="U56" s="221"/>
      <c r="V56" s="125"/>
      <c r="W56" s="92"/>
      <c r="Y56" s="92"/>
      <c r="AA56" s="221"/>
      <c r="AB56" s="221"/>
      <c r="AC56" s="125"/>
      <c r="AD56" s="92"/>
      <c r="AF56" s="92"/>
      <c r="AH56" s="221"/>
      <c r="AI56" s="221"/>
      <c r="AJ56" s="125"/>
      <c r="AK56" s="92"/>
      <c r="AM56" s="92"/>
      <c r="AO56" s="221"/>
      <c r="AP56" s="221"/>
      <c r="AQ56" s="125"/>
      <c r="AR56" s="92"/>
      <c r="AT56" s="92"/>
      <c r="AV56" s="221"/>
      <c r="AW56" s="221"/>
      <c r="AX56" s="125"/>
      <c r="AY56" s="92"/>
      <c r="BA56" s="92"/>
      <c r="BC56" s="221"/>
      <c r="BD56" s="221"/>
      <c r="BE56" s="125"/>
      <c r="BF56" s="92"/>
      <c r="BH56" s="92"/>
      <c r="BJ56" s="221"/>
      <c r="BK56" s="221"/>
      <c r="BL56" s="125"/>
      <c r="BM56" s="92"/>
      <c r="BO56" s="92"/>
      <c r="BQ56" s="221"/>
      <c r="BR56" s="221"/>
      <c r="BS56" s="125"/>
      <c r="BT56" s="92"/>
      <c r="BV56" s="92"/>
      <c r="BW56" s="210"/>
    </row>
    <row r="57" spans="1:75">
      <c r="A57" s="210"/>
      <c r="C57" s="318" t="str">
        <f>IF(Geology!C15="","",Geology!C15)</f>
        <v/>
      </c>
      <c r="D57" s="220"/>
      <c r="E57" s="125"/>
      <c r="F57" s="221"/>
      <c r="G57" s="221"/>
      <c r="H57" s="125"/>
      <c r="I57" s="92"/>
      <c r="K57" s="92"/>
      <c r="M57" s="221"/>
      <c r="N57" s="221"/>
      <c r="O57" s="125"/>
      <c r="P57" s="92"/>
      <c r="R57" s="92"/>
      <c r="T57" s="221"/>
      <c r="U57" s="221"/>
      <c r="V57" s="125"/>
      <c r="W57" s="92"/>
      <c r="Y57" s="92"/>
      <c r="AA57" s="221"/>
      <c r="AB57" s="221"/>
      <c r="AC57" s="125"/>
      <c r="AD57" s="92"/>
      <c r="AF57" s="92"/>
      <c r="AH57" s="221"/>
      <c r="AI57" s="221"/>
      <c r="AJ57" s="125"/>
      <c r="AK57" s="92"/>
      <c r="AM57" s="92"/>
      <c r="AO57" s="221"/>
      <c r="AP57" s="221"/>
      <c r="AQ57" s="125"/>
      <c r="AR57" s="92"/>
      <c r="AT57" s="92"/>
      <c r="AV57" s="221"/>
      <c r="AW57" s="221"/>
      <c r="AX57" s="125"/>
      <c r="AY57" s="92"/>
      <c r="BA57" s="92"/>
      <c r="BC57" s="221"/>
      <c r="BD57" s="221"/>
      <c r="BE57" s="125"/>
      <c r="BF57" s="92"/>
      <c r="BH57" s="92"/>
      <c r="BJ57" s="221"/>
      <c r="BK57" s="221"/>
      <c r="BL57" s="125"/>
      <c r="BM57" s="92"/>
      <c r="BO57" s="92"/>
      <c r="BQ57" s="221"/>
      <c r="BR57" s="221"/>
      <c r="BS57" s="125"/>
      <c r="BT57" s="92"/>
      <c r="BV57" s="92"/>
      <c r="BW57" s="210"/>
    </row>
    <row r="58" spans="1:75">
      <c r="A58" s="210"/>
      <c r="B58" s="345"/>
      <c r="C58" s="318" t="str">
        <f>IF(Geology!C16="","",Geology!C16)</f>
        <v/>
      </c>
      <c r="D58" s="220"/>
      <c r="E58" s="125"/>
      <c r="F58" s="221"/>
      <c r="G58" s="221"/>
      <c r="H58" s="125"/>
      <c r="I58" s="92"/>
      <c r="K58" s="92"/>
      <c r="M58" s="221"/>
      <c r="N58" s="221"/>
      <c r="O58" s="125"/>
      <c r="P58" s="92"/>
      <c r="R58" s="92"/>
      <c r="T58" s="221"/>
      <c r="U58" s="221"/>
      <c r="V58" s="125"/>
      <c r="W58" s="92"/>
      <c r="Y58" s="92"/>
      <c r="AA58" s="221"/>
      <c r="AB58" s="221"/>
      <c r="AC58" s="125"/>
      <c r="AD58" s="92"/>
      <c r="AF58" s="92"/>
      <c r="AH58" s="221"/>
      <c r="AI58" s="221"/>
      <c r="AJ58" s="125"/>
      <c r="AK58" s="92"/>
      <c r="AM58" s="92"/>
      <c r="AO58" s="221"/>
      <c r="AP58" s="221"/>
      <c r="AQ58" s="125"/>
      <c r="AR58" s="92"/>
      <c r="AT58" s="92"/>
      <c r="AV58" s="221"/>
      <c r="AW58" s="221"/>
      <c r="AX58" s="125"/>
      <c r="AY58" s="92"/>
      <c r="BA58" s="92"/>
      <c r="BC58" s="221"/>
      <c r="BD58" s="221"/>
      <c r="BE58" s="125"/>
      <c r="BF58" s="92"/>
      <c r="BH58" s="92"/>
      <c r="BJ58" s="221"/>
      <c r="BK58" s="221"/>
      <c r="BL58" s="125"/>
      <c r="BM58" s="92"/>
      <c r="BO58" s="92"/>
      <c r="BQ58" s="221"/>
      <c r="BR58" s="221"/>
      <c r="BS58" s="125"/>
      <c r="BT58" s="92"/>
      <c r="BV58" s="92"/>
      <c r="BW58" s="210"/>
    </row>
    <row r="59" spans="1:75">
      <c r="A59" s="210"/>
      <c r="B59" s="345"/>
      <c r="C59" s="318" t="str">
        <f>IF(Geology!C17="","",Geology!C17)</f>
        <v/>
      </c>
      <c r="D59" s="220"/>
      <c r="E59" s="125"/>
      <c r="F59" s="221"/>
      <c r="G59" s="221"/>
      <c r="H59" s="125"/>
      <c r="I59" s="92"/>
      <c r="K59" s="92"/>
      <c r="M59" s="221"/>
      <c r="N59" s="221"/>
      <c r="O59" s="125"/>
      <c r="P59" s="92"/>
      <c r="R59" s="92"/>
      <c r="T59" s="221"/>
      <c r="U59" s="221"/>
      <c r="V59" s="125"/>
      <c r="W59" s="92"/>
      <c r="Y59" s="92"/>
      <c r="AA59" s="221"/>
      <c r="AB59" s="221"/>
      <c r="AC59" s="125"/>
      <c r="AD59" s="92"/>
      <c r="AF59" s="92"/>
      <c r="AH59" s="221"/>
      <c r="AI59" s="221"/>
      <c r="AJ59" s="125"/>
      <c r="AK59" s="92"/>
      <c r="AM59" s="92"/>
      <c r="AO59" s="221"/>
      <c r="AP59" s="221"/>
      <c r="AQ59" s="125"/>
      <c r="AR59" s="92"/>
      <c r="AT59" s="92"/>
      <c r="AV59" s="221"/>
      <c r="AW59" s="221"/>
      <c r="AX59" s="125"/>
      <c r="AY59" s="92"/>
      <c r="BA59" s="92"/>
      <c r="BC59" s="221"/>
      <c r="BD59" s="221"/>
      <c r="BE59" s="125"/>
      <c r="BF59" s="92"/>
      <c r="BH59" s="92"/>
      <c r="BJ59" s="221"/>
      <c r="BK59" s="221"/>
      <c r="BL59" s="125"/>
      <c r="BM59" s="92"/>
      <c r="BO59" s="92"/>
      <c r="BQ59" s="221"/>
      <c r="BR59" s="221"/>
      <c r="BS59" s="125"/>
      <c r="BT59" s="92"/>
      <c r="BV59" s="92"/>
      <c r="BW59" s="210"/>
    </row>
    <row r="60" spans="1:75">
      <c r="A60" s="210"/>
      <c r="B60" s="345"/>
      <c r="C60" s="318" t="str">
        <f>IF(Geology!C18="","",Geology!C18)</f>
        <v/>
      </c>
      <c r="D60" s="220"/>
      <c r="E60" s="125"/>
      <c r="F60" s="221"/>
      <c r="G60" s="221"/>
      <c r="H60" s="125"/>
      <c r="I60" s="92"/>
      <c r="K60" s="92"/>
      <c r="M60" s="221"/>
      <c r="N60" s="221"/>
      <c r="O60" s="125"/>
      <c r="P60" s="92"/>
      <c r="R60" s="92"/>
      <c r="T60" s="221"/>
      <c r="U60" s="221"/>
      <c r="V60" s="125"/>
      <c r="W60" s="92"/>
      <c r="Y60" s="92"/>
      <c r="AA60" s="221"/>
      <c r="AB60" s="221"/>
      <c r="AC60" s="125"/>
      <c r="AD60" s="92"/>
      <c r="AF60" s="92"/>
      <c r="AH60" s="221"/>
      <c r="AI60" s="221"/>
      <c r="AJ60" s="125"/>
      <c r="AK60" s="92"/>
      <c r="AM60" s="92"/>
      <c r="AO60" s="221"/>
      <c r="AP60" s="221"/>
      <c r="AQ60" s="125"/>
      <c r="AR60" s="92"/>
      <c r="AT60" s="92"/>
      <c r="AV60" s="221"/>
      <c r="AW60" s="221"/>
      <c r="AX60" s="125"/>
      <c r="AY60" s="92"/>
      <c r="BA60" s="92"/>
      <c r="BC60" s="221"/>
      <c r="BD60" s="221"/>
      <c r="BE60" s="125"/>
      <c r="BF60" s="92"/>
      <c r="BH60" s="92"/>
      <c r="BJ60" s="221"/>
      <c r="BK60" s="221"/>
      <c r="BL60" s="125"/>
      <c r="BM60" s="92"/>
      <c r="BO60" s="92"/>
      <c r="BQ60" s="221"/>
      <c r="BR60" s="221"/>
      <c r="BS60" s="125"/>
      <c r="BT60" s="92"/>
      <c r="BV60" s="92"/>
      <c r="BW60" s="210"/>
    </row>
    <row r="61" spans="1:75">
      <c r="A61" s="210"/>
      <c r="C61" s="318"/>
      <c r="D61" s="220"/>
      <c r="E61" s="125"/>
      <c r="F61" s="221"/>
      <c r="G61" s="221"/>
      <c r="H61" s="125"/>
      <c r="I61" s="92"/>
      <c r="K61" s="92"/>
      <c r="M61" s="221"/>
      <c r="N61" s="221"/>
      <c r="O61" s="125"/>
      <c r="P61" s="92"/>
      <c r="R61" s="92"/>
      <c r="T61" s="221"/>
      <c r="U61" s="221"/>
      <c r="V61" s="125"/>
      <c r="W61" s="92"/>
      <c r="Y61" s="92"/>
      <c r="AA61" s="221"/>
      <c r="AB61" s="221"/>
      <c r="AC61" s="125"/>
      <c r="AD61" s="92"/>
      <c r="AF61" s="92"/>
      <c r="AH61" s="221"/>
      <c r="AI61" s="221"/>
      <c r="AJ61" s="125"/>
      <c r="AK61" s="92"/>
      <c r="AM61" s="92"/>
      <c r="AO61" s="221"/>
      <c r="AP61" s="221"/>
      <c r="AQ61" s="125"/>
      <c r="AR61" s="92"/>
      <c r="AT61" s="92"/>
      <c r="AV61" s="221"/>
      <c r="AW61" s="221"/>
      <c r="AX61" s="125"/>
      <c r="AY61" s="92"/>
      <c r="BA61" s="92"/>
      <c r="BC61" s="221"/>
      <c r="BD61" s="221"/>
      <c r="BE61" s="125"/>
      <c r="BF61" s="92"/>
      <c r="BH61" s="92"/>
      <c r="BJ61" s="221"/>
      <c r="BK61" s="221"/>
      <c r="BL61" s="125"/>
      <c r="BM61" s="92"/>
      <c r="BO61" s="92"/>
      <c r="BQ61" s="221"/>
      <c r="BR61" s="221"/>
      <c r="BS61" s="125"/>
      <c r="BT61" s="92"/>
      <c r="BV61" s="92"/>
      <c r="BW61" s="210"/>
    </row>
    <row r="62" spans="1:75">
      <c r="A62" s="210"/>
      <c r="C62" s="318" t="str">
        <f>IF(Geology!C20="","",Geology!C20)</f>
        <v/>
      </c>
      <c r="D62" s="220"/>
      <c r="E62" s="125"/>
      <c r="F62" s="221"/>
      <c r="G62" s="221"/>
      <c r="H62" s="125"/>
      <c r="I62" s="92"/>
      <c r="K62" s="92"/>
      <c r="M62" s="221"/>
      <c r="N62" s="221"/>
      <c r="O62" s="125"/>
      <c r="P62" s="92"/>
      <c r="R62" s="92"/>
      <c r="T62" s="221"/>
      <c r="U62" s="221"/>
      <c r="V62" s="125"/>
      <c r="W62" s="92"/>
      <c r="Y62" s="92"/>
      <c r="AA62" s="221"/>
      <c r="AB62" s="221"/>
      <c r="AC62" s="125"/>
      <c r="AD62" s="92"/>
      <c r="AF62" s="92"/>
      <c r="AH62" s="221"/>
      <c r="AI62" s="221"/>
      <c r="AJ62" s="125"/>
      <c r="AK62" s="92"/>
      <c r="AM62" s="92"/>
      <c r="AO62" s="221"/>
      <c r="AP62" s="221"/>
      <c r="AQ62" s="125"/>
      <c r="AR62" s="92"/>
      <c r="AT62" s="92"/>
      <c r="AV62" s="221"/>
      <c r="AW62" s="221"/>
      <c r="AX62" s="125"/>
      <c r="AY62" s="92"/>
      <c r="BA62" s="92"/>
      <c r="BC62" s="221"/>
      <c r="BD62" s="221"/>
      <c r="BE62" s="125"/>
      <c r="BF62" s="92"/>
      <c r="BH62" s="92"/>
      <c r="BJ62" s="221"/>
      <c r="BK62" s="221"/>
      <c r="BL62" s="125"/>
      <c r="BM62" s="92"/>
      <c r="BO62" s="92"/>
      <c r="BQ62" s="221"/>
      <c r="BR62" s="221"/>
      <c r="BS62" s="125"/>
      <c r="BT62" s="92"/>
      <c r="BV62" s="92"/>
      <c r="BW62" s="210"/>
    </row>
    <row r="63" spans="1:75">
      <c r="A63" s="210"/>
      <c r="C63" s="318" t="str">
        <f>IF(Geology!C21="","",Geology!C21)</f>
        <v/>
      </c>
      <c r="D63" s="220"/>
      <c r="E63" s="125"/>
      <c r="F63" s="221"/>
      <c r="G63" s="221"/>
      <c r="H63" s="125"/>
      <c r="I63" s="92"/>
      <c r="K63" s="92"/>
      <c r="M63" s="221"/>
      <c r="N63" s="221"/>
      <c r="O63" s="125"/>
      <c r="P63" s="92"/>
      <c r="R63" s="92"/>
      <c r="T63" s="221"/>
      <c r="U63" s="221"/>
      <c r="V63" s="125"/>
      <c r="W63" s="92"/>
      <c r="Y63" s="92"/>
      <c r="AA63" s="221"/>
      <c r="AB63" s="221"/>
      <c r="AC63" s="125"/>
      <c r="AD63" s="92"/>
      <c r="AF63" s="92"/>
      <c r="AH63" s="221"/>
      <c r="AI63" s="221"/>
      <c r="AJ63" s="125"/>
      <c r="AK63" s="92"/>
      <c r="AM63" s="92"/>
      <c r="AO63" s="221"/>
      <c r="AP63" s="221"/>
      <c r="AQ63" s="125"/>
      <c r="AR63" s="92"/>
      <c r="AT63" s="92"/>
      <c r="AV63" s="221"/>
      <c r="AW63" s="221"/>
      <c r="AX63" s="125"/>
      <c r="AY63" s="92"/>
      <c r="BA63" s="92"/>
      <c r="BC63" s="221"/>
      <c r="BD63" s="221"/>
      <c r="BE63" s="125"/>
      <c r="BF63" s="92"/>
      <c r="BH63" s="92"/>
      <c r="BJ63" s="221"/>
      <c r="BK63" s="221"/>
      <c r="BL63" s="125"/>
      <c r="BM63" s="92"/>
      <c r="BO63" s="92"/>
      <c r="BQ63" s="221"/>
      <c r="BR63" s="221"/>
      <c r="BS63" s="125"/>
      <c r="BT63" s="92"/>
      <c r="BV63" s="92"/>
      <c r="BW63" s="210"/>
    </row>
    <row r="64" spans="1:75">
      <c r="A64" s="210"/>
      <c r="C64" s="318" t="str">
        <f>IF(Geology!C22="","",Geology!C22)</f>
        <v/>
      </c>
      <c r="D64" s="220"/>
      <c r="E64" s="125"/>
      <c r="F64" s="221"/>
      <c r="G64" s="221"/>
      <c r="H64" s="125"/>
      <c r="I64" s="92"/>
      <c r="K64" s="92"/>
      <c r="M64" s="221"/>
      <c r="N64" s="221"/>
      <c r="O64" s="125"/>
      <c r="P64" s="92"/>
      <c r="R64" s="92"/>
      <c r="T64" s="221"/>
      <c r="U64" s="221"/>
      <c r="V64" s="125"/>
      <c r="W64" s="92"/>
      <c r="Y64" s="92"/>
      <c r="AA64" s="221"/>
      <c r="AB64" s="221"/>
      <c r="AC64" s="125"/>
      <c r="AD64" s="92"/>
      <c r="AF64" s="92"/>
      <c r="AH64" s="221"/>
      <c r="AI64" s="221"/>
      <c r="AJ64" s="125"/>
      <c r="AK64" s="92"/>
      <c r="AM64" s="92"/>
      <c r="AO64" s="221"/>
      <c r="AP64" s="221"/>
      <c r="AQ64" s="125"/>
      <c r="AR64" s="92"/>
      <c r="AT64" s="92"/>
      <c r="AV64" s="221"/>
      <c r="AW64" s="221"/>
      <c r="AX64" s="125"/>
      <c r="AY64" s="92"/>
      <c r="BA64" s="92"/>
      <c r="BC64" s="221"/>
      <c r="BD64" s="221"/>
      <c r="BE64" s="125"/>
      <c r="BF64" s="92"/>
      <c r="BH64" s="92"/>
      <c r="BJ64" s="221"/>
      <c r="BK64" s="221"/>
      <c r="BL64" s="125"/>
      <c r="BM64" s="92"/>
      <c r="BO64" s="92"/>
      <c r="BQ64" s="221"/>
      <c r="BR64" s="221"/>
      <c r="BS64" s="125"/>
      <c r="BT64" s="92"/>
      <c r="BV64" s="92"/>
      <c r="BW64" s="210"/>
    </row>
    <row r="65" spans="1:75">
      <c r="A65" s="210"/>
      <c r="C65" s="318" t="str">
        <f>IF(Geology!C23="","",Geology!C23)</f>
        <v/>
      </c>
      <c r="D65" s="220"/>
      <c r="E65" s="125"/>
      <c r="F65" s="221"/>
      <c r="G65" s="221"/>
      <c r="H65" s="125"/>
      <c r="I65" s="92"/>
      <c r="K65" s="92"/>
      <c r="M65" s="221"/>
      <c r="N65" s="221"/>
      <c r="O65" s="125"/>
      <c r="P65" s="92"/>
      <c r="R65" s="92"/>
      <c r="T65" s="221"/>
      <c r="U65" s="221"/>
      <c r="V65" s="125"/>
      <c r="W65" s="92"/>
      <c r="Y65" s="92"/>
      <c r="AA65" s="221"/>
      <c r="AB65" s="221"/>
      <c r="AC65" s="125"/>
      <c r="AD65" s="92"/>
      <c r="AF65" s="92"/>
      <c r="AH65" s="221"/>
      <c r="AI65" s="221"/>
      <c r="AJ65" s="125"/>
      <c r="AK65" s="92"/>
      <c r="AM65" s="92"/>
      <c r="AO65" s="221"/>
      <c r="AP65" s="221"/>
      <c r="AQ65" s="125"/>
      <c r="AR65" s="92"/>
      <c r="AT65" s="92"/>
      <c r="AV65" s="221"/>
      <c r="AW65" s="221"/>
      <c r="AX65" s="125"/>
      <c r="AY65" s="92"/>
      <c r="BA65" s="92"/>
      <c r="BC65" s="221"/>
      <c r="BD65" s="221"/>
      <c r="BE65" s="125"/>
      <c r="BF65" s="92"/>
      <c r="BH65" s="92"/>
      <c r="BJ65" s="221"/>
      <c r="BK65" s="221"/>
      <c r="BL65" s="125"/>
      <c r="BM65" s="92"/>
      <c r="BO65" s="92"/>
      <c r="BQ65" s="221"/>
      <c r="BR65" s="221"/>
      <c r="BS65" s="125"/>
      <c r="BT65" s="92"/>
      <c r="BV65" s="92"/>
      <c r="BW65" s="210"/>
    </row>
    <row r="66" spans="1:75">
      <c r="A66" s="210"/>
      <c r="B66" s="345"/>
      <c r="C66" s="318" t="str">
        <f>IF(Geology!C24="","",Geology!C24)</f>
        <v/>
      </c>
      <c r="D66" s="220"/>
      <c r="E66" s="125"/>
      <c r="F66" s="221"/>
      <c r="G66" s="221"/>
      <c r="H66" s="125"/>
      <c r="I66" s="92"/>
      <c r="K66" s="92"/>
      <c r="M66" s="221"/>
      <c r="N66" s="221"/>
      <c r="O66" s="125"/>
      <c r="P66" s="92"/>
      <c r="R66" s="92"/>
      <c r="T66" s="221"/>
      <c r="U66" s="221"/>
      <c r="V66" s="125"/>
      <c r="W66" s="92"/>
      <c r="Y66" s="92"/>
      <c r="AA66" s="221"/>
      <c r="AB66" s="221"/>
      <c r="AC66" s="125"/>
      <c r="AD66" s="92"/>
      <c r="AF66" s="92"/>
      <c r="AH66" s="221"/>
      <c r="AI66" s="221"/>
      <c r="AJ66" s="125"/>
      <c r="AK66" s="92"/>
      <c r="AM66" s="92"/>
      <c r="AO66" s="221"/>
      <c r="AP66" s="221"/>
      <c r="AQ66" s="125"/>
      <c r="AR66" s="92"/>
      <c r="AT66" s="92"/>
      <c r="AV66" s="221"/>
      <c r="AW66" s="221"/>
      <c r="AX66" s="125"/>
      <c r="AY66" s="92"/>
      <c r="BA66" s="92"/>
      <c r="BC66" s="221"/>
      <c r="BD66" s="221"/>
      <c r="BE66" s="125"/>
      <c r="BF66" s="92"/>
      <c r="BH66" s="92"/>
      <c r="BJ66" s="221"/>
      <c r="BK66" s="221"/>
      <c r="BL66" s="125"/>
      <c r="BM66" s="92"/>
      <c r="BO66" s="92"/>
      <c r="BQ66" s="221"/>
      <c r="BR66" s="221"/>
      <c r="BS66" s="125"/>
      <c r="BT66" s="92"/>
      <c r="BV66" s="92"/>
      <c r="BW66" s="210"/>
    </row>
    <row r="67" spans="1:75">
      <c r="A67" s="210"/>
      <c r="B67" s="345"/>
      <c r="C67" s="318" t="str">
        <f>IF(Geology!C25="","",Geology!C25)</f>
        <v/>
      </c>
      <c r="D67" s="220"/>
      <c r="E67" s="125"/>
      <c r="F67" s="221"/>
      <c r="G67" s="221"/>
      <c r="H67" s="125"/>
      <c r="I67" s="92"/>
      <c r="K67" s="92"/>
      <c r="M67" s="221"/>
      <c r="N67" s="221"/>
      <c r="O67" s="125"/>
      <c r="P67" s="92"/>
      <c r="R67" s="92"/>
      <c r="T67" s="221"/>
      <c r="U67" s="221"/>
      <c r="V67" s="125"/>
      <c r="W67" s="92"/>
      <c r="Y67" s="92"/>
      <c r="AA67" s="221"/>
      <c r="AB67" s="221"/>
      <c r="AC67" s="125"/>
      <c r="AD67" s="92"/>
      <c r="AF67" s="92"/>
      <c r="AH67" s="221"/>
      <c r="AI67" s="221"/>
      <c r="AJ67" s="125"/>
      <c r="AK67" s="92"/>
      <c r="AM67" s="92"/>
      <c r="AO67" s="221"/>
      <c r="AP67" s="221"/>
      <c r="AQ67" s="125"/>
      <c r="AR67" s="92"/>
      <c r="AT67" s="92"/>
      <c r="AV67" s="221"/>
      <c r="AW67" s="221"/>
      <c r="AX67" s="125"/>
      <c r="AY67" s="92"/>
      <c r="BA67" s="92"/>
      <c r="BC67" s="221"/>
      <c r="BD67" s="221"/>
      <c r="BE67" s="125"/>
      <c r="BF67" s="92"/>
      <c r="BH67" s="92"/>
      <c r="BJ67" s="221"/>
      <c r="BK67" s="221"/>
      <c r="BL67" s="125"/>
      <c r="BM67" s="92"/>
      <c r="BO67" s="92"/>
      <c r="BQ67" s="221"/>
      <c r="BR67" s="221"/>
      <c r="BS67" s="125"/>
      <c r="BT67" s="92"/>
      <c r="BV67" s="92"/>
      <c r="BW67" s="210"/>
    </row>
    <row r="68" spans="1:75">
      <c r="A68" s="210"/>
      <c r="C68" s="318" t="str">
        <f>IF(Geology!C26="","",Geology!C26)</f>
        <v/>
      </c>
      <c r="D68" s="220"/>
      <c r="E68" s="125"/>
      <c r="F68" s="221"/>
      <c r="G68" s="221"/>
      <c r="H68" s="125"/>
      <c r="I68" s="92"/>
      <c r="K68" s="92"/>
      <c r="M68" s="221"/>
      <c r="N68" s="221"/>
      <c r="O68" s="125"/>
      <c r="P68" s="92"/>
      <c r="R68" s="92"/>
      <c r="T68" s="221"/>
      <c r="U68" s="221"/>
      <c r="V68" s="125"/>
      <c r="W68" s="92"/>
      <c r="Y68" s="92"/>
      <c r="AA68" s="221"/>
      <c r="AB68" s="221"/>
      <c r="AC68" s="125"/>
      <c r="AD68" s="92"/>
      <c r="AF68" s="92"/>
      <c r="AH68" s="221"/>
      <c r="AI68" s="221"/>
      <c r="AJ68" s="125"/>
      <c r="AK68" s="92"/>
      <c r="AM68" s="92"/>
      <c r="AO68" s="221"/>
      <c r="AP68" s="221"/>
      <c r="AQ68" s="125"/>
      <c r="AR68" s="92"/>
      <c r="AT68" s="92"/>
      <c r="AV68" s="221"/>
      <c r="AW68" s="221"/>
      <c r="AX68" s="125"/>
      <c r="AY68" s="92"/>
      <c r="BA68" s="92"/>
      <c r="BC68" s="221"/>
      <c r="BD68" s="221"/>
      <c r="BE68" s="125"/>
      <c r="BF68" s="92"/>
      <c r="BH68" s="92"/>
      <c r="BJ68" s="221"/>
      <c r="BK68" s="221"/>
      <c r="BL68" s="125"/>
      <c r="BM68" s="92"/>
      <c r="BO68" s="92"/>
      <c r="BQ68" s="221"/>
      <c r="BR68" s="221"/>
      <c r="BS68" s="125"/>
      <c r="BT68" s="92"/>
      <c r="BV68" s="92"/>
      <c r="BW68" s="210"/>
    </row>
    <row r="69" spans="1:75">
      <c r="A69" s="210"/>
      <c r="C69" s="318" t="str">
        <f>IF(Geology!C27="","",Geology!C27)</f>
        <v/>
      </c>
      <c r="D69" s="220"/>
      <c r="E69" s="125"/>
      <c r="F69" s="221"/>
      <c r="G69" s="221"/>
      <c r="H69" s="125"/>
      <c r="I69" s="92"/>
      <c r="K69" s="92"/>
      <c r="M69" s="221"/>
      <c r="N69" s="221"/>
      <c r="O69" s="125"/>
      <c r="P69" s="92"/>
      <c r="R69" s="92"/>
      <c r="T69" s="221"/>
      <c r="U69" s="221"/>
      <c r="V69" s="125"/>
      <c r="W69" s="92"/>
      <c r="Y69" s="92"/>
      <c r="AA69" s="221"/>
      <c r="AB69" s="221"/>
      <c r="AC69" s="125"/>
      <c r="AD69" s="92"/>
      <c r="AF69" s="92"/>
      <c r="AH69" s="221"/>
      <c r="AI69" s="221"/>
      <c r="AJ69" s="125"/>
      <c r="AK69" s="92"/>
      <c r="AM69" s="92"/>
      <c r="AO69" s="221"/>
      <c r="AP69" s="221"/>
      <c r="AQ69" s="125"/>
      <c r="AR69" s="92"/>
      <c r="AT69" s="92"/>
      <c r="AV69" s="221"/>
      <c r="AW69" s="221"/>
      <c r="AX69" s="125"/>
      <c r="AY69" s="92"/>
      <c r="BA69" s="92"/>
      <c r="BC69" s="221"/>
      <c r="BD69" s="221"/>
      <c r="BE69" s="125"/>
      <c r="BF69" s="92"/>
      <c r="BH69" s="92"/>
      <c r="BJ69" s="221"/>
      <c r="BK69" s="221"/>
      <c r="BL69" s="125"/>
      <c r="BM69" s="92"/>
      <c r="BO69" s="92"/>
      <c r="BQ69" s="221"/>
      <c r="BR69" s="221"/>
      <c r="BS69" s="125"/>
      <c r="BT69" s="92"/>
      <c r="BV69" s="92"/>
      <c r="BW69" s="210"/>
    </row>
    <row r="70" spans="1:75">
      <c r="A70" s="210"/>
      <c r="C70" s="318" t="str">
        <f>IF(Geology!C28="","",Geology!C28)</f>
        <v/>
      </c>
      <c r="D70" s="220"/>
      <c r="E70" s="125"/>
      <c r="F70" s="221"/>
      <c r="G70" s="221"/>
      <c r="H70" s="125"/>
      <c r="I70" s="92"/>
      <c r="K70" s="92"/>
      <c r="M70" s="221"/>
      <c r="N70" s="221"/>
      <c r="O70" s="125"/>
      <c r="P70" s="92"/>
      <c r="R70" s="92"/>
      <c r="T70" s="221"/>
      <c r="U70" s="221"/>
      <c r="V70" s="125"/>
      <c r="W70" s="92"/>
      <c r="Y70" s="92"/>
      <c r="AA70" s="221"/>
      <c r="AB70" s="221"/>
      <c r="AC70" s="125"/>
      <c r="AD70" s="92"/>
      <c r="AF70" s="92"/>
      <c r="AH70" s="221"/>
      <c r="AI70" s="221"/>
      <c r="AJ70" s="125"/>
      <c r="AK70" s="92"/>
      <c r="AM70" s="92"/>
      <c r="AO70" s="221"/>
      <c r="AP70" s="221"/>
      <c r="AQ70" s="125"/>
      <c r="AR70" s="92"/>
      <c r="AT70" s="92"/>
      <c r="AV70" s="221"/>
      <c r="AW70" s="221"/>
      <c r="AX70" s="125"/>
      <c r="AY70" s="92"/>
      <c r="BA70" s="92"/>
      <c r="BC70" s="221"/>
      <c r="BD70" s="221"/>
      <c r="BE70" s="125"/>
      <c r="BF70" s="92"/>
      <c r="BH70" s="92"/>
      <c r="BJ70" s="221"/>
      <c r="BK70" s="221"/>
      <c r="BL70" s="125"/>
      <c r="BM70" s="92"/>
      <c r="BO70" s="92"/>
      <c r="BQ70" s="221"/>
      <c r="BR70" s="221"/>
      <c r="BS70" s="125"/>
      <c r="BT70" s="92"/>
      <c r="BV70" s="92"/>
      <c r="BW70" s="210"/>
    </row>
    <row r="71" spans="1:75">
      <c r="A71" s="210"/>
      <c r="C71" s="318" t="str">
        <f>IF(Geology!C29="","",Geology!C29)</f>
        <v/>
      </c>
      <c r="D71" s="220"/>
      <c r="E71" s="125"/>
      <c r="F71" s="221"/>
      <c r="G71" s="221"/>
      <c r="H71" s="125"/>
      <c r="I71" s="92"/>
      <c r="K71" s="92"/>
      <c r="M71" s="221"/>
      <c r="N71" s="221"/>
      <c r="O71" s="125"/>
      <c r="P71" s="92"/>
      <c r="R71" s="92"/>
      <c r="T71" s="221"/>
      <c r="U71" s="221"/>
      <c r="V71" s="125"/>
      <c r="W71" s="92"/>
      <c r="Y71" s="92"/>
      <c r="AA71" s="221"/>
      <c r="AB71" s="221"/>
      <c r="AC71" s="125"/>
      <c r="AD71" s="92"/>
      <c r="AF71" s="92"/>
      <c r="AH71" s="221"/>
      <c r="AI71" s="221"/>
      <c r="AJ71" s="125"/>
      <c r="AK71" s="92"/>
      <c r="AM71" s="92"/>
      <c r="AO71" s="221"/>
      <c r="AP71" s="221"/>
      <c r="AQ71" s="125"/>
      <c r="AR71" s="92"/>
      <c r="AT71" s="92"/>
      <c r="AV71" s="221"/>
      <c r="AW71" s="221"/>
      <c r="AX71" s="125"/>
      <c r="AY71" s="92"/>
      <c r="BA71" s="92"/>
      <c r="BC71" s="221"/>
      <c r="BD71" s="221"/>
      <c r="BE71" s="125"/>
      <c r="BF71" s="92"/>
      <c r="BH71" s="92"/>
      <c r="BJ71" s="221"/>
      <c r="BK71" s="221"/>
      <c r="BL71" s="125"/>
      <c r="BM71" s="92"/>
      <c r="BO71" s="92"/>
      <c r="BQ71" s="221"/>
      <c r="BR71" s="221"/>
      <c r="BS71" s="125"/>
      <c r="BT71" s="92"/>
      <c r="BV71" s="92"/>
      <c r="BW71" s="210"/>
    </row>
    <row r="72" spans="1:75">
      <c r="A72" s="210"/>
      <c r="C72" s="318" t="str">
        <f>IF(Geology!C30="","",Geology!C30)</f>
        <v/>
      </c>
      <c r="D72" s="220"/>
      <c r="E72" s="125"/>
      <c r="F72" s="221"/>
      <c r="G72" s="221"/>
      <c r="H72" s="125"/>
      <c r="I72" s="92"/>
      <c r="K72" s="92"/>
      <c r="M72" s="221"/>
      <c r="N72" s="221"/>
      <c r="O72" s="125"/>
      <c r="P72" s="92"/>
      <c r="R72" s="92"/>
      <c r="T72" s="221"/>
      <c r="U72" s="221"/>
      <c r="V72" s="125"/>
      <c r="W72" s="92"/>
      <c r="Y72" s="92"/>
      <c r="AA72" s="221"/>
      <c r="AB72" s="221"/>
      <c r="AC72" s="125"/>
      <c r="AD72" s="92"/>
      <c r="AF72" s="92"/>
      <c r="AH72" s="221"/>
      <c r="AI72" s="221"/>
      <c r="AJ72" s="125"/>
      <c r="AK72" s="92"/>
      <c r="AM72" s="92"/>
      <c r="AO72" s="221"/>
      <c r="AP72" s="221"/>
      <c r="AQ72" s="125"/>
      <c r="AR72" s="92"/>
      <c r="AT72" s="92"/>
      <c r="AV72" s="221"/>
      <c r="AW72" s="221"/>
      <c r="AX72" s="125"/>
      <c r="AY72" s="92"/>
      <c r="BA72" s="92"/>
      <c r="BC72" s="221"/>
      <c r="BD72" s="221"/>
      <c r="BE72" s="125"/>
      <c r="BF72" s="92"/>
      <c r="BH72" s="92"/>
      <c r="BJ72" s="221"/>
      <c r="BK72" s="221"/>
      <c r="BL72" s="125"/>
      <c r="BM72" s="92"/>
      <c r="BO72" s="92"/>
      <c r="BQ72" s="221"/>
      <c r="BR72" s="221"/>
      <c r="BS72" s="125"/>
      <c r="BT72" s="92"/>
      <c r="BV72" s="92"/>
      <c r="BW72" s="210"/>
    </row>
    <row r="73" spans="1:75">
      <c r="A73" s="210"/>
      <c r="C73" s="318" t="str">
        <f>IF(Geology!C31="","",Geology!C31)</f>
        <v/>
      </c>
      <c r="D73" s="220"/>
      <c r="E73" s="125"/>
      <c r="F73" s="221"/>
      <c r="G73" s="221"/>
      <c r="H73" s="125"/>
      <c r="I73" s="92"/>
      <c r="K73" s="92"/>
      <c r="M73" s="221"/>
      <c r="N73" s="221"/>
      <c r="O73" s="125"/>
      <c r="P73" s="92"/>
      <c r="R73" s="92"/>
      <c r="T73" s="221"/>
      <c r="U73" s="221"/>
      <c r="V73" s="125"/>
      <c r="W73" s="92"/>
      <c r="Y73" s="92"/>
      <c r="AA73" s="221"/>
      <c r="AB73" s="221"/>
      <c r="AC73" s="125"/>
      <c r="AD73" s="92"/>
      <c r="AF73" s="92"/>
      <c r="AH73" s="221"/>
      <c r="AI73" s="221"/>
      <c r="AJ73" s="125"/>
      <c r="AK73" s="92"/>
      <c r="AM73" s="92"/>
      <c r="AO73" s="221"/>
      <c r="AP73" s="221"/>
      <c r="AQ73" s="125"/>
      <c r="AR73" s="92"/>
      <c r="AT73" s="92"/>
      <c r="AV73" s="221"/>
      <c r="AW73" s="221"/>
      <c r="AX73" s="125"/>
      <c r="AY73" s="92"/>
      <c r="BA73" s="92"/>
      <c r="BC73" s="221"/>
      <c r="BD73" s="221"/>
      <c r="BE73" s="125"/>
      <c r="BF73" s="92"/>
      <c r="BH73" s="92"/>
      <c r="BJ73" s="221"/>
      <c r="BK73" s="221"/>
      <c r="BL73" s="125"/>
      <c r="BM73" s="92"/>
      <c r="BO73" s="92"/>
      <c r="BQ73" s="221"/>
      <c r="BR73" s="221"/>
      <c r="BS73" s="125"/>
      <c r="BT73" s="92"/>
      <c r="BV73" s="92"/>
      <c r="BW73" s="210"/>
    </row>
    <row r="74" spans="1:75">
      <c r="A74" s="210"/>
      <c r="C74" s="318" t="str">
        <f>IF(Geology!C32="","",Geology!C32)</f>
        <v/>
      </c>
      <c r="D74" s="220"/>
      <c r="E74" s="125"/>
      <c r="F74" s="221"/>
      <c r="G74" s="221"/>
      <c r="H74" s="125"/>
      <c r="I74" s="92"/>
      <c r="K74" s="92"/>
      <c r="M74" s="221"/>
      <c r="N74" s="221"/>
      <c r="O74" s="125"/>
      <c r="P74" s="92"/>
      <c r="R74" s="92"/>
      <c r="T74" s="221"/>
      <c r="U74" s="221"/>
      <c r="V74" s="125"/>
      <c r="W74" s="92"/>
      <c r="Y74" s="92"/>
      <c r="AA74" s="221"/>
      <c r="AB74" s="221"/>
      <c r="AC74" s="125"/>
      <c r="AD74" s="92"/>
      <c r="AF74" s="92"/>
      <c r="AH74" s="221"/>
      <c r="AI74" s="221"/>
      <c r="AJ74" s="125"/>
      <c r="AK74" s="92"/>
      <c r="AM74" s="92"/>
      <c r="AO74" s="221"/>
      <c r="AP74" s="221"/>
      <c r="AQ74" s="125"/>
      <c r="AR74" s="92"/>
      <c r="AT74" s="92"/>
      <c r="AV74" s="221"/>
      <c r="AW74" s="221"/>
      <c r="AX74" s="125"/>
      <c r="AY74" s="92"/>
      <c r="BA74" s="92"/>
      <c r="BC74" s="221"/>
      <c r="BD74" s="221"/>
      <c r="BE74" s="125"/>
      <c r="BF74" s="92"/>
      <c r="BH74" s="92"/>
      <c r="BJ74" s="221"/>
      <c r="BK74" s="221"/>
      <c r="BL74" s="125"/>
      <c r="BM74" s="92"/>
      <c r="BO74" s="92"/>
      <c r="BQ74" s="221"/>
      <c r="BR74" s="221"/>
      <c r="BS74" s="125"/>
      <c r="BT74" s="92"/>
      <c r="BV74" s="92"/>
      <c r="BW74" s="210"/>
    </row>
    <row r="75" spans="1:75">
      <c r="A75" s="210"/>
      <c r="C75" s="318" t="str">
        <f>IF(Geology!C33="","",Geology!C33)</f>
        <v/>
      </c>
      <c r="D75" s="220"/>
      <c r="E75" s="125"/>
      <c r="F75" s="221"/>
      <c r="G75" s="221"/>
      <c r="H75" s="125"/>
      <c r="I75" s="92"/>
      <c r="K75" s="92"/>
      <c r="M75" s="221"/>
      <c r="N75" s="221"/>
      <c r="O75" s="125"/>
      <c r="P75" s="92"/>
      <c r="R75" s="92"/>
      <c r="T75" s="221"/>
      <c r="U75" s="221"/>
      <c r="V75" s="125"/>
      <c r="W75" s="92"/>
      <c r="Y75" s="92"/>
      <c r="AA75" s="221"/>
      <c r="AB75" s="221"/>
      <c r="AC75" s="125"/>
      <c r="AD75" s="92"/>
      <c r="AF75" s="92"/>
      <c r="AH75" s="221"/>
      <c r="AI75" s="221"/>
      <c r="AJ75" s="125"/>
      <c r="AK75" s="92"/>
      <c r="AM75" s="92"/>
      <c r="AO75" s="221"/>
      <c r="AP75" s="221"/>
      <c r="AQ75" s="125"/>
      <c r="AR75" s="92"/>
      <c r="AT75" s="92"/>
      <c r="AV75" s="221"/>
      <c r="AW75" s="221"/>
      <c r="AX75" s="125"/>
      <c r="AY75" s="92"/>
      <c r="BA75" s="92"/>
      <c r="BC75" s="221"/>
      <c r="BD75" s="221"/>
      <c r="BE75" s="125"/>
      <c r="BF75" s="92"/>
      <c r="BH75" s="92"/>
      <c r="BJ75" s="221"/>
      <c r="BK75" s="221"/>
      <c r="BL75" s="125"/>
      <c r="BM75" s="92"/>
      <c r="BO75" s="92"/>
      <c r="BQ75" s="221"/>
      <c r="BR75" s="221"/>
      <c r="BS75" s="125"/>
      <c r="BT75" s="92"/>
      <c r="BV75" s="92"/>
      <c r="BW75" s="210"/>
    </row>
    <row r="76" spans="1:75" ht="7.5" customHeight="1"/>
  </sheetData>
  <sheetProtection password="CB5B" sheet="1" selectLockedCells="1"/>
  <mergeCells count="117">
    <mergeCell ref="F9:J9"/>
    <mergeCell ref="V13:X13"/>
    <mergeCell ref="H13:J13"/>
    <mergeCell ref="BQ7:BS7"/>
    <mergeCell ref="BQ23:BS23"/>
    <mergeCell ref="BS17:BT17"/>
    <mergeCell ref="BC24:BD24"/>
    <mergeCell ref="BC25:BD25"/>
    <mergeCell ref="BC26:BH27"/>
    <mergeCell ref="BJ7:BL7"/>
    <mergeCell ref="BJ23:BL23"/>
    <mergeCell ref="BJ24:BK24"/>
    <mergeCell ref="BJ25:BK25"/>
    <mergeCell ref="BJ26:BO27"/>
    <mergeCell ref="BC7:BE7"/>
    <mergeCell ref="BC23:BE23"/>
    <mergeCell ref="BC8:BE8"/>
    <mergeCell ref="BC11:BD11"/>
    <mergeCell ref="BC12:BD12"/>
    <mergeCell ref="BQ8:BS8"/>
    <mergeCell ref="BQ11:BR11"/>
    <mergeCell ref="BQ12:BR12"/>
    <mergeCell ref="BJ8:BL8"/>
    <mergeCell ref="BJ11:BK11"/>
    <mergeCell ref="T10:U10"/>
    <mergeCell ref="BJ12:BK12"/>
    <mergeCell ref="BC9:BG9"/>
    <mergeCell ref="BJ9:BN9"/>
    <mergeCell ref="AV7:AX7"/>
    <mergeCell ref="AV23:AX23"/>
    <mergeCell ref="AV24:AW24"/>
    <mergeCell ref="AV25:AW25"/>
    <mergeCell ref="AV26:BA27"/>
    <mergeCell ref="AO7:AQ7"/>
    <mergeCell ref="AO24:AP24"/>
    <mergeCell ref="AO25:AP25"/>
    <mergeCell ref="AO23:AQ23"/>
    <mergeCell ref="AV8:AX8"/>
    <mergeCell ref="AV11:AW11"/>
    <mergeCell ref="AV12:AW12"/>
    <mergeCell ref="AO8:AQ8"/>
    <mergeCell ref="AO11:AP11"/>
    <mergeCell ref="AO12:AP12"/>
    <mergeCell ref="AO17:AP17"/>
    <mergeCell ref="AQ17:AR17"/>
    <mergeCell ref="AO9:AS9"/>
    <mergeCell ref="AV9:AZ9"/>
    <mergeCell ref="V17:W17"/>
    <mergeCell ref="AH7:AJ7"/>
    <mergeCell ref="AH23:AJ23"/>
    <mergeCell ref="AH24:AI24"/>
    <mergeCell ref="AH25:AI25"/>
    <mergeCell ref="AH26:AM27"/>
    <mergeCell ref="AA24:AB24"/>
    <mergeCell ref="AA25:AB25"/>
    <mergeCell ref="AA7:AC7"/>
    <mergeCell ref="AA23:AC23"/>
    <mergeCell ref="AA8:AC8"/>
    <mergeCell ref="AA11:AB11"/>
    <mergeCell ref="AA12:AB12"/>
    <mergeCell ref="AH8:AJ8"/>
    <mergeCell ref="AH11:AI11"/>
    <mergeCell ref="AH12:AI12"/>
    <mergeCell ref="AA17:AB17"/>
    <mergeCell ref="AC17:AD17"/>
    <mergeCell ref="AH17:AI17"/>
    <mergeCell ref="AJ17:AK17"/>
    <mergeCell ref="AA9:AE9"/>
    <mergeCell ref="AH9:AL9"/>
    <mergeCell ref="BQ26:BV27"/>
    <mergeCell ref="F8:H8"/>
    <mergeCell ref="T25:U25"/>
    <mergeCell ref="T26:Y27"/>
    <mergeCell ref="T7:V7"/>
    <mergeCell ref="F25:G25"/>
    <mergeCell ref="M24:N24"/>
    <mergeCell ref="M25:N25"/>
    <mergeCell ref="M26:R27"/>
    <mergeCell ref="T24:U24"/>
    <mergeCell ref="M7:O7"/>
    <mergeCell ref="M23:O23"/>
    <mergeCell ref="T23:V23"/>
    <mergeCell ref="M17:N17"/>
    <mergeCell ref="O17:P17"/>
    <mergeCell ref="F7:H7"/>
    <mergeCell ref="M8:O8"/>
    <mergeCell ref="M11:N11"/>
    <mergeCell ref="M12:N12"/>
    <mergeCell ref="T8:V8"/>
    <mergeCell ref="T11:U11"/>
    <mergeCell ref="T12:U12"/>
    <mergeCell ref="O13:Q13"/>
    <mergeCell ref="T17:U17"/>
    <mergeCell ref="M10:N10"/>
    <mergeCell ref="F10:G10"/>
    <mergeCell ref="BQ9:BU9"/>
    <mergeCell ref="C50:E50"/>
    <mergeCell ref="F23:H23"/>
    <mergeCell ref="F26:K27"/>
    <mergeCell ref="F24:G24"/>
    <mergeCell ref="F17:G17"/>
    <mergeCell ref="H17:I17"/>
    <mergeCell ref="F11:G11"/>
    <mergeCell ref="F12:G12"/>
    <mergeCell ref="M9:Q9"/>
    <mergeCell ref="T9:X9"/>
    <mergeCell ref="AV17:AW17"/>
    <mergeCell ref="AX17:AY17"/>
    <mergeCell ref="AA26:AF27"/>
    <mergeCell ref="BQ24:BR24"/>
    <mergeCell ref="BC17:BD17"/>
    <mergeCell ref="BE17:BF17"/>
    <mergeCell ref="BJ17:BK17"/>
    <mergeCell ref="BL17:BM17"/>
    <mergeCell ref="BQ17:BR17"/>
    <mergeCell ref="AO26:AT27"/>
    <mergeCell ref="BQ25:BR25"/>
  </mergeCells>
  <phoneticPr fontId="4" type="noConversion"/>
  <dataValidations count="23">
    <dataValidation type="decimal" showInputMessage="1" showErrorMessage="1" error="The data you entered is invalid._x000a__x000a_To continue, click on &quot;Cancel&quot; and enter a numerical value." sqref="K34:K39 BA34:BA39 AF34:AF39 R34:R39 BH34:BH39 Y34:Y39 AM34:AM39 AT34:AT39 BO34:BO39 BV34:BV39" xr:uid="{00000000-0002-0000-0300-000000000000}">
      <formula1>0</formula1>
      <formula2>20000</formula2>
    </dataValidation>
    <dataValidation type="list" showInputMessage="1" showErrorMessage="1" error="The data you entered is invalid._x000a__x000a_To continue, click on &quot;Cancel&quot; and select from the drop down list." sqref="F34:F39 AV34:AV39 AH34:AH39 AA34:AA39 BJ34:BJ39 BC34:BC39 T34:T39 M34:M39 AO34:AO39 BQ34:BQ39" xr:uid="{00000000-0002-0000-0300-000001000000}">
      <formula1>Casing</formula1>
    </dataValidation>
    <dataValidation type="list" allowBlank="1" showInputMessage="1" showErrorMessage="1" sqref="E32 B19:B20 B48" xr:uid="{00000000-0002-0000-0300-000002000000}">
      <formula1>#REF!</formula1>
    </dataValidation>
    <dataValidation type="list" allowBlank="1" showInputMessage="1" showErrorMessage="1" sqref="H48 AX48 AJ48 AC48 BL48 BE48 V48 O48 AQ48 BS48" xr:uid="{00000000-0002-0000-0300-000003000000}">
      <formula1>Elevation</formula1>
    </dataValidation>
    <dataValidation allowBlank="1" showInputMessage="1" showErrorMessage="1" sqref="BH14:BI14 BW44 AU44 AT14:AU14 AN44 AM14:AN14 AG44 AF14:AG14 Z44 BP44 R14:S14 Y14:Z14 S44 BB44 K14:L14 BA14:BB14 BI44 L44 BO14:BP14 BV14:BW14" xr:uid="{00000000-0002-0000-0300-000004000000}"/>
    <dataValidation type="list" allowBlank="1" showInputMessage="1" showErrorMessage="1" sqref="F23 AO23 AA23 BJ23 BC23 M23 T23 AV23 AH23 BQ23" xr:uid="{00000000-0002-0000-0300-000005000000}">
      <formula1>CAction</formula1>
    </dataValidation>
    <dataValidation type="list" allowBlank="1" showInputMessage="1" showErrorMessage="1" sqref="BW15:BW17 BI15:BI17 BB15:BB17 AU15:AU17 AN15:AN17 AG15:AG17 Z15:Z17 S15:S17 L15:L17 BP15:BP17" xr:uid="{00000000-0002-0000-0300-000006000000}">
      <formula1>EW</formula1>
    </dataValidation>
    <dataValidation type="whole" allowBlank="1" showInputMessage="1" showErrorMessage="1" error="The data you entered is invalid._x000a__x000a_To continue, click on &quot;Cancel&quot; and enter an integer." sqref="BG15 AS15 AZ15 AQ15 AL15 AJ15 AE15 AC15 BN15 BL15 X15 V15 Q15 O15 J15 BE15 H15 AX15 BU15 BS15" xr:uid="{00000000-0002-0000-0300-000007000000}">
      <formula1>1</formula1>
      <formula2>300</formula2>
    </dataValidation>
    <dataValidation type="whole" showInputMessage="1" showErrorMessage="1" error="The data you entered is invalid._x000a__x000a_To continue, click on &quot;Cancel&quot; and enter an integer between 1 and 36." sqref="G15" xr:uid="{00000000-0002-0000-0300-000008000000}">
      <formula1>1</formula1>
      <formula2>36</formula2>
    </dataValidation>
    <dataValidation type="list" errorStyle="warning" showInputMessage="1" showErrorMessage="1" error="The data you entered is invalid._x000a__x000a_To continue, click on &quot;Cancel&quot; and select from the drop down list._x000a_" sqref="BH15 K15 AT15 AM15 AF15 BO15 Y15 R15 BA15 BV15" xr:uid="{00000000-0002-0000-0300-000009000000}">
      <formula1>EW</formula1>
    </dataValidation>
    <dataValidation type="list" errorStyle="warning" showInputMessage="1" showErrorMessage="1" error="The data you entered is invalid._x000a__x000a_To continue, click on &quot;Cancel&quot; and select from the drop down list._x000a_" sqref="AY15 BF15 AK15 AD15 BM15 W15 P15 AR15 I15 BT15" xr:uid="{00000000-0002-0000-0300-00000A000000}">
      <formula1>NS</formula1>
    </dataValidation>
    <dataValidation type="list" errorStyle="warning" showInputMessage="1" showErrorMessage="1" error="The data you entered is invalid._x000a__x000a_To continue, click on &quot;Cancel&quot; and select from the drop down list._x000a_" sqref="AV15 BC15 AH15 AA15 BJ15 T15 M15 AO15 F15 BQ15" xr:uid="{00000000-0002-0000-0300-00000B000000}">
      <formula1>Qtrsection</formula1>
    </dataValidation>
    <dataValidation type="list" showInputMessage="1" showErrorMessage="1" error="The data you entered is invalid._x000a__x000a_To continue, click on &quot;Cancel&quot; and select from the drop down list." sqref="AH8:AI8 F8:G8 AO8:AP8 AA8:AB8 BJ8:BK8 BC8:BD8 T8:U8 M8:N8 AV8:AW8 BQ8:BR8" xr:uid="{00000000-0002-0000-0300-00000C000000}">
      <formula1>AORtype</formula1>
    </dataValidation>
    <dataValidation type="list" allowBlank="1" showInputMessage="1" showErrorMessage="1" sqref="L43 BI43 BW43 BB43 AU43 AN43 AG43 Z43 S43 BP43" xr:uid="{00000000-0002-0000-0300-00000D000000}">
      <formula1>Perfstatus</formula1>
    </dataValidation>
    <dataValidation type="list" showInputMessage="1" showErrorMessage="1" error="The data you entered is invalid._x000a__x000a_To continue, click on &quot;Cancel&quot; and select from the drop down list." sqref="F43:K43 AV43:BA43 AO43:AT43 AH43:AM43 AA43:AF43 BJ43:BO43 BC43:BH43 T43:Y43 M43:R43 BQ43:BV43" xr:uid="{00000000-0002-0000-0300-00000E000000}">
      <formula1>Perfstatus</formula1>
    </dataValidation>
    <dataValidation type="whole" allowBlank="1" showInputMessage="1" showErrorMessage="1" error="The data you entered is invalid._x000a__x000a_To continue, click on &quot;Cancel&quot; and enter an integer &lt; 50,000." sqref="AW34:AZ39 G34:J39 N34:Q39 U34:X39 BD34:BG39 BK34:BN39 AB34:AE39 AI34:AL39 AP34:AS39 AV19:AV20 F19:F20 BC51:BD75 AV44:BA45 AO19:AO20 AV51:AW75 AO44:AT45 AH19:AH20 AO51:AP75 AH44:AM45 AA19:AA20 AH51:AI75 AA44:AF45 BQ51:BR75 AA51:AB75 BJ19:BJ20 BC19:BC20 BJ51:BK75 BC44:BH45 T19:T20 T51:U75 T44:Y45 M19:M20 M51:N75 M44:R45 F51:G75 F44:K45 BJ44:BO45 BR34:BU39 BQ19:BQ20 BQ44:BV45" xr:uid="{00000000-0002-0000-0300-00000F000000}">
      <formula1>0</formula1>
      <formula2>50000</formula2>
    </dataValidation>
    <dataValidation type="list" showInputMessage="1" showErrorMessage="1" error="The data you entered is invalid._x000a__x000a_To continue, click on &quot;Cancel&quot; and select from the drop down list." sqref="AV9:AW10 BQ9:BR10 M9:N9 BC9:BD10 BJ9:BK10 AA9:AB10 AH9:AI10 AO9:AP10 F9 T9:U9" xr:uid="{00000000-0002-0000-0300-000010000000}">
      <formula1>WellStatus</formula1>
    </dataValidation>
    <dataValidation type="whole" allowBlank="1" showInputMessage="1" showErrorMessage="1" error="The data you entered is invalid._x000a__x000a_To continue, click on &quot;Cancel&quot; and enter an integer between 1 and 36." sqref="N15 U15 BK15 AB15 AI15 AP15 AW15 BD15 BR15" xr:uid="{00000000-0002-0000-0300-000011000000}">
      <formula1>1</formula1>
      <formula2>36</formula2>
    </dataValidation>
    <dataValidation type="decimal" allowBlank="1" showInputMessage="1" showErrorMessage="1" error="Please enter a number between -0.00 and 90.00." sqref="F17:G17 M17:N17 T17:U17 AA17:AB17 AH17:AI17 AO17:AP17 AV17:AW17 BC17:BD17 BJ17:BK17 BQ17:BR17" xr:uid="{00000000-0002-0000-0300-000012000000}">
      <formula1>0</formula1>
      <formula2>90</formula2>
    </dataValidation>
    <dataValidation type="decimal" allowBlank="1" showErrorMessage="1" error="Please enter a number between -180.00 and 0.00." prompt="Longitude range must be between -180.00 and 0.00." sqref="H17:I17 O17:P17 V17:W17 AC17:AD17 AJ17:AK17 AQ17:AR17 AX17:AY17 BE17:BF17 BL17:BM17 BS17:BT17" xr:uid="{00000000-0002-0000-0300-000013000000}">
      <formula1>-180</formula1>
      <formula2>0</formula2>
    </dataValidation>
    <dataValidation type="list" allowBlank="1" showInputMessage="1" showErrorMessage="1" sqref="F13 M13 T13" xr:uid="{00000000-0002-0000-0300-000014000000}">
      <formula1>State</formula1>
    </dataValidation>
    <dataValidation type="list" showInputMessage="1" showErrorMessage="1" error="The data you entered is invalid._x000a__x000a_To continue, click on &quot;Cancel&quot; and select from the drop down list." sqref="V13:X13 O13:Q13" xr:uid="{00000000-0002-0000-0300-000015000000}">
      <formula1>INDIRECT(O11&amp;"Cty")</formula1>
    </dataValidation>
    <dataValidation type="list" showInputMessage="1" showErrorMessage="1" error="The data you entered is invalid._x000a__x000a_To continue, click on &quot;Cancel&quot; and select from the drop down list." sqref="H13:J13" xr:uid="{00000000-0002-0000-0300-000016000000}">
      <formula1>INDIRECT(F13&amp;"Cty")</formula1>
    </dataValidation>
  </dataValidations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2"/>
  <dimension ref="A1:BZ111"/>
  <sheetViews>
    <sheetView workbookViewId="0">
      <selection activeCell="E5" sqref="E5"/>
    </sheetView>
  </sheetViews>
  <sheetFormatPr defaultRowHeight="12.75"/>
  <cols>
    <col min="1" max="1" width="20.28515625" style="39" customWidth="1"/>
    <col min="2" max="2" width="9.5703125" style="39" customWidth="1"/>
    <col min="3" max="3" width="20.85546875" style="39" customWidth="1"/>
    <col min="4" max="12" width="4.28515625" style="80" customWidth="1"/>
    <col min="13" max="14" width="10.28515625" style="80" customWidth="1"/>
    <col min="15" max="16" width="6.28515625" style="80" customWidth="1"/>
    <col min="17" max="17" width="9.7109375" style="80" customWidth="1"/>
    <col min="18" max="78" width="4.28515625" style="80" customWidth="1"/>
    <col min="79" max="16384" width="9.140625" style="39"/>
  </cols>
  <sheetData>
    <row r="1" spans="1:78">
      <c r="B1" s="35" t="s">
        <v>650</v>
      </c>
    </row>
    <row r="2" spans="1:78">
      <c r="B2" s="35" t="s">
        <v>651</v>
      </c>
    </row>
    <row r="3" spans="1:78">
      <c r="B3" s="35" t="s">
        <v>652</v>
      </c>
    </row>
    <row r="4" spans="1:78" s="41" customFormat="1" ht="15">
      <c r="A4" s="54"/>
      <c r="B4" s="54"/>
      <c r="D4" s="81"/>
      <c r="E4" s="81"/>
      <c r="F4" s="81"/>
      <c r="G4" s="81"/>
      <c r="H4" s="81"/>
      <c r="I4" s="82"/>
      <c r="J4" s="81"/>
      <c r="K4" s="81"/>
      <c r="L4" s="81"/>
      <c r="M4" s="81" t="s">
        <v>313</v>
      </c>
      <c r="N4" s="81" t="s">
        <v>350</v>
      </c>
      <c r="O4" s="81" t="s">
        <v>3368</v>
      </c>
      <c r="P4" s="81" t="s">
        <v>3369</v>
      </c>
      <c r="Q4" s="81" t="s">
        <v>3370</v>
      </c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</row>
    <row r="5" spans="1:78" ht="12" customHeight="1">
      <c r="A5" s="35"/>
      <c r="B5" s="35"/>
    </row>
    <row r="6" spans="1:78" ht="12" customHeight="1">
      <c r="A6" s="35"/>
      <c r="B6" s="35"/>
    </row>
    <row r="7" spans="1:78" ht="12" customHeight="1" thickBot="1">
      <c r="A7" s="56" t="s">
        <v>1253</v>
      </c>
      <c r="B7" s="35"/>
      <c r="C7" s="42"/>
    </row>
    <row r="8" spans="1:78" ht="12" customHeight="1">
      <c r="A8" s="57" t="s">
        <v>653</v>
      </c>
      <c r="B8" s="55"/>
      <c r="C8" s="43"/>
    </row>
    <row r="9" spans="1:78" ht="12" customHeight="1">
      <c r="A9" s="58" t="s">
        <v>1863</v>
      </c>
      <c r="B9" s="44"/>
      <c r="C9" s="38"/>
    </row>
    <row r="10" spans="1:78" ht="12" customHeight="1">
      <c r="A10" s="58" t="s">
        <v>1864</v>
      </c>
      <c r="B10" s="44"/>
      <c r="C10" s="38"/>
    </row>
    <row r="11" spans="1:78" ht="12" customHeight="1">
      <c r="A11" s="59"/>
      <c r="B11" s="45"/>
      <c r="C11" s="43"/>
    </row>
    <row r="12" spans="1:78" ht="12" customHeight="1" thickBot="1">
      <c r="A12" s="60" t="s">
        <v>1245</v>
      </c>
      <c r="B12" s="73" t="str">
        <f>IF(B9&lt;&gt;"",IF(B10&lt;&gt;"",ROUND(EXP(C93*LN(10)),1),"Enter Ampl"),"Enter #s")</f>
        <v>Enter #s</v>
      </c>
      <c r="C12" s="42"/>
    </row>
    <row r="13" spans="1:78" ht="12" customHeight="1">
      <c r="A13" s="61" t="s">
        <v>1865</v>
      </c>
      <c r="B13" s="63"/>
      <c r="C13" s="46"/>
    </row>
    <row r="14" spans="1:78" ht="12" customHeight="1" thickBot="1">
      <c r="A14" s="35"/>
      <c r="B14" s="35"/>
    </row>
    <row r="15" spans="1:78" ht="12" customHeight="1" thickBot="1">
      <c r="A15" s="62" t="s">
        <v>1241</v>
      </c>
      <c r="B15" s="64"/>
    </row>
    <row r="16" spans="1:78" ht="12" customHeight="1" thickBot="1">
      <c r="A16" s="470"/>
      <c r="B16" s="471"/>
    </row>
    <row r="17" spans="1:2" ht="12" customHeight="1" thickBot="1">
      <c r="A17" s="65" t="s">
        <v>1242</v>
      </c>
      <c r="B17" s="64"/>
    </row>
    <row r="18" spans="1:2" ht="12" customHeight="1" thickBot="1">
      <c r="A18" s="74" t="str">
        <f>IF(A16="","Enter diameter above",IF(A16=A105,B105,IF(A16=A106,B106,IF(A16=A107,B107,IF(A16=A108,B108,IF(A16=A109,B109,IF(A16=A110,B110,IF(A16=A111,B111,"pipe dia not listed"))))))))</f>
        <v>Enter diameter above</v>
      </c>
      <c r="B18" s="66" t="s">
        <v>3129</v>
      </c>
    </row>
    <row r="19" spans="1:2" ht="12" customHeight="1">
      <c r="A19" s="35" t="s">
        <v>1243</v>
      </c>
      <c r="B19" s="35"/>
    </row>
    <row r="20" spans="1:2" ht="12" customHeight="1" thickBot="1">
      <c r="A20" s="35"/>
      <c r="B20" s="35"/>
    </row>
    <row r="21" spans="1:2" ht="12" customHeight="1">
      <c r="A21" s="68" t="s">
        <v>1236</v>
      </c>
      <c r="B21" s="67"/>
    </row>
    <row r="22" spans="1:2" ht="12" customHeight="1">
      <c r="A22" s="69" t="s">
        <v>1239</v>
      </c>
      <c r="B22" s="47"/>
    </row>
    <row r="23" spans="1:2" ht="12" customHeight="1">
      <c r="A23" s="69" t="s">
        <v>1240</v>
      </c>
      <c r="B23" s="47"/>
    </row>
    <row r="24" spans="1:2" ht="12" customHeight="1">
      <c r="A24" s="69" t="s">
        <v>1235</v>
      </c>
      <c r="B24" s="47"/>
    </row>
    <row r="25" spans="1:2" ht="12" customHeight="1">
      <c r="A25" s="70" t="s">
        <v>1244</v>
      </c>
      <c r="B25" s="75" t="str">
        <f>IF(B22&lt;&gt;"",IF(B23&lt;&gt;"",1/((B22^2 - B23^2)*0.0009714),""),"")</f>
        <v/>
      </c>
    </row>
    <row r="26" spans="1:2" ht="12" customHeight="1">
      <c r="A26" s="69" t="s">
        <v>69</v>
      </c>
      <c r="B26" s="76" t="str">
        <f>IF(B25&lt;&gt;"",IF(B24&lt;&gt;"",B25*B24/5,""),"")</f>
        <v/>
      </c>
    </row>
    <row r="27" spans="1:2" ht="12" customHeight="1">
      <c r="A27" s="69" t="s">
        <v>1238</v>
      </c>
      <c r="B27" s="48"/>
    </row>
    <row r="28" spans="1:2" ht="12" customHeight="1" thickBot="1">
      <c r="A28" s="71" t="s">
        <v>1237</v>
      </c>
      <c r="B28" s="77" t="str">
        <f>IF(B25&lt;&gt;"",IF(B24&lt;&gt;"",B27-B26,""),"")</f>
        <v/>
      </c>
    </row>
    <row r="29" spans="1:2" ht="12" customHeight="1">
      <c r="A29" s="72" t="s">
        <v>1252</v>
      </c>
      <c r="B29" s="35"/>
    </row>
    <row r="30" spans="1:2" ht="12" customHeight="1">
      <c r="A30" s="70" t="s">
        <v>431</v>
      </c>
      <c r="B30" s="35"/>
    </row>
    <row r="31" spans="1:2" ht="12" customHeight="1">
      <c r="A31" s="35" t="s">
        <v>1246</v>
      </c>
      <c r="B31" s="35"/>
    </row>
    <row r="32" spans="1:2" ht="12" customHeight="1">
      <c r="A32" s="35" t="s">
        <v>1247</v>
      </c>
      <c r="B32" s="35"/>
    </row>
    <row r="33" spans="1:2" ht="12" customHeight="1">
      <c r="A33" s="35" t="s">
        <v>1249</v>
      </c>
      <c r="B33" s="35"/>
    </row>
    <row r="34" spans="1:2" ht="12" customHeight="1">
      <c r="A34" s="35" t="s">
        <v>1248</v>
      </c>
      <c r="B34" s="35"/>
    </row>
    <row r="35" spans="1:2" ht="12" customHeight="1">
      <c r="B35" s="35"/>
    </row>
    <row r="36" spans="1:2" ht="12" customHeight="1">
      <c r="B36" s="35"/>
    </row>
    <row r="37" spans="1:2" ht="12" customHeight="1">
      <c r="A37" s="35"/>
      <c r="B37" s="35"/>
    </row>
    <row r="38" spans="1:2" ht="12" customHeight="1">
      <c r="A38" s="35"/>
      <c r="B38" s="35"/>
    </row>
    <row r="39" spans="1:2" ht="12" customHeight="1">
      <c r="A39" s="35"/>
      <c r="B39" s="35"/>
    </row>
    <row r="40" spans="1:2" ht="12" customHeight="1">
      <c r="A40" s="35"/>
      <c r="B40" s="35"/>
    </row>
    <row r="41" spans="1:2" ht="12" customHeight="1">
      <c r="A41" s="35"/>
      <c r="B41" s="35"/>
    </row>
    <row r="42" spans="1:2" ht="12" customHeight="1">
      <c r="A42" s="35"/>
      <c r="B42" s="35"/>
    </row>
    <row r="43" spans="1:2" ht="12" customHeight="1">
      <c r="A43" s="35"/>
      <c r="B43" s="35"/>
    </row>
    <row r="44" spans="1:2" ht="12" customHeight="1">
      <c r="A44" s="35"/>
      <c r="B44" s="35"/>
    </row>
    <row r="45" spans="1:2" ht="12" customHeight="1">
      <c r="A45" s="35"/>
      <c r="B45" s="35"/>
    </row>
    <row r="46" spans="1:2" ht="12" customHeight="1">
      <c r="A46" s="35"/>
      <c r="B46" s="35"/>
    </row>
    <row r="47" spans="1:2" ht="12" customHeight="1">
      <c r="A47" s="35"/>
      <c r="B47" s="35"/>
    </row>
    <row r="48" spans="1:2" ht="12" customHeight="1">
      <c r="A48" s="35"/>
      <c r="B48" s="35"/>
    </row>
    <row r="49" spans="1:2" ht="12" customHeight="1">
      <c r="A49" s="35"/>
      <c r="B49" s="35"/>
    </row>
    <row r="50" spans="1:2" ht="12" customHeight="1">
      <c r="A50" s="35"/>
      <c r="B50" s="35"/>
    </row>
    <row r="51" spans="1:2" ht="12" customHeight="1">
      <c r="A51" s="35"/>
      <c r="B51" s="35"/>
    </row>
    <row r="52" spans="1:2" ht="12" customHeight="1">
      <c r="A52" s="35"/>
      <c r="B52" s="35"/>
    </row>
    <row r="53" spans="1:2" ht="12" customHeight="1">
      <c r="A53" s="35"/>
      <c r="B53" s="35"/>
    </row>
    <row r="54" spans="1:2" ht="12" customHeight="1">
      <c r="A54" s="35"/>
      <c r="B54" s="35"/>
    </row>
    <row r="55" spans="1:2" ht="12" customHeight="1">
      <c r="A55" s="35"/>
      <c r="B55" s="35"/>
    </row>
    <row r="56" spans="1:2" ht="12" customHeight="1">
      <c r="A56" s="35"/>
      <c r="B56" s="35"/>
    </row>
    <row r="57" spans="1:2" ht="12" customHeight="1">
      <c r="A57" s="35"/>
      <c r="B57" s="35"/>
    </row>
    <row r="58" spans="1:2" ht="12" customHeight="1">
      <c r="A58" s="35"/>
      <c r="B58" s="35"/>
    </row>
    <row r="59" spans="1:2" ht="12" customHeight="1">
      <c r="A59" s="35"/>
      <c r="B59" s="35"/>
    </row>
    <row r="60" spans="1:2" ht="12" customHeight="1">
      <c r="A60" s="35"/>
      <c r="B60" s="35"/>
    </row>
    <row r="61" spans="1:2" ht="12" customHeight="1"/>
    <row r="62" spans="1:2" ht="12" customHeight="1"/>
    <row r="63" spans="1:2" ht="12" customHeight="1"/>
    <row r="64" spans="1:2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spans="1:3" ht="12" customHeight="1"/>
    <row r="82" spans="1:3" ht="12" customHeight="1"/>
    <row r="83" spans="1:3" ht="12" customHeight="1"/>
    <row r="84" spans="1:3" ht="12" customHeight="1"/>
    <row r="85" spans="1:3" ht="12" customHeight="1"/>
    <row r="86" spans="1:3" ht="12" customHeight="1"/>
    <row r="87" spans="1:3" ht="12" customHeight="1"/>
    <row r="88" spans="1:3" ht="12" customHeight="1"/>
    <row r="89" spans="1:3" ht="12" customHeight="1"/>
    <row r="90" spans="1:3" ht="12" customHeight="1"/>
    <row r="91" spans="1:3" ht="12" customHeight="1">
      <c r="A91" s="49" t="e">
        <f>LOG10(B9)</f>
        <v>#NUM!</v>
      </c>
      <c r="B91" s="49" t="e">
        <f>LOG10(B10)</f>
        <v>#NUM!</v>
      </c>
      <c r="C91" s="50"/>
    </row>
    <row r="92" spans="1:3" ht="12" customHeight="1">
      <c r="A92" s="49" t="e">
        <f>PRODUCT(0.1*A91)</f>
        <v>#NUM!</v>
      </c>
      <c r="B92" s="49" t="e">
        <f>PRODUCT(0.9*B91)</f>
        <v>#NUM!</v>
      </c>
      <c r="C92" s="50" t="e">
        <f>SUM(A92+B92)</f>
        <v>#NUM!</v>
      </c>
    </row>
    <row r="93" spans="1:3" ht="12" customHeight="1">
      <c r="A93" s="49" t="e">
        <f>PRODUCT(0.2*A91)</f>
        <v>#NUM!</v>
      </c>
      <c r="B93" s="49" t="e">
        <f>PRODUCT(0.8*B91)</f>
        <v>#NUM!</v>
      </c>
      <c r="C93" s="50" t="e">
        <f>SUM(A93+B93)</f>
        <v>#NUM!</v>
      </c>
    </row>
    <row r="94" spans="1:3" ht="12" customHeight="1"/>
    <row r="95" spans="1:3" ht="12" customHeight="1"/>
    <row r="96" spans="1:3" ht="12" customHeight="1"/>
    <row r="97" spans="1:2" ht="12" customHeight="1"/>
    <row r="98" spans="1:2" ht="12" customHeight="1"/>
    <row r="99" spans="1:2" ht="12" customHeight="1"/>
    <row r="100" spans="1:2" ht="12" customHeight="1"/>
    <row r="104" spans="1:2" ht="38.25">
      <c r="A104" s="51" t="s">
        <v>1881</v>
      </c>
      <c r="B104" s="51" t="s">
        <v>1882</v>
      </c>
    </row>
    <row r="105" spans="1:2">
      <c r="A105" s="52">
        <v>4.5</v>
      </c>
      <c r="B105" s="53">
        <v>15</v>
      </c>
    </row>
    <row r="106" spans="1:2">
      <c r="A106" s="52">
        <v>5</v>
      </c>
      <c r="B106" s="53">
        <v>15</v>
      </c>
    </row>
    <row r="107" spans="1:2">
      <c r="A107" s="52">
        <v>5.5</v>
      </c>
      <c r="B107" s="53">
        <v>18</v>
      </c>
    </row>
    <row r="108" spans="1:2">
      <c r="A108" s="52">
        <v>7</v>
      </c>
      <c r="B108" s="53">
        <v>33</v>
      </c>
    </row>
    <row r="109" spans="1:2">
      <c r="A109" s="40">
        <f>7+5/8</f>
        <v>7.625</v>
      </c>
      <c r="B109" s="53">
        <v>36</v>
      </c>
    </row>
    <row r="110" spans="1:2">
      <c r="A110" s="40">
        <f>9+5/8</f>
        <v>9.625</v>
      </c>
      <c r="B110" s="53">
        <v>45</v>
      </c>
    </row>
    <row r="111" spans="1:2">
      <c r="A111" s="52">
        <v>10.75</v>
      </c>
      <c r="B111" s="53">
        <v>54</v>
      </c>
    </row>
  </sheetData>
  <sheetProtection password="CB5B" sheet="1" objects="1" scenarios="1"/>
  <mergeCells count="1">
    <mergeCell ref="A16:B16"/>
  </mergeCells>
  <phoneticPr fontId="4" type="noConversion"/>
  <pageMargins left="0.75" right="0.75" top="1" bottom="1" header="0.5" footer="0.5"/>
  <pageSetup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5"/>
  <dimension ref="A1:J18"/>
  <sheetViews>
    <sheetView workbookViewId="0">
      <selection activeCell="E7" sqref="E7"/>
    </sheetView>
  </sheetViews>
  <sheetFormatPr defaultRowHeight="12.75"/>
  <sheetData>
    <row r="1" spans="1:10">
      <c r="A1" s="3" t="s">
        <v>3287</v>
      </c>
      <c r="D1" s="3" t="s">
        <v>3286</v>
      </c>
    </row>
    <row r="2" spans="1:10">
      <c r="A2" s="12" t="s">
        <v>312</v>
      </c>
      <c r="B2" s="12" t="s">
        <v>311</v>
      </c>
      <c r="C2" s="12" t="s">
        <v>3288</v>
      </c>
      <c r="D2" s="12" t="s">
        <v>3289</v>
      </c>
      <c r="E2" s="12" t="s">
        <v>347</v>
      </c>
      <c r="F2" s="12" t="s">
        <v>341</v>
      </c>
      <c r="G2" s="12" t="s">
        <v>342</v>
      </c>
      <c r="H2" s="12" t="s">
        <v>320</v>
      </c>
      <c r="I2" s="12" t="s">
        <v>321</v>
      </c>
      <c r="J2" s="12" t="s">
        <v>322</v>
      </c>
    </row>
    <row r="3" spans="1:10">
      <c r="D3" t="e">
        <f>IF(#REF!="","",#REF!)</f>
        <v>#REF!</v>
      </c>
      <c r="E3" t="e">
        <f>IF(#REF!="","",#REF!)</f>
        <v>#REF!</v>
      </c>
      <c r="F3" t="e">
        <f>IF(#REF!="","",#REF!)</f>
        <v>#REF!</v>
      </c>
      <c r="G3" t="e">
        <f>IF(#REF!="","",#REF!)</f>
        <v>#REF!</v>
      </c>
    </row>
    <row r="4" spans="1:10">
      <c r="D4" t="e">
        <f>IF(#REF!="","",#REF!)</f>
        <v>#REF!</v>
      </c>
      <c r="E4" t="e">
        <f>IF(#REF!="","",#REF!)</f>
        <v>#REF!</v>
      </c>
      <c r="F4" t="e">
        <f>IF(#REF!="","",#REF!)</f>
        <v>#REF!</v>
      </c>
      <c r="G4" t="e">
        <f>IF(#REF!="","",#REF!)</f>
        <v>#REF!</v>
      </c>
    </row>
    <row r="5" spans="1:10">
      <c r="D5" t="e">
        <f>IF(#REF!="","",#REF!)</f>
        <v>#REF!</v>
      </c>
      <c r="E5" t="e">
        <f>IF(#REF!="","",#REF!)</f>
        <v>#REF!</v>
      </c>
      <c r="F5" t="e">
        <f>IF(#REF!="","",#REF!)</f>
        <v>#REF!</v>
      </c>
      <c r="G5" t="e">
        <f>IF(#REF!="","",#REF!)</f>
        <v>#REF!</v>
      </c>
    </row>
    <row r="6" spans="1:10">
      <c r="D6" t="e">
        <f>IF(#REF!="","",#REF!)</f>
        <v>#REF!</v>
      </c>
      <c r="E6" t="e">
        <f>IF(#REF!="","",#REF!)</f>
        <v>#REF!</v>
      </c>
      <c r="F6" t="e">
        <f>IF(#REF!="","",#REF!)</f>
        <v>#REF!</v>
      </c>
      <c r="G6" t="e">
        <f>IF(#REF!="","",#REF!)</f>
        <v>#REF!</v>
      </c>
    </row>
    <row r="7" spans="1:10">
      <c r="D7" t="e">
        <f>IF(#REF!="","",#REF!)</f>
        <v>#REF!</v>
      </c>
      <c r="E7" t="e">
        <f>IF(#REF!="","",#REF!)</f>
        <v>#REF!</v>
      </c>
      <c r="F7" t="e">
        <f>IF(#REF!="","",#REF!)</f>
        <v>#REF!</v>
      </c>
      <c r="G7" t="e">
        <f>IF(#REF!="","",#REF!)</f>
        <v>#REF!</v>
      </c>
    </row>
    <row r="8" spans="1:10">
      <c r="D8" t="e">
        <f>IF(#REF!="","",#REF!)</f>
        <v>#REF!</v>
      </c>
      <c r="E8" t="e">
        <f>IF(#REF!="","",#REF!)</f>
        <v>#REF!</v>
      </c>
      <c r="F8" t="e">
        <f>IF(#REF!="","",#REF!)</f>
        <v>#REF!</v>
      </c>
      <c r="G8" t="e">
        <f>IF(#REF!="","",#REF!)</f>
        <v>#REF!</v>
      </c>
    </row>
    <row r="9" spans="1:10">
      <c r="D9" t="e">
        <f>IF(#REF!="","",#REF!)</f>
        <v>#REF!</v>
      </c>
      <c r="E9" t="e">
        <f>IF(#REF!="","",#REF!)</f>
        <v>#REF!</v>
      </c>
      <c r="F9" t="e">
        <f>IF(#REF!="","",#REF!)</f>
        <v>#REF!</v>
      </c>
      <c r="G9" t="e">
        <f>IF(#REF!="","",#REF!)</f>
        <v>#REF!</v>
      </c>
    </row>
    <row r="12" spans="1:10" ht="15" customHeight="1">
      <c r="A12" s="13">
        <v>22</v>
      </c>
      <c r="B12" s="13">
        <v>7183</v>
      </c>
      <c r="C12" s="13">
        <v>42</v>
      </c>
      <c r="D12" s="14">
        <v>18</v>
      </c>
      <c r="E12" s="16" t="s">
        <v>271</v>
      </c>
      <c r="F12" s="18" t="s">
        <v>271</v>
      </c>
      <c r="G12" s="16" t="s">
        <v>3290</v>
      </c>
      <c r="H12" s="19">
        <v>39008</v>
      </c>
      <c r="I12" s="17"/>
      <c r="J12" s="15" t="s">
        <v>3285</v>
      </c>
    </row>
    <row r="18" spans="4:4">
      <c r="D18" s="36" t="s">
        <v>3289</v>
      </c>
    </row>
  </sheetData>
  <phoneticPr fontId="4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6"/>
  <dimension ref="A1:E6"/>
  <sheetViews>
    <sheetView workbookViewId="0">
      <selection activeCell="E7" sqref="E7"/>
    </sheetView>
  </sheetViews>
  <sheetFormatPr defaultRowHeight="12.75"/>
  <sheetData>
    <row r="1" spans="1:5">
      <c r="A1" s="3" t="s">
        <v>3291</v>
      </c>
    </row>
    <row r="2" spans="1:5">
      <c r="A2" s="12" t="s">
        <v>3309</v>
      </c>
      <c r="B2" s="12" t="s">
        <v>312</v>
      </c>
      <c r="C2" s="12" t="s">
        <v>320</v>
      </c>
      <c r="D2" s="12" t="s">
        <v>321</v>
      </c>
      <c r="E2" s="12" t="s">
        <v>322</v>
      </c>
    </row>
    <row r="3" spans="1:5">
      <c r="A3" s="14">
        <v>90</v>
      </c>
      <c r="B3" s="13">
        <v>22</v>
      </c>
      <c r="C3" s="19">
        <v>39008</v>
      </c>
      <c r="D3" s="17"/>
      <c r="E3" s="15" t="s">
        <v>3285</v>
      </c>
    </row>
    <row r="4" spans="1:5">
      <c r="A4" t="s">
        <v>3292</v>
      </c>
    </row>
    <row r="5" spans="1:5">
      <c r="A5" t="s">
        <v>3321</v>
      </c>
    </row>
    <row r="6" spans="1:5">
      <c r="D6" s="11"/>
    </row>
  </sheetData>
  <phoneticPr fontId="4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23"/>
  <dimension ref="A1:L23"/>
  <sheetViews>
    <sheetView workbookViewId="0">
      <selection activeCell="M40" sqref="M40"/>
    </sheetView>
  </sheetViews>
  <sheetFormatPr defaultRowHeight="12.75"/>
  <cols>
    <col min="3" max="3" width="12.140625" customWidth="1"/>
    <col min="9" max="9" width="9.85546875" customWidth="1"/>
  </cols>
  <sheetData>
    <row r="1" spans="1:12">
      <c r="A1" s="3" t="s">
        <v>3293</v>
      </c>
      <c r="C1" s="3" t="s">
        <v>3286</v>
      </c>
    </row>
    <row r="2" spans="1:12">
      <c r="A2" s="12" t="s">
        <v>312</v>
      </c>
      <c r="B2" s="12" t="s">
        <v>343</v>
      </c>
      <c r="C2" s="12" t="s">
        <v>3294</v>
      </c>
      <c r="D2" s="12" t="s">
        <v>3295</v>
      </c>
      <c r="E2" s="12" t="s">
        <v>331</v>
      </c>
      <c r="F2" s="12" t="s">
        <v>344</v>
      </c>
      <c r="G2" s="12" t="s">
        <v>3296</v>
      </c>
      <c r="H2" s="12" t="s">
        <v>3297</v>
      </c>
      <c r="I2" s="12" t="s">
        <v>345</v>
      </c>
      <c r="J2" s="12" t="s">
        <v>320</v>
      </c>
      <c r="K2" s="12" t="s">
        <v>321</v>
      </c>
      <c r="L2" s="12" t="s">
        <v>322</v>
      </c>
    </row>
    <row r="3" spans="1:12">
      <c r="C3" t="str">
        <f>IF(AOR!F7="","",AOR!F7)</f>
        <v/>
      </c>
      <c r="D3" t="str">
        <f>IF(AOR!F9="","",AOR!F9)</f>
        <v/>
      </c>
      <c r="E3" t="str">
        <f>IF(AOR!F19="","",AOR!F19)</f>
        <v/>
      </c>
      <c r="F3" t="str">
        <f>IF(AOR!F8="","",AOR!F8)</f>
        <v/>
      </c>
      <c r="G3" t="e">
        <f>IF(AOR!#REF!="","",AOR!#REF!)</f>
        <v>#REF!</v>
      </c>
      <c r="H3" t="e">
        <f>IF(AOR!#REF!="","",AOR!#REF!)</f>
        <v>#REF!</v>
      </c>
      <c r="I3" t="e">
        <f>IF(AOR!#REF!="","",AOR!#REF!)</f>
        <v>#REF!</v>
      </c>
    </row>
    <row r="4" spans="1:12">
      <c r="C4" t="str">
        <f>IF(AOR!M7="","",AOR!M7)</f>
        <v/>
      </c>
      <c r="D4" t="str">
        <f>IF(AOR!M9="","",AOR!M9)</f>
        <v/>
      </c>
      <c r="E4" t="str">
        <f>IF(AOR!M19="","",AOR!M19)</f>
        <v/>
      </c>
      <c r="F4" t="str">
        <f>IF(AOR!M8="","",AOR!M8)</f>
        <v/>
      </c>
      <c r="G4" t="e">
        <f>IF(AOR!#REF!="","",AOR!#REF!)</f>
        <v>#REF!</v>
      </c>
      <c r="H4" t="e">
        <f>IF(AOR!#REF!="","",AOR!#REF!)</f>
        <v>#REF!</v>
      </c>
      <c r="I4" t="e">
        <f>IF(AOR!#REF!="","",AOR!#REF!)</f>
        <v>#REF!</v>
      </c>
    </row>
    <row r="5" spans="1:12">
      <c r="C5" t="str">
        <f>IF(AOR!T7="","",AOR!T7)</f>
        <v/>
      </c>
      <c r="D5" t="str">
        <f>IF(AOR!T9="","",AOR!T9)</f>
        <v/>
      </c>
      <c r="E5" t="str">
        <f>IF(AOR!T19="","",AOR!T19)</f>
        <v/>
      </c>
      <c r="F5" t="str">
        <f>IF(AOR!T8="","",AOR!T8)</f>
        <v/>
      </c>
      <c r="G5" t="e">
        <f>IF(AOR!#REF!="","",AOR!#REF!)</f>
        <v>#REF!</v>
      </c>
      <c r="H5" t="e">
        <f>IF(AOR!#REF!="","",AOR!#REF!)</f>
        <v>#REF!</v>
      </c>
      <c r="I5" t="e">
        <f>IF(AOR!#REF!="","",AOR!#REF!)</f>
        <v>#REF!</v>
      </c>
    </row>
    <row r="6" spans="1:12">
      <c r="C6" t="str">
        <f>IF(AOR!AA7="","",AOR!AA7)</f>
        <v/>
      </c>
      <c r="D6" t="str">
        <f>IF(AOR!AA9="","",AOR!AA9)</f>
        <v/>
      </c>
      <c r="E6" t="str">
        <f>IF(AOR!AA19="","",AOR!AA19)</f>
        <v/>
      </c>
      <c r="F6" t="str">
        <f>IF(AOR!AA8="","",AOR!AA8)</f>
        <v/>
      </c>
      <c r="G6" t="e">
        <f>IF(AOR!#REF!="","",AOR!#REF!)</f>
        <v>#REF!</v>
      </c>
      <c r="H6" t="e">
        <f>IF(AOR!#REF!="","",AOR!#REF!)</f>
        <v>#REF!</v>
      </c>
      <c r="I6" t="e">
        <f>IF(AOR!#REF!="","",AOR!#REF!)</f>
        <v>#REF!</v>
      </c>
    </row>
    <row r="7" spans="1:12">
      <c r="C7" t="str">
        <f>IF(AOR!AH7="","",AOR!AH7)</f>
        <v/>
      </c>
      <c r="D7" t="str">
        <f>IF(AOR!AH9="","",AOR!AH9)</f>
        <v/>
      </c>
      <c r="E7" t="str">
        <f>IF(AOR!AH19="","",AOR!AH19)</f>
        <v/>
      </c>
      <c r="F7" t="str">
        <f>IF(AOR!AH8="","",AOR!AH8)</f>
        <v/>
      </c>
      <c r="G7" t="e">
        <f>IF(AOR!#REF!="","",AOR!#REF!)</f>
        <v>#REF!</v>
      </c>
      <c r="H7" t="e">
        <f>IF(AOR!#REF!="","",AOR!#REF!)</f>
        <v>#REF!</v>
      </c>
      <c r="I7" t="e">
        <f>IF(AOR!#REF!="","",AOR!#REF!)</f>
        <v>#REF!</v>
      </c>
    </row>
    <row r="8" spans="1:12">
      <c r="C8" t="str">
        <f>IF(AOR!AO7="","",AOR!AO7)</f>
        <v/>
      </c>
      <c r="D8" t="str">
        <f>IF(AOR!AO9="","",AOR!AO9)</f>
        <v/>
      </c>
      <c r="E8" t="str">
        <f>IF(AOR!AO19="","",AOR!AO19)</f>
        <v/>
      </c>
      <c r="F8" t="str">
        <f>IF(AOR!AO8="","",AOR!AO8)</f>
        <v/>
      </c>
      <c r="G8" t="e">
        <f>IF(AOR!#REF!="","",AOR!#REF!)</f>
        <v>#REF!</v>
      </c>
      <c r="H8" t="e">
        <f>IF(AOR!#REF!="","",AOR!#REF!)</f>
        <v>#REF!</v>
      </c>
      <c r="I8" t="e">
        <f>IF(AOR!#REF!="","",AOR!#REF!)</f>
        <v>#REF!</v>
      </c>
    </row>
    <row r="9" spans="1:12">
      <c r="C9" t="str">
        <f>IF(AOR!AV7="","",AOR!AV7)</f>
        <v/>
      </c>
      <c r="D9" t="str">
        <f>IF(AOR!AV9="","",AOR!AV9)</f>
        <v/>
      </c>
      <c r="E9" t="str">
        <f>IF(AOR!AV19="","",AOR!AV19)</f>
        <v/>
      </c>
      <c r="F9" t="str">
        <f>IF(AOR!AV8="","",AOR!AV8)</f>
        <v/>
      </c>
      <c r="G9" t="e">
        <f>IF(AOR!#REF!="","",AOR!#REF!)</f>
        <v>#REF!</v>
      </c>
      <c r="H9" t="e">
        <f>IF(AOR!#REF!="","",AOR!#REF!)</f>
        <v>#REF!</v>
      </c>
      <c r="I9" t="e">
        <f>IF(AOR!#REF!="","",AOR!#REF!)</f>
        <v>#REF!</v>
      </c>
    </row>
    <row r="10" spans="1:12">
      <c r="C10" t="str">
        <f>IF(AOR!BC7="","",AOR!BC7)</f>
        <v/>
      </c>
      <c r="D10" t="str">
        <f>IF(AOR!BC9="","",AOR!BC9)</f>
        <v/>
      </c>
      <c r="E10" t="str">
        <f>IF(AOR!BC19="","",AOR!BC19)</f>
        <v/>
      </c>
      <c r="F10" t="str">
        <f>IF(AOR!BC8="","",AOR!BC8)</f>
        <v/>
      </c>
      <c r="G10" t="e">
        <f>IF(AOR!#REF!="","",AOR!#REF!)</f>
        <v>#REF!</v>
      </c>
      <c r="H10" t="e">
        <f>IF(AOR!#REF!="","",AOR!#REF!)</f>
        <v>#REF!</v>
      </c>
      <c r="I10" t="e">
        <f>IF(AOR!#REF!="","",AOR!#REF!)</f>
        <v>#REF!</v>
      </c>
    </row>
    <row r="11" spans="1:12">
      <c r="C11" t="str">
        <f>IF(AOR!BJ7="","",AOR!BJ7)</f>
        <v/>
      </c>
      <c r="D11" t="str">
        <f>IF(AOR!BJ9="","",AOR!BJ9)</f>
        <v/>
      </c>
      <c r="E11" t="str">
        <f>IF(AOR!BJ19="","",AOR!BJ19)</f>
        <v/>
      </c>
      <c r="F11" t="str">
        <f>IF(AOR!BJ8="","",AOR!BJ8)</f>
        <v/>
      </c>
      <c r="G11" t="e">
        <f>IF(AOR!#REF!="","",AOR!#REF!)</f>
        <v>#REF!</v>
      </c>
      <c r="H11" t="e">
        <f>IF(AOR!#REF!="","",AOR!#REF!)</f>
        <v>#REF!</v>
      </c>
      <c r="I11" t="e">
        <f>IF(AOR!#REF!="","",AOR!#REF!)</f>
        <v>#REF!</v>
      </c>
    </row>
    <row r="12" spans="1:12">
      <c r="C12" t="str">
        <f>IF(AOR!BQ7="","",AOR!BQ7)</f>
        <v/>
      </c>
      <c r="D12" t="str">
        <f>IF(AOR!BQ9="","",AOR!BQ9)</f>
        <v/>
      </c>
      <c r="E12" t="str">
        <f>IF(AOR!BQ19="","",AOR!BQ19)</f>
        <v/>
      </c>
      <c r="F12" t="str">
        <f>IF(AOR!BQ8="","",AOR!BQ8)</f>
        <v/>
      </c>
      <c r="G12" t="e">
        <f>IF(AOR!#REF!="","",AOR!#REF!)</f>
        <v>#REF!</v>
      </c>
      <c r="H12" t="e">
        <f>IF(AOR!#REF!="","",AOR!#REF!)</f>
        <v>#REF!</v>
      </c>
      <c r="I12" t="e">
        <f>IF(AOR!#REF!="","",AOR!#REF!)</f>
        <v>#REF!</v>
      </c>
    </row>
    <row r="14" spans="1:12">
      <c r="C14" t="s">
        <v>467</v>
      </c>
    </row>
    <row r="16" spans="1:12" ht="63.75">
      <c r="A16" s="13">
        <v>22</v>
      </c>
      <c r="B16" s="13">
        <v>8</v>
      </c>
      <c r="C16" s="16" t="s">
        <v>3298</v>
      </c>
      <c r="D16" s="16" t="s">
        <v>333</v>
      </c>
      <c r="E16" s="14">
        <v>4980</v>
      </c>
      <c r="F16" s="14">
        <v>1</v>
      </c>
      <c r="G16" s="14">
        <v>0</v>
      </c>
      <c r="H16" s="16" t="s">
        <v>333</v>
      </c>
      <c r="I16" s="16" t="s">
        <v>3299</v>
      </c>
      <c r="J16" s="19">
        <v>39008</v>
      </c>
      <c r="K16" s="17"/>
      <c r="L16" s="15" t="s">
        <v>3285</v>
      </c>
    </row>
    <row r="23" spans="3:3">
      <c r="C23" s="36" t="s">
        <v>3294</v>
      </c>
    </row>
  </sheetData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49</vt:i4>
      </vt:variant>
    </vt:vector>
  </HeadingPairs>
  <TitlesOfParts>
    <vt:vector size="65" baseType="lpstr">
      <vt:lpstr>Instructions</vt:lpstr>
      <vt:lpstr>Well-Loc</vt:lpstr>
      <vt:lpstr>Casing-MAIP</vt:lpstr>
      <vt:lpstr>Geology</vt:lpstr>
      <vt:lpstr>AOR</vt:lpstr>
      <vt:lpstr>Well Diagram</vt:lpstr>
      <vt:lpstr>PG_PermitTests</vt:lpstr>
      <vt:lpstr>PG_PermitFR</vt:lpstr>
      <vt:lpstr>PG_AOR</vt:lpstr>
      <vt:lpstr>PG_AORAction</vt:lpstr>
      <vt:lpstr>PG_MonRecords</vt:lpstr>
      <vt:lpstr>Notes</vt:lpstr>
      <vt:lpstr>Look Up</vt:lpstr>
      <vt:lpstr>oldWell-Loc</vt:lpstr>
      <vt:lpstr>oldGeology</vt:lpstr>
      <vt:lpstr>Text</vt:lpstr>
      <vt:lpstr>AORtype</vt:lpstr>
      <vt:lpstr>Aquiferexempt</vt:lpstr>
      <vt:lpstr>AuthType</vt:lpstr>
      <vt:lpstr>CAction</vt:lpstr>
      <vt:lpstr>Casing</vt:lpstr>
      <vt:lpstr>COCity</vt:lpstr>
      <vt:lpstr>COCty</vt:lpstr>
      <vt:lpstr>Elevation</vt:lpstr>
      <vt:lpstr>EW</vt:lpstr>
      <vt:lpstr>Exemptreason</vt:lpstr>
      <vt:lpstr>Frequency</vt:lpstr>
      <vt:lpstr>KSCity</vt:lpstr>
      <vt:lpstr>KSCty</vt:lpstr>
      <vt:lpstr>LogType</vt:lpstr>
      <vt:lpstr>MTCity</vt:lpstr>
      <vt:lpstr>MTCty</vt:lpstr>
      <vt:lpstr>NDCity</vt:lpstr>
      <vt:lpstr>NDCty</vt:lpstr>
      <vt:lpstr>NEC</vt:lpstr>
      <vt:lpstr>NS</vt:lpstr>
      <vt:lpstr>Oilfield</vt:lpstr>
      <vt:lpstr>Perfstatus</vt:lpstr>
      <vt:lpstr>'oldWell-Loc'!Print_Area</vt:lpstr>
      <vt:lpstr>Publication</vt:lpstr>
      <vt:lpstr>Qtrsection</vt:lpstr>
      <vt:lpstr>Reservation</vt:lpstr>
      <vt:lpstr>RETURN_VALUE</vt:lpstr>
      <vt:lpstr>SDCity</vt:lpstr>
      <vt:lpstr>SDCty</vt:lpstr>
      <vt:lpstr>Source</vt:lpstr>
      <vt:lpstr>State</vt:lpstr>
      <vt:lpstr>StateMon</vt:lpstr>
      <vt:lpstr>TDS</vt:lpstr>
      <vt:lpstr>TestType</vt:lpstr>
      <vt:lpstr>transAORAction</vt:lpstr>
      <vt:lpstr>transAORWell</vt:lpstr>
      <vt:lpstr>transMonRecLocation</vt:lpstr>
      <vt:lpstr>transTest</vt:lpstr>
      <vt:lpstr>TXCity</vt:lpstr>
      <vt:lpstr>TXCty</vt:lpstr>
      <vt:lpstr>UTCity</vt:lpstr>
      <vt:lpstr>UTCty</vt:lpstr>
      <vt:lpstr>WellStatus</vt:lpstr>
      <vt:lpstr>WellType</vt:lpstr>
      <vt:lpstr>WYCity</vt:lpstr>
      <vt:lpstr>WYCty</vt:lpstr>
      <vt:lpstr>YesNo</vt:lpstr>
      <vt:lpstr>YN</vt:lpstr>
      <vt:lpstr>Zonetype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Cheung, Wendy</cp:lastModifiedBy>
  <cp:lastPrinted>2006-12-07T21:36:59Z</cp:lastPrinted>
  <dcterms:created xsi:type="dcterms:W3CDTF">2006-09-26T03:56:20Z</dcterms:created>
  <dcterms:modified xsi:type="dcterms:W3CDTF">2019-01-11T23:25:48Z</dcterms:modified>
</cp:coreProperties>
</file>