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usepa-my.sharepoint.com/personal/cavender_kevin_epa_gov/Documents/One Desktop/Post/"/>
    </mc:Choice>
  </mc:AlternateContent>
  <xr:revisionPtr revIDLastSave="0" documentId="8_{ACE0881D-00FB-43C7-8271-ED3CE3E806F3}" xr6:coauthVersionLast="45" xr6:coauthVersionMax="45" xr10:uidLastSave="{00000000-0000-0000-0000-000000000000}"/>
  <workbookProtection workbookAlgorithmName="SHA-512" workbookHashValue="9bAXzHAMQsgfZy1uT4nVI/JrGdG/SvGZQZoN+NmPSWx8mrIHUvfzUyIgR82ZRwrUWs95jaUOlleSaAbMbqU7Rw==" workbookSaltValue="gbiz1iRmQxkQardiSAoh9A==" workbookSpinCount="100000" lockStructure="1"/>
  <bookViews>
    <workbookView xWindow="-120" yWindow="-120" windowWidth="20640" windowHeight="11160" xr2:uid="{00000000-000D-0000-FFFF-FFFF00000000}"/>
  </bookViews>
  <sheets>
    <sheet name="Cal 4 Upscale" sheetId="8" r:id="rId1"/>
    <sheet name="Cal 5 Upscale" sheetId="3" r:id="rId2"/>
    <sheet name="Cal 6 Upscale" sheetId="7" r:id="rId3"/>
    <sheet name="CO 4 Upscale" sheetId="9" r:id="rId4"/>
    <sheet name="CO 5 Upscale" sheetId="10" r:id="rId5"/>
    <sheet name="CO 6 Upscale"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11" l="1"/>
  <c r="B43" i="11"/>
  <c r="B42" i="11"/>
  <c r="B41" i="11"/>
  <c r="B40" i="11"/>
  <c r="B39" i="11"/>
  <c r="B38" i="11"/>
  <c r="H25" i="11"/>
  <c r="C44" i="11" s="1"/>
  <c r="G25" i="11"/>
  <c r="C43" i="11" s="1"/>
  <c r="F25" i="11"/>
  <c r="C42" i="11" s="1"/>
  <c r="E25" i="11"/>
  <c r="D25" i="11"/>
  <c r="C40" i="11" s="1"/>
  <c r="C25" i="11"/>
  <c r="C39" i="11" s="1"/>
  <c r="B25" i="11"/>
  <c r="C38" i="11" s="1"/>
  <c r="B43" i="10"/>
  <c r="B42" i="10"/>
  <c r="B41" i="10"/>
  <c r="B40" i="10"/>
  <c r="B39" i="10"/>
  <c r="C38" i="10"/>
  <c r="B38" i="10"/>
  <c r="G25" i="10"/>
  <c r="C43" i="10" s="1"/>
  <c r="F25" i="10"/>
  <c r="C42" i="10" s="1"/>
  <c r="E25" i="10"/>
  <c r="C41" i="10" s="1"/>
  <c r="D25" i="10"/>
  <c r="C25" i="10"/>
  <c r="C39" i="10" s="1"/>
  <c r="B25" i="10"/>
  <c r="C42" i="9"/>
  <c r="B42" i="9"/>
  <c r="B41" i="9"/>
  <c r="B40" i="9"/>
  <c r="B39" i="9"/>
  <c r="C38" i="9"/>
  <c r="B38" i="9"/>
  <c r="F25" i="9"/>
  <c r="E25" i="9"/>
  <c r="C41" i="9" s="1"/>
  <c r="D25" i="9"/>
  <c r="C25" i="9"/>
  <c r="C39" i="9" s="1"/>
  <c r="B25" i="9"/>
  <c r="C32" i="9" l="1"/>
  <c r="D32" i="9"/>
  <c r="E32" i="9"/>
  <c r="C27" i="9" s="1"/>
  <c r="C29" i="9" s="1"/>
  <c r="E32" i="11"/>
  <c r="F32" i="11"/>
  <c r="C41" i="11"/>
  <c r="C32" i="11"/>
  <c r="D32" i="11"/>
  <c r="F32" i="10"/>
  <c r="C32" i="10"/>
  <c r="D32" i="10"/>
  <c r="C40" i="10"/>
  <c r="E32" i="10"/>
  <c r="C40" i="9"/>
  <c r="F32" i="9"/>
  <c r="B38" i="8"/>
  <c r="B44" i="7"/>
  <c r="H27" i="11" l="1"/>
  <c r="F27" i="9"/>
  <c r="F28" i="9" s="1"/>
  <c r="D27" i="9"/>
  <c r="D29" i="9" s="1"/>
  <c r="E27" i="9"/>
  <c r="E28" i="9" s="1"/>
  <c r="C28" i="9"/>
  <c r="F27" i="11"/>
  <c r="E27" i="11"/>
  <c r="D27" i="11"/>
  <c r="G27" i="11"/>
  <c r="C27" i="11"/>
  <c r="E27" i="10"/>
  <c r="D27" i="10"/>
  <c r="G27" i="10"/>
  <c r="C27" i="10"/>
  <c r="F27" i="10"/>
  <c r="B42" i="8"/>
  <c r="B41" i="8"/>
  <c r="B40" i="8"/>
  <c r="B39" i="8"/>
  <c r="F25" i="8"/>
  <c r="C42" i="8" s="1"/>
  <c r="E25" i="8"/>
  <c r="C41" i="8" s="1"/>
  <c r="D25" i="8"/>
  <c r="C25" i="8"/>
  <c r="C39" i="8" s="1"/>
  <c r="B25" i="8"/>
  <c r="C38" i="8" s="1"/>
  <c r="H25" i="7"/>
  <c r="C44" i="7" s="1"/>
  <c r="B43" i="7"/>
  <c r="B42" i="7"/>
  <c r="B41" i="7"/>
  <c r="B40" i="7"/>
  <c r="B39" i="7"/>
  <c r="C38" i="7"/>
  <c r="B38" i="7"/>
  <c r="G25" i="7"/>
  <c r="C43" i="7" s="1"/>
  <c r="F25" i="7"/>
  <c r="C42" i="7" s="1"/>
  <c r="E25" i="7"/>
  <c r="C41" i="7" s="1"/>
  <c r="D25" i="7"/>
  <c r="C40" i="7" s="1"/>
  <c r="C25" i="7"/>
  <c r="C39" i="7" s="1"/>
  <c r="B25" i="7"/>
  <c r="F29" i="9" l="1"/>
  <c r="E29" i="9"/>
  <c r="D28" i="9"/>
  <c r="D29" i="11"/>
  <c r="D28" i="11"/>
  <c r="H29" i="11"/>
  <c r="H28" i="11"/>
  <c r="C29" i="11"/>
  <c r="C28" i="11"/>
  <c r="E29" i="11"/>
  <c r="E28" i="11"/>
  <c r="G29" i="11"/>
  <c r="G28" i="11"/>
  <c r="F28" i="11"/>
  <c r="F29" i="11"/>
  <c r="C28" i="10"/>
  <c r="C29" i="10"/>
  <c r="G29" i="10"/>
  <c r="G28" i="10"/>
  <c r="D29" i="10"/>
  <c r="D28" i="10"/>
  <c r="F29" i="10"/>
  <c r="F28" i="10"/>
  <c r="E29" i="10"/>
  <c r="E28" i="10"/>
  <c r="F32" i="7"/>
  <c r="C32" i="7"/>
  <c r="D32" i="7"/>
  <c r="E32" i="7"/>
  <c r="F32" i="8"/>
  <c r="C32" i="8"/>
  <c r="D32" i="8"/>
  <c r="C40" i="8"/>
  <c r="E32" i="8"/>
  <c r="G25" i="3"/>
  <c r="H27" i="7" l="1"/>
  <c r="H29" i="7" s="1"/>
  <c r="H28" i="7"/>
  <c r="E27" i="8"/>
  <c r="D27" i="8"/>
  <c r="C27" i="8"/>
  <c r="F27" i="8"/>
  <c r="D27" i="7"/>
  <c r="F27" i="7"/>
  <c r="E27" i="7"/>
  <c r="G27" i="7"/>
  <c r="C27" i="7"/>
  <c r="B43" i="3"/>
  <c r="C43" i="3"/>
  <c r="B42" i="3"/>
  <c r="B41" i="3"/>
  <c r="B40" i="3"/>
  <c r="B39" i="3"/>
  <c r="B38" i="3"/>
  <c r="F25" i="3"/>
  <c r="C42" i="3" s="1"/>
  <c r="E25" i="3"/>
  <c r="C41" i="3" s="1"/>
  <c r="D25" i="3"/>
  <c r="C40" i="3" s="1"/>
  <c r="C25" i="3"/>
  <c r="C39" i="3" s="1"/>
  <c r="B25" i="3"/>
  <c r="C38" i="3" s="1"/>
  <c r="C28" i="8" l="1"/>
  <c r="C29" i="8"/>
  <c r="D29" i="8"/>
  <c r="D28" i="8"/>
  <c r="F29" i="8"/>
  <c r="F28" i="8"/>
  <c r="E29" i="8"/>
  <c r="E28" i="8"/>
  <c r="E29" i="7"/>
  <c r="E28" i="7"/>
  <c r="F29" i="7"/>
  <c r="F28" i="7"/>
  <c r="C28" i="7"/>
  <c r="C29" i="7"/>
  <c r="D28" i="7"/>
  <c r="D29" i="7"/>
  <c r="G28" i="7"/>
  <c r="G29" i="7"/>
  <c r="E32" i="3"/>
  <c r="C32" i="3"/>
  <c r="F32" i="3"/>
  <c r="D32" i="3"/>
  <c r="D27" i="3" l="1"/>
  <c r="D29" i="3" s="1"/>
  <c r="C27" i="3"/>
  <c r="G27" i="3"/>
  <c r="G29" i="3" s="1"/>
  <c r="E27" i="3"/>
  <c r="E29" i="3" s="1"/>
  <c r="F27" i="3"/>
  <c r="F29" i="3" s="1"/>
  <c r="C29" i="3" l="1"/>
  <c r="E28" i="3"/>
  <c r="F28" i="3"/>
  <c r="G28" i="3"/>
  <c r="D28" i="3"/>
  <c r="C28" i="3"/>
</calcChain>
</file>

<file path=xl/sharedStrings.xml><?xml version="1.0" encoding="utf-8"?>
<sst xmlns="http://schemas.openxmlformats.org/spreadsheetml/2006/main" count="186" uniqueCount="38">
  <si>
    <t xml:space="preserve">r </t>
  </si>
  <si>
    <r>
      <t>slope (m</t>
    </r>
    <r>
      <rPr>
        <b/>
        <vertAlign val="subscript"/>
        <sz val="11"/>
        <rFont val="Times New Roman"/>
        <family val="1"/>
      </rPr>
      <t>i</t>
    </r>
    <r>
      <rPr>
        <b/>
        <sz val="11"/>
        <rFont val="Times New Roman"/>
        <family val="1"/>
      </rPr>
      <t>)</t>
    </r>
  </si>
  <si>
    <r>
      <t>intcpt (I</t>
    </r>
    <r>
      <rPr>
        <b/>
        <vertAlign val="subscript"/>
        <sz val="11"/>
        <rFont val="Times New Roman"/>
        <family val="1"/>
      </rPr>
      <t>i</t>
    </r>
    <r>
      <rPr>
        <b/>
        <sz val="11"/>
        <rFont val="Times New Roman"/>
        <family val="1"/>
      </rPr>
      <t>)</t>
    </r>
  </si>
  <si>
    <t xml:space="preserve">lin reg </t>
  </si>
  <si>
    <t>Average</t>
  </si>
  <si>
    <t>Concentration 2</t>
  </si>
  <si>
    <t>Concentration 3</t>
  </si>
  <si>
    <t>Concentration 4</t>
  </si>
  <si>
    <t>Concentration 5</t>
  </si>
  <si>
    <t>X</t>
  </si>
  <si>
    <t>Y</t>
  </si>
  <si>
    <t>Multipoint Verification/Calibration Assessment</t>
  </si>
  <si>
    <t>Instructions</t>
  </si>
  <si>
    <t>Point Difference (Best fit - Average)</t>
  </si>
  <si>
    <t>Zero Concentration</t>
  </si>
  <si>
    <t xml:space="preserve">Best Fit Concentration </t>
  </si>
  <si>
    <t>Percent Difference (Best fit Conc vs. Avg Y values)</t>
  </si>
  <si>
    <t>Concentration 6</t>
  </si>
  <si>
    <t>Concentration 7</t>
  </si>
  <si>
    <t>Acceptance Criteria: all points within B4% of best fit straight line</t>
  </si>
  <si>
    <t>Green</t>
  </si>
  <si>
    <t xml:space="preserve">Only values on sheet that can be </t>
  </si>
  <si>
    <t>changed are in colors</t>
  </si>
  <si>
    <t xml:space="preserve">Calibration Scale </t>
  </si>
  <si>
    <t>Slope Acceptance Criteria</t>
  </si>
  <si>
    <t>.95 - 1.05</t>
  </si>
  <si>
    <t>Orange</t>
  </si>
  <si>
    <t>Percentage Acceptance  Value</t>
  </si>
  <si>
    <r>
      <t xml:space="preserve">1) Select the calibration scale. This does not need to the the FEM approved scale of the instrument (e.g., 500 ppb or 1000 ppb) in B5. It should be the high cal value. The point difference acceptance value in field B6 will be calculated for the values entered in </t>
    </r>
    <r>
      <rPr>
        <sz val="9"/>
        <color rgb="FFFF0000"/>
        <rFont val="Arial"/>
        <family val="2"/>
      </rPr>
      <t>B4</t>
    </r>
    <r>
      <rPr>
        <sz val="9"/>
        <rFont val="Arial"/>
        <family val="2"/>
      </rPr>
      <t xml:space="preserve"> and</t>
    </r>
    <r>
      <rPr>
        <sz val="9"/>
        <color rgb="FFFF0000"/>
        <rFont val="Arial"/>
        <family val="2"/>
      </rPr>
      <t xml:space="preserve"> B5</t>
    </r>
    <r>
      <rPr>
        <sz val="9"/>
        <rFont val="Arial"/>
        <family val="2"/>
      </rPr>
      <t xml:space="preserve">.
2) Place calibration values (X) in </t>
    </r>
    <r>
      <rPr>
        <b/>
        <sz val="9"/>
        <color theme="9"/>
        <rFont val="Arial"/>
        <family val="2"/>
      </rPr>
      <t>orange</t>
    </r>
    <r>
      <rPr>
        <sz val="9"/>
        <rFont val="Arial"/>
        <family val="2"/>
      </rPr>
      <t xml:space="preserve"> cells in row 17
3) Enter the conc. values (Y) from the instrument in the </t>
    </r>
    <r>
      <rPr>
        <sz val="9"/>
        <color theme="6" tint="-0.249977111117893"/>
        <rFont val="Arial"/>
        <family val="2"/>
      </rPr>
      <t>green</t>
    </r>
    <r>
      <rPr>
        <sz val="9"/>
        <rFont val="Arial"/>
        <family val="2"/>
      </rPr>
      <t xml:space="preserve"> fields.  The worksheet allows for 7 values per conc., but you can place only one row of data into the worksheet and delete the data in the other rows.
4) the remainder of the worksheet should automatically calculate the results.  
5) Any point result &gt;  the point difference acceptance criteria in B6 will turn the boxes and font in rows 28 </t>
    </r>
    <r>
      <rPr>
        <sz val="9"/>
        <color rgb="FFFF0000"/>
        <rFont val="Arial"/>
        <family val="2"/>
      </rPr>
      <t>red</t>
    </r>
    <r>
      <rPr>
        <sz val="9"/>
        <rFont val="Arial"/>
        <family val="2"/>
      </rPr>
      <t xml:space="preserve">.  Any percent difference &gt; than value in B4 will turn the boxes and font in rows 29 </t>
    </r>
    <r>
      <rPr>
        <sz val="9"/>
        <color rgb="FFFF0000"/>
        <rFont val="Arial"/>
        <family val="2"/>
      </rPr>
      <t>red</t>
    </r>
    <r>
      <rPr>
        <sz val="9"/>
        <rFont val="Arial"/>
        <family val="2"/>
      </rPr>
      <t xml:space="preserve">.
6) The percent difference estimates are measured using the best fit conc. values  and the average  of the instrument values for each conc.
7) Any slope greater than the slope acceptance criteria in B7 will turn Slope Box </t>
    </r>
    <r>
      <rPr>
        <sz val="9"/>
        <color rgb="FFFF0000"/>
        <rFont val="Arial"/>
        <family val="2"/>
      </rPr>
      <t>red</t>
    </r>
  </si>
  <si>
    <t>Point  Difference Acceptance Value (ppm)</t>
  </si>
  <si>
    <t>Point  Difference Acceptance Value (ppb)</t>
  </si>
  <si>
    <t>Calibrator Value (X) (ppb)</t>
  </si>
  <si>
    <t xml:space="preserve">Instrument Values (Y) (ppb) </t>
  </si>
  <si>
    <t xml:space="preserve">Calibration Scale (ppb) </t>
  </si>
  <si>
    <t>Calibration Scale (ppb)</t>
  </si>
  <si>
    <t>Instrument Values (Y) (ppb)</t>
  </si>
  <si>
    <t>Calibrator Value (X) (ppm)</t>
  </si>
  <si>
    <t>Instrument Values (Y) (ppm)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</si>
</sst>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2" x14ac:knownFonts="1">
    <font>
      <sz val="10"/>
      <name val="Arial"/>
    </font>
    <font>
      <b/>
      <sz val="10"/>
      <name val="Arial"/>
      <family val="2"/>
    </font>
    <font>
      <b/>
      <sz val="11"/>
      <name val="Times New Roman"/>
      <family val="1"/>
    </font>
    <font>
      <b/>
      <vertAlign val="subscript"/>
      <sz val="11"/>
      <name val="Times New Roman"/>
      <family val="1"/>
    </font>
    <font>
      <sz val="10"/>
      <name val="Arial"/>
      <family val="2"/>
    </font>
    <font>
      <b/>
      <sz val="12"/>
      <name val="Arial"/>
      <family val="2"/>
    </font>
    <font>
      <b/>
      <sz val="10"/>
      <color rgb="FFFF0000"/>
      <name val="Arial"/>
      <family val="2"/>
    </font>
    <font>
      <sz val="9"/>
      <name val="Arial"/>
      <family val="2"/>
    </font>
    <font>
      <sz val="9"/>
      <color rgb="FFFF0000"/>
      <name val="Arial"/>
      <family val="2"/>
    </font>
    <font>
      <sz val="10"/>
      <color theme="1"/>
      <name val="Arial"/>
      <family val="2"/>
    </font>
    <font>
      <b/>
      <sz val="9"/>
      <color theme="9"/>
      <name val="Arial"/>
      <family val="2"/>
    </font>
    <font>
      <sz val="9"/>
      <color theme="6" tint="-0.249977111117893"/>
      <name val="Arial"/>
      <family val="2"/>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bgColor indexed="64"/>
      </patternFill>
    </fill>
    <fill>
      <patternFill patternType="solid">
        <fgColor theme="6" tint="0.39997558519241921"/>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81">
    <xf numFmtId="0" fontId="0" fillId="0" borderId="0" xfId="0"/>
    <xf numFmtId="0" fontId="1" fillId="0" borderId="0" xfId="0" applyFont="1"/>
    <xf numFmtId="0" fontId="0" fillId="0" borderId="0" xfId="0" applyAlignment="1">
      <alignment horizontal="center"/>
    </xf>
    <xf numFmtId="0" fontId="5" fillId="0" borderId="0" xfId="0" applyFont="1"/>
    <xf numFmtId="0" fontId="4" fillId="0" borderId="0" xfId="0" applyFont="1" applyAlignment="1">
      <alignment horizontal="center"/>
    </xf>
    <xf numFmtId="2" fontId="0" fillId="0" borderId="0" xfId="0" applyNumberFormat="1" applyAlignment="1">
      <alignment horizontal="center"/>
    </xf>
    <xf numFmtId="0" fontId="1" fillId="0" borderId="0" xfId="0" applyFont="1" applyAlignment="1">
      <alignment horizontal="center" wrapText="1"/>
    </xf>
    <xf numFmtId="0" fontId="6" fillId="0" borderId="0" xfId="0" applyFont="1"/>
    <xf numFmtId="0" fontId="4" fillId="0" borderId="0" xfId="0" applyFont="1" applyFill="1" applyBorder="1"/>
    <xf numFmtId="2" fontId="1" fillId="0" borderId="0" xfId="0" applyNumberFormat="1" applyFont="1" applyFill="1" applyAlignment="1">
      <alignment horizontal="center"/>
    </xf>
    <xf numFmtId="2" fontId="1" fillId="0" borderId="0" xfId="0" applyNumberFormat="1" applyFont="1" applyFill="1" applyBorder="1" applyAlignment="1">
      <alignment horizontal="center"/>
    </xf>
    <xf numFmtId="0" fontId="4" fillId="2" borderId="0" xfId="0" applyFont="1" applyFill="1"/>
    <xf numFmtId="0" fontId="1" fillId="4" borderId="0" xfId="0" applyFont="1" applyFill="1"/>
    <xf numFmtId="2" fontId="0" fillId="2" borderId="14" xfId="0" applyNumberFormat="1" applyFill="1" applyBorder="1"/>
    <xf numFmtId="2" fontId="0" fillId="2" borderId="13" xfId="0" applyNumberFormat="1" applyFill="1" applyBorder="1"/>
    <xf numFmtId="2" fontId="0" fillId="2" borderId="15" xfId="0" applyNumberFormat="1" applyFill="1" applyBorder="1"/>
    <xf numFmtId="2" fontId="0" fillId="2" borderId="16" xfId="0" applyNumberFormat="1" applyFill="1" applyBorder="1"/>
    <xf numFmtId="165" fontId="0" fillId="0" borderId="0" xfId="0" applyNumberFormat="1"/>
    <xf numFmtId="0" fontId="0" fillId="2" borderId="12" xfId="0" applyFill="1" applyBorder="1" applyAlignment="1" applyProtection="1">
      <alignment horizontal="center"/>
    </xf>
    <xf numFmtId="0" fontId="4" fillId="0" borderId="0" xfId="0" applyFont="1" applyAlignment="1">
      <alignment horizontal="right"/>
    </xf>
    <xf numFmtId="0" fontId="4" fillId="0" borderId="0" xfId="0" applyFont="1" applyFill="1" applyBorder="1" applyAlignment="1">
      <alignment horizontal="right"/>
    </xf>
    <xf numFmtId="0" fontId="1" fillId="2" borderId="19" xfId="0" applyFont="1" applyFill="1" applyBorder="1"/>
    <xf numFmtId="0" fontId="0" fillId="5" borderId="0" xfId="0" applyFill="1"/>
    <xf numFmtId="0" fontId="2" fillId="0" borderId="25"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27" xfId="0" applyFont="1" applyBorder="1" applyAlignment="1" applyProtection="1">
      <alignment horizontal="center"/>
      <protection locked="0"/>
    </xf>
    <xf numFmtId="9" fontId="9" fillId="2" borderId="10" xfId="0" applyNumberFormat="1" applyFont="1" applyFill="1" applyBorder="1" applyAlignment="1" applyProtection="1">
      <alignment horizontal="center"/>
    </xf>
    <xf numFmtId="0" fontId="0" fillId="6" borderId="19" xfId="0" applyFill="1" applyBorder="1"/>
    <xf numFmtId="0" fontId="0" fillId="6" borderId="1" xfId="0" applyFill="1" applyBorder="1" applyProtection="1">
      <protection locked="0"/>
    </xf>
    <xf numFmtId="0" fontId="0" fillId="6" borderId="2" xfId="0" applyFill="1" applyBorder="1" applyProtection="1">
      <protection locked="0"/>
    </xf>
    <xf numFmtId="0" fontId="0" fillId="6" borderId="17" xfId="0" applyFill="1" applyBorder="1" applyProtection="1">
      <protection locked="0"/>
    </xf>
    <xf numFmtId="0" fontId="4" fillId="6" borderId="0" xfId="0" applyFont="1" applyFill="1"/>
    <xf numFmtId="0" fontId="9" fillId="6" borderId="11" xfId="0" applyFont="1" applyFill="1" applyBorder="1" applyAlignment="1" applyProtection="1">
      <alignment horizontal="center"/>
      <protection locked="0"/>
    </xf>
    <xf numFmtId="0" fontId="4" fillId="6" borderId="9" xfId="0" applyFont="1" applyFill="1" applyBorder="1" applyAlignment="1">
      <alignment horizontal="center"/>
    </xf>
    <xf numFmtId="0" fontId="4" fillId="7" borderId="10" xfId="0" applyFont="1" applyFill="1" applyBorder="1"/>
    <xf numFmtId="0" fontId="0" fillId="7" borderId="4" xfId="0" applyFill="1" applyBorder="1" applyProtection="1">
      <protection locked="0"/>
    </xf>
    <xf numFmtId="0" fontId="0" fillId="7" borderId="5" xfId="0" applyFill="1" applyBorder="1" applyProtection="1">
      <protection locked="0"/>
    </xf>
    <xf numFmtId="0" fontId="0" fillId="7" borderId="18" xfId="0" applyFill="1" applyBorder="1" applyProtection="1">
      <protection locked="0"/>
    </xf>
    <xf numFmtId="0" fontId="0" fillId="7" borderId="20" xfId="0" applyFill="1" applyBorder="1"/>
    <xf numFmtId="0" fontId="0" fillId="7" borderId="7" xfId="0" applyFill="1" applyBorder="1" applyProtection="1">
      <protection locked="0"/>
    </xf>
    <xf numFmtId="0" fontId="0" fillId="7" borderId="0" xfId="0" applyFill="1" applyBorder="1" applyProtection="1">
      <protection locked="0"/>
    </xf>
    <xf numFmtId="0" fontId="0" fillId="7" borderId="21" xfId="0" applyFill="1" applyBorder="1"/>
    <xf numFmtId="0" fontId="4" fillId="7" borderId="9" xfId="0" applyFont="1" applyFill="1" applyBorder="1" applyAlignment="1">
      <alignment horizontal="center"/>
    </xf>
    <xf numFmtId="2" fontId="1" fillId="3" borderId="25" xfId="0" applyNumberFormat="1" applyFont="1" applyFill="1" applyBorder="1" applyAlignment="1" applyProtection="1">
      <alignment horizontal="center"/>
    </xf>
    <xf numFmtId="2" fontId="1" fillId="3" borderId="26" xfId="0" applyNumberFormat="1" applyFont="1" applyFill="1" applyBorder="1" applyAlignment="1" applyProtection="1">
      <alignment horizontal="center"/>
    </xf>
    <xf numFmtId="2" fontId="1" fillId="3" borderId="27" xfId="0" applyNumberFormat="1" applyFont="1" applyFill="1" applyBorder="1" applyAlignment="1" applyProtection="1">
      <alignment horizontal="center"/>
    </xf>
    <xf numFmtId="0" fontId="0" fillId="5" borderId="19" xfId="0" applyFill="1" applyBorder="1" applyAlignment="1" applyProtection="1">
      <alignment horizontal="center"/>
    </xf>
    <xf numFmtId="2" fontId="1" fillId="2" borderId="28" xfId="0" applyNumberFormat="1" applyFont="1" applyFill="1" applyBorder="1" applyAlignment="1" applyProtection="1">
      <alignment horizontal="center"/>
    </xf>
    <xf numFmtId="2" fontId="1" fillId="2" borderId="9" xfId="0" applyNumberFormat="1" applyFont="1" applyFill="1" applyBorder="1" applyAlignment="1" applyProtection="1">
      <alignment horizontal="center"/>
    </xf>
    <xf numFmtId="2" fontId="1" fillId="2" borderId="29" xfId="0" applyNumberFormat="1" applyFont="1" applyFill="1" applyBorder="1" applyAlignment="1" applyProtection="1">
      <alignment horizontal="center"/>
    </xf>
    <xf numFmtId="10" fontId="0" fillId="0" borderId="30" xfId="0" applyNumberFormat="1" applyBorder="1" applyAlignment="1" applyProtection="1">
      <alignment horizontal="center"/>
    </xf>
    <xf numFmtId="10" fontId="0" fillId="0" borderId="31" xfId="0" applyNumberFormat="1" applyBorder="1" applyAlignment="1" applyProtection="1">
      <alignment horizontal="center"/>
    </xf>
    <xf numFmtId="10" fontId="0" fillId="0" borderId="32" xfId="0" applyNumberFormat="1" applyBorder="1" applyAlignment="1" applyProtection="1">
      <alignment horizontal="center"/>
    </xf>
    <xf numFmtId="164" fontId="0" fillId="3" borderId="30" xfId="0" applyNumberFormat="1" applyFill="1" applyBorder="1" applyProtection="1"/>
    <xf numFmtId="164" fontId="0" fillId="5" borderId="31" xfId="0" applyNumberFormat="1" applyFill="1" applyBorder="1" applyProtection="1"/>
    <xf numFmtId="164" fontId="0" fillId="3" borderId="31" xfId="0" applyNumberFormat="1" applyFill="1" applyBorder="1" applyProtection="1"/>
    <xf numFmtId="165" fontId="0" fillId="3" borderId="32" xfId="0" applyNumberFormat="1" applyFill="1" applyBorder="1" applyProtection="1"/>
    <xf numFmtId="2" fontId="1" fillId="3" borderId="33" xfId="0" applyNumberFormat="1" applyFont="1" applyFill="1" applyBorder="1" applyAlignment="1" applyProtection="1">
      <alignment horizontal="center"/>
    </xf>
    <xf numFmtId="2" fontId="1" fillId="2" borderId="23" xfId="0" applyNumberFormat="1" applyFont="1" applyFill="1" applyBorder="1" applyAlignment="1" applyProtection="1">
      <alignment horizontal="center"/>
    </xf>
    <xf numFmtId="10" fontId="0" fillId="0" borderId="34" xfId="0" applyNumberFormat="1" applyBorder="1" applyAlignment="1" applyProtection="1">
      <alignment horizontal="center"/>
    </xf>
    <xf numFmtId="0" fontId="0" fillId="7" borderId="6" xfId="0" applyFill="1" applyBorder="1" applyProtection="1">
      <protection locked="0"/>
    </xf>
    <xf numFmtId="0" fontId="0" fillId="7" borderId="8" xfId="0" applyFill="1" applyBorder="1" applyProtection="1">
      <protection locked="0"/>
    </xf>
    <xf numFmtId="0" fontId="4" fillId="7" borderId="4" xfId="0" applyFont="1" applyFill="1" applyBorder="1"/>
    <xf numFmtId="0" fontId="0" fillId="7" borderId="7" xfId="0" applyFill="1" applyBorder="1"/>
    <xf numFmtId="0" fontId="0" fillId="7" borderId="24" xfId="0" applyFill="1" applyBorder="1"/>
    <xf numFmtId="0" fontId="0" fillId="6" borderId="3" xfId="0" applyFill="1" applyBorder="1" applyProtection="1">
      <protection locked="0"/>
    </xf>
    <xf numFmtId="0" fontId="0" fillId="6" borderId="1" xfId="0" applyFill="1" applyBorder="1"/>
    <xf numFmtId="0" fontId="1" fillId="2" borderId="1" xfId="0" applyFont="1" applyFill="1" applyBorder="1"/>
    <xf numFmtId="0" fontId="0" fillId="7" borderId="9" xfId="0" applyFill="1" applyBorder="1" applyProtection="1">
      <protection locked="0"/>
    </xf>
    <xf numFmtId="0" fontId="1" fillId="0" borderId="14" xfId="0" applyFont="1" applyBorder="1" applyAlignment="1">
      <alignment horizontal="center" wrapText="1"/>
    </xf>
    <xf numFmtId="0" fontId="1" fillId="0" borderId="13" xfId="0" applyFont="1" applyBorder="1" applyAlignment="1">
      <alignment horizontal="center" wrapText="1"/>
    </xf>
    <xf numFmtId="0" fontId="1" fillId="0" borderId="15" xfId="0" applyFont="1" applyBorder="1" applyAlignment="1">
      <alignment horizontal="center" wrapText="1"/>
    </xf>
    <xf numFmtId="0" fontId="0" fillId="7" borderId="35" xfId="0" applyFill="1" applyBorder="1" applyProtection="1">
      <protection locked="0"/>
    </xf>
    <xf numFmtId="0" fontId="0" fillId="6" borderId="14" xfId="0" applyFill="1" applyBorder="1" applyProtection="1">
      <protection locked="0"/>
    </xf>
    <xf numFmtId="0" fontId="0" fillId="6" borderId="13" xfId="0" applyFill="1" applyBorder="1" applyProtection="1">
      <protection locked="0"/>
    </xf>
    <xf numFmtId="0" fontId="0" fillId="6" borderId="15" xfId="0" applyFill="1" applyBorder="1" applyProtection="1">
      <protection locked="0"/>
    </xf>
    <xf numFmtId="0" fontId="0" fillId="7" borderId="22" xfId="0" applyFill="1" applyBorder="1" applyProtection="1">
      <protection locked="0"/>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7" fillId="0" borderId="0" xfId="0" applyFont="1" applyAlignment="1">
      <alignment wrapText="1"/>
    </xf>
  </cellXfs>
  <cellStyles count="1">
    <cellStyle name="Normal" xfId="0" builtinId="0"/>
  </cellStyles>
  <dxfs count="66">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Calibration Information</a:t>
            </a:r>
          </a:p>
        </c:rich>
      </c:tx>
      <c:overlay val="0"/>
    </c:title>
    <c:autoTitleDeleted val="0"/>
    <c:plotArea>
      <c:layout/>
      <c:scatterChart>
        <c:scatterStyle val="lineMarker"/>
        <c:varyColors val="0"/>
        <c:ser>
          <c:idx val="0"/>
          <c:order val="0"/>
          <c:spPr>
            <a:ln w="28575">
              <a:noFill/>
            </a:ln>
          </c:spPr>
          <c:trendline>
            <c:trendlineType val="linear"/>
            <c:dispRSqr val="1"/>
            <c:dispEq val="1"/>
            <c:trendlineLbl>
              <c:layout>
                <c:manualLayout>
                  <c:x val="0.16958005249343841"/>
                  <c:y val="0.20841015869457599"/>
                </c:manualLayout>
              </c:layout>
              <c:numFmt formatCode="General" sourceLinked="0"/>
              <c:spPr>
                <a:solidFill>
                  <a:schemeClr val="accent5">
                    <a:lumMod val="40000"/>
                    <a:lumOff val="60000"/>
                  </a:schemeClr>
                </a:solidFill>
              </c:spPr>
            </c:trendlineLbl>
          </c:trendline>
          <c:xVal>
            <c:numRef>
              <c:f>'Cal 4 Upscale'!$B$38:$B$43</c:f>
              <c:numCache>
                <c:formatCode>General</c:formatCode>
                <c:ptCount val="6"/>
                <c:pt idx="0">
                  <c:v>0</c:v>
                </c:pt>
                <c:pt idx="1">
                  <c:v>20</c:v>
                </c:pt>
                <c:pt idx="2">
                  <c:v>80</c:v>
                </c:pt>
                <c:pt idx="3">
                  <c:v>120</c:v>
                </c:pt>
                <c:pt idx="4">
                  <c:v>180</c:v>
                </c:pt>
              </c:numCache>
            </c:numRef>
          </c:xVal>
          <c:yVal>
            <c:numRef>
              <c:f>'Cal 4 Upscale'!$C$38:$C$43</c:f>
              <c:numCache>
                <c:formatCode>0.00</c:formatCode>
                <c:ptCount val="6"/>
                <c:pt idx="0">
                  <c:v>-4.2857142857142858E-2</c:v>
                </c:pt>
                <c:pt idx="1">
                  <c:v>19.857142857142858</c:v>
                </c:pt>
                <c:pt idx="2">
                  <c:v>80.571428571428569</c:v>
                </c:pt>
                <c:pt idx="3">
                  <c:v>120.14285714285714</c:v>
                </c:pt>
                <c:pt idx="4">
                  <c:v>180.71428571428572</c:v>
                </c:pt>
              </c:numCache>
            </c:numRef>
          </c:yVal>
          <c:smooth val="0"/>
          <c:extLst>
            <c:ext xmlns:c16="http://schemas.microsoft.com/office/drawing/2014/chart" uri="{C3380CC4-5D6E-409C-BE32-E72D297353CC}">
              <c16:uniqueId val="{00000000-7741-4FD1-AE82-332C1B84C8CF}"/>
            </c:ext>
          </c:extLst>
        </c:ser>
        <c:dLbls>
          <c:showLegendKey val="0"/>
          <c:showVal val="0"/>
          <c:showCatName val="0"/>
          <c:showSerName val="0"/>
          <c:showPercent val="0"/>
          <c:showBubbleSize val="0"/>
        </c:dLbls>
        <c:axId val="377482464"/>
        <c:axId val="377482856"/>
      </c:scatterChart>
      <c:valAx>
        <c:axId val="377482464"/>
        <c:scaling>
          <c:orientation val="minMax"/>
        </c:scaling>
        <c:delete val="0"/>
        <c:axPos val="b"/>
        <c:title>
          <c:tx>
            <c:rich>
              <a:bodyPr/>
              <a:lstStyle/>
              <a:p>
                <a:pPr>
                  <a:defRPr/>
                </a:pPr>
                <a:r>
                  <a:rPr lang="en-US"/>
                  <a:t>Calibration Values (X)</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7482856"/>
        <c:crosses val="autoZero"/>
        <c:crossBetween val="midCat"/>
      </c:valAx>
      <c:valAx>
        <c:axId val="377482856"/>
        <c:scaling>
          <c:orientation val="minMax"/>
        </c:scaling>
        <c:delete val="0"/>
        <c:axPos val="l"/>
        <c:majorGridlines/>
        <c:title>
          <c:tx>
            <c:rich>
              <a:bodyPr rot="-5400000" vert="horz"/>
              <a:lstStyle/>
              <a:p>
                <a:pPr>
                  <a:defRPr/>
                </a:pPr>
                <a:r>
                  <a:rPr lang="en-US"/>
                  <a:t>Instrument Reading (Y)</a:t>
                </a:r>
              </a:p>
            </c:rich>
          </c:tx>
          <c:overlay val="0"/>
        </c:title>
        <c:numFmt formatCode="0" sourceLinked="0"/>
        <c:majorTickMark val="out"/>
        <c:minorTickMark val="none"/>
        <c:tickLblPos val="nextTo"/>
        <c:crossAx val="37748246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Calibration Information</a:t>
            </a:r>
          </a:p>
        </c:rich>
      </c:tx>
      <c:overlay val="0"/>
    </c:title>
    <c:autoTitleDeleted val="0"/>
    <c:plotArea>
      <c:layout/>
      <c:scatterChart>
        <c:scatterStyle val="lineMarker"/>
        <c:varyColors val="0"/>
        <c:ser>
          <c:idx val="0"/>
          <c:order val="0"/>
          <c:spPr>
            <a:ln w="28575">
              <a:noFill/>
            </a:ln>
          </c:spPr>
          <c:trendline>
            <c:trendlineType val="linear"/>
            <c:dispRSqr val="1"/>
            <c:dispEq val="1"/>
            <c:trendlineLbl>
              <c:layout>
                <c:manualLayout>
                  <c:x val="0.16958005249343841"/>
                  <c:y val="0.20841015869457599"/>
                </c:manualLayout>
              </c:layout>
              <c:numFmt formatCode="General" sourceLinked="0"/>
              <c:spPr>
                <a:solidFill>
                  <a:schemeClr val="accent5">
                    <a:lumMod val="40000"/>
                    <a:lumOff val="60000"/>
                  </a:schemeClr>
                </a:solidFill>
              </c:spPr>
            </c:trendlineLbl>
          </c:trendline>
          <c:xVal>
            <c:numRef>
              <c:f>'Cal 5 Upscale'!$B$38:$B$43</c:f>
              <c:numCache>
                <c:formatCode>General</c:formatCode>
                <c:ptCount val="6"/>
                <c:pt idx="0">
                  <c:v>0</c:v>
                </c:pt>
                <c:pt idx="1">
                  <c:v>20</c:v>
                </c:pt>
                <c:pt idx="2">
                  <c:v>80</c:v>
                </c:pt>
                <c:pt idx="3">
                  <c:v>120</c:v>
                </c:pt>
                <c:pt idx="4">
                  <c:v>180</c:v>
                </c:pt>
                <c:pt idx="5">
                  <c:v>220</c:v>
                </c:pt>
              </c:numCache>
            </c:numRef>
          </c:xVal>
          <c:yVal>
            <c:numRef>
              <c:f>'Cal 5 Upscale'!$C$38:$C$43</c:f>
              <c:numCache>
                <c:formatCode>0.00</c:formatCode>
                <c:ptCount val="6"/>
                <c:pt idx="0">
                  <c:v>-4.2857142857142858E-2</c:v>
                </c:pt>
                <c:pt idx="1">
                  <c:v>18.5</c:v>
                </c:pt>
                <c:pt idx="2">
                  <c:v>82</c:v>
                </c:pt>
                <c:pt idx="3">
                  <c:v>119.5</c:v>
                </c:pt>
                <c:pt idx="4">
                  <c:v>184</c:v>
                </c:pt>
                <c:pt idx="5">
                  <c:v>220</c:v>
                </c:pt>
              </c:numCache>
            </c:numRef>
          </c:yVal>
          <c:smooth val="0"/>
          <c:extLst>
            <c:ext xmlns:c16="http://schemas.microsoft.com/office/drawing/2014/chart" uri="{C3380CC4-5D6E-409C-BE32-E72D297353CC}">
              <c16:uniqueId val="{00000000-9974-439B-AF3B-FCFEF689CA13}"/>
            </c:ext>
          </c:extLst>
        </c:ser>
        <c:dLbls>
          <c:showLegendKey val="0"/>
          <c:showVal val="0"/>
          <c:showCatName val="0"/>
          <c:showSerName val="0"/>
          <c:showPercent val="0"/>
          <c:showBubbleSize val="0"/>
        </c:dLbls>
        <c:axId val="377482464"/>
        <c:axId val="377482856"/>
      </c:scatterChart>
      <c:valAx>
        <c:axId val="377482464"/>
        <c:scaling>
          <c:orientation val="minMax"/>
        </c:scaling>
        <c:delete val="0"/>
        <c:axPos val="b"/>
        <c:title>
          <c:tx>
            <c:rich>
              <a:bodyPr/>
              <a:lstStyle/>
              <a:p>
                <a:pPr>
                  <a:defRPr/>
                </a:pPr>
                <a:r>
                  <a:rPr lang="en-US"/>
                  <a:t>Calibration Values (X)</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7482856"/>
        <c:crosses val="autoZero"/>
        <c:crossBetween val="midCat"/>
      </c:valAx>
      <c:valAx>
        <c:axId val="377482856"/>
        <c:scaling>
          <c:orientation val="minMax"/>
        </c:scaling>
        <c:delete val="0"/>
        <c:axPos val="l"/>
        <c:majorGridlines/>
        <c:title>
          <c:tx>
            <c:rich>
              <a:bodyPr rot="-5400000" vert="horz"/>
              <a:lstStyle/>
              <a:p>
                <a:pPr>
                  <a:defRPr/>
                </a:pPr>
                <a:r>
                  <a:rPr lang="en-US"/>
                  <a:t>Instrument Reading (Y)</a:t>
                </a:r>
              </a:p>
            </c:rich>
          </c:tx>
          <c:overlay val="0"/>
        </c:title>
        <c:numFmt formatCode="0" sourceLinked="0"/>
        <c:majorTickMark val="out"/>
        <c:minorTickMark val="none"/>
        <c:tickLblPos val="nextTo"/>
        <c:crossAx val="37748246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Calibration Information</a:t>
            </a:r>
          </a:p>
        </c:rich>
      </c:tx>
      <c:overlay val="0"/>
    </c:title>
    <c:autoTitleDeleted val="0"/>
    <c:plotArea>
      <c:layout>
        <c:manualLayout>
          <c:layoutTarget val="inner"/>
          <c:xMode val="edge"/>
          <c:yMode val="edge"/>
          <c:x val="0.14836254339175345"/>
          <c:y val="0.17057947543791069"/>
          <c:w val="0.80968863771060873"/>
          <c:h val="0.67715083486904559"/>
        </c:manualLayout>
      </c:layout>
      <c:scatterChart>
        <c:scatterStyle val="lineMarker"/>
        <c:varyColors val="0"/>
        <c:ser>
          <c:idx val="0"/>
          <c:order val="0"/>
          <c:spPr>
            <a:ln w="28575">
              <a:noFill/>
            </a:ln>
          </c:spPr>
          <c:trendline>
            <c:trendlineType val="linear"/>
            <c:dispRSqr val="1"/>
            <c:dispEq val="1"/>
            <c:trendlineLbl>
              <c:layout>
                <c:manualLayout>
                  <c:x val="0.16958005249343841"/>
                  <c:y val="0.20841015869457599"/>
                </c:manualLayout>
              </c:layout>
              <c:numFmt formatCode="General" sourceLinked="0"/>
              <c:spPr>
                <a:solidFill>
                  <a:schemeClr val="accent5">
                    <a:lumMod val="40000"/>
                    <a:lumOff val="60000"/>
                  </a:schemeClr>
                </a:solidFill>
              </c:spPr>
            </c:trendlineLbl>
          </c:trendline>
          <c:xVal>
            <c:numRef>
              <c:f>'Cal 6 Upscale'!$B$38:$B$44</c:f>
              <c:numCache>
                <c:formatCode>General</c:formatCode>
                <c:ptCount val="7"/>
                <c:pt idx="0">
                  <c:v>0</c:v>
                </c:pt>
                <c:pt idx="1">
                  <c:v>20</c:v>
                </c:pt>
                <c:pt idx="2">
                  <c:v>80</c:v>
                </c:pt>
                <c:pt idx="3">
                  <c:v>120</c:v>
                </c:pt>
                <c:pt idx="4">
                  <c:v>180</c:v>
                </c:pt>
                <c:pt idx="5">
                  <c:v>220</c:v>
                </c:pt>
                <c:pt idx="6">
                  <c:v>300</c:v>
                </c:pt>
              </c:numCache>
            </c:numRef>
          </c:xVal>
          <c:yVal>
            <c:numRef>
              <c:f>'Cal 6 Upscale'!$C$38:$C$44</c:f>
              <c:numCache>
                <c:formatCode>0.00</c:formatCode>
                <c:ptCount val="7"/>
                <c:pt idx="0">
                  <c:v>-4.2857142857142858E-2</c:v>
                </c:pt>
                <c:pt idx="1">
                  <c:v>18.5</c:v>
                </c:pt>
                <c:pt idx="2">
                  <c:v>81</c:v>
                </c:pt>
                <c:pt idx="3">
                  <c:v>119.5</c:v>
                </c:pt>
                <c:pt idx="4">
                  <c:v>184</c:v>
                </c:pt>
                <c:pt idx="5">
                  <c:v>220</c:v>
                </c:pt>
                <c:pt idx="6">
                  <c:v>299.57142857142856</c:v>
                </c:pt>
              </c:numCache>
            </c:numRef>
          </c:yVal>
          <c:smooth val="0"/>
          <c:extLst>
            <c:ext xmlns:c16="http://schemas.microsoft.com/office/drawing/2014/chart" uri="{C3380CC4-5D6E-409C-BE32-E72D297353CC}">
              <c16:uniqueId val="{00000000-E672-4F9C-9D91-46AAA6A0BDD5}"/>
            </c:ext>
          </c:extLst>
        </c:ser>
        <c:dLbls>
          <c:showLegendKey val="0"/>
          <c:showVal val="0"/>
          <c:showCatName val="0"/>
          <c:showSerName val="0"/>
          <c:showPercent val="0"/>
          <c:showBubbleSize val="0"/>
        </c:dLbls>
        <c:axId val="377482464"/>
        <c:axId val="377482856"/>
      </c:scatterChart>
      <c:valAx>
        <c:axId val="377482464"/>
        <c:scaling>
          <c:orientation val="minMax"/>
        </c:scaling>
        <c:delete val="0"/>
        <c:axPos val="b"/>
        <c:title>
          <c:tx>
            <c:rich>
              <a:bodyPr/>
              <a:lstStyle/>
              <a:p>
                <a:pPr>
                  <a:defRPr/>
                </a:pPr>
                <a:r>
                  <a:rPr lang="en-US"/>
                  <a:t>Calibration Values (X)</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7482856"/>
        <c:crosses val="autoZero"/>
        <c:crossBetween val="midCat"/>
      </c:valAx>
      <c:valAx>
        <c:axId val="377482856"/>
        <c:scaling>
          <c:orientation val="minMax"/>
        </c:scaling>
        <c:delete val="0"/>
        <c:axPos val="l"/>
        <c:majorGridlines/>
        <c:title>
          <c:tx>
            <c:rich>
              <a:bodyPr rot="-5400000" vert="horz"/>
              <a:lstStyle/>
              <a:p>
                <a:pPr>
                  <a:defRPr/>
                </a:pPr>
                <a:r>
                  <a:rPr lang="en-US"/>
                  <a:t>Instrument Reading (Y)</a:t>
                </a:r>
              </a:p>
            </c:rich>
          </c:tx>
          <c:overlay val="0"/>
        </c:title>
        <c:numFmt formatCode="0" sourceLinked="0"/>
        <c:majorTickMark val="out"/>
        <c:minorTickMark val="none"/>
        <c:tickLblPos val="nextTo"/>
        <c:crossAx val="37748246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Calibration Information</a:t>
            </a:r>
          </a:p>
        </c:rich>
      </c:tx>
      <c:overlay val="0"/>
    </c:title>
    <c:autoTitleDeleted val="0"/>
    <c:plotArea>
      <c:layout/>
      <c:scatterChart>
        <c:scatterStyle val="lineMarker"/>
        <c:varyColors val="0"/>
        <c:ser>
          <c:idx val="0"/>
          <c:order val="0"/>
          <c:spPr>
            <a:ln w="28575">
              <a:noFill/>
            </a:ln>
          </c:spPr>
          <c:trendline>
            <c:trendlineType val="linear"/>
            <c:dispRSqr val="1"/>
            <c:dispEq val="1"/>
            <c:trendlineLbl>
              <c:layout>
                <c:manualLayout>
                  <c:x val="0.16958005249343841"/>
                  <c:y val="0.20841015869457599"/>
                </c:manualLayout>
              </c:layout>
              <c:numFmt formatCode="General" sourceLinked="0"/>
              <c:spPr>
                <a:solidFill>
                  <a:schemeClr val="accent5">
                    <a:lumMod val="40000"/>
                    <a:lumOff val="60000"/>
                  </a:schemeClr>
                </a:solidFill>
              </c:spPr>
            </c:trendlineLbl>
          </c:trendline>
          <c:xVal>
            <c:numRef>
              <c:f>'CO 4 Upscale'!$B$38:$B$43</c:f>
              <c:numCache>
                <c:formatCode>General</c:formatCode>
                <c:ptCount val="6"/>
                <c:pt idx="0">
                  <c:v>0</c:v>
                </c:pt>
                <c:pt idx="1">
                  <c:v>0.2</c:v>
                </c:pt>
                <c:pt idx="2">
                  <c:v>1</c:v>
                </c:pt>
                <c:pt idx="3">
                  <c:v>3</c:v>
                </c:pt>
                <c:pt idx="4">
                  <c:v>8</c:v>
                </c:pt>
              </c:numCache>
            </c:numRef>
          </c:xVal>
          <c:yVal>
            <c:numRef>
              <c:f>'CO 4 Upscale'!$C$38:$C$43</c:f>
              <c:numCache>
                <c:formatCode>0.00</c:formatCode>
                <c:ptCount val="6"/>
                <c:pt idx="0">
                  <c:v>0</c:v>
                </c:pt>
                <c:pt idx="1">
                  <c:v>0.223</c:v>
                </c:pt>
                <c:pt idx="2">
                  <c:v>1.02</c:v>
                </c:pt>
                <c:pt idx="3">
                  <c:v>3.04</c:v>
                </c:pt>
                <c:pt idx="4">
                  <c:v>7.98</c:v>
                </c:pt>
              </c:numCache>
            </c:numRef>
          </c:yVal>
          <c:smooth val="0"/>
          <c:extLst>
            <c:ext xmlns:c16="http://schemas.microsoft.com/office/drawing/2014/chart" uri="{C3380CC4-5D6E-409C-BE32-E72D297353CC}">
              <c16:uniqueId val="{00000000-E0BB-4F24-A46E-0587E2576856}"/>
            </c:ext>
          </c:extLst>
        </c:ser>
        <c:dLbls>
          <c:showLegendKey val="0"/>
          <c:showVal val="0"/>
          <c:showCatName val="0"/>
          <c:showSerName val="0"/>
          <c:showPercent val="0"/>
          <c:showBubbleSize val="0"/>
        </c:dLbls>
        <c:axId val="377482464"/>
        <c:axId val="377482856"/>
      </c:scatterChart>
      <c:valAx>
        <c:axId val="377482464"/>
        <c:scaling>
          <c:orientation val="minMax"/>
        </c:scaling>
        <c:delete val="0"/>
        <c:axPos val="b"/>
        <c:title>
          <c:tx>
            <c:rich>
              <a:bodyPr/>
              <a:lstStyle/>
              <a:p>
                <a:pPr>
                  <a:defRPr/>
                </a:pPr>
                <a:r>
                  <a:rPr lang="en-US"/>
                  <a:t>Calibration Values (X)</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7482856"/>
        <c:crosses val="autoZero"/>
        <c:crossBetween val="midCat"/>
      </c:valAx>
      <c:valAx>
        <c:axId val="377482856"/>
        <c:scaling>
          <c:orientation val="minMax"/>
        </c:scaling>
        <c:delete val="0"/>
        <c:axPos val="l"/>
        <c:majorGridlines/>
        <c:title>
          <c:tx>
            <c:rich>
              <a:bodyPr rot="-5400000" vert="horz"/>
              <a:lstStyle/>
              <a:p>
                <a:pPr>
                  <a:defRPr/>
                </a:pPr>
                <a:r>
                  <a:rPr lang="en-US"/>
                  <a:t>Instrument Reading (Y)</a:t>
                </a:r>
              </a:p>
            </c:rich>
          </c:tx>
          <c:overlay val="0"/>
        </c:title>
        <c:numFmt formatCode="0" sourceLinked="0"/>
        <c:majorTickMark val="out"/>
        <c:minorTickMark val="none"/>
        <c:tickLblPos val="nextTo"/>
        <c:crossAx val="37748246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Calibration Information</a:t>
            </a:r>
          </a:p>
        </c:rich>
      </c:tx>
      <c:overlay val="0"/>
    </c:title>
    <c:autoTitleDeleted val="0"/>
    <c:plotArea>
      <c:layout/>
      <c:scatterChart>
        <c:scatterStyle val="lineMarker"/>
        <c:varyColors val="0"/>
        <c:ser>
          <c:idx val="0"/>
          <c:order val="0"/>
          <c:spPr>
            <a:ln w="28575">
              <a:noFill/>
            </a:ln>
          </c:spPr>
          <c:trendline>
            <c:trendlineType val="linear"/>
            <c:dispRSqr val="1"/>
            <c:dispEq val="1"/>
            <c:trendlineLbl>
              <c:layout>
                <c:manualLayout>
                  <c:x val="0.16958005249343841"/>
                  <c:y val="0.20841015869457599"/>
                </c:manualLayout>
              </c:layout>
              <c:numFmt formatCode="General" sourceLinked="0"/>
              <c:spPr>
                <a:solidFill>
                  <a:schemeClr val="accent5">
                    <a:lumMod val="40000"/>
                    <a:lumOff val="60000"/>
                  </a:schemeClr>
                </a:solidFill>
              </c:spPr>
            </c:trendlineLbl>
          </c:trendline>
          <c:xVal>
            <c:numRef>
              <c:f>'CO 5 Upscale'!$B$38:$B$43</c:f>
              <c:numCache>
                <c:formatCode>General</c:formatCode>
                <c:ptCount val="6"/>
                <c:pt idx="0">
                  <c:v>0</c:v>
                </c:pt>
                <c:pt idx="1">
                  <c:v>1.1000000000000001</c:v>
                </c:pt>
                <c:pt idx="2">
                  <c:v>0.3</c:v>
                </c:pt>
                <c:pt idx="3">
                  <c:v>1.5</c:v>
                </c:pt>
                <c:pt idx="4">
                  <c:v>3</c:v>
                </c:pt>
                <c:pt idx="5">
                  <c:v>7.5</c:v>
                </c:pt>
              </c:numCache>
            </c:numRef>
          </c:xVal>
          <c:yVal>
            <c:numRef>
              <c:f>'CO 5 Upscale'!$C$38:$C$43</c:f>
              <c:numCache>
                <c:formatCode>0.00</c:formatCode>
                <c:ptCount val="6"/>
                <c:pt idx="0">
                  <c:v>-4.2857142857142858E-2</c:v>
                </c:pt>
                <c:pt idx="1">
                  <c:v>1.0900000000000001</c:v>
                </c:pt>
                <c:pt idx="2">
                  <c:v>0.32</c:v>
                </c:pt>
                <c:pt idx="3">
                  <c:v>1.48</c:v>
                </c:pt>
                <c:pt idx="4">
                  <c:v>2.9</c:v>
                </c:pt>
                <c:pt idx="5">
                  <c:v>7.25</c:v>
                </c:pt>
              </c:numCache>
            </c:numRef>
          </c:yVal>
          <c:smooth val="0"/>
          <c:extLst>
            <c:ext xmlns:c16="http://schemas.microsoft.com/office/drawing/2014/chart" uri="{C3380CC4-5D6E-409C-BE32-E72D297353CC}">
              <c16:uniqueId val="{00000000-A847-4946-8A6A-2C0EAE27FACA}"/>
            </c:ext>
          </c:extLst>
        </c:ser>
        <c:dLbls>
          <c:showLegendKey val="0"/>
          <c:showVal val="0"/>
          <c:showCatName val="0"/>
          <c:showSerName val="0"/>
          <c:showPercent val="0"/>
          <c:showBubbleSize val="0"/>
        </c:dLbls>
        <c:axId val="377482464"/>
        <c:axId val="377482856"/>
      </c:scatterChart>
      <c:valAx>
        <c:axId val="377482464"/>
        <c:scaling>
          <c:orientation val="minMax"/>
        </c:scaling>
        <c:delete val="0"/>
        <c:axPos val="b"/>
        <c:title>
          <c:tx>
            <c:rich>
              <a:bodyPr/>
              <a:lstStyle/>
              <a:p>
                <a:pPr>
                  <a:defRPr/>
                </a:pPr>
                <a:r>
                  <a:rPr lang="en-US"/>
                  <a:t>Calibration Values (X)</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7482856"/>
        <c:crosses val="autoZero"/>
        <c:crossBetween val="midCat"/>
      </c:valAx>
      <c:valAx>
        <c:axId val="377482856"/>
        <c:scaling>
          <c:orientation val="minMax"/>
        </c:scaling>
        <c:delete val="0"/>
        <c:axPos val="l"/>
        <c:majorGridlines/>
        <c:title>
          <c:tx>
            <c:rich>
              <a:bodyPr rot="-5400000" vert="horz"/>
              <a:lstStyle/>
              <a:p>
                <a:pPr>
                  <a:defRPr/>
                </a:pPr>
                <a:r>
                  <a:rPr lang="en-US"/>
                  <a:t>Instrument Reading (Y)</a:t>
                </a:r>
              </a:p>
            </c:rich>
          </c:tx>
          <c:overlay val="0"/>
        </c:title>
        <c:numFmt formatCode="0" sourceLinked="0"/>
        <c:majorTickMark val="out"/>
        <c:minorTickMark val="none"/>
        <c:tickLblPos val="nextTo"/>
        <c:crossAx val="37748246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Calibration Information</a:t>
            </a:r>
          </a:p>
        </c:rich>
      </c:tx>
      <c:overlay val="0"/>
    </c:title>
    <c:autoTitleDeleted val="0"/>
    <c:plotArea>
      <c:layout>
        <c:manualLayout>
          <c:layoutTarget val="inner"/>
          <c:xMode val="edge"/>
          <c:yMode val="edge"/>
          <c:x val="0.14836254339175345"/>
          <c:y val="0.17057947543791069"/>
          <c:w val="0.80968863771060873"/>
          <c:h val="0.67715083486904559"/>
        </c:manualLayout>
      </c:layout>
      <c:scatterChart>
        <c:scatterStyle val="lineMarker"/>
        <c:varyColors val="0"/>
        <c:ser>
          <c:idx val="0"/>
          <c:order val="0"/>
          <c:spPr>
            <a:ln w="28575">
              <a:noFill/>
            </a:ln>
          </c:spPr>
          <c:trendline>
            <c:trendlineType val="linear"/>
            <c:dispRSqr val="1"/>
            <c:dispEq val="1"/>
            <c:trendlineLbl>
              <c:layout>
                <c:manualLayout>
                  <c:x val="0.16958005249343841"/>
                  <c:y val="0.20841015869457599"/>
                </c:manualLayout>
              </c:layout>
              <c:numFmt formatCode="General" sourceLinked="0"/>
              <c:spPr>
                <a:solidFill>
                  <a:schemeClr val="accent5">
                    <a:lumMod val="40000"/>
                    <a:lumOff val="60000"/>
                  </a:schemeClr>
                </a:solidFill>
              </c:spPr>
            </c:trendlineLbl>
          </c:trendline>
          <c:xVal>
            <c:numRef>
              <c:f>'CO 6 Upscale'!$B$38:$B$44</c:f>
              <c:numCache>
                <c:formatCode>General</c:formatCode>
                <c:ptCount val="7"/>
                <c:pt idx="0">
                  <c:v>0</c:v>
                </c:pt>
                <c:pt idx="1">
                  <c:v>0.3</c:v>
                </c:pt>
                <c:pt idx="2">
                  <c:v>0.5</c:v>
                </c:pt>
                <c:pt idx="3">
                  <c:v>2</c:v>
                </c:pt>
                <c:pt idx="4">
                  <c:v>4</c:v>
                </c:pt>
                <c:pt idx="5">
                  <c:v>6</c:v>
                </c:pt>
                <c:pt idx="6">
                  <c:v>8</c:v>
                </c:pt>
              </c:numCache>
            </c:numRef>
          </c:xVal>
          <c:yVal>
            <c:numRef>
              <c:f>'CO 6 Upscale'!$C$38:$C$44</c:f>
              <c:numCache>
                <c:formatCode>0.00</c:formatCode>
                <c:ptCount val="7"/>
                <c:pt idx="0">
                  <c:v>-4.2857142857142858E-2</c:v>
                </c:pt>
                <c:pt idx="1">
                  <c:v>0.28999999999999998</c:v>
                </c:pt>
                <c:pt idx="2">
                  <c:v>0.49</c:v>
                </c:pt>
                <c:pt idx="3">
                  <c:v>2.04</c:v>
                </c:pt>
                <c:pt idx="4">
                  <c:v>3.98</c:v>
                </c:pt>
                <c:pt idx="5">
                  <c:v>6.02</c:v>
                </c:pt>
                <c:pt idx="6">
                  <c:v>8.19</c:v>
                </c:pt>
              </c:numCache>
            </c:numRef>
          </c:yVal>
          <c:smooth val="0"/>
          <c:extLst>
            <c:ext xmlns:c16="http://schemas.microsoft.com/office/drawing/2014/chart" uri="{C3380CC4-5D6E-409C-BE32-E72D297353CC}">
              <c16:uniqueId val="{00000000-1D8B-45A7-8652-79CF009BF5D6}"/>
            </c:ext>
          </c:extLst>
        </c:ser>
        <c:dLbls>
          <c:showLegendKey val="0"/>
          <c:showVal val="0"/>
          <c:showCatName val="0"/>
          <c:showSerName val="0"/>
          <c:showPercent val="0"/>
          <c:showBubbleSize val="0"/>
        </c:dLbls>
        <c:axId val="377482464"/>
        <c:axId val="377482856"/>
      </c:scatterChart>
      <c:valAx>
        <c:axId val="377482464"/>
        <c:scaling>
          <c:orientation val="minMax"/>
        </c:scaling>
        <c:delete val="0"/>
        <c:axPos val="b"/>
        <c:title>
          <c:tx>
            <c:rich>
              <a:bodyPr/>
              <a:lstStyle/>
              <a:p>
                <a:pPr>
                  <a:defRPr/>
                </a:pPr>
                <a:r>
                  <a:rPr lang="en-US"/>
                  <a:t>Calibration Values (X)</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7482856"/>
        <c:crosses val="autoZero"/>
        <c:crossBetween val="midCat"/>
      </c:valAx>
      <c:valAx>
        <c:axId val="377482856"/>
        <c:scaling>
          <c:orientation val="minMax"/>
        </c:scaling>
        <c:delete val="0"/>
        <c:axPos val="l"/>
        <c:majorGridlines/>
        <c:title>
          <c:tx>
            <c:rich>
              <a:bodyPr rot="-5400000" vert="horz"/>
              <a:lstStyle/>
              <a:p>
                <a:pPr>
                  <a:defRPr/>
                </a:pPr>
                <a:r>
                  <a:rPr lang="en-US"/>
                  <a:t>Instrument Reading (Y)</a:t>
                </a:r>
              </a:p>
            </c:rich>
          </c:tx>
          <c:overlay val="0"/>
        </c:title>
        <c:numFmt formatCode="0" sourceLinked="0"/>
        <c:majorTickMark val="out"/>
        <c:minorTickMark val="none"/>
        <c:tickLblPos val="nextTo"/>
        <c:crossAx val="37748246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19050</xdr:colOff>
      <xdr:row>35</xdr:row>
      <xdr:rowOff>85725</xdr:rowOff>
    </xdr:from>
    <xdr:to>
      <xdr:col>7</xdr:col>
      <xdr:colOff>590550</xdr:colOff>
      <xdr:row>52</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35</xdr:row>
      <xdr:rowOff>85725</xdr:rowOff>
    </xdr:from>
    <xdr:to>
      <xdr:col>8</xdr:col>
      <xdr:colOff>590550</xdr:colOff>
      <xdr:row>52</xdr:row>
      <xdr:rowOff>19050</xdr:rowOff>
    </xdr:to>
    <xdr:graphicFrame macro="">
      <xdr:nvGraphicFramePr>
        <xdr:cNvPr id="61448" name="Chart 2">
          <a:extLst>
            <a:ext uri="{FF2B5EF4-FFF2-40B4-BE49-F238E27FC236}">
              <a16:creationId xmlns:a16="http://schemas.microsoft.com/office/drawing/2014/main" id="{00000000-0008-0000-0100-000008F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35</xdr:row>
      <xdr:rowOff>85725</xdr:rowOff>
    </xdr:from>
    <xdr:to>
      <xdr:col>8</xdr:col>
      <xdr:colOff>590550</xdr:colOff>
      <xdr:row>52</xdr:row>
      <xdr:rowOff>19050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35</xdr:row>
      <xdr:rowOff>85725</xdr:rowOff>
    </xdr:from>
    <xdr:to>
      <xdr:col>7</xdr:col>
      <xdr:colOff>590550</xdr:colOff>
      <xdr:row>52</xdr:row>
      <xdr:rowOff>19050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xdr:colOff>
      <xdr:row>35</xdr:row>
      <xdr:rowOff>85725</xdr:rowOff>
    </xdr:from>
    <xdr:to>
      <xdr:col>8</xdr:col>
      <xdr:colOff>590550</xdr:colOff>
      <xdr:row>52</xdr:row>
      <xdr:rowOff>19050</xdr:rowOff>
    </xdr:to>
    <xdr:graphicFrame macro="">
      <xdr:nvGraphicFramePr>
        <xdr:cNvPr id="2" name="Chart 2">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35</xdr:row>
      <xdr:rowOff>85725</xdr:rowOff>
    </xdr:from>
    <xdr:to>
      <xdr:col>8</xdr:col>
      <xdr:colOff>590550</xdr:colOff>
      <xdr:row>52</xdr:row>
      <xdr:rowOff>19050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tabSelected="1" workbookViewId="0">
      <selection activeCell="B18" sqref="B18"/>
    </sheetView>
  </sheetViews>
  <sheetFormatPr defaultRowHeight="12.75" x14ac:dyDescent="0.2"/>
  <cols>
    <col min="1" max="1" width="35.85546875" customWidth="1"/>
    <col min="2" max="2" width="16.42578125" customWidth="1"/>
    <col min="3" max="3" width="14.42578125" customWidth="1"/>
    <col min="4" max="4" width="13.5703125" customWidth="1"/>
    <col min="5" max="5" width="14.85546875" customWidth="1"/>
    <col min="6" max="6" width="14.42578125" customWidth="1"/>
    <col min="7" max="7" width="16.7109375" customWidth="1"/>
    <col min="8" max="8" width="4.42578125" hidden="1" customWidth="1"/>
    <col min="9" max="9" width="8.5703125" hidden="1" customWidth="1"/>
    <col min="10" max="12" width="9.140625" hidden="1" customWidth="1"/>
    <col min="13" max="13" width="0.7109375" customWidth="1"/>
  </cols>
  <sheetData>
    <row r="1" spans="1:13" ht="15.75" x14ac:dyDescent="0.25">
      <c r="A1" s="3" t="s">
        <v>11</v>
      </c>
      <c r="C1" s="1" t="s">
        <v>12</v>
      </c>
    </row>
    <row r="2" spans="1:13" ht="15.75" x14ac:dyDescent="0.25">
      <c r="A2" s="3"/>
      <c r="C2" s="80" t="s">
        <v>28</v>
      </c>
      <c r="D2" s="80"/>
      <c r="E2" s="80"/>
      <c r="F2" s="80"/>
      <c r="G2" s="80"/>
      <c r="H2" s="80"/>
      <c r="I2" s="80"/>
      <c r="J2" s="80"/>
      <c r="K2" s="80"/>
      <c r="L2" s="80"/>
      <c r="M2" s="80"/>
    </row>
    <row r="3" spans="1:13" ht="13.5" thickBot="1" x14ac:dyDescent="0.25">
      <c r="A3" s="7" t="s">
        <v>19</v>
      </c>
      <c r="B3" s="7"/>
      <c r="C3" s="80"/>
      <c r="D3" s="80"/>
      <c r="E3" s="80"/>
      <c r="F3" s="80"/>
      <c r="G3" s="80"/>
      <c r="H3" s="80"/>
      <c r="I3" s="80"/>
      <c r="J3" s="80"/>
      <c r="K3" s="80"/>
      <c r="L3" s="80"/>
      <c r="M3" s="80"/>
    </row>
    <row r="4" spans="1:13" ht="13.5" thickBot="1" x14ac:dyDescent="0.25">
      <c r="A4" s="11" t="s">
        <v>27</v>
      </c>
      <c r="B4" s="26">
        <v>0.02</v>
      </c>
      <c r="C4" s="80"/>
      <c r="D4" s="80"/>
      <c r="E4" s="80"/>
      <c r="F4" s="80"/>
      <c r="G4" s="80"/>
      <c r="H4" s="80"/>
      <c r="I4" s="80"/>
      <c r="J4" s="80"/>
      <c r="K4" s="80"/>
      <c r="L4" s="80"/>
      <c r="M4" s="80"/>
    </row>
    <row r="5" spans="1:13" x14ac:dyDescent="0.2">
      <c r="A5" s="31" t="s">
        <v>33</v>
      </c>
      <c r="B5" s="32">
        <v>200</v>
      </c>
      <c r="C5" s="80"/>
      <c r="D5" s="80"/>
      <c r="E5" s="80"/>
      <c r="F5" s="80"/>
      <c r="G5" s="80"/>
      <c r="H5" s="80"/>
      <c r="I5" s="80"/>
      <c r="J5" s="80"/>
      <c r="K5" s="80"/>
      <c r="L5" s="80"/>
      <c r="M5" s="80"/>
    </row>
    <row r="6" spans="1:13" ht="13.5" thickBot="1" x14ac:dyDescent="0.25">
      <c r="A6" s="11" t="s">
        <v>30</v>
      </c>
      <c r="B6" s="18">
        <v>1.5</v>
      </c>
      <c r="C6" s="80"/>
      <c r="D6" s="80"/>
      <c r="E6" s="80"/>
      <c r="F6" s="80"/>
      <c r="G6" s="80"/>
      <c r="H6" s="80"/>
      <c r="I6" s="80"/>
      <c r="J6" s="80"/>
      <c r="K6" s="80"/>
      <c r="L6" s="80"/>
      <c r="M6" s="80"/>
    </row>
    <row r="7" spans="1:13" ht="13.5" thickBot="1" x14ac:dyDescent="0.25">
      <c r="A7" s="22" t="s">
        <v>24</v>
      </c>
      <c r="B7" s="46" t="s">
        <v>25</v>
      </c>
      <c r="C7" s="80"/>
      <c r="D7" s="80"/>
      <c r="E7" s="80"/>
      <c r="F7" s="80"/>
      <c r="G7" s="80"/>
      <c r="H7" s="80"/>
      <c r="I7" s="80"/>
      <c r="J7" s="80"/>
      <c r="K7" s="80"/>
      <c r="L7" s="80"/>
      <c r="M7" s="80"/>
    </row>
    <row r="8" spans="1:13" x14ac:dyDescent="0.2">
      <c r="C8" s="80"/>
      <c r="D8" s="80"/>
      <c r="E8" s="80"/>
      <c r="F8" s="80"/>
      <c r="G8" s="80"/>
      <c r="H8" s="80"/>
      <c r="I8" s="80"/>
      <c r="J8" s="80"/>
      <c r="K8" s="80"/>
      <c r="L8" s="80"/>
      <c r="M8" s="80"/>
    </row>
    <row r="9" spans="1:13" x14ac:dyDescent="0.2">
      <c r="A9" s="19" t="s">
        <v>21</v>
      </c>
      <c r="B9" s="33" t="s">
        <v>26</v>
      </c>
      <c r="C9" s="80"/>
      <c r="D9" s="80"/>
      <c r="E9" s="80"/>
      <c r="F9" s="80"/>
      <c r="G9" s="80"/>
      <c r="H9" s="80"/>
      <c r="I9" s="80"/>
      <c r="J9" s="80"/>
      <c r="K9" s="80"/>
      <c r="L9" s="80"/>
      <c r="M9" s="80"/>
    </row>
    <row r="10" spans="1:13" x14ac:dyDescent="0.2">
      <c r="A10" s="20" t="s">
        <v>22</v>
      </c>
      <c r="B10" s="42" t="s">
        <v>20</v>
      </c>
      <c r="C10" s="80"/>
      <c r="D10" s="80"/>
      <c r="E10" s="80"/>
      <c r="F10" s="80"/>
      <c r="G10" s="80"/>
      <c r="H10" s="80"/>
      <c r="I10" s="80"/>
      <c r="J10" s="80"/>
      <c r="K10" s="80"/>
      <c r="L10" s="80"/>
      <c r="M10" s="80"/>
    </row>
    <row r="11" spans="1:13" x14ac:dyDescent="0.2">
      <c r="C11" s="80"/>
      <c r="D11" s="80"/>
      <c r="E11" s="80"/>
      <c r="F11" s="80"/>
      <c r="G11" s="80"/>
      <c r="H11" s="80"/>
      <c r="I11" s="80"/>
      <c r="J11" s="80"/>
      <c r="K11" s="80"/>
      <c r="L11" s="80"/>
      <c r="M11" s="80"/>
    </row>
    <row r="12" spans="1:13" x14ac:dyDescent="0.2">
      <c r="C12" s="80"/>
      <c r="D12" s="80"/>
      <c r="E12" s="80"/>
      <c r="F12" s="80"/>
      <c r="G12" s="80"/>
      <c r="H12" s="80"/>
      <c r="I12" s="80"/>
      <c r="J12" s="80"/>
      <c r="K12" s="80"/>
      <c r="L12" s="80"/>
      <c r="M12" s="80"/>
    </row>
    <row r="13" spans="1:13" x14ac:dyDescent="0.2">
      <c r="C13" s="80"/>
      <c r="D13" s="80"/>
      <c r="E13" s="80"/>
      <c r="F13" s="80"/>
      <c r="G13" s="80"/>
      <c r="H13" s="80"/>
      <c r="I13" s="80"/>
      <c r="J13" s="80"/>
      <c r="K13" s="80"/>
      <c r="L13" s="80"/>
      <c r="M13" s="80"/>
    </row>
    <row r="14" spans="1:13" x14ac:dyDescent="0.2">
      <c r="C14" s="80"/>
      <c r="D14" s="80"/>
      <c r="E14" s="80"/>
      <c r="F14" s="80"/>
      <c r="G14" s="80"/>
      <c r="H14" s="80"/>
      <c r="I14" s="80"/>
      <c r="J14" s="80"/>
      <c r="K14" s="80"/>
      <c r="L14" s="80"/>
      <c r="M14" s="80"/>
    </row>
    <row r="15" spans="1:13" ht="13.5" thickBot="1" x14ac:dyDescent="0.25">
      <c r="G15" s="17"/>
    </row>
    <row r="16" spans="1:13" ht="26.25" thickBot="1" x14ac:dyDescent="0.25">
      <c r="B16" s="77" t="s">
        <v>14</v>
      </c>
      <c r="C16" s="78" t="s">
        <v>5</v>
      </c>
      <c r="D16" s="78" t="s">
        <v>6</v>
      </c>
      <c r="E16" s="78" t="s">
        <v>7</v>
      </c>
      <c r="F16" s="79" t="s">
        <v>8</v>
      </c>
    </row>
    <row r="17" spans="1:6" ht="13.5" thickBot="1" x14ac:dyDescent="0.25">
      <c r="A17" s="66" t="s">
        <v>31</v>
      </c>
      <c r="B17" s="28">
        <v>0</v>
      </c>
      <c r="C17" s="29">
        <v>20</v>
      </c>
      <c r="D17" s="29">
        <v>80</v>
      </c>
      <c r="E17" s="29">
        <v>120</v>
      </c>
      <c r="F17" s="65">
        <v>180</v>
      </c>
    </row>
    <row r="18" spans="1:6" x14ac:dyDescent="0.2">
      <c r="A18" s="62" t="s">
        <v>32</v>
      </c>
      <c r="B18" s="35">
        <v>0</v>
      </c>
      <c r="C18" s="36">
        <v>20</v>
      </c>
      <c r="D18" s="36">
        <v>82</v>
      </c>
      <c r="E18" s="36">
        <v>119.5</v>
      </c>
      <c r="F18" s="60">
        <v>183</v>
      </c>
    </row>
    <row r="19" spans="1:6" x14ac:dyDescent="0.2">
      <c r="A19" s="63"/>
      <c r="B19" s="39">
        <v>-1</v>
      </c>
      <c r="C19" s="40">
        <v>19</v>
      </c>
      <c r="D19" s="40">
        <v>81</v>
      </c>
      <c r="E19" s="40">
        <v>121</v>
      </c>
      <c r="F19" s="61">
        <v>181</v>
      </c>
    </row>
    <row r="20" spans="1:6" x14ac:dyDescent="0.2">
      <c r="A20" s="63"/>
      <c r="B20" s="39">
        <v>0</v>
      </c>
      <c r="C20" s="40">
        <v>19.5</v>
      </c>
      <c r="D20" s="40">
        <v>81</v>
      </c>
      <c r="E20" s="40">
        <v>119.5</v>
      </c>
      <c r="F20" s="61">
        <v>182</v>
      </c>
    </row>
    <row r="21" spans="1:6" x14ac:dyDescent="0.2">
      <c r="A21" s="63"/>
      <c r="B21" s="39">
        <v>0</v>
      </c>
      <c r="C21" s="40">
        <v>20</v>
      </c>
      <c r="D21" s="40">
        <v>79.8</v>
      </c>
      <c r="E21" s="40">
        <v>121</v>
      </c>
      <c r="F21" s="61">
        <v>180</v>
      </c>
    </row>
    <row r="22" spans="1:6" x14ac:dyDescent="0.2">
      <c r="A22" s="63"/>
      <c r="B22" s="39">
        <v>0.5</v>
      </c>
      <c r="C22" s="40">
        <v>19.5</v>
      </c>
      <c r="D22" s="40">
        <v>80.099999999999994</v>
      </c>
      <c r="E22" s="40">
        <v>122</v>
      </c>
      <c r="F22" s="61">
        <v>180</v>
      </c>
    </row>
    <row r="23" spans="1:6" x14ac:dyDescent="0.2">
      <c r="A23" s="63"/>
      <c r="B23" s="39">
        <v>0.2</v>
      </c>
      <c r="C23" s="40">
        <v>20</v>
      </c>
      <c r="D23" s="40">
        <v>80</v>
      </c>
      <c r="E23" s="40">
        <v>119</v>
      </c>
      <c r="F23" s="61">
        <v>180</v>
      </c>
    </row>
    <row r="24" spans="1:6" ht="13.5" thickBot="1" x14ac:dyDescent="0.25">
      <c r="A24" s="64"/>
      <c r="B24" s="39">
        <v>0</v>
      </c>
      <c r="C24" s="40">
        <v>21</v>
      </c>
      <c r="D24" s="40">
        <v>80.099999999999994</v>
      </c>
      <c r="E24" s="40">
        <v>119</v>
      </c>
      <c r="F24" s="61">
        <v>179</v>
      </c>
    </row>
    <row r="25" spans="1:6" ht="13.5" thickBot="1" x14ac:dyDescent="0.25">
      <c r="A25" s="67" t="s">
        <v>4</v>
      </c>
      <c r="B25" s="13">
        <f t="shared" ref="B25:F25" si="0">AVERAGE(B18:B24)</f>
        <v>-4.2857142857142858E-2</v>
      </c>
      <c r="C25" s="14">
        <f t="shared" si="0"/>
        <v>19.857142857142858</v>
      </c>
      <c r="D25" s="14">
        <f t="shared" si="0"/>
        <v>80.571428571428569</v>
      </c>
      <c r="E25" s="14">
        <f t="shared" si="0"/>
        <v>120.14285714285714</v>
      </c>
      <c r="F25" s="15">
        <f t="shared" si="0"/>
        <v>180.71428571428572</v>
      </c>
    </row>
    <row r="26" spans="1:6" ht="13.5" thickBot="1" x14ac:dyDescent="0.25"/>
    <row r="27" spans="1:6" x14ac:dyDescent="0.2">
      <c r="A27" s="12" t="s">
        <v>15</v>
      </c>
      <c r="B27" s="9"/>
      <c r="C27" s="43">
        <f>(D32*C17)+E32</f>
        <v>20.000952380952388</v>
      </c>
      <c r="D27" s="44">
        <f>(D32*D17)+E32</f>
        <v>80.248571428571424</v>
      </c>
      <c r="E27" s="44">
        <f>(D32*E17)+E32</f>
        <v>120.41365079365079</v>
      </c>
      <c r="F27" s="44">
        <f>(D32*F17)+E32</f>
        <v>180.66126984126981</v>
      </c>
    </row>
    <row r="28" spans="1:6" x14ac:dyDescent="0.2">
      <c r="A28" s="11" t="s">
        <v>13</v>
      </c>
      <c r="B28" s="10"/>
      <c r="C28" s="47">
        <f>ABS(C25-C27)</f>
        <v>0.14380952380953005</v>
      </c>
      <c r="D28" s="48">
        <f>ABS(D25-D27)</f>
        <v>0.32285714285714562</v>
      </c>
      <c r="E28" s="48">
        <f>ABS(E25-E27)</f>
        <v>0.27079365079364948</v>
      </c>
      <c r="F28" s="48">
        <f>ABS(F25-F27)</f>
        <v>5.301587301590871E-2</v>
      </c>
    </row>
    <row r="29" spans="1:6" ht="13.5" thickBot="1" x14ac:dyDescent="0.25">
      <c r="A29" s="8" t="s">
        <v>16</v>
      </c>
      <c r="C29" s="50">
        <f>(C25-C27)/C27</f>
        <v>-7.1901338031525406E-3</v>
      </c>
      <c r="D29" s="51">
        <f t="shared" ref="D29:F29" si="1">(D25-D27)/D27</f>
        <v>4.0232135863567118E-3</v>
      </c>
      <c r="E29" s="51">
        <f t="shared" si="1"/>
        <v>-2.2488617279589032E-3</v>
      </c>
      <c r="F29" s="51">
        <f t="shared" si="1"/>
        <v>2.9345455759548689E-4</v>
      </c>
    </row>
    <row r="30" spans="1:6" ht="13.5" thickBot="1" x14ac:dyDescent="0.25"/>
    <row r="31" spans="1:6" ht="17.25" x14ac:dyDescent="0.3">
      <c r="C31" s="23" t="s">
        <v>0</v>
      </c>
      <c r="D31" s="24" t="s">
        <v>1</v>
      </c>
      <c r="E31" s="24" t="s">
        <v>2</v>
      </c>
      <c r="F31" s="25" t="s">
        <v>3</v>
      </c>
    </row>
    <row r="32" spans="1:6" ht="13.5" thickBot="1" x14ac:dyDescent="0.25">
      <c r="C32" s="53">
        <f>CORREL(B25:F25,B17:F17)</f>
        <v>0.99999534965719505</v>
      </c>
      <c r="D32" s="54">
        <f>SLOPE(B25:F25,B17:F17)</f>
        <v>1.004126984126984</v>
      </c>
      <c r="E32" s="55">
        <f>INTERCEPT(B25:F25, B17:F17)</f>
        <v>-8.1587301587290995E-2</v>
      </c>
      <c r="F32" s="56">
        <f>LINEST(B25:F25,B17:F17,0,FALSE)</f>
        <v>1.0035181236673774</v>
      </c>
    </row>
    <row r="37" spans="2:3" x14ac:dyDescent="0.2">
      <c r="B37" s="4" t="s">
        <v>9</v>
      </c>
      <c r="C37" s="4" t="s">
        <v>10</v>
      </c>
    </row>
    <row r="38" spans="2:3" x14ac:dyDescent="0.2">
      <c r="B38" s="2">
        <f>B17</f>
        <v>0</v>
      </c>
      <c r="C38" s="5">
        <f>B25</f>
        <v>-4.2857142857142858E-2</v>
      </c>
    </row>
    <row r="39" spans="2:3" x14ac:dyDescent="0.2">
      <c r="B39" s="2">
        <f>+C17</f>
        <v>20</v>
      </c>
      <c r="C39" s="5">
        <f>C25</f>
        <v>19.857142857142858</v>
      </c>
    </row>
    <row r="40" spans="2:3" x14ac:dyDescent="0.2">
      <c r="B40" s="4">
        <f>D17</f>
        <v>80</v>
      </c>
      <c r="C40" s="5">
        <f>D25</f>
        <v>80.571428571428569</v>
      </c>
    </row>
    <row r="41" spans="2:3" x14ac:dyDescent="0.2">
      <c r="B41" s="2">
        <f>E17</f>
        <v>120</v>
      </c>
      <c r="C41" s="5">
        <f>E25</f>
        <v>120.14285714285714</v>
      </c>
    </row>
    <row r="42" spans="2:3" x14ac:dyDescent="0.2">
      <c r="B42" s="2">
        <f>F17</f>
        <v>180</v>
      </c>
      <c r="C42" s="5">
        <f>F25</f>
        <v>180.71428571428572</v>
      </c>
    </row>
    <row r="43" spans="2:3" x14ac:dyDescent="0.2">
      <c r="B43" s="2"/>
      <c r="C43" s="5"/>
    </row>
  </sheetData>
  <sheetProtection algorithmName="SHA-512" hashValue="piEoT6PQFREDMs119f9h27+TntTLhd6kk5A5othTAkMg5jZ8NULMl9SVnq6OK/jd0CqrjZQqh4Vr/m3v+JFlXA==" saltValue="RPFi4BoCosSH3GXLdHI1LQ==" spinCount="100000" sheet="1" objects="1" scenarios="1" selectLockedCells="1"/>
  <mergeCells count="1">
    <mergeCell ref="C2:M14"/>
  </mergeCells>
  <conditionalFormatting sqref="D32">
    <cfRule type="cellIs" dxfId="65" priority="1" operator="lessThan">
      <formula>0.95</formula>
    </cfRule>
    <cfRule type="cellIs" dxfId="64" priority="2" operator="greaterThan">
      <formula>1.05</formula>
    </cfRule>
  </conditionalFormatting>
  <conditionalFormatting sqref="B28:F28 C29:D29">
    <cfRule type="cellIs" dxfId="63" priority="10" stopIfTrue="1" operator="greaterThan">
      <formula>$B$6</formula>
    </cfRule>
  </conditionalFormatting>
  <conditionalFormatting sqref="G15">
    <cfRule type="cellIs" dxfId="62" priority="9" operator="lessThan">
      <formula>-$G$15</formula>
    </cfRule>
  </conditionalFormatting>
  <conditionalFormatting sqref="C29:F29">
    <cfRule type="cellIs" dxfId="61" priority="7" operator="lessThan">
      <formula>-$B$4</formula>
    </cfRule>
    <cfRule type="cellIs" dxfId="60" priority="8" operator="greaterThan">
      <formula>$B$4</formula>
    </cfRule>
  </conditionalFormatting>
  <conditionalFormatting sqref="D29">
    <cfRule type="cellIs" dxfId="59" priority="3" operator="lessThan">
      <formula>-$B$4</formula>
    </cfRule>
    <cfRule type="cellIs" dxfId="58" priority="4" operator="greaterThan">
      <formula>$B$4</formula>
    </cfRule>
    <cfRule type="cellIs" dxfId="57" priority="5" operator="lessThan">
      <formula>-$B$4</formula>
    </cfRule>
    <cfRule type="cellIs" dxfId="56" priority="6" operator="greaterThan">
      <formula>"$B$4"</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3"/>
  <sheetViews>
    <sheetView topLeftCell="A10" workbookViewId="0">
      <selection activeCell="B21" sqref="B21"/>
    </sheetView>
  </sheetViews>
  <sheetFormatPr defaultRowHeight="12.75" x14ac:dyDescent="0.2"/>
  <cols>
    <col min="1" max="1" width="35.85546875" customWidth="1"/>
    <col min="2" max="2" width="15" customWidth="1"/>
    <col min="3" max="3" width="14.42578125" customWidth="1"/>
    <col min="4" max="4" width="13.5703125" customWidth="1"/>
    <col min="5" max="5" width="14.85546875" customWidth="1"/>
    <col min="6" max="6" width="14.42578125" customWidth="1"/>
    <col min="7" max="7" width="13.5703125" customWidth="1"/>
    <col min="8" max="8" width="10.5703125" customWidth="1"/>
    <col min="9" max="9" width="4.42578125" hidden="1" customWidth="1"/>
    <col min="10" max="10" width="8.5703125" hidden="1" customWidth="1"/>
    <col min="11" max="13" width="9.140625" hidden="1" customWidth="1"/>
    <col min="14" max="14" width="0.7109375" customWidth="1"/>
  </cols>
  <sheetData>
    <row r="1" spans="1:14" ht="15.75" x14ac:dyDescent="0.25">
      <c r="A1" s="3" t="s">
        <v>11</v>
      </c>
      <c r="C1" s="1" t="s">
        <v>12</v>
      </c>
    </row>
    <row r="2" spans="1:14" ht="15.75" x14ac:dyDescent="0.25">
      <c r="A2" s="3"/>
      <c r="C2" s="80" t="s">
        <v>28</v>
      </c>
      <c r="D2" s="80"/>
      <c r="E2" s="80"/>
      <c r="F2" s="80"/>
      <c r="G2" s="80"/>
      <c r="H2" s="80"/>
      <c r="I2" s="80"/>
      <c r="J2" s="80"/>
      <c r="K2" s="80"/>
      <c r="L2" s="80"/>
      <c r="M2" s="80"/>
      <c r="N2" s="80"/>
    </row>
    <row r="3" spans="1:14" ht="13.5" customHeight="1" thickBot="1" x14ac:dyDescent="0.25">
      <c r="A3" s="7" t="s">
        <v>19</v>
      </c>
      <c r="B3" s="7"/>
      <c r="C3" s="80"/>
      <c r="D3" s="80"/>
      <c r="E3" s="80"/>
      <c r="F3" s="80"/>
      <c r="G3" s="80"/>
      <c r="H3" s="80"/>
      <c r="I3" s="80"/>
      <c r="J3" s="80"/>
      <c r="K3" s="80"/>
      <c r="L3" s="80"/>
      <c r="M3" s="80"/>
      <c r="N3" s="80"/>
    </row>
    <row r="4" spans="1:14" ht="13.5" thickBot="1" x14ac:dyDescent="0.25">
      <c r="A4" s="11" t="s">
        <v>27</v>
      </c>
      <c r="B4" s="26">
        <v>0.02</v>
      </c>
      <c r="C4" s="80"/>
      <c r="D4" s="80"/>
      <c r="E4" s="80"/>
      <c r="F4" s="80"/>
      <c r="G4" s="80"/>
      <c r="H4" s="80"/>
      <c r="I4" s="80"/>
      <c r="J4" s="80"/>
      <c r="K4" s="80"/>
      <c r="L4" s="80"/>
      <c r="M4" s="80"/>
      <c r="N4" s="80"/>
    </row>
    <row r="5" spans="1:14" x14ac:dyDescent="0.2">
      <c r="A5" s="31" t="s">
        <v>34</v>
      </c>
      <c r="B5" s="32">
        <v>200</v>
      </c>
      <c r="C5" s="80"/>
      <c r="D5" s="80"/>
      <c r="E5" s="80"/>
      <c r="F5" s="80"/>
      <c r="G5" s="80"/>
      <c r="H5" s="80"/>
      <c r="I5" s="80"/>
      <c r="J5" s="80"/>
      <c r="K5" s="80"/>
      <c r="L5" s="80"/>
      <c r="M5" s="80"/>
      <c r="N5" s="80"/>
    </row>
    <row r="6" spans="1:14" ht="13.5" customHeight="1" thickBot="1" x14ac:dyDescent="0.25">
      <c r="A6" s="11" t="s">
        <v>30</v>
      </c>
      <c r="B6" s="18">
        <v>1.5</v>
      </c>
      <c r="C6" s="80"/>
      <c r="D6" s="80"/>
      <c r="E6" s="80"/>
      <c r="F6" s="80"/>
      <c r="G6" s="80"/>
      <c r="H6" s="80"/>
      <c r="I6" s="80"/>
      <c r="J6" s="80"/>
      <c r="K6" s="80"/>
      <c r="L6" s="80"/>
      <c r="M6" s="80"/>
      <c r="N6" s="80"/>
    </row>
    <row r="7" spans="1:14" ht="13.5" thickBot="1" x14ac:dyDescent="0.25">
      <c r="A7" s="22" t="s">
        <v>24</v>
      </c>
      <c r="B7" s="46" t="s">
        <v>25</v>
      </c>
      <c r="C7" s="80"/>
      <c r="D7" s="80"/>
      <c r="E7" s="80"/>
      <c r="F7" s="80"/>
      <c r="G7" s="80"/>
      <c r="H7" s="80"/>
      <c r="I7" s="80"/>
      <c r="J7" s="80"/>
      <c r="K7" s="80"/>
      <c r="L7" s="80"/>
      <c r="M7" s="80"/>
      <c r="N7" s="80"/>
    </row>
    <row r="8" spans="1:14" x14ac:dyDescent="0.2">
      <c r="C8" s="80"/>
      <c r="D8" s="80"/>
      <c r="E8" s="80"/>
      <c r="F8" s="80"/>
      <c r="G8" s="80"/>
      <c r="H8" s="80"/>
      <c r="I8" s="80"/>
      <c r="J8" s="80"/>
      <c r="K8" s="80"/>
      <c r="L8" s="80"/>
      <c r="M8" s="80"/>
      <c r="N8" s="80"/>
    </row>
    <row r="9" spans="1:14" ht="12.75" customHeight="1" x14ac:dyDescent="0.2">
      <c r="A9" s="19" t="s">
        <v>21</v>
      </c>
      <c r="B9" s="33" t="s">
        <v>26</v>
      </c>
      <c r="C9" s="80"/>
      <c r="D9" s="80"/>
      <c r="E9" s="80"/>
      <c r="F9" s="80"/>
      <c r="G9" s="80"/>
      <c r="H9" s="80"/>
      <c r="I9" s="80"/>
      <c r="J9" s="80"/>
      <c r="K9" s="80"/>
      <c r="L9" s="80"/>
      <c r="M9" s="80"/>
      <c r="N9" s="80"/>
    </row>
    <row r="10" spans="1:14" ht="12.75" customHeight="1" x14ac:dyDescent="0.2">
      <c r="A10" s="20" t="s">
        <v>22</v>
      </c>
      <c r="B10" s="42" t="s">
        <v>20</v>
      </c>
      <c r="C10" s="80"/>
      <c r="D10" s="80"/>
      <c r="E10" s="80"/>
      <c r="F10" s="80"/>
      <c r="G10" s="80"/>
      <c r="H10" s="80"/>
      <c r="I10" s="80"/>
      <c r="J10" s="80"/>
      <c r="K10" s="80"/>
      <c r="L10" s="80"/>
      <c r="M10" s="80"/>
      <c r="N10" s="80"/>
    </row>
    <row r="11" spans="1:14" x14ac:dyDescent="0.2">
      <c r="C11" s="80"/>
      <c r="D11" s="80"/>
      <c r="E11" s="80"/>
      <c r="F11" s="80"/>
      <c r="G11" s="80"/>
      <c r="H11" s="80"/>
      <c r="I11" s="80"/>
      <c r="J11" s="80"/>
      <c r="K11" s="80"/>
      <c r="L11" s="80"/>
      <c r="M11" s="80"/>
      <c r="N11" s="80"/>
    </row>
    <row r="12" spans="1:14" ht="12.75" customHeight="1" x14ac:dyDescent="0.2">
      <c r="C12" s="80"/>
      <c r="D12" s="80"/>
      <c r="E12" s="80"/>
      <c r="F12" s="80"/>
      <c r="G12" s="80"/>
      <c r="H12" s="80"/>
      <c r="I12" s="80"/>
      <c r="J12" s="80"/>
      <c r="K12" s="80"/>
      <c r="L12" s="80"/>
      <c r="M12" s="80"/>
      <c r="N12" s="80"/>
    </row>
    <row r="13" spans="1:14" x14ac:dyDescent="0.2">
      <c r="C13" s="80"/>
      <c r="D13" s="80"/>
      <c r="E13" s="80"/>
      <c r="F13" s="80"/>
      <c r="G13" s="80"/>
      <c r="H13" s="80"/>
      <c r="I13" s="80"/>
      <c r="J13" s="80"/>
      <c r="K13" s="80"/>
      <c r="L13" s="80"/>
      <c r="M13" s="80"/>
      <c r="N13" s="80"/>
    </row>
    <row r="14" spans="1:14" x14ac:dyDescent="0.2">
      <c r="C14" s="80"/>
      <c r="D14" s="80"/>
      <c r="E14" s="80"/>
      <c r="F14" s="80"/>
      <c r="G14" s="80"/>
      <c r="H14" s="80"/>
      <c r="I14" s="80"/>
      <c r="J14" s="80"/>
      <c r="K14" s="80"/>
      <c r="L14" s="80"/>
      <c r="M14" s="80"/>
      <c r="N14" s="80"/>
    </row>
    <row r="15" spans="1:14" x14ac:dyDescent="0.2">
      <c r="H15" s="17"/>
    </row>
    <row r="16" spans="1:14" ht="26.25" thickBot="1" x14ac:dyDescent="0.25">
      <c r="B16" s="6" t="s">
        <v>14</v>
      </c>
      <c r="C16" s="6" t="s">
        <v>5</v>
      </c>
      <c r="D16" s="6" t="s">
        <v>6</v>
      </c>
      <c r="E16" s="6" t="s">
        <v>7</v>
      </c>
      <c r="F16" s="6" t="s">
        <v>8</v>
      </c>
      <c r="G16" s="6" t="s">
        <v>17</v>
      </c>
    </row>
    <row r="17" spans="1:7" ht="13.5" thickBot="1" x14ac:dyDescent="0.25">
      <c r="A17" s="27" t="s">
        <v>31</v>
      </c>
      <c r="B17" s="28">
        <v>0</v>
      </c>
      <c r="C17" s="29">
        <v>20</v>
      </c>
      <c r="D17" s="29">
        <v>80</v>
      </c>
      <c r="E17" s="29">
        <v>120</v>
      </c>
      <c r="F17" s="29">
        <v>180</v>
      </c>
      <c r="G17" s="30">
        <v>220</v>
      </c>
    </row>
    <row r="18" spans="1:7" x14ac:dyDescent="0.2">
      <c r="A18" s="34" t="s">
        <v>35</v>
      </c>
      <c r="B18" s="35">
        <v>0</v>
      </c>
      <c r="C18" s="36">
        <v>18.5</v>
      </c>
      <c r="D18" s="36">
        <v>82</v>
      </c>
      <c r="E18" s="36">
        <v>119.5</v>
      </c>
      <c r="F18" s="36">
        <v>184</v>
      </c>
      <c r="G18" s="37">
        <v>220</v>
      </c>
    </row>
    <row r="19" spans="1:7" x14ac:dyDescent="0.2">
      <c r="A19" s="38"/>
      <c r="B19" s="39">
        <v>-1</v>
      </c>
      <c r="C19" s="40"/>
      <c r="D19" s="40"/>
      <c r="E19" s="40"/>
      <c r="F19" s="40"/>
      <c r="G19" s="37"/>
    </row>
    <row r="20" spans="1:7" x14ac:dyDescent="0.2">
      <c r="A20" s="38"/>
      <c r="B20" s="39">
        <v>0</v>
      </c>
      <c r="C20" s="40"/>
      <c r="D20" s="40"/>
      <c r="E20" s="40"/>
      <c r="F20" s="40"/>
      <c r="G20" s="37"/>
    </row>
    <row r="21" spans="1:7" x14ac:dyDescent="0.2">
      <c r="A21" s="38"/>
      <c r="B21" s="39">
        <v>0</v>
      </c>
      <c r="C21" s="40"/>
      <c r="D21" s="40"/>
      <c r="E21" s="40"/>
      <c r="F21" s="40"/>
      <c r="G21" s="37"/>
    </row>
    <row r="22" spans="1:7" x14ac:dyDescent="0.2">
      <c r="A22" s="38"/>
      <c r="B22" s="39">
        <v>0.5</v>
      </c>
      <c r="C22" s="40"/>
      <c r="D22" s="40"/>
      <c r="E22" s="40"/>
      <c r="F22" s="40"/>
      <c r="G22" s="37"/>
    </row>
    <row r="23" spans="1:7" x14ac:dyDescent="0.2">
      <c r="A23" s="38"/>
      <c r="B23" s="39">
        <v>0.2</v>
      </c>
      <c r="C23" s="40"/>
      <c r="D23" s="40"/>
      <c r="E23" s="40"/>
      <c r="F23" s="40"/>
      <c r="G23" s="37"/>
    </row>
    <row r="24" spans="1:7" ht="13.5" thickBot="1" x14ac:dyDescent="0.25">
      <c r="A24" s="41"/>
      <c r="B24" s="39">
        <v>0</v>
      </c>
      <c r="C24" s="40"/>
      <c r="D24" s="40"/>
      <c r="E24" s="40"/>
      <c r="F24" s="40"/>
      <c r="G24" s="37"/>
    </row>
    <row r="25" spans="1:7" ht="13.5" thickBot="1" x14ac:dyDescent="0.25">
      <c r="A25" s="21" t="s">
        <v>4</v>
      </c>
      <c r="B25" s="13">
        <f t="shared" ref="B25:G25" si="0">AVERAGE(B18:B24)</f>
        <v>-4.2857142857142858E-2</v>
      </c>
      <c r="C25" s="14">
        <f t="shared" si="0"/>
        <v>18.5</v>
      </c>
      <c r="D25" s="14">
        <f t="shared" si="0"/>
        <v>82</v>
      </c>
      <c r="E25" s="14">
        <f t="shared" si="0"/>
        <v>119.5</v>
      </c>
      <c r="F25" s="16">
        <f t="shared" si="0"/>
        <v>184</v>
      </c>
      <c r="G25" s="16">
        <f t="shared" si="0"/>
        <v>220</v>
      </c>
    </row>
    <row r="26" spans="1:7" ht="13.5" thickBot="1" x14ac:dyDescent="0.25"/>
    <row r="27" spans="1:7" x14ac:dyDescent="0.2">
      <c r="A27" s="12" t="s">
        <v>15</v>
      </c>
      <c r="B27" s="9"/>
      <c r="C27" s="43">
        <f>(D32*C17)+E32</f>
        <v>19.822319859402437</v>
      </c>
      <c r="D27" s="44">
        <f>(D32*D17)+E32</f>
        <v>80.425106703489817</v>
      </c>
      <c r="E27" s="44">
        <f>(D32*E17)+E32</f>
        <v>120.82696459954806</v>
      </c>
      <c r="F27" s="44">
        <f>(D32*F17)+E32</f>
        <v>181.42975144363544</v>
      </c>
      <c r="G27" s="45">
        <f>(D32*G17)+E32</f>
        <v>221.8316093396937</v>
      </c>
    </row>
    <row r="28" spans="1:7" x14ac:dyDescent="0.2">
      <c r="A28" s="11" t="s">
        <v>13</v>
      </c>
      <c r="B28" s="10"/>
      <c r="C28" s="47">
        <f>ABS(C25-C27)</f>
        <v>1.3223198594024375</v>
      </c>
      <c r="D28" s="48">
        <f>ABS(D25-D27)</f>
        <v>1.5748932965101829</v>
      </c>
      <c r="E28" s="48">
        <f>ABS(E25-E27)</f>
        <v>1.326964599548063</v>
      </c>
      <c r="F28" s="48">
        <f>ABS(F25-F27)</f>
        <v>2.570248556364561</v>
      </c>
      <c r="G28" s="49">
        <f>ABS(G25-G27)</f>
        <v>1.8316093396936992</v>
      </c>
    </row>
    <row r="29" spans="1:7" ht="16.5" customHeight="1" thickBot="1" x14ac:dyDescent="0.25">
      <c r="A29" s="8" t="s">
        <v>16</v>
      </c>
      <c r="C29" s="50">
        <f>(C25-C27)/C27</f>
        <v>-6.6708632934061637E-2</v>
      </c>
      <c r="D29" s="51">
        <f t="shared" ref="D29:G29" si="1">(D25-D27)/D27</f>
        <v>1.9582110127829584E-2</v>
      </c>
      <c r="E29" s="51">
        <f t="shared" si="1"/>
        <v>-1.0982354840626578E-2</v>
      </c>
      <c r="F29" s="51">
        <f t="shared" si="1"/>
        <v>1.416663218635923E-2</v>
      </c>
      <c r="G29" s="52">
        <f t="shared" si="1"/>
        <v>-8.2567554062547115E-3</v>
      </c>
    </row>
    <row r="30" spans="1:7" ht="13.5" thickBot="1" x14ac:dyDescent="0.25"/>
    <row r="31" spans="1:7" ht="17.25" x14ac:dyDescent="0.3">
      <c r="C31" s="23" t="s">
        <v>0</v>
      </c>
      <c r="D31" s="24" t="s">
        <v>1</v>
      </c>
      <c r="E31" s="24" t="s">
        <v>2</v>
      </c>
      <c r="F31" s="25" t="s">
        <v>3</v>
      </c>
    </row>
    <row r="32" spans="1:7" ht="13.5" thickBot="1" x14ac:dyDescent="0.25">
      <c r="C32" s="53">
        <f>CORREL(B25:G25,B17:G17)</f>
        <v>0.9997925242471174</v>
      </c>
      <c r="D32" s="54">
        <f>SLOPE(B25:G25,B17:G17)</f>
        <v>1.0100464474014563</v>
      </c>
      <c r="E32" s="55">
        <f>INTERCEPT(B25:G25, B17:G17)</f>
        <v>-0.37860908862668907</v>
      </c>
      <c r="F32" s="56">
        <f>LINEST(B25:G25,B17:G17,0,FALSE)</f>
        <v>1.0077450980392157</v>
      </c>
    </row>
    <row r="37" spans="2:3" x14ac:dyDescent="0.2">
      <c r="B37" s="4" t="s">
        <v>9</v>
      </c>
      <c r="C37" s="4" t="s">
        <v>10</v>
      </c>
    </row>
    <row r="38" spans="2:3" x14ac:dyDescent="0.2">
      <c r="B38" s="2">
        <f>B17</f>
        <v>0</v>
      </c>
      <c r="C38" s="5">
        <f>B25</f>
        <v>-4.2857142857142858E-2</v>
      </c>
    </row>
    <row r="39" spans="2:3" x14ac:dyDescent="0.2">
      <c r="B39" s="2">
        <f>+C17</f>
        <v>20</v>
      </c>
      <c r="C39" s="5">
        <f>C25</f>
        <v>18.5</v>
      </c>
    </row>
    <row r="40" spans="2:3" x14ac:dyDescent="0.2">
      <c r="B40" s="4">
        <f>D17</f>
        <v>80</v>
      </c>
      <c r="C40" s="5">
        <f>D25</f>
        <v>82</v>
      </c>
    </row>
    <row r="41" spans="2:3" x14ac:dyDescent="0.2">
      <c r="B41" s="2">
        <f>E17</f>
        <v>120</v>
      </c>
      <c r="C41" s="5">
        <f>E25</f>
        <v>119.5</v>
      </c>
    </row>
    <row r="42" spans="2:3" x14ac:dyDescent="0.2">
      <c r="B42" s="2">
        <f>F17</f>
        <v>180</v>
      </c>
      <c r="C42" s="5">
        <f>F25</f>
        <v>184</v>
      </c>
    </row>
    <row r="43" spans="2:3" x14ac:dyDescent="0.2">
      <c r="B43" s="2">
        <f>G17</f>
        <v>220</v>
      </c>
      <c r="C43" s="5">
        <f>G25</f>
        <v>220</v>
      </c>
    </row>
  </sheetData>
  <sheetProtection algorithmName="SHA-512" hashValue="z1RP0n7n6GqVuYWdUda6Gus1fTCiyHYgkjKl8tI4ko39X0coHI7hsUHdt+eGSEpRl5OumwH1zZtYo6gSSZYipQ==" saltValue="3HRP3AAcnfmuL3Y8MFw5yg==" spinCount="100000" sheet="1" selectLockedCells="1"/>
  <mergeCells count="1">
    <mergeCell ref="C2:N14"/>
  </mergeCells>
  <conditionalFormatting sqref="B28:G28 C29:D29">
    <cfRule type="cellIs" dxfId="55" priority="43" stopIfTrue="1" operator="greaterThan">
      <formula>$B$6</formula>
    </cfRule>
  </conditionalFormatting>
  <conditionalFormatting sqref="H15">
    <cfRule type="cellIs" dxfId="54" priority="38" operator="lessThan">
      <formula>-$H$15</formula>
    </cfRule>
  </conditionalFormatting>
  <conditionalFormatting sqref="C29:G29">
    <cfRule type="cellIs" dxfId="53" priority="32" operator="lessThan">
      <formula>-$B$4</formula>
    </cfRule>
    <cfRule type="cellIs" dxfId="52" priority="33" operator="greaterThan">
      <formula>$B$4</formula>
    </cfRule>
  </conditionalFormatting>
  <conditionalFormatting sqref="D29">
    <cfRule type="cellIs" dxfId="51" priority="9" operator="lessThan">
      <formula>-$B$4</formula>
    </cfRule>
    <cfRule type="cellIs" dxfId="50" priority="10" operator="greaterThan">
      <formula>$B$4</formula>
    </cfRule>
    <cfRule type="cellIs" dxfId="49" priority="30" operator="lessThan">
      <formula>-$B$4</formula>
    </cfRule>
    <cfRule type="cellIs" dxfId="48" priority="31" operator="greaterThan">
      <formula>"$B$4"</formula>
    </cfRule>
  </conditionalFormatting>
  <conditionalFormatting sqref="D32">
    <cfRule type="cellIs" dxfId="47" priority="1" operator="lessThan">
      <formula>0.95</formula>
    </cfRule>
    <cfRule type="cellIs" dxfId="46" priority="2" operator="greaterThan">
      <formula>1.05</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topLeftCell="B7" workbookViewId="0">
      <selection activeCell="B18" sqref="B18"/>
    </sheetView>
  </sheetViews>
  <sheetFormatPr defaultRowHeight="12.75" x14ac:dyDescent="0.2"/>
  <cols>
    <col min="1" max="1" width="35.85546875" customWidth="1"/>
    <col min="2" max="2" width="15" customWidth="1"/>
    <col min="3" max="3" width="14.42578125" customWidth="1"/>
    <col min="4" max="4" width="13.5703125" customWidth="1"/>
    <col min="5" max="5" width="14.85546875" customWidth="1"/>
    <col min="6" max="6" width="14.42578125" customWidth="1"/>
    <col min="7" max="7" width="13.5703125" customWidth="1"/>
    <col min="8" max="8" width="14.7109375" customWidth="1"/>
    <col min="9" max="9" width="4.42578125" hidden="1" customWidth="1"/>
    <col min="10" max="10" width="8.5703125" hidden="1" customWidth="1"/>
    <col min="11" max="13" width="9.140625" hidden="1" customWidth="1"/>
    <col min="14" max="14" width="0.5703125" customWidth="1"/>
  </cols>
  <sheetData>
    <row r="1" spans="1:14" ht="15.75" x14ac:dyDescent="0.25">
      <c r="A1" s="3" t="s">
        <v>11</v>
      </c>
      <c r="C1" s="1" t="s">
        <v>12</v>
      </c>
    </row>
    <row r="2" spans="1:14" ht="15.75" x14ac:dyDescent="0.25">
      <c r="A2" s="3"/>
      <c r="C2" s="80" t="s">
        <v>28</v>
      </c>
      <c r="D2" s="80"/>
      <c r="E2" s="80"/>
      <c r="F2" s="80"/>
      <c r="G2" s="80"/>
      <c r="H2" s="80"/>
      <c r="I2" s="80"/>
      <c r="J2" s="80"/>
      <c r="K2" s="80"/>
      <c r="L2" s="80"/>
      <c r="M2" s="80"/>
      <c r="N2" s="80"/>
    </row>
    <row r="3" spans="1:14" ht="13.5" thickBot="1" x14ac:dyDescent="0.25">
      <c r="A3" s="7" t="s">
        <v>19</v>
      </c>
      <c r="B3" s="7"/>
      <c r="C3" s="80"/>
      <c r="D3" s="80"/>
      <c r="E3" s="80"/>
      <c r="F3" s="80"/>
      <c r="G3" s="80"/>
      <c r="H3" s="80"/>
      <c r="I3" s="80"/>
      <c r="J3" s="80"/>
      <c r="K3" s="80"/>
      <c r="L3" s="80"/>
      <c r="M3" s="80"/>
      <c r="N3" s="80"/>
    </row>
    <row r="4" spans="1:14" ht="13.5" thickBot="1" x14ac:dyDescent="0.25">
      <c r="A4" s="11" t="s">
        <v>27</v>
      </c>
      <c r="B4" s="26">
        <v>0.02</v>
      </c>
      <c r="C4" s="80"/>
      <c r="D4" s="80"/>
      <c r="E4" s="80"/>
      <c r="F4" s="80"/>
      <c r="G4" s="80"/>
      <c r="H4" s="80"/>
      <c r="I4" s="80"/>
      <c r="J4" s="80"/>
      <c r="K4" s="80"/>
      <c r="L4" s="80"/>
      <c r="M4" s="80"/>
      <c r="N4" s="80"/>
    </row>
    <row r="5" spans="1:14" x14ac:dyDescent="0.2">
      <c r="A5" s="31" t="s">
        <v>23</v>
      </c>
      <c r="B5" s="32">
        <v>200</v>
      </c>
      <c r="C5" s="80"/>
      <c r="D5" s="80"/>
      <c r="E5" s="80"/>
      <c r="F5" s="80"/>
      <c r="G5" s="80"/>
      <c r="H5" s="80"/>
      <c r="I5" s="80"/>
      <c r="J5" s="80"/>
      <c r="K5" s="80"/>
      <c r="L5" s="80"/>
      <c r="M5" s="80"/>
      <c r="N5" s="80"/>
    </row>
    <row r="6" spans="1:14" ht="13.5" thickBot="1" x14ac:dyDescent="0.25">
      <c r="A6" s="11" t="s">
        <v>30</v>
      </c>
      <c r="B6" s="18">
        <v>1.5</v>
      </c>
      <c r="C6" s="80"/>
      <c r="D6" s="80"/>
      <c r="E6" s="80"/>
      <c r="F6" s="80"/>
      <c r="G6" s="80"/>
      <c r="H6" s="80"/>
      <c r="I6" s="80"/>
      <c r="J6" s="80"/>
      <c r="K6" s="80"/>
      <c r="L6" s="80"/>
      <c r="M6" s="80"/>
      <c r="N6" s="80"/>
    </row>
    <row r="7" spans="1:14" ht="13.5" thickBot="1" x14ac:dyDescent="0.25">
      <c r="A7" s="22" t="s">
        <v>24</v>
      </c>
      <c r="B7" s="46" t="s">
        <v>25</v>
      </c>
      <c r="C7" s="80"/>
      <c r="D7" s="80"/>
      <c r="E7" s="80"/>
      <c r="F7" s="80"/>
      <c r="G7" s="80"/>
      <c r="H7" s="80"/>
      <c r="I7" s="80"/>
      <c r="J7" s="80"/>
      <c r="K7" s="80"/>
      <c r="L7" s="80"/>
      <c r="M7" s="80"/>
      <c r="N7" s="80"/>
    </row>
    <row r="8" spans="1:14" x14ac:dyDescent="0.2">
      <c r="C8" s="80"/>
      <c r="D8" s="80"/>
      <c r="E8" s="80"/>
      <c r="F8" s="80"/>
      <c r="G8" s="80"/>
      <c r="H8" s="80"/>
      <c r="I8" s="80"/>
      <c r="J8" s="80"/>
      <c r="K8" s="80"/>
      <c r="L8" s="80"/>
      <c r="M8" s="80"/>
      <c r="N8" s="80"/>
    </row>
    <row r="9" spans="1:14" x14ac:dyDescent="0.2">
      <c r="A9" s="19" t="s">
        <v>21</v>
      </c>
      <c r="B9" s="33" t="s">
        <v>26</v>
      </c>
      <c r="C9" s="80"/>
      <c r="D9" s="80"/>
      <c r="E9" s="80"/>
      <c r="F9" s="80"/>
      <c r="G9" s="80"/>
      <c r="H9" s="80"/>
      <c r="I9" s="80"/>
      <c r="J9" s="80"/>
      <c r="K9" s="80"/>
      <c r="L9" s="80"/>
      <c r="M9" s="80"/>
      <c r="N9" s="80"/>
    </row>
    <row r="10" spans="1:14" x14ac:dyDescent="0.2">
      <c r="A10" s="20" t="s">
        <v>22</v>
      </c>
      <c r="B10" s="42" t="s">
        <v>20</v>
      </c>
      <c r="C10" s="80"/>
      <c r="D10" s="80"/>
      <c r="E10" s="80"/>
      <c r="F10" s="80"/>
      <c r="G10" s="80"/>
      <c r="H10" s="80"/>
      <c r="I10" s="80"/>
      <c r="J10" s="80"/>
      <c r="K10" s="80"/>
      <c r="L10" s="80"/>
      <c r="M10" s="80"/>
      <c r="N10" s="80"/>
    </row>
    <row r="11" spans="1:14" x14ac:dyDescent="0.2">
      <c r="C11" s="80"/>
      <c r="D11" s="80"/>
      <c r="E11" s="80"/>
      <c r="F11" s="80"/>
      <c r="G11" s="80"/>
      <c r="H11" s="80"/>
      <c r="I11" s="80"/>
      <c r="J11" s="80"/>
      <c r="K11" s="80"/>
      <c r="L11" s="80"/>
      <c r="M11" s="80"/>
      <c r="N11" s="80"/>
    </row>
    <row r="12" spans="1:14" x14ac:dyDescent="0.2">
      <c r="C12" s="80"/>
      <c r="D12" s="80"/>
      <c r="E12" s="80"/>
      <c r="F12" s="80"/>
      <c r="G12" s="80"/>
      <c r="H12" s="80"/>
      <c r="I12" s="80"/>
      <c r="J12" s="80"/>
      <c r="K12" s="80"/>
      <c r="L12" s="80"/>
      <c r="M12" s="80"/>
      <c r="N12" s="80"/>
    </row>
    <row r="13" spans="1:14" x14ac:dyDescent="0.2">
      <c r="C13" s="80"/>
      <c r="D13" s="80"/>
      <c r="E13" s="80"/>
      <c r="F13" s="80"/>
      <c r="G13" s="80"/>
      <c r="H13" s="80"/>
      <c r="I13" s="80"/>
      <c r="J13" s="80"/>
      <c r="K13" s="80"/>
      <c r="L13" s="80"/>
      <c r="M13" s="80"/>
      <c r="N13" s="80"/>
    </row>
    <row r="14" spans="1:14" x14ac:dyDescent="0.2">
      <c r="C14" s="80"/>
      <c r="D14" s="80"/>
      <c r="E14" s="80"/>
      <c r="F14" s="80"/>
      <c r="G14" s="80"/>
      <c r="H14" s="80"/>
      <c r="I14" s="80"/>
      <c r="J14" s="80"/>
      <c r="K14" s="80"/>
      <c r="L14" s="80"/>
      <c r="M14" s="80"/>
      <c r="N14" s="80"/>
    </row>
    <row r="15" spans="1:14" ht="13.5" thickBot="1" x14ac:dyDescent="0.25">
      <c r="H15" s="17"/>
    </row>
    <row r="16" spans="1:14" ht="26.25" thickBot="1" x14ac:dyDescent="0.25">
      <c r="B16" s="69" t="s">
        <v>14</v>
      </c>
      <c r="C16" s="70" t="s">
        <v>5</v>
      </c>
      <c r="D16" s="70" t="s">
        <v>6</v>
      </c>
      <c r="E16" s="70" t="s">
        <v>7</v>
      </c>
      <c r="F16" s="70" t="s">
        <v>8</v>
      </c>
      <c r="G16" s="70" t="s">
        <v>17</v>
      </c>
      <c r="H16" s="71" t="s">
        <v>18</v>
      </c>
    </row>
    <row r="17" spans="1:8" ht="13.5" thickBot="1" x14ac:dyDescent="0.25">
      <c r="A17" s="66" t="s">
        <v>31</v>
      </c>
      <c r="B17" s="73">
        <v>0</v>
      </c>
      <c r="C17" s="74">
        <v>20</v>
      </c>
      <c r="D17" s="74">
        <v>80</v>
      </c>
      <c r="E17" s="74">
        <v>120</v>
      </c>
      <c r="F17" s="74">
        <v>180</v>
      </c>
      <c r="G17" s="74">
        <v>220</v>
      </c>
      <c r="H17" s="75">
        <v>300</v>
      </c>
    </row>
    <row r="18" spans="1:8" x14ac:dyDescent="0.2">
      <c r="A18" s="62" t="s">
        <v>35</v>
      </c>
      <c r="B18" s="72">
        <v>0</v>
      </c>
      <c r="C18" s="72">
        <v>18.5</v>
      </c>
      <c r="D18" s="72">
        <v>81</v>
      </c>
      <c r="E18" s="72">
        <v>119.5</v>
      </c>
      <c r="F18" s="72">
        <v>184</v>
      </c>
      <c r="G18" s="72">
        <v>220</v>
      </c>
      <c r="H18" s="72">
        <v>302</v>
      </c>
    </row>
    <row r="19" spans="1:8" x14ac:dyDescent="0.2">
      <c r="A19" s="63"/>
      <c r="B19" s="68">
        <v>-1</v>
      </c>
      <c r="C19" s="68"/>
      <c r="D19" s="68"/>
      <c r="E19" s="68"/>
      <c r="F19" s="68"/>
      <c r="G19" s="68"/>
      <c r="H19" s="68">
        <v>298</v>
      </c>
    </row>
    <row r="20" spans="1:8" x14ac:dyDescent="0.2">
      <c r="A20" s="63"/>
      <c r="B20" s="68">
        <v>0</v>
      </c>
      <c r="C20" s="68"/>
      <c r="D20" s="68"/>
      <c r="E20" s="68"/>
      <c r="F20" s="68"/>
      <c r="G20" s="68"/>
      <c r="H20" s="68">
        <v>298</v>
      </c>
    </row>
    <row r="21" spans="1:8" x14ac:dyDescent="0.2">
      <c r="A21" s="63"/>
      <c r="B21" s="68">
        <v>0</v>
      </c>
      <c r="C21" s="68"/>
      <c r="D21" s="68"/>
      <c r="E21" s="68"/>
      <c r="F21" s="68"/>
      <c r="G21" s="68"/>
      <c r="H21" s="68">
        <v>299</v>
      </c>
    </row>
    <row r="22" spans="1:8" x14ac:dyDescent="0.2">
      <c r="A22" s="63"/>
      <c r="B22" s="68">
        <v>0.5</v>
      </c>
      <c r="C22" s="68"/>
      <c r="D22" s="68"/>
      <c r="E22" s="68"/>
      <c r="F22" s="68"/>
      <c r="G22" s="68"/>
      <c r="H22" s="68">
        <v>299</v>
      </c>
    </row>
    <row r="23" spans="1:8" x14ac:dyDescent="0.2">
      <c r="A23" s="63"/>
      <c r="B23" s="68">
        <v>0.2</v>
      </c>
      <c r="C23" s="68"/>
      <c r="D23" s="68"/>
      <c r="E23" s="68"/>
      <c r="F23" s="68"/>
      <c r="G23" s="68"/>
      <c r="H23" s="68">
        <v>300</v>
      </c>
    </row>
    <row r="24" spans="1:8" ht="13.5" thickBot="1" x14ac:dyDescent="0.25">
      <c r="A24" s="64"/>
      <c r="B24" s="76">
        <v>0</v>
      </c>
      <c r="C24" s="76"/>
      <c r="D24" s="76"/>
      <c r="E24" s="76"/>
      <c r="F24" s="76"/>
      <c r="G24" s="76"/>
      <c r="H24" s="76">
        <v>301</v>
      </c>
    </row>
    <row r="25" spans="1:8" ht="13.5" thickBot="1" x14ac:dyDescent="0.25">
      <c r="A25" s="67" t="s">
        <v>4</v>
      </c>
      <c r="B25" s="13">
        <f t="shared" ref="B25:H25" si="0">AVERAGE(B18:B24)</f>
        <v>-4.2857142857142858E-2</v>
      </c>
      <c r="C25" s="14">
        <f t="shared" si="0"/>
        <v>18.5</v>
      </c>
      <c r="D25" s="14">
        <f t="shared" si="0"/>
        <v>81</v>
      </c>
      <c r="E25" s="14">
        <f t="shared" si="0"/>
        <v>119.5</v>
      </c>
      <c r="F25" s="14">
        <f t="shared" si="0"/>
        <v>184</v>
      </c>
      <c r="G25" s="14">
        <f t="shared" si="0"/>
        <v>220</v>
      </c>
      <c r="H25" s="15">
        <f t="shared" si="0"/>
        <v>299.57142857142856</v>
      </c>
    </row>
    <row r="26" spans="1:8" ht="13.5" thickBot="1" x14ac:dyDescent="0.25"/>
    <row r="27" spans="1:8" x14ac:dyDescent="0.2">
      <c r="A27" s="12" t="s">
        <v>15</v>
      </c>
      <c r="B27" s="9"/>
      <c r="C27" s="43">
        <f>(D32*C17)+E32</f>
        <v>19.970751033532419</v>
      </c>
      <c r="D27" s="44">
        <f>(D32*D17)+E32</f>
        <v>80.181005971520463</v>
      </c>
      <c r="E27" s="44">
        <f>(D32*E17)+E32</f>
        <v>120.32117593017915</v>
      </c>
      <c r="F27" s="44">
        <f>(D32*F17)+E32</f>
        <v>180.53143086816721</v>
      </c>
      <c r="G27" s="57">
        <f>(D32*G17)+E32</f>
        <v>220.67160082682591</v>
      </c>
      <c r="H27" s="45">
        <f>(D32*H17)+E32</f>
        <v>300.95194074414326</v>
      </c>
    </row>
    <row r="28" spans="1:8" x14ac:dyDescent="0.2">
      <c r="A28" s="11" t="s">
        <v>13</v>
      </c>
      <c r="B28" s="10"/>
      <c r="C28" s="47">
        <f>ABS(C25-C27)</f>
        <v>1.4707510335324194</v>
      </c>
      <c r="D28" s="48">
        <f>ABS(D25-D27)</f>
        <v>0.81899402847953695</v>
      </c>
      <c r="E28" s="48">
        <f>ABS(E25-E27)</f>
        <v>0.82117593017915169</v>
      </c>
      <c r="F28" s="48">
        <f>ABS(F25-F27)</f>
        <v>3.468569131832794</v>
      </c>
      <c r="G28" s="58">
        <f>ABS(G25-G27)</f>
        <v>0.67160082682590883</v>
      </c>
      <c r="H28" s="49">
        <f t="shared" ref="H28" si="1">ABS(H25-H27)</f>
        <v>1.3805121727147025</v>
      </c>
    </row>
    <row r="29" spans="1:8" ht="13.5" thickBot="1" x14ac:dyDescent="0.25">
      <c r="A29" s="8" t="s">
        <v>16</v>
      </c>
      <c r="C29" s="50">
        <f>(C25-C27)/C27</f>
        <v>-7.3645254054938436E-2</v>
      </c>
      <c r="D29" s="51">
        <f t="shared" ref="D29:H29" si="2">(D25-D27)/D27</f>
        <v>1.0214314706533315E-2</v>
      </c>
      <c r="E29" s="51">
        <f t="shared" si="2"/>
        <v>-6.8248662284988776E-3</v>
      </c>
      <c r="F29" s="51">
        <f t="shared" si="2"/>
        <v>1.9213103863147861E-2</v>
      </c>
      <c r="G29" s="59">
        <f t="shared" si="2"/>
        <v>-3.0434402266060227E-3</v>
      </c>
      <c r="H29" s="52">
        <f t="shared" si="2"/>
        <v>-4.5871515873969933E-3</v>
      </c>
    </row>
    <row r="30" spans="1:8" ht="13.5" thickBot="1" x14ac:dyDescent="0.25"/>
    <row r="31" spans="1:8" ht="17.25" x14ac:dyDescent="0.3">
      <c r="C31" s="23" t="s">
        <v>0</v>
      </c>
      <c r="D31" s="24" t="s">
        <v>1</v>
      </c>
      <c r="E31" s="24" t="s">
        <v>2</v>
      </c>
      <c r="F31" s="25" t="s">
        <v>3</v>
      </c>
    </row>
    <row r="32" spans="1:8" ht="13.5" thickBot="1" x14ac:dyDescent="0.25">
      <c r="C32" s="53">
        <f>CORREL(B25:H25,B17:H17)</f>
        <v>0.99987500238233851</v>
      </c>
      <c r="D32" s="54">
        <f>SLOPE(B25:H25,B17:H17)</f>
        <v>1.0035042489664674</v>
      </c>
      <c r="E32" s="55">
        <f>INTERCEPT(B25:H25, B17:H17)</f>
        <v>-9.9333945796928447E-2</v>
      </c>
      <c r="F32" s="56">
        <f>LINEST(B25:H25,B17:H17,0,FALSE)</f>
        <v>1.0030282738095238</v>
      </c>
    </row>
    <row r="37" spans="2:3" x14ac:dyDescent="0.2">
      <c r="B37" s="4" t="s">
        <v>9</v>
      </c>
      <c r="C37" s="4" t="s">
        <v>10</v>
      </c>
    </row>
    <row r="38" spans="2:3" x14ac:dyDescent="0.2">
      <c r="B38" s="2">
        <f>B17</f>
        <v>0</v>
      </c>
      <c r="C38" s="5">
        <f>B25</f>
        <v>-4.2857142857142858E-2</v>
      </c>
    </row>
    <row r="39" spans="2:3" x14ac:dyDescent="0.2">
      <c r="B39" s="2">
        <f>+C17</f>
        <v>20</v>
      </c>
      <c r="C39" s="5">
        <f>C25</f>
        <v>18.5</v>
      </c>
    </row>
    <row r="40" spans="2:3" x14ac:dyDescent="0.2">
      <c r="B40" s="4">
        <f>D17</f>
        <v>80</v>
      </c>
      <c r="C40" s="5">
        <f>D25</f>
        <v>81</v>
      </c>
    </row>
    <row r="41" spans="2:3" x14ac:dyDescent="0.2">
      <c r="B41" s="2">
        <f>E17</f>
        <v>120</v>
      </c>
      <c r="C41" s="5">
        <f>E25</f>
        <v>119.5</v>
      </c>
    </row>
    <row r="42" spans="2:3" x14ac:dyDescent="0.2">
      <c r="B42" s="2">
        <f>F17</f>
        <v>180</v>
      </c>
      <c r="C42" s="5">
        <f>F25</f>
        <v>184</v>
      </c>
    </row>
    <row r="43" spans="2:3" x14ac:dyDescent="0.2">
      <c r="B43" s="2">
        <f>G17</f>
        <v>220</v>
      </c>
      <c r="C43" s="5">
        <f>G25</f>
        <v>220</v>
      </c>
    </row>
    <row r="44" spans="2:3" x14ac:dyDescent="0.2">
      <c r="B44" s="4">
        <f>H17</f>
        <v>300</v>
      </c>
      <c r="C44" s="5">
        <f>H25</f>
        <v>299.57142857142856</v>
      </c>
    </row>
  </sheetData>
  <sheetProtection algorithmName="SHA-512" hashValue="ahEJfaQOtq9SS22KtiesmiS9ZhMlzgWaOlK9HQAgh0Y0+chtp88KYCHKQG2sLF7VKPbTFnMd8i3X+5ttU4MBNg==" saltValue="D97Nenr6kAXV3LVJVZjbJA==" spinCount="100000" sheet="1" selectLockedCells="1"/>
  <mergeCells count="1">
    <mergeCell ref="C2:N14"/>
  </mergeCells>
  <conditionalFormatting sqref="H29">
    <cfRule type="cellIs" dxfId="45" priority="1" operator="lessThan">
      <formula>-$B$4</formula>
    </cfRule>
    <cfRule type="cellIs" dxfId="44" priority="2" operator="greaterThan">
      <formula>$B$4</formula>
    </cfRule>
  </conditionalFormatting>
  <conditionalFormatting sqref="B28:G28 C29:D29">
    <cfRule type="cellIs" dxfId="43" priority="13" stopIfTrue="1" operator="greaterThan">
      <formula>$B$6</formula>
    </cfRule>
  </conditionalFormatting>
  <conditionalFormatting sqref="H15">
    <cfRule type="cellIs" dxfId="42" priority="12" operator="lessThan">
      <formula>-$H$15</formula>
    </cfRule>
  </conditionalFormatting>
  <conditionalFormatting sqref="C29:G29">
    <cfRule type="cellIs" dxfId="41" priority="10" operator="lessThan">
      <formula>-$B$4</formula>
    </cfRule>
    <cfRule type="cellIs" dxfId="40" priority="11" operator="greaterThan">
      <formula>$B$4</formula>
    </cfRule>
  </conditionalFormatting>
  <conditionalFormatting sqref="D29">
    <cfRule type="cellIs" dxfId="39" priority="6" operator="lessThan">
      <formula>-$B$4</formula>
    </cfRule>
    <cfRule type="cellIs" dxfId="38" priority="7" operator="greaterThan">
      <formula>$B$4</formula>
    </cfRule>
    <cfRule type="cellIs" dxfId="37" priority="8" operator="lessThan">
      <formula>-$B$4</formula>
    </cfRule>
    <cfRule type="cellIs" dxfId="36" priority="9" operator="greaterThan">
      <formula>"$B$4"</formula>
    </cfRule>
  </conditionalFormatting>
  <conditionalFormatting sqref="D32">
    <cfRule type="cellIs" dxfId="35" priority="4" operator="lessThan">
      <formula>0.95</formula>
    </cfRule>
    <cfRule type="cellIs" dxfId="34" priority="5" operator="greaterThan">
      <formula>1.05</formula>
    </cfRule>
  </conditionalFormatting>
  <conditionalFormatting sqref="H28">
    <cfRule type="cellIs" dxfId="33" priority="3" stopIfTrue="1" operator="greaterThan">
      <formula>$B$6</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topLeftCell="A17" workbookViewId="0">
      <selection activeCell="F17" sqref="F17"/>
    </sheetView>
  </sheetViews>
  <sheetFormatPr defaultRowHeight="12.75" x14ac:dyDescent="0.2"/>
  <cols>
    <col min="1" max="1" width="35.85546875" customWidth="1"/>
    <col min="2" max="2" width="16.42578125" customWidth="1"/>
    <col min="3" max="3" width="14.42578125" customWidth="1"/>
    <col min="4" max="4" width="13.5703125" customWidth="1"/>
    <col min="5" max="5" width="14.85546875" customWidth="1"/>
    <col min="6" max="6" width="14.42578125" customWidth="1"/>
    <col min="7" max="7" width="16.7109375" customWidth="1"/>
    <col min="8" max="8" width="4.42578125" hidden="1" customWidth="1"/>
    <col min="9" max="9" width="8.5703125" hidden="1" customWidth="1"/>
    <col min="10" max="12" width="9.140625" hidden="1" customWidth="1"/>
    <col min="13" max="13" width="0.7109375" customWidth="1"/>
  </cols>
  <sheetData>
    <row r="1" spans="1:13" ht="15.75" x14ac:dyDescent="0.25">
      <c r="A1" s="3" t="s">
        <v>11</v>
      </c>
      <c r="C1" s="1" t="s">
        <v>12</v>
      </c>
    </row>
    <row r="2" spans="1:13" ht="15.75" x14ac:dyDescent="0.25">
      <c r="A2" s="3"/>
      <c r="C2" s="80" t="s">
        <v>28</v>
      </c>
      <c r="D2" s="80"/>
      <c r="E2" s="80"/>
      <c r="F2" s="80"/>
      <c r="G2" s="80"/>
      <c r="H2" s="80"/>
      <c r="I2" s="80"/>
      <c r="J2" s="80"/>
      <c r="K2" s="80"/>
      <c r="L2" s="80"/>
      <c r="M2" s="80"/>
    </row>
    <row r="3" spans="1:13" ht="13.5" thickBot="1" x14ac:dyDescent="0.25">
      <c r="A3" s="7" t="s">
        <v>19</v>
      </c>
      <c r="B3" s="7"/>
      <c r="C3" s="80"/>
      <c r="D3" s="80"/>
      <c r="E3" s="80"/>
      <c r="F3" s="80"/>
      <c r="G3" s="80"/>
      <c r="H3" s="80"/>
      <c r="I3" s="80"/>
      <c r="J3" s="80"/>
      <c r="K3" s="80"/>
      <c r="L3" s="80"/>
      <c r="M3" s="80"/>
    </row>
    <row r="4" spans="1:13" ht="13.5" thickBot="1" x14ac:dyDescent="0.25">
      <c r="A4" s="11" t="s">
        <v>27</v>
      </c>
      <c r="B4" s="26">
        <v>0.02</v>
      </c>
      <c r="C4" s="80"/>
      <c r="D4" s="80"/>
      <c r="E4" s="80"/>
      <c r="F4" s="80"/>
      <c r="G4" s="80"/>
      <c r="H4" s="80"/>
      <c r="I4" s="80"/>
      <c r="J4" s="80"/>
      <c r="K4" s="80"/>
      <c r="L4" s="80"/>
      <c r="M4" s="80"/>
    </row>
    <row r="5" spans="1:13" x14ac:dyDescent="0.2">
      <c r="A5" s="31" t="s">
        <v>23</v>
      </c>
      <c r="B5" s="32">
        <v>200</v>
      </c>
      <c r="C5" s="80"/>
      <c r="D5" s="80"/>
      <c r="E5" s="80"/>
      <c r="F5" s="80"/>
      <c r="G5" s="80"/>
      <c r="H5" s="80"/>
      <c r="I5" s="80"/>
      <c r="J5" s="80"/>
      <c r="K5" s="80"/>
      <c r="L5" s="80"/>
      <c r="M5" s="80"/>
    </row>
    <row r="6" spans="1:13" ht="13.5" thickBot="1" x14ac:dyDescent="0.25">
      <c r="A6" s="11" t="s">
        <v>29</v>
      </c>
      <c r="B6" s="18">
        <v>0.03</v>
      </c>
      <c r="C6" s="80"/>
      <c r="D6" s="80"/>
      <c r="E6" s="80"/>
      <c r="F6" s="80"/>
      <c r="G6" s="80"/>
      <c r="H6" s="80"/>
      <c r="I6" s="80"/>
      <c r="J6" s="80"/>
      <c r="K6" s="80"/>
      <c r="L6" s="80"/>
      <c r="M6" s="80"/>
    </row>
    <row r="7" spans="1:13" ht="13.5" thickBot="1" x14ac:dyDescent="0.25">
      <c r="A7" s="22" t="s">
        <v>24</v>
      </c>
      <c r="B7" s="46" t="s">
        <v>25</v>
      </c>
      <c r="C7" s="80"/>
      <c r="D7" s="80"/>
      <c r="E7" s="80"/>
      <c r="F7" s="80"/>
      <c r="G7" s="80"/>
      <c r="H7" s="80"/>
      <c r="I7" s="80"/>
      <c r="J7" s="80"/>
      <c r="K7" s="80"/>
      <c r="L7" s="80"/>
      <c r="M7" s="80"/>
    </row>
    <row r="8" spans="1:13" x14ac:dyDescent="0.2">
      <c r="C8" s="80"/>
      <c r="D8" s="80"/>
      <c r="E8" s="80"/>
      <c r="F8" s="80"/>
      <c r="G8" s="80"/>
      <c r="H8" s="80"/>
      <c r="I8" s="80"/>
      <c r="J8" s="80"/>
      <c r="K8" s="80"/>
      <c r="L8" s="80"/>
      <c r="M8" s="80"/>
    </row>
    <row r="9" spans="1:13" x14ac:dyDescent="0.2">
      <c r="A9" s="19" t="s">
        <v>21</v>
      </c>
      <c r="B9" s="33" t="s">
        <v>26</v>
      </c>
      <c r="C9" s="80"/>
      <c r="D9" s="80"/>
      <c r="E9" s="80"/>
      <c r="F9" s="80"/>
      <c r="G9" s="80"/>
      <c r="H9" s="80"/>
      <c r="I9" s="80"/>
      <c r="J9" s="80"/>
      <c r="K9" s="80"/>
      <c r="L9" s="80"/>
      <c r="M9" s="80"/>
    </row>
    <row r="10" spans="1:13" x14ac:dyDescent="0.2">
      <c r="A10" s="20" t="s">
        <v>22</v>
      </c>
      <c r="B10" s="42" t="s">
        <v>20</v>
      </c>
      <c r="C10" s="80"/>
      <c r="D10" s="80"/>
      <c r="E10" s="80"/>
      <c r="F10" s="80"/>
      <c r="G10" s="80"/>
      <c r="H10" s="80"/>
      <c r="I10" s="80"/>
      <c r="J10" s="80"/>
      <c r="K10" s="80"/>
      <c r="L10" s="80"/>
      <c r="M10" s="80"/>
    </row>
    <row r="11" spans="1:13" x14ac:dyDescent="0.2">
      <c r="C11" s="80"/>
      <c r="D11" s="80"/>
      <c r="E11" s="80"/>
      <c r="F11" s="80"/>
      <c r="G11" s="80"/>
      <c r="H11" s="80"/>
      <c r="I11" s="80"/>
      <c r="J11" s="80"/>
      <c r="K11" s="80"/>
      <c r="L11" s="80"/>
      <c r="M11" s="80"/>
    </row>
    <row r="12" spans="1:13" x14ac:dyDescent="0.2">
      <c r="C12" s="80"/>
      <c r="D12" s="80"/>
      <c r="E12" s="80"/>
      <c r="F12" s="80"/>
      <c r="G12" s="80"/>
      <c r="H12" s="80"/>
      <c r="I12" s="80"/>
      <c r="J12" s="80"/>
      <c r="K12" s="80"/>
      <c r="L12" s="80"/>
      <c r="M12" s="80"/>
    </row>
    <row r="13" spans="1:13" x14ac:dyDescent="0.2">
      <c r="C13" s="80"/>
      <c r="D13" s="80"/>
      <c r="E13" s="80"/>
      <c r="F13" s="80"/>
      <c r="G13" s="80"/>
      <c r="H13" s="80"/>
      <c r="I13" s="80"/>
      <c r="J13" s="80"/>
      <c r="K13" s="80"/>
      <c r="L13" s="80"/>
      <c r="M13" s="80"/>
    </row>
    <row r="14" spans="1:13" x14ac:dyDescent="0.2">
      <c r="C14" s="80"/>
      <c r="D14" s="80"/>
      <c r="E14" s="80"/>
      <c r="F14" s="80"/>
      <c r="G14" s="80"/>
      <c r="H14" s="80"/>
      <c r="I14" s="80"/>
      <c r="J14" s="80"/>
      <c r="K14" s="80"/>
      <c r="L14" s="80"/>
      <c r="M14" s="80"/>
    </row>
    <row r="15" spans="1:13" ht="13.5" thickBot="1" x14ac:dyDescent="0.25">
      <c r="G15" s="17"/>
    </row>
    <row r="16" spans="1:13" ht="26.25" thickBot="1" x14ac:dyDescent="0.25">
      <c r="B16" s="77" t="s">
        <v>14</v>
      </c>
      <c r="C16" s="78" t="s">
        <v>5</v>
      </c>
      <c r="D16" s="78" t="s">
        <v>6</v>
      </c>
      <c r="E16" s="78" t="s">
        <v>7</v>
      </c>
      <c r="F16" s="79" t="s">
        <v>8</v>
      </c>
    </row>
    <row r="17" spans="1:6" ht="13.5" thickBot="1" x14ac:dyDescent="0.25">
      <c r="A17" s="66" t="s">
        <v>36</v>
      </c>
      <c r="B17" s="28">
        <v>0</v>
      </c>
      <c r="C17" s="29">
        <v>0.2</v>
      </c>
      <c r="D17" s="29">
        <v>1</v>
      </c>
      <c r="E17" s="29">
        <v>3</v>
      </c>
      <c r="F17" s="65">
        <v>8</v>
      </c>
    </row>
    <row r="18" spans="1:6" x14ac:dyDescent="0.2">
      <c r="A18" s="62" t="s">
        <v>37</v>
      </c>
      <c r="B18" s="35">
        <v>0</v>
      </c>
      <c r="C18" s="36">
        <v>0.223</v>
      </c>
      <c r="D18" s="36">
        <v>1.02</v>
      </c>
      <c r="E18" s="36">
        <v>3.04</v>
      </c>
      <c r="F18" s="60">
        <v>7.98</v>
      </c>
    </row>
    <row r="19" spans="1:6" x14ac:dyDescent="0.2">
      <c r="A19" s="63"/>
      <c r="B19" s="39"/>
      <c r="C19" s="40"/>
      <c r="D19" s="40"/>
      <c r="E19" s="40"/>
      <c r="F19" s="61"/>
    </row>
    <row r="20" spans="1:6" x14ac:dyDescent="0.2">
      <c r="A20" s="63"/>
      <c r="B20" s="39"/>
      <c r="C20" s="40"/>
      <c r="D20" s="40"/>
      <c r="E20" s="40"/>
      <c r="F20" s="61"/>
    </row>
    <row r="21" spans="1:6" x14ac:dyDescent="0.2">
      <c r="A21" s="63"/>
      <c r="B21" s="39"/>
      <c r="C21" s="40"/>
      <c r="D21" s="40"/>
      <c r="E21" s="40"/>
      <c r="F21" s="61"/>
    </row>
    <row r="22" spans="1:6" x14ac:dyDescent="0.2">
      <c r="A22" s="63"/>
      <c r="B22" s="39"/>
      <c r="C22" s="40"/>
      <c r="D22" s="40"/>
      <c r="E22" s="40"/>
      <c r="F22" s="61"/>
    </row>
    <row r="23" spans="1:6" x14ac:dyDescent="0.2">
      <c r="A23" s="63"/>
      <c r="B23" s="39"/>
      <c r="C23" s="40"/>
      <c r="D23" s="40"/>
      <c r="E23" s="40"/>
      <c r="F23" s="61"/>
    </row>
    <row r="24" spans="1:6" ht="13.5" thickBot="1" x14ac:dyDescent="0.25">
      <c r="A24" s="64"/>
      <c r="B24" s="39"/>
      <c r="C24" s="40"/>
      <c r="D24" s="40"/>
      <c r="E24" s="40"/>
      <c r="F24" s="61"/>
    </row>
    <row r="25" spans="1:6" ht="13.5" thickBot="1" x14ac:dyDescent="0.25">
      <c r="A25" s="67" t="s">
        <v>4</v>
      </c>
      <c r="B25" s="13">
        <f t="shared" ref="B25:F25" si="0">AVERAGE(B18:B24)</f>
        <v>0</v>
      </c>
      <c r="C25" s="14">
        <f t="shared" si="0"/>
        <v>0.223</v>
      </c>
      <c r="D25" s="14">
        <f t="shared" si="0"/>
        <v>1.02</v>
      </c>
      <c r="E25" s="14">
        <f t="shared" si="0"/>
        <v>3.04</v>
      </c>
      <c r="F25" s="15">
        <f t="shared" si="0"/>
        <v>7.98</v>
      </c>
    </row>
    <row r="26" spans="1:6" ht="13.5" thickBot="1" x14ac:dyDescent="0.25"/>
    <row r="27" spans="1:6" x14ac:dyDescent="0.2">
      <c r="A27" s="12" t="s">
        <v>15</v>
      </c>
      <c r="B27" s="9"/>
      <c r="C27" s="43">
        <f>(D32*C17)+E32</f>
        <v>0.22115684857246137</v>
      </c>
      <c r="D27" s="44">
        <f>(D32*D17)+E32</f>
        <v>1.0181008312251538</v>
      </c>
      <c r="E27" s="44">
        <f>(D32*E17)+E32</f>
        <v>3.0104607878568852</v>
      </c>
      <c r="F27" s="44">
        <f>(D32*F17)+E32</f>
        <v>7.9913606794362124</v>
      </c>
    </row>
    <row r="28" spans="1:6" x14ac:dyDescent="0.2">
      <c r="A28" s="11" t="s">
        <v>13</v>
      </c>
      <c r="B28" s="10"/>
      <c r="C28" s="47">
        <f>ABS(C25-C27)</f>
        <v>1.8431514275386307E-3</v>
      </c>
      <c r="D28" s="48">
        <f>ABS(D25-D27)</f>
        <v>1.8991687748461938E-3</v>
      </c>
      <c r="E28" s="48">
        <f>ABS(E25-E27)</f>
        <v>2.9539212143114835E-2</v>
      </c>
      <c r="F28" s="48">
        <f>ABS(F25-F27)</f>
        <v>1.1360679436211996E-2</v>
      </c>
    </row>
    <row r="29" spans="1:6" ht="13.5" thickBot="1" x14ac:dyDescent="0.25">
      <c r="A29" s="8" t="s">
        <v>16</v>
      </c>
      <c r="C29" s="50">
        <f>(C25-C27)/C27</f>
        <v>8.3341367876958502E-3</v>
      </c>
      <c r="D29" s="51">
        <f t="shared" ref="D29:F29" si="1">(D25-D27)/D27</f>
        <v>1.8654034223317426E-3</v>
      </c>
      <c r="E29" s="51">
        <f t="shared" si="1"/>
        <v>9.8121896363059704E-3</v>
      </c>
      <c r="F29" s="51">
        <f t="shared" si="1"/>
        <v>-1.4216201585602174E-3</v>
      </c>
    </row>
    <row r="30" spans="1:6" ht="13.5" thickBot="1" x14ac:dyDescent="0.25"/>
    <row r="31" spans="1:6" ht="17.25" x14ac:dyDescent="0.3">
      <c r="C31" s="23" t="s">
        <v>0</v>
      </c>
      <c r="D31" s="24" t="s">
        <v>1</v>
      </c>
      <c r="E31" s="24" t="s">
        <v>2</v>
      </c>
      <c r="F31" s="25" t="s">
        <v>3</v>
      </c>
    </row>
    <row r="32" spans="1:6" ht="13.5" thickBot="1" x14ac:dyDescent="0.25">
      <c r="C32" s="53">
        <f>CORREL(B25:F25,B17:F17)</f>
        <v>0.99998305291670342</v>
      </c>
      <c r="D32" s="54">
        <f>SLOPE(B25:F25,B17:F17)</f>
        <v>0.99617997831586558</v>
      </c>
      <c r="E32" s="55">
        <f>INTERCEPT(B25:F25, B17:F17)</f>
        <v>2.1920852909288246E-2</v>
      </c>
      <c r="F32" s="56">
        <f>LINEST(B25:F25,B17:F17,0,FALSE)</f>
        <v>0.99979200432198834</v>
      </c>
    </row>
    <row r="37" spans="2:3" x14ac:dyDescent="0.2">
      <c r="B37" s="4" t="s">
        <v>9</v>
      </c>
      <c r="C37" s="4" t="s">
        <v>10</v>
      </c>
    </row>
    <row r="38" spans="2:3" x14ac:dyDescent="0.2">
      <c r="B38" s="2">
        <f>B17</f>
        <v>0</v>
      </c>
      <c r="C38" s="5">
        <f>B25</f>
        <v>0</v>
      </c>
    </row>
    <row r="39" spans="2:3" x14ac:dyDescent="0.2">
      <c r="B39" s="2">
        <f>+C17</f>
        <v>0.2</v>
      </c>
      <c r="C39" s="5">
        <f>C25</f>
        <v>0.223</v>
      </c>
    </row>
    <row r="40" spans="2:3" x14ac:dyDescent="0.2">
      <c r="B40" s="4">
        <f>D17</f>
        <v>1</v>
      </c>
      <c r="C40" s="5">
        <f>D25</f>
        <v>1.02</v>
      </c>
    </row>
    <row r="41" spans="2:3" x14ac:dyDescent="0.2">
      <c r="B41" s="2">
        <f>E17</f>
        <v>3</v>
      </c>
      <c r="C41" s="5">
        <f>E25</f>
        <v>3.04</v>
      </c>
    </row>
    <row r="42" spans="2:3" x14ac:dyDescent="0.2">
      <c r="B42" s="2">
        <f>F17</f>
        <v>8</v>
      </c>
      <c r="C42" s="5">
        <f>F25</f>
        <v>7.98</v>
      </c>
    </row>
    <row r="43" spans="2:3" x14ac:dyDescent="0.2">
      <c r="B43" s="2"/>
      <c r="C43" s="5"/>
    </row>
  </sheetData>
  <sheetProtection algorithmName="SHA-512" hashValue="JjPtVbI340KU7KvTNZJSngHp4jqmkVI+tKQJa7ksj2RJo6Ex1EmHGxccwZRrvKqbTjmqjZy1VNJXYjeYeTri7A==" saltValue="nv/NzD5hVYdNn9TZ2KBmjA==" spinCount="100000" sheet="1" objects="1" scenarios="1" selectLockedCells="1"/>
  <mergeCells count="1">
    <mergeCell ref="C2:M14"/>
  </mergeCells>
  <conditionalFormatting sqref="D32">
    <cfRule type="cellIs" dxfId="32" priority="1" operator="lessThan">
      <formula>0.95</formula>
    </cfRule>
    <cfRule type="cellIs" dxfId="31" priority="2" operator="greaterThan">
      <formula>1.05</formula>
    </cfRule>
  </conditionalFormatting>
  <conditionalFormatting sqref="B28:F28 C29:D29">
    <cfRule type="cellIs" dxfId="30" priority="10" stopIfTrue="1" operator="greaterThan">
      <formula>$B$6</formula>
    </cfRule>
  </conditionalFormatting>
  <conditionalFormatting sqref="G15">
    <cfRule type="cellIs" dxfId="29" priority="9" operator="lessThan">
      <formula>-$G$15</formula>
    </cfRule>
  </conditionalFormatting>
  <conditionalFormatting sqref="C29:F29">
    <cfRule type="cellIs" dxfId="28" priority="7" operator="lessThan">
      <formula>-$B$4</formula>
    </cfRule>
    <cfRule type="cellIs" dxfId="27" priority="8" operator="greaterThan">
      <formula>$B$4</formula>
    </cfRule>
  </conditionalFormatting>
  <conditionalFormatting sqref="D29">
    <cfRule type="cellIs" dxfId="26" priority="3" operator="lessThan">
      <formula>-$B$4</formula>
    </cfRule>
    <cfRule type="cellIs" dxfId="25" priority="4" operator="greaterThan">
      <formula>$B$4</formula>
    </cfRule>
    <cfRule type="cellIs" dxfId="24" priority="5" operator="lessThan">
      <formula>-$B$4</formula>
    </cfRule>
    <cfRule type="cellIs" dxfId="23" priority="6" operator="greaterThan">
      <formula>"$B$4"</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3"/>
  <sheetViews>
    <sheetView topLeftCell="A5" workbookViewId="0">
      <selection activeCell="B5" sqref="B5"/>
    </sheetView>
  </sheetViews>
  <sheetFormatPr defaultRowHeight="12.75" x14ac:dyDescent="0.2"/>
  <cols>
    <col min="1" max="1" width="35.85546875" customWidth="1"/>
    <col min="2" max="2" width="15" customWidth="1"/>
    <col min="3" max="3" width="14.42578125" customWidth="1"/>
    <col min="4" max="4" width="13.5703125" customWidth="1"/>
    <col min="5" max="5" width="14.85546875" customWidth="1"/>
    <col min="6" max="6" width="14.42578125" customWidth="1"/>
    <col min="7" max="7" width="13.5703125" customWidth="1"/>
    <col min="8" max="8" width="10.5703125" customWidth="1"/>
    <col min="9" max="9" width="4.42578125" hidden="1" customWidth="1"/>
    <col min="10" max="10" width="8.5703125" hidden="1" customWidth="1"/>
    <col min="11" max="13" width="9.140625" hidden="1" customWidth="1"/>
    <col min="14" max="14" width="0.7109375" customWidth="1"/>
  </cols>
  <sheetData>
    <row r="1" spans="1:14" ht="15.75" x14ac:dyDescent="0.25">
      <c r="A1" s="3" t="s">
        <v>11</v>
      </c>
      <c r="C1" s="1" t="s">
        <v>12</v>
      </c>
    </row>
    <row r="2" spans="1:14" ht="15.75" x14ac:dyDescent="0.25">
      <c r="A2" s="3"/>
      <c r="C2" s="80" t="s">
        <v>28</v>
      </c>
      <c r="D2" s="80"/>
      <c r="E2" s="80"/>
      <c r="F2" s="80"/>
      <c r="G2" s="80"/>
      <c r="H2" s="80"/>
      <c r="I2" s="80"/>
      <c r="J2" s="80"/>
      <c r="K2" s="80"/>
      <c r="L2" s="80"/>
      <c r="M2" s="80"/>
      <c r="N2" s="80"/>
    </row>
    <row r="3" spans="1:14" ht="13.5" thickBot="1" x14ac:dyDescent="0.25">
      <c r="A3" s="7" t="s">
        <v>19</v>
      </c>
      <c r="B3" s="7"/>
      <c r="C3" s="80"/>
      <c r="D3" s="80"/>
      <c r="E3" s="80"/>
      <c r="F3" s="80"/>
      <c r="G3" s="80"/>
      <c r="H3" s="80"/>
      <c r="I3" s="80"/>
      <c r="J3" s="80"/>
      <c r="K3" s="80"/>
      <c r="L3" s="80"/>
      <c r="M3" s="80"/>
      <c r="N3" s="80"/>
    </row>
    <row r="4" spans="1:14" ht="13.5" thickBot="1" x14ac:dyDescent="0.25">
      <c r="A4" s="11" t="s">
        <v>27</v>
      </c>
      <c r="B4" s="26">
        <v>0.02</v>
      </c>
      <c r="C4" s="80"/>
      <c r="D4" s="80"/>
      <c r="E4" s="80"/>
      <c r="F4" s="80"/>
      <c r="G4" s="80"/>
      <c r="H4" s="80"/>
      <c r="I4" s="80"/>
      <c r="J4" s="80"/>
      <c r="K4" s="80"/>
      <c r="L4" s="80"/>
      <c r="M4" s="80"/>
      <c r="N4" s="80"/>
    </row>
    <row r="5" spans="1:14" x14ac:dyDescent="0.2">
      <c r="A5" s="31" t="s">
        <v>34</v>
      </c>
      <c r="B5" s="32">
        <v>200</v>
      </c>
      <c r="C5" s="80"/>
      <c r="D5" s="80"/>
      <c r="E5" s="80"/>
      <c r="F5" s="80"/>
      <c r="G5" s="80"/>
      <c r="H5" s="80"/>
      <c r="I5" s="80"/>
      <c r="J5" s="80"/>
      <c r="K5" s="80"/>
      <c r="L5" s="80"/>
      <c r="M5" s="80"/>
      <c r="N5" s="80"/>
    </row>
    <row r="6" spans="1:14" ht="13.5" thickBot="1" x14ac:dyDescent="0.25">
      <c r="A6" s="11" t="s">
        <v>29</v>
      </c>
      <c r="B6" s="18">
        <v>0.03</v>
      </c>
      <c r="C6" s="80"/>
      <c r="D6" s="80"/>
      <c r="E6" s="80"/>
      <c r="F6" s="80"/>
      <c r="G6" s="80"/>
      <c r="H6" s="80"/>
      <c r="I6" s="80"/>
      <c r="J6" s="80"/>
      <c r="K6" s="80"/>
      <c r="L6" s="80"/>
      <c r="M6" s="80"/>
      <c r="N6" s="80"/>
    </row>
    <row r="7" spans="1:14" ht="13.5" thickBot="1" x14ac:dyDescent="0.25">
      <c r="A7" s="22" t="s">
        <v>24</v>
      </c>
      <c r="B7" s="46" t="s">
        <v>25</v>
      </c>
      <c r="C7" s="80"/>
      <c r="D7" s="80"/>
      <c r="E7" s="80"/>
      <c r="F7" s="80"/>
      <c r="G7" s="80"/>
      <c r="H7" s="80"/>
      <c r="I7" s="80"/>
      <c r="J7" s="80"/>
      <c r="K7" s="80"/>
      <c r="L7" s="80"/>
      <c r="M7" s="80"/>
      <c r="N7" s="80"/>
    </row>
    <row r="8" spans="1:14" x14ac:dyDescent="0.2">
      <c r="C8" s="80"/>
      <c r="D8" s="80"/>
      <c r="E8" s="80"/>
      <c r="F8" s="80"/>
      <c r="G8" s="80"/>
      <c r="H8" s="80"/>
      <c r="I8" s="80"/>
      <c r="J8" s="80"/>
      <c r="K8" s="80"/>
      <c r="L8" s="80"/>
      <c r="M8" s="80"/>
      <c r="N8" s="80"/>
    </row>
    <row r="9" spans="1:14" x14ac:dyDescent="0.2">
      <c r="A9" s="19" t="s">
        <v>21</v>
      </c>
      <c r="B9" s="33" t="s">
        <v>26</v>
      </c>
      <c r="C9" s="80"/>
      <c r="D9" s="80"/>
      <c r="E9" s="80"/>
      <c r="F9" s="80"/>
      <c r="G9" s="80"/>
      <c r="H9" s="80"/>
      <c r="I9" s="80"/>
      <c r="J9" s="80"/>
      <c r="K9" s="80"/>
      <c r="L9" s="80"/>
      <c r="M9" s="80"/>
      <c r="N9" s="80"/>
    </row>
    <row r="10" spans="1:14" x14ac:dyDescent="0.2">
      <c r="A10" s="20" t="s">
        <v>22</v>
      </c>
      <c r="B10" s="42" t="s">
        <v>20</v>
      </c>
      <c r="C10" s="80"/>
      <c r="D10" s="80"/>
      <c r="E10" s="80"/>
      <c r="F10" s="80"/>
      <c r="G10" s="80"/>
      <c r="H10" s="80"/>
      <c r="I10" s="80"/>
      <c r="J10" s="80"/>
      <c r="K10" s="80"/>
      <c r="L10" s="80"/>
      <c r="M10" s="80"/>
      <c r="N10" s="80"/>
    </row>
    <row r="11" spans="1:14" x14ac:dyDescent="0.2">
      <c r="C11" s="80"/>
      <c r="D11" s="80"/>
      <c r="E11" s="80"/>
      <c r="F11" s="80"/>
      <c r="G11" s="80"/>
      <c r="H11" s="80"/>
      <c r="I11" s="80"/>
      <c r="J11" s="80"/>
      <c r="K11" s="80"/>
      <c r="L11" s="80"/>
      <c r="M11" s="80"/>
      <c r="N11" s="80"/>
    </row>
    <row r="12" spans="1:14" x14ac:dyDescent="0.2">
      <c r="C12" s="80"/>
      <c r="D12" s="80"/>
      <c r="E12" s="80"/>
      <c r="F12" s="80"/>
      <c r="G12" s="80"/>
      <c r="H12" s="80"/>
      <c r="I12" s="80"/>
      <c r="J12" s="80"/>
      <c r="K12" s="80"/>
      <c r="L12" s="80"/>
      <c r="M12" s="80"/>
      <c r="N12" s="80"/>
    </row>
    <row r="13" spans="1:14" x14ac:dyDescent="0.2">
      <c r="C13" s="80"/>
      <c r="D13" s="80"/>
      <c r="E13" s="80"/>
      <c r="F13" s="80"/>
      <c r="G13" s="80"/>
      <c r="H13" s="80"/>
      <c r="I13" s="80"/>
      <c r="J13" s="80"/>
      <c r="K13" s="80"/>
      <c r="L13" s="80"/>
      <c r="M13" s="80"/>
      <c r="N13" s="80"/>
    </row>
    <row r="14" spans="1:14" x14ac:dyDescent="0.2">
      <c r="C14" s="80"/>
      <c r="D14" s="80"/>
      <c r="E14" s="80"/>
      <c r="F14" s="80"/>
      <c r="G14" s="80"/>
      <c r="H14" s="80"/>
      <c r="I14" s="80"/>
      <c r="J14" s="80"/>
      <c r="K14" s="80"/>
      <c r="L14" s="80"/>
      <c r="M14" s="80"/>
      <c r="N14" s="80"/>
    </row>
    <row r="15" spans="1:14" x14ac:dyDescent="0.2">
      <c r="H15" s="17"/>
    </row>
    <row r="16" spans="1:14" ht="26.25" thickBot="1" x14ac:dyDescent="0.25">
      <c r="B16" s="6" t="s">
        <v>14</v>
      </c>
      <c r="C16" s="6" t="s">
        <v>5</v>
      </c>
      <c r="D16" s="6" t="s">
        <v>6</v>
      </c>
      <c r="E16" s="6" t="s">
        <v>7</v>
      </c>
      <c r="F16" s="6" t="s">
        <v>8</v>
      </c>
      <c r="G16" s="6" t="s">
        <v>17</v>
      </c>
    </row>
    <row r="17" spans="1:7" ht="13.5" thickBot="1" x14ac:dyDescent="0.25">
      <c r="A17" s="27" t="s">
        <v>36</v>
      </c>
      <c r="B17" s="28">
        <v>0</v>
      </c>
      <c r="C17" s="29">
        <v>1.1000000000000001</v>
      </c>
      <c r="D17" s="29">
        <v>0.3</v>
      </c>
      <c r="E17" s="29">
        <v>1.5</v>
      </c>
      <c r="F17" s="29">
        <v>3</v>
      </c>
      <c r="G17" s="30">
        <v>7.5</v>
      </c>
    </row>
    <row r="18" spans="1:7" x14ac:dyDescent="0.2">
      <c r="A18" s="34" t="s">
        <v>37</v>
      </c>
      <c r="B18" s="35">
        <v>0</v>
      </c>
      <c r="C18" s="36">
        <v>1.0900000000000001</v>
      </c>
      <c r="D18" s="36">
        <v>0.32</v>
      </c>
      <c r="E18" s="36">
        <v>1.48</v>
      </c>
      <c r="F18" s="36">
        <v>2.9</v>
      </c>
      <c r="G18" s="37">
        <v>7.25</v>
      </c>
    </row>
    <row r="19" spans="1:7" x14ac:dyDescent="0.2">
      <c r="A19" s="38"/>
      <c r="B19" s="39">
        <v>-1</v>
      </c>
      <c r="C19" s="40"/>
      <c r="D19" s="40"/>
      <c r="E19" s="40"/>
      <c r="F19" s="40"/>
      <c r="G19" s="37"/>
    </row>
    <row r="20" spans="1:7" x14ac:dyDescent="0.2">
      <c r="A20" s="38"/>
      <c r="B20" s="39">
        <v>0</v>
      </c>
      <c r="C20" s="40"/>
      <c r="D20" s="40"/>
      <c r="E20" s="40"/>
      <c r="F20" s="40"/>
      <c r="G20" s="37"/>
    </row>
    <row r="21" spans="1:7" x14ac:dyDescent="0.2">
      <c r="A21" s="38"/>
      <c r="B21" s="39">
        <v>0</v>
      </c>
      <c r="C21" s="40"/>
      <c r="D21" s="40"/>
      <c r="E21" s="40"/>
      <c r="F21" s="40"/>
      <c r="G21" s="37"/>
    </row>
    <row r="22" spans="1:7" x14ac:dyDescent="0.2">
      <c r="A22" s="38"/>
      <c r="B22" s="39">
        <v>0.5</v>
      </c>
      <c r="C22" s="40"/>
      <c r="D22" s="40"/>
      <c r="E22" s="40"/>
      <c r="F22" s="40"/>
      <c r="G22" s="37"/>
    </row>
    <row r="23" spans="1:7" x14ac:dyDescent="0.2">
      <c r="A23" s="38"/>
      <c r="B23" s="39">
        <v>0.2</v>
      </c>
      <c r="C23" s="40"/>
      <c r="D23" s="40"/>
      <c r="E23" s="40"/>
      <c r="F23" s="40"/>
      <c r="G23" s="37"/>
    </row>
    <row r="24" spans="1:7" ht="13.5" thickBot="1" x14ac:dyDescent="0.25">
      <c r="A24" s="41"/>
      <c r="B24" s="39">
        <v>0</v>
      </c>
      <c r="C24" s="40"/>
      <c r="D24" s="40"/>
      <c r="E24" s="40"/>
      <c r="F24" s="40"/>
      <c r="G24" s="37"/>
    </row>
    <row r="25" spans="1:7" ht="13.5" thickBot="1" x14ac:dyDescent="0.25">
      <c r="A25" s="21" t="s">
        <v>4</v>
      </c>
      <c r="B25" s="13">
        <f t="shared" ref="B25:G25" si="0">AVERAGE(B18:B24)</f>
        <v>-4.2857142857142858E-2</v>
      </c>
      <c r="C25" s="14">
        <f t="shared" si="0"/>
        <v>1.0900000000000001</v>
      </c>
      <c r="D25" s="14">
        <f t="shared" si="0"/>
        <v>0.32</v>
      </c>
      <c r="E25" s="14">
        <f t="shared" si="0"/>
        <v>1.48</v>
      </c>
      <c r="F25" s="16">
        <f t="shared" si="0"/>
        <v>2.9</v>
      </c>
      <c r="G25" s="16">
        <f t="shared" si="0"/>
        <v>7.25</v>
      </c>
    </row>
    <row r="26" spans="1:7" ht="13.5" thickBot="1" x14ac:dyDescent="0.25"/>
    <row r="27" spans="1:7" x14ac:dyDescent="0.2">
      <c r="A27" s="12" t="s">
        <v>15</v>
      </c>
      <c r="B27" s="9"/>
      <c r="C27" s="43">
        <f>(D32*C17)+E32</f>
        <v>1.0710578925447729</v>
      </c>
      <c r="D27" s="44">
        <f>(D32*D17)+E32</f>
        <v>0.29802312761839406</v>
      </c>
      <c r="E27" s="44">
        <f>(D32*E17)+E32</f>
        <v>1.4575752750079622</v>
      </c>
      <c r="F27" s="44">
        <f>(D32*F17)+E32</f>
        <v>2.9070154592449224</v>
      </c>
      <c r="G27" s="45">
        <f>(D32*G17)+E32</f>
        <v>7.2553360119558032</v>
      </c>
    </row>
    <row r="28" spans="1:7" x14ac:dyDescent="0.2">
      <c r="A28" s="11" t="s">
        <v>13</v>
      </c>
      <c r="B28" s="10"/>
      <c r="C28" s="47">
        <f>ABS(C25-C27)</f>
        <v>1.8942107455227175E-2</v>
      </c>
      <c r="D28" s="48">
        <f>ABS(D25-D27)</f>
        <v>2.197687238160595E-2</v>
      </c>
      <c r="E28" s="48">
        <f>ABS(E25-E27)</f>
        <v>2.2424724992037737E-2</v>
      </c>
      <c r="F28" s="48">
        <f>ABS(F25-F27)</f>
        <v>7.0154592449225284E-3</v>
      </c>
      <c r="G28" s="49">
        <f>ABS(G25-G27)</f>
        <v>5.3360119558032437E-3</v>
      </c>
    </row>
    <row r="29" spans="1:7" ht="13.5" thickBot="1" x14ac:dyDescent="0.25">
      <c r="A29" s="8" t="s">
        <v>16</v>
      </c>
      <c r="C29" s="50">
        <f>(C25-C27)/C27</f>
        <v>1.7685418862113795E-2</v>
      </c>
      <c r="D29" s="51">
        <f t="shared" ref="D29:G29" si="1">(D25-D27)/D27</f>
        <v>7.3742170808120636E-2</v>
      </c>
      <c r="E29" s="51">
        <f t="shared" si="1"/>
        <v>1.538495155381614E-2</v>
      </c>
      <c r="F29" s="51">
        <f t="shared" si="1"/>
        <v>-2.4132858401601847E-3</v>
      </c>
      <c r="G29" s="52">
        <f t="shared" si="1"/>
        <v>-7.3546034904658098E-4</v>
      </c>
    </row>
    <row r="30" spans="1:7" ht="13.5" thickBot="1" x14ac:dyDescent="0.25"/>
    <row r="31" spans="1:7" ht="17.25" x14ac:dyDescent="0.3">
      <c r="C31" s="23" t="s">
        <v>0</v>
      </c>
      <c r="D31" s="24" t="s">
        <v>1</v>
      </c>
      <c r="E31" s="24" t="s">
        <v>2</v>
      </c>
      <c r="F31" s="25" t="s">
        <v>3</v>
      </c>
    </row>
    <row r="32" spans="1:7" ht="13.5" thickBot="1" x14ac:dyDescent="0.25">
      <c r="C32" s="53">
        <f>CORREL(B25:G25,B17:G17)</f>
        <v>0.99994459285903392</v>
      </c>
      <c r="D32" s="54">
        <f>SLOPE(B25:G25,B17:G17)</f>
        <v>0.96629345615797346</v>
      </c>
      <c r="E32" s="55">
        <f>INTERCEPT(B25:G25, B17:G17)</f>
        <v>8.1350907710020515E-3</v>
      </c>
      <c r="F32" s="56">
        <f>LINEST(B25:G25,B17:G17,0,FALSE)</f>
        <v>0.96787790697674436</v>
      </c>
    </row>
    <row r="37" spans="2:3" x14ac:dyDescent="0.2">
      <c r="B37" s="4" t="s">
        <v>9</v>
      </c>
      <c r="C37" s="4" t="s">
        <v>10</v>
      </c>
    </row>
    <row r="38" spans="2:3" x14ac:dyDescent="0.2">
      <c r="B38" s="2">
        <f>B17</f>
        <v>0</v>
      </c>
      <c r="C38" s="5">
        <f>B25</f>
        <v>-4.2857142857142858E-2</v>
      </c>
    </row>
    <row r="39" spans="2:3" x14ac:dyDescent="0.2">
      <c r="B39" s="2">
        <f>+C17</f>
        <v>1.1000000000000001</v>
      </c>
      <c r="C39" s="5">
        <f>C25</f>
        <v>1.0900000000000001</v>
      </c>
    </row>
    <row r="40" spans="2:3" x14ac:dyDescent="0.2">
      <c r="B40" s="4">
        <f>D17</f>
        <v>0.3</v>
      </c>
      <c r="C40" s="5">
        <f>D25</f>
        <v>0.32</v>
      </c>
    </row>
    <row r="41" spans="2:3" x14ac:dyDescent="0.2">
      <c r="B41" s="2">
        <f>E17</f>
        <v>1.5</v>
      </c>
      <c r="C41" s="5">
        <f>E25</f>
        <v>1.48</v>
      </c>
    </row>
    <row r="42" spans="2:3" x14ac:dyDescent="0.2">
      <c r="B42" s="2">
        <f>F17</f>
        <v>3</v>
      </c>
      <c r="C42" s="5">
        <f>F25</f>
        <v>2.9</v>
      </c>
    </row>
    <row r="43" spans="2:3" x14ac:dyDescent="0.2">
      <c r="B43" s="2">
        <f>G17</f>
        <v>7.5</v>
      </c>
      <c r="C43" s="5">
        <f>G25</f>
        <v>7.25</v>
      </c>
    </row>
  </sheetData>
  <sheetProtection algorithmName="SHA-512" hashValue="NfprxVyKWBy5/8n34+cvM/akRGERfzAhgdx5rJqiOISpn66O+E516lMqtgf0I8lV8hFYyoO5q5oG/qsV742H+w==" saltValue="ocnKmIOQEvHv8eiN22PTyQ==" spinCount="100000" sheet="1" objects="1" scenarios="1" selectLockedCells="1"/>
  <mergeCells count="1">
    <mergeCell ref="C2:N14"/>
  </mergeCells>
  <conditionalFormatting sqref="B28:G28 C29:D29">
    <cfRule type="cellIs" dxfId="22" priority="10" stopIfTrue="1" operator="greaterThan">
      <formula>$B$6</formula>
    </cfRule>
  </conditionalFormatting>
  <conditionalFormatting sqref="H15">
    <cfRule type="cellIs" dxfId="21" priority="9" operator="lessThan">
      <formula>-$H$15</formula>
    </cfRule>
  </conditionalFormatting>
  <conditionalFormatting sqref="C29:G29">
    <cfRule type="cellIs" dxfId="20" priority="7" operator="lessThan">
      <formula>-$B$4</formula>
    </cfRule>
    <cfRule type="cellIs" dxfId="19" priority="8" operator="greaterThan">
      <formula>$B$4</formula>
    </cfRule>
  </conditionalFormatting>
  <conditionalFormatting sqref="D29">
    <cfRule type="cellIs" dxfId="18" priority="3" operator="lessThan">
      <formula>-$B$4</formula>
    </cfRule>
    <cfRule type="cellIs" dxfId="17" priority="4" operator="greaterThan">
      <formula>$B$4</formula>
    </cfRule>
    <cfRule type="cellIs" dxfId="16" priority="5" operator="lessThan">
      <formula>-$B$4</formula>
    </cfRule>
    <cfRule type="cellIs" dxfId="15" priority="6" operator="greaterThan">
      <formula>"$B$4"</formula>
    </cfRule>
  </conditionalFormatting>
  <conditionalFormatting sqref="D32">
    <cfRule type="cellIs" dxfId="14" priority="1" operator="lessThan">
      <formula>0.95</formula>
    </cfRule>
    <cfRule type="cellIs" dxfId="13" priority="2" operator="greaterThan">
      <formula>1.05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4"/>
  <sheetViews>
    <sheetView topLeftCell="C8" workbookViewId="0">
      <selection activeCell="H18" sqref="H18"/>
    </sheetView>
  </sheetViews>
  <sheetFormatPr defaultRowHeight="12.75" x14ac:dyDescent="0.2"/>
  <cols>
    <col min="1" max="1" width="35.85546875" customWidth="1"/>
    <col min="2" max="2" width="15" customWidth="1"/>
    <col min="3" max="3" width="14.42578125" customWidth="1"/>
    <col min="4" max="4" width="13.5703125" customWidth="1"/>
    <col min="5" max="5" width="14.85546875" customWidth="1"/>
    <col min="6" max="6" width="14.42578125" customWidth="1"/>
    <col min="7" max="7" width="13.5703125" customWidth="1"/>
    <col min="8" max="8" width="14.7109375" customWidth="1"/>
    <col min="9" max="9" width="4.42578125" hidden="1" customWidth="1"/>
    <col min="10" max="10" width="8.5703125" hidden="1" customWidth="1"/>
    <col min="11" max="13" width="9.140625" hidden="1" customWidth="1"/>
    <col min="14" max="14" width="0.5703125" customWidth="1"/>
  </cols>
  <sheetData>
    <row r="1" spans="1:14" ht="15.75" x14ac:dyDescent="0.25">
      <c r="A1" s="3" t="s">
        <v>11</v>
      </c>
      <c r="C1" s="1" t="s">
        <v>12</v>
      </c>
    </row>
    <row r="2" spans="1:14" ht="15.75" x14ac:dyDescent="0.25">
      <c r="A2" s="3"/>
      <c r="C2" s="80" t="s">
        <v>28</v>
      </c>
      <c r="D2" s="80"/>
      <c r="E2" s="80"/>
      <c r="F2" s="80"/>
      <c r="G2" s="80"/>
      <c r="H2" s="80"/>
      <c r="I2" s="80"/>
      <c r="J2" s="80"/>
      <c r="K2" s="80"/>
      <c r="L2" s="80"/>
      <c r="M2" s="80"/>
      <c r="N2" s="80"/>
    </row>
    <row r="3" spans="1:14" ht="13.5" thickBot="1" x14ac:dyDescent="0.25">
      <c r="A3" s="7" t="s">
        <v>19</v>
      </c>
      <c r="B3" s="7"/>
      <c r="C3" s="80"/>
      <c r="D3" s="80"/>
      <c r="E3" s="80"/>
      <c r="F3" s="80"/>
      <c r="G3" s="80"/>
      <c r="H3" s="80"/>
      <c r="I3" s="80"/>
      <c r="J3" s="80"/>
      <c r="K3" s="80"/>
      <c r="L3" s="80"/>
      <c r="M3" s="80"/>
      <c r="N3" s="80"/>
    </row>
    <row r="4" spans="1:14" ht="13.5" thickBot="1" x14ac:dyDescent="0.25">
      <c r="A4" s="11" t="s">
        <v>27</v>
      </c>
      <c r="B4" s="26">
        <v>0.02</v>
      </c>
      <c r="C4" s="80"/>
      <c r="D4" s="80"/>
      <c r="E4" s="80"/>
      <c r="F4" s="80"/>
      <c r="G4" s="80"/>
      <c r="H4" s="80"/>
      <c r="I4" s="80"/>
      <c r="J4" s="80"/>
      <c r="K4" s="80"/>
      <c r="L4" s="80"/>
      <c r="M4" s="80"/>
      <c r="N4" s="80"/>
    </row>
    <row r="5" spans="1:14" x14ac:dyDescent="0.2">
      <c r="A5" s="31" t="s">
        <v>23</v>
      </c>
      <c r="B5" s="32">
        <v>200</v>
      </c>
      <c r="C5" s="80"/>
      <c r="D5" s="80"/>
      <c r="E5" s="80"/>
      <c r="F5" s="80"/>
      <c r="G5" s="80"/>
      <c r="H5" s="80"/>
      <c r="I5" s="80"/>
      <c r="J5" s="80"/>
      <c r="K5" s="80"/>
      <c r="L5" s="80"/>
      <c r="M5" s="80"/>
      <c r="N5" s="80"/>
    </row>
    <row r="6" spans="1:14" ht="13.5" thickBot="1" x14ac:dyDescent="0.25">
      <c r="A6" s="11" t="s">
        <v>29</v>
      </c>
      <c r="B6" s="18">
        <v>0.03</v>
      </c>
      <c r="C6" s="80"/>
      <c r="D6" s="80"/>
      <c r="E6" s="80"/>
      <c r="F6" s="80"/>
      <c r="G6" s="80"/>
      <c r="H6" s="80"/>
      <c r="I6" s="80"/>
      <c r="J6" s="80"/>
      <c r="K6" s="80"/>
      <c r="L6" s="80"/>
      <c r="M6" s="80"/>
      <c r="N6" s="80"/>
    </row>
    <row r="7" spans="1:14" ht="13.5" thickBot="1" x14ac:dyDescent="0.25">
      <c r="A7" s="22" t="s">
        <v>24</v>
      </c>
      <c r="B7" s="46" t="s">
        <v>25</v>
      </c>
      <c r="C7" s="80"/>
      <c r="D7" s="80"/>
      <c r="E7" s="80"/>
      <c r="F7" s="80"/>
      <c r="G7" s="80"/>
      <c r="H7" s="80"/>
      <c r="I7" s="80"/>
      <c r="J7" s="80"/>
      <c r="K7" s="80"/>
      <c r="L7" s="80"/>
      <c r="M7" s="80"/>
      <c r="N7" s="80"/>
    </row>
    <row r="8" spans="1:14" x14ac:dyDescent="0.2">
      <c r="C8" s="80"/>
      <c r="D8" s="80"/>
      <c r="E8" s="80"/>
      <c r="F8" s="80"/>
      <c r="G8" s="80"/>
      <c r="H8" s="80"/>
      <c r="I8" s="80"/>
      <c r="J8" s="80"/>
      <c r="K8" s="80"/>
      <c r="L8" s="80"/>
      <c r="M8" s="80"/>
      <c r="N8" s="80"/>
    </row>
    <row r="9" spans="1:14" x14ac:dyDescent="0.2">
      <c r="A9" s="19" t="s">
        <v>21</v>
      </c>
      <c r="B9" s="33" t="s">
        <v>26</v>
      </c>
      <c r="C9" s="80"/>
      <c r="D9" s="80"/>
      <c r="E9" s="80"/>
      <c r="F9" s="80"/>
      <c r="G9" s="80"/>
      <c r="H9" s="80"/>
      <c r="I9" s="80"/>
      <c r="J9" s="80"/>
      <c r="K9" s="80"/>
      <c r="L9" s="80"/>
      <c r="M9" s="80"/>
      <c r="N9" s="80"/>
    </row>
    <row r="10" spans="1:14" x14ac:dyDescent="0.2">
      <c r="A10" s="20" t="s">
        <v>22</v>
      </c>
      <c r="B10" s="42" t="s">
        <v>20</v>
      </c>
      <c r="C10" s="80"/>
      <c r="D10" s="80"/>
      <c r="E10" s="80"/>
      <c r="F10" s="80"/>
      <c r="G10" s="80"/>
      <c r="H10" s="80"/>
      <c r="I10" s="80"/>
      <c r="J10" s="80"/>
      <c r="K10" s="80"/>
      <c r="L10" s="80"/>
      <c r="M10" s="80"/>
      <c r="N10" s="80"/>
    </row>
    <row r="11" spans="1:14" x14ac:dyDescent="0.2">
      <c r="C11" s="80"/>
      <c r="D11" s="80"/>
      <c r="E11" s="80"/>
      <c r="F11" s="80"/>
      <c r="G11" s="80"/>
      <c r="H11" s="80"/>
      <c r="I11" s="80"/>
      <c r="J11" s="80"/>
      <c r="K11" s="80"/>
      <c r="L11" s="80"/>
      <c r="M11" s="80"/>
      <c r="N11" s="80"/>
    </row>
    <row r="12" spans="1:14" x14ac:dyDescent="0.2">
      <c r="C12" s="80"/>
      <c r="D12" s="80"/>
      <c r="E12" s="80"/>
      <c r="F12" s="80"/>
      <c r="G12" s="80"/>
      <c r="H12" s="80"/>
      <c r="I12" s="80"/>
      <c r="J12" s="80"/>
      <c r="K12" s="80"/>
      <c r="L12" s="80"/>
      <c r="M12" s="80"/>
      <c r="N12" s="80"/>
    </row>
    <row r="13" spans="1:14" x14ac:dyDescent="0.2">
      <c r="C13" s="80"/>
      <c r="D13" s="80"/>
      <c r="E13" s="80"/>
      <c r="F13" s="80"/>
      <c r="G13" s="80"/>
      <c r="H13" s="80"/>
      <c r="I13" s="80"/>
      <c r="J13" s="80"/>
      <c r="K13" s="80"/>
      <c r="L13" s="80"/>
      <c r="M13" s="80"/>
      <c r="N13" s="80"/>
    </row>
    <row r="14" spans="1:14" x14ac:dyDescent="0.2">
      <c r="C14" s="80"/>
      <c r="D14" s="80"/>
      <c r="E14" s="80"/>
      <c r="F14" s="80"/>
      <c r="G14" s="80"/>
      <c r="H14" s="80"/>
      <c r="I14" s="80"/>
      <c r="J14" s="80"/>
      <c r="K14" s="80"/>
      <c r="L14" s="80"/>
      <c r="M14" s="80"/>
      <c r="N14" s="80"/>
    </row>
    <row r="15" spans="1:14" ht="13.5" thickBot="1" x14ac:dyDescent="0.25">
      <c r="H15" s="17"/>
    </row>
    <row r="16" spans="1:14" ht="26.25" thickBot="1" x14ac:dyDescent="0.25">
      <c r="B16" s="69" t="s">
        <v>14</v>
      </c>
      <c r="C16" s="70" t="s">
        <v>5</v>
      </c>
      <c r="D16" s="70" t="s">
        <v>6</v>
      </c>
      <c r="E16" s="70" t="s">
        <v>7</v>
      </c>
      <c r="F16" s="70" t="s">
        <v>8</v>
      </c>
      <c r="G16" s="70" t="s">
        <v>17</v>
      </c>
      <c r="H16" s="71" t="s">
        <v>18</v>
      </c>
    </row>
    <row r="17" spans="1:8" ht="13.5" thickBot="1" x14ac:dyDescent="0.25">
      <c r="A17" s="66" t="s">
        <v>36</v>
      </c>
      <c r="B17" s="73">
        <v>0</v>
      </c>
      <c r="C17" s="74">
        <v>0.3</v>
      </c>
      <c r="D17" s="74">
        <v>0.5</v>
      </c>
      <c r="E17" s="74">
        <v>2</v>
      </c>
      <c r="F17" s="74">
        <v>4</v>
      </c>
      <c r="G17" s="74">
        <v>6</v>
      </c>
      <c r="H17" s="75">
        <v>8</v>
      </c>
    </row>
    <row r="18" spans="1:8" x14ac:dyDescent="0.2">
      <c r="A18" s="62" t="s">
        <v>37</v>
      </c>
      <c r="B18" s="72">
        <v>0</v>
      </c>
      <c r="C18" s="72">
        <v>0.28999999999999998</v>
      </c>
      <c r="D18" s="72">
        <v>0.49</v>
      </c>
      <c r="E18" s="72">
        <v>2.04</v>
      </c>
      <c r="F18" s="72">
        <v>3.98</v>
      </c>
      <c r="G18" s="72">
        <v>6.02</v>
      </c>
      <c r="H18" s="72">
        <v>8.19</v>
      </c>
    </row>
    <row r="19" spans="1:8" x14ac:dyDescent="0.2">
      <c r="A19" s="63"/>
      <c r="B19" s="68">
        <v>-1</v>
      </c>
      <c r="C19" s="68"/>
      <c r="D19" s="68"/>
      <c r="E19" s="68"/>
      <c r="F19" s="68"/>
      <c r="G19" s="68"/>
      <c r="H19" s="68"/>
    </row>
    <row r="20" spans="1:8" x14ac:dyDescent="0.2">
      <c r="A20" s="63"/>
      <c r="B20" s="68">
        <v>0</v>
      </c>
      <c r="C20" s="68"/>
      <c r="D20" s="68"/>
      <c r="E20" s="68"/>
      <c r="F20" s="68"/>
      <c r="G20" s="68"/>
      <c r="H20" s="68"/>
    </row>
    <row r="21" spans="1:8" x14ac:dyDescent="0.2">
      <c r="A21" s="63"/>
      <c r="B21" s="68">
        <v>0</v>
      </c>
      <c r="C21" s="68"/>
      <c r="D21" s="68"/>
      <c r="E21" s="68"/>
      <c r="F21" s="68"/>
      <c r="G21" s="68"/>
      <c r="H21" s="68"/>
    </row>
    <row r="22" spans="1:8" x14ac:dyDescent="0.2">
      <c r="A22" s="63"/>
      <c r="B22" s="68">
        <v>0.5</v>
      </c>
      <c r="C22" s="68"/>
      <c r="D22" s="68"/>
      <c r="E22" s="68"/>
      <c r="F22" s="68"/>
      <c r="G22" s="68"/>
      <c r="H22" s="68"/>
    </row>
    <row r="23" spans="1:8" x14ac:dyDescent="0.2">
      <c r="A23" s="63"/>
      <c r="B23" s="68">
        <v>0.2</v>
      </c>
      <c r="C23" s="68"/>
      <c r="D23" s="68"/>
      <c r="E23" s="68"/>
      <c r="F23" s="68"/>
      <c r="G23" s="68"/>
      <c r="H23" s="68"/>
    </row>
    <row r="24" spans="1:8" ht="13.5" thickBot="1" x14ac:dyDescent="0.25">
      <c r="A24" s="64"/>
      <c r="B24" s="76">
        <v>0</v>
      </c>
      <c r="C24" s="76"/>
      <c r="D24" s="76"/>
      <c r="E24" s="76"/>
      <c r="F24" s="76"/>
      <c r="G24" s="76"/>
      <c r="H24" s="76"/>
    </row>
    <row r="25" spans="1:8" ht="13.5" thickBot="1" x14ac:dyDescent="0.25">
      <c r="A25" s="67" t="s">
        <v>4</v>
      </c>
      <c r="B25" s="13">
        <f t="shared" ref="B25:H25" si="0">AVERAGE(B18:B24)</f>
        <v>-4.2857142857142858E-2</v>
      </c>
      <c r="C25" s="14">
        <f t="shared" si="0"/>
        <v>0.28999999999999998</v>
      </c>
      <c r="D25" s="14">
        <f t="shared" si="0"/>
        <v>0.49</v>
      </c>
      <c r="E25" s="14">
        <f t="shared" si="0"/>
        <v>2.04</v>
      </c>
      <c r="F25" s="14">
        <f t="shared" si="0"/>
        <v>3.98</v>
      </c>
      <c r="G25" s="14">
        <f t="shared" si="0"/>
        <v>6.02</v>
      </c>
      <c r="H25" s="15">
        <f t="shared" si="0"/>
        <v>8.19</v>
      </c>
    </row>
    <row r="26" spans="1:8" ht="13.5" thickBot="1" x14ac:dyDescent="0.25"/>
    <row r="27" spans="1:8" x14ac:dyDescent="0.2">
      <c r="A27" s="12" t="s">
        <v>15</v>
      </c>
      <c r="B27" s="9"/>
      <c r="C27" s="43">
        <f>(D32*C17)+E32</f>
        <v>0.27206179528481456</v>
      </c>
      <c r="D27" s="44">
        <f>(D32*D17)+E32</f>
        <v>0.47594104972491247</v>
      </c>
      <c r="E27" s="44">
        <f>(D32*E17)+E32</f>
        <v>2.0050354580256466</v>
      </c>
      <c r="F27" s="44">
        <f>(D32*F17)+E32</f>
        <v>4.0438280024266255</v>
      </c>
      <c r="G27" s="57">
        <f>(D32*G17)+E32</f>
        <v>6.0826205468276049</v>
      </c>
      <c r="H27" s="45">
        <f>(D32*H17)+E32</f>
        <v>8.1214130912285825</v>
      </c>
    </row>
    <row r="28" spans="1:8" x14ac:dyDescent="0.2">
      <c r="A28" s="11" t="s">
        <v>13</v>
      </c>
      <c r="B28" s="10"/>
      <c r="C28" s="47">
        <f>ABS(C25-C27)</f>
        <v>1.7938204715185424E-2</v>
      </c>
      <c r="D28" s="48">
        <f>ABS(D25-D27)</f>
        <v>1.4058950275087523E-2</v>
      </c>
      <c r="E28" s="48">
        <f>ABS(E25-E27)</f>
        <v>3.4964541974353391E-2</v>
      </c>
      <c r="F28" s="48">
        <f>ABS(F25-F27)</f>
        <v>6.3828002426625563E-2</v>
      </c>
      <c r="G28" s="58">
        <f>ABS(G25-G27)</f>
        <v>6.2620546827605317E-2</v>
      </c>
      <c r="H28" s="49">
        <f t="shared" ref="H28" si="1">ABS(H25-H27)</f>
        <v>6.8586908771417043E-2</v>
      </c>
    </row>
    <row r="29" spans="1:8" ht="13.5" thickBot="1" x14ac:dyDescent="0.25">
      <c r="A29" s="8" t="s">
        <v>16</v>
      </c>
      <c r="C29" s="50">
        <f>(C25-C27)/C27</f>
        <v>6.5934302522727875E-2</v>
      </c>
      <c r="D29" s="51">
        <f t="shared" ref="D29:H29" si="2">(D25-D27)/D27</f>
        <v>2.9539268115690815E-2</v>
      </c>
      <c r="E29" s="51">
        <f t="shared" si="2"/>
        <v>1.7438365907395417E-2</v>
      </c>
      <c r="F29" s="51">
        <f t="shared" si="2"/>
        <v>-1.5784054709627505E-2</v>
      </c>
      <c r="G29" s="59">
        <f t="shared" si="2"/>
        <v>-1.0294994788104136E-2</v>
      </c>
      <c r="H29" s="52">
        <f t="shared" si="2"/>
        <v>8.4451939583633992E-3</v>
      </c>
    </row>
    <row r="30" spans="1:8" ht="13.5" thickBot="1" x14ac:dyDescent="0.25"/>
    <row r="31" spans="1:8" ht="17.25" x14ac:dyDescent="0.3">
      <c r="C31" s="23" t="s">
        <v>0</v>
      </c>
      <c r="D31" s="24" t="s">
        <v>1</v>
      </c>
      <c r="E31" s="24" t="s">
        <v>2</v>
      </c>
      <c r="F31" s="25" t="s">
        <v>3</v>
      </c>
    </row>
    <row r="32" spans="1:8" ht="13.5" thickBot="1" x14ac:dyDescent="0.25">
      <c r="C32" s="53">
        <f>CORREL(B25:H25,B17:H17)</f>
        <v>0.99988063135198801</v>
      </c>
      <c r="D32" s="54">
        <f>SLOPE(B25:H25,B17:H17)</f>
        <v>1.0193962722004895</v>
      </c>
      <c r="E32" s="55">
        <f>INTERCEPT(B25:H25, B17:H17)</f>
        <v>-3.3757086375332257E-2</v>
      </c>
      <c r="F32" s="56">
        <f>LINEST(B25:H25,B17:H17,0,FALSE)</f>
        <v>1.0135615755359813</v>
      </c>
    </row>
    <row r="37" spans="2:3" x14ac:dyDescent="0.2">
      <c r="B37" s="4" t="s">
        <v>9</v>
      </c>
      <c r="C37" s="4" t="s">
        <v>10</v>
      </c>
    </row>
    <row r="38" spans="2:3" x14ac:dyDescent="0.2">
      <c r="B38" s="2">
        <f>B17</f>
        <v>0</v>
      </c>
      <c r="C38" s="5">
        <f>B25</f>
        <v>-4.2857142857142858E-2</v>
      </c>
    </row>
    <row r="39" spans="2:3" x14ac:dyDescent="0.2">
      <c r="B39" s="2">
        <f>+C17</f>
        <v>0.3</v>
      </c>
      <c r="C39" s="5">
        <f>C25</f>
        <v>0.28999999999999998</v>
      </c>
    </row>
    <row r="40" spans="2:3" x14ac:dyDescent="0.2">
      <c r="B40" s="4">
        <f>D17</f>
        <v>0.5</v>
      </c>
      <c r="C40" s="5">
        <f>D25</f>
        <v>0.49</v>
      </c>
    </row>
    <row r="41" spans="2:3" x14ac:dyDescent="0.2">
      <c r="B41" s="2">
        <f>E17</f>
        <v>2</v>
      </c>
      <c r="C41" s="5">
        <f>E25</f>
        <v>2.04</v>
      </c>
    </row>
    <row r="42" spans="2:3" x14ac:dyDescent="0.2">
      <c r="B42" s="2">
        <f>F17</f>
        <v>4</v>
      </c>
      <c r="C42" s="5">
        <f>F25</f>
        <v>3.98</v>
      </c>
    </row>
    <row r="43" spans="2:3" x14ac:dyDescent="0.2">
      <c r="B43" s="2">
        <f>G17</f>
        <v>6</v>
      </c>
      <c r="C43" s="5">
        <f>G25</f>
        <v>6.02</v>
      </c>
    </row>
    <row r="44" spans="2:3" x14ac:dyDescent="0.2">
      <c r="B44" s="4">
        <f>H17</f>
        <v>8</v>
      </c>
      <c r="C44" s="5">
        <f>H25</f>
        <v>8.19</v>
      </c>
    </row>
  </sheetData>
  <sheetProtection algorithmName="SHA-512" hashValue="JCQyjbF77+I4BdnCXUyOKfY5f3ZDfyv+z5VMnbwdrxMXn6rCbblsvQKyLrueJmHN9l/+7bx6KmnSQj6vJb2HAQ==" saltValue="0DFQvgzVE7vxfn3I5uxvRg==" spinCount="100000" sheet="1" selectLockedCells="1"/>
  <mergeCells count="1">
    <mergeCell ref="C2:N14"/>
  </mergeCells>
  <conditionalFormatting sqref="H29">
    <cfRule type="cellIs" dxfId="12" priority="1" operator="lessThan">
      <formula>-$B$4</formula>
    </cfRule>
    <cfRule type="cellIs" dxfId="11" priority="2" operator="greaterThan">
      <formula>$B$4</formula>
    </cfRule>
  </conditionalFormatting>
  <conditionalFormatting sqref="B28:G28 C29:D29">
    <cfRule type="cellIs" dxfId="10" priority="13" stopIfTrue="1" operator="greaterThan">
      <formula>$B$6</formula>
    </cfRule>
  </conditionalFormatting>
  <conditionalFormatting sqref="H15">
    <cfRule type="cellIs" dxfId="9" priority="12" operator="lessThan">
      <formula>-$H$15</formula>
    </cfRule>
  </conditionalFormatting>
  <conditionalFormatting sqref="C29:G29">
    <cfRule type="cellIs" dxfId="8" priority="10" operator="lessThan">
      <formula>-$B$4</formula>
    </cfRule>
    <cfRule type="cellIs" dxfId="7" priority="11" operator="greaterThan">
      <formula>$B$4</formula>
    </cfRule>
  </conditionalFormatting>
  <conditionalFormatting sqref="D29">
    <cfRule type="cellIs" dxfId="6" priority="6" operator="lessThan">
      <formula>-$B$4</formula>
    </cfRule>
    <cfRule type="cellIs" dxfId="5" priority="7" operator="greaterThan">
      <formula>$B$4</formula>
    </cfRule>
    <cfRule type="cellIs" dxfId="4" priority="8" operator="lessThan">
      <formula>-$B$4</formula>
    </cfRule>
    <cfRule type="cellIs" dxfId="3" priority="9" operator="greaterThan">
      <formula>"$B$4"</formula>
    </cfRule>
  </conditionalFormatting>
  <conditionalFormatting sqref="D32">
    <cfRule type="cellIs" dxfId="2" priority="4" operator="lessThan">
      <formula>0.95</formula>
    </cfRule>
    <cfRule type="cellIs" dxfId="1" priority="5" operator="greaterThan">
      <formula>1.05</formula>
    </cfRule>
  </conditionalFormatting>
  <conditionalFormatting sqref="H28">
    <cfRule type="cellIs" dxfId="0" priority="3" stopIfTrue="1" operator="greaterThan">
      <formula>$B$6</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Cal 4 Upscale</vt:lpstr>
      <vt:lpstr>Cal 5 Upscale</vt:lpstr>
      <vt:lpstr>Cal 6 Upscale</vt:lpstr>
      <vt:lpstr>CO 4 Upscale</vt:lpstr>
      <vt:lpstr>CO 5 Upscale</vt:lpstr>
      <vt:lpstr>CO 6 Upscale</vt:lpstr>
    </vt:vector>
  </TitlesOfParts>
  <Company>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ctsuser</dc:creator>
  <cp:lastModifiedBy>Cavender, Kevin</cp:lastModifiedBy>
  <cp:lastPrinted>2012-07-27T15:11:22Z</cp:lastPrinted>
  <dcterms:created xsi:type="dcterms:W3CDTF">2010-02-10T18:52:11Z</dcterms:created>
  <dcterms:modified xsi:type="dcterms:W3CDTF">2020-10-06T14:56:56Z</dcterms:modified>
</cp:coreProperties>
</file>