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https://usepa-my.sharepoint.com/personal/matichuk_rebecca_epa_gov/Documents/Desktop/ND_TAT_Model_Files_May2024/"/>
    </mc:Choice>
  </mc:AlternateContent>
  <xr:revisionPtr revIDLastSave="10" documentId="8_{38194273-8B09-445A-A638-B2EFF521C89F}" xr6:coauthVersionLast="47" xr6:coauthVersionMax="47" xr10:uidLastSave="{0CF6E5CC-E7D4-4A14-985D-1482320386A5}"/>
  <bookViews>
    <workbookView xWindow="-110" yWindow="-110" windowWidth="19420" windowHeight="10300" firstSheet="1" activeTab="1" xr2:uid="{8042F025-BA01-4E65-A9B1-FE9CF656B52A}"/>
  </bookViews>
  <sheets>
    <sheet name="Thermal Oxidizer" sheetId="1" state="hidden" r:id="rId1"/>
    <sheet name="AERSCREEN_Results" sheetId="23" r:id="rId2"/>
    <sheet name="CHPs" sheetId="15" r:id="rId3"/>
    <sheet name="Dutch 420Hp" sheetId="16" r:id="rId4"/>
    <sheet name="Dutch 300Hp" sheetId="22" r:id="rId5"/>
    <sheet name="Generators" sheetId="20" r:id="rId6"/>
    <sheet name="Fugitive Emissions" sheetId="12" state="hidden" r:id="rId7"/>
    <sheet name="Summary (2)" sheetId="18" state="hidden" r:id="rId8"/>
    <sheet name="Heater-Pre-project" sheetId="13" state="hidden" r:id="rId9"/>
    <sheet name="Sheet1" sheetId="5" state="hidden" r:id="rId10"/>
  </sheets>
  <definedNames>
    <definedName name="\A" localSheetId="2">#REF!</definedName>
    <definedName name="\A" localSheetId="4">#REF!</definedName>
    <definedName name="\A" localSheetId="3">#REF!</definedName>
    <definedName name="\A" localSheetId="5">#REF!</definedName>
    <definedName name="\A">#REF!</definedName>
    <definedName name="\B" localSheetId="2">#REF!</definedName>
    <definedName name="\B" localSheetId="4">#REF!</definedName>
    <definedName name="\B" localSheetId="3">#REF!</definedName>
    <definedName name="\B" localSheetId="5">#REF!</definedName>
    <definedName name="\B">#REF!</definedName>
    <definedName name="\C" localSheetId="2">#REF!</definedName>
    <definedName name="\C" localSheetId="4">#REF!</definedName>
    <definedName name="\C" localSheetId="3">#REF!</definedName>
    <definedName name="\C" localSheetId="5">#REF!</definedName>
    <definedName name="\C">#REF!</definedName>
    <definedName name="\g" localSheetId="2">#REF!</definedName>
    <definedName name="\g" localSheetId="4">#REF!</definedName>
    <definedName name="\g" localSheetId="3">#REF!</definedName>
    <definedName name="\g" localSheetId="5">#REF!</definedName>
    <definedName name="\g">#REF!</definedName>
    <definedName name="\I" localSheetId="2">#REF!</definedName>
    <definedName name="\I" localSheetId="4">#REF!</definedName>
    <definedName name="\I" localSheetId="3">#REF!</definedName>
    <definedName name="\I" localSheetId="5">#REF!</definedName>
    <definedName name="\I">#REF!</definedName>
    <definedName name="\L" localSheetId="2">#REF!</definedName>
    <definedName name="\L" localSheetId="4">#REF!</definedName>
    <definedName name="\L" localSheetId="3">#REF!</definedName>
    <definedName name="\L" localSheetId="5">#REF!</definedName>
    <definedName name="\L">#REF!</definedName>
    <definedName name="\M" localSheetId="2">#REF!</definedName>
    <definedName name="\M" localSheetId="4">#REF!</definedName>
    <definedName name="\M" localSheetId="3">#REF!</definedName>
    <definedName name="\M" localSheetId="5">#REF!</definedName>
    <definedName name="\M">#REF!</definedName>
    <definedName name="\P" localSheetId="2">#REF!</definedName>
    <definedName name="\P" localSheetId="4">#REF!</definedName>
    <definedName name="\P" localSheetId="3">#REF!</definedName>
    <definedName name="\P" localSheetId="5">#REF!</definedName>
    <definedName name="\P">#REF!</definedName>
    <definedName name="\r" localSheetId="2">#REF!</definedName>
    <definedName name="\r" localSheetId="4">#REF!</definedName>
    <definedName name="\r" localSheetId="3">#REF!</definedName>
    <definedName name="\r" localSheetId="5">#REF!</definedName>
    <definedName name="\r">#REF!</definedName>
    <definedName name="\Z" localSheetId="2">#REF!</definedName>
    <definedName name="\Z" localSheetId="4">#REF!</definedName>
    <definedName name="\Z" localSheetId="3">#REF!</definedName>
    <definedName name="\Z" localSheetId="5">#REF!</definedName>
    <definedName name="\Z">#REF!</definedName>
    <definedName name="_" localSheetId="2">#REF!</definedName>
    <definedName name="_" localSheetId="4">#REF!</definedName>
    <definedName name="_" localSheetId="3">#REF!</definedName>
    <definedName name="_" localSheetId="5">#REF!</definedName>
    <definedName name="_">#REF!</definedName>
    <definedName name="_____________PG10" localSheetId="2">#REF!</definedName>
    <definedName name="_____________PG10" localSheetId="4">#REF!</definedName>
    <definedName name="_____________PG10" localSheetId="3">#REF!</definedName>
    <definedName name="_____________PG10" localSheetId="5">#REF!</definedName>
    <definedName name="_____________PG10">#REF!</definedName>
    <definedName name="_____________PG2" localSheetId="2">#REF!</definedName>
    <definedName name="_____________PG2" localSheetId="4">#REF!</definedName>
    <definedName name="_____________PG2" localSheetId="3">#REF!</definedName>
    <definedName name="_____________PG2" localSheetId="5">#REF!</definedName>
    <definedName name="_____________PG2">#REF!</definedName>
    <definedName name="_____________PG5" localSheetId="2">#REF!</definedName>
    <definedName name="_____________PG5" localSheetId="4">#REF!</definedName>
    <definedName name="_____________PG5" localSheetId="3">#REF!</definedName>
    <definedName name="_____________PG5" localSheetId="5">#REF!</definedName>
    <definedName name="_____________PG5">#REF!</definedName>
    <definedName name="_____________PG8" localSheetId="2">#REF!</definedName>
    <definedName name="_____________PG8" localSheetId="4">#REF!</definedName>
    <definedName name="_____________PG8" localSheetId="3">#REF!</definedName>
    <definedName name="_____________PG8" localSheetId="5">#REF!</definedName>
    <definedName name="_____________PG8">#REF!</definedName>
    <definedName name="_____________PG9" localSheetId="2">#REF!</definedName>
    <definedName name="_____________PG9" localSheetId="4">#REF!</definedName>
    <definedName name="_____________PG9" localSheetId="3">#REF!</definedName>
    <definedName name="_____________PG9" localSheetId="5">#REF!</definedName>
    <definedName name="_____________PG9">#REF!</definedName>
    <definedName name="________NC15" localSheetId="2">#REF!</definedName>
    <definedName name="________NC15" localSheetId="4">#REF!</definedName>
    <definedName name="________NC15" localSheetId="3">#REF!</definedName>
    <definedName name="________NC15" localSheetId="5">#REF!</definedName>
    <definedName name="________NC15">#REF!</definedName>
    <definedName name="________NC17" localSheetId="2">#REF!</definedName>
    <definedName name="________NC17" localSheetId="4">#REF!</definedName>
    <definedName name="________NC17" localSheetId="3">#REF!</definedName>
    <definedName name="________NC17" localSheetId="5">#REF!</definedName>
    <definedName name="________NC17">#REF!</definedName>
    <definedName name="________NC18" localSheetId="2">#REF!</definedName>
    <definedName name="________NC18" localSheetId="4">#REF!</definedName>
    <definedName name="________NC18" localSheetId="3">#REF!</definedName>
    <definedName name="________NC18" localSheetId="5">#REF!</definedName>
    <definedName name="________NC18">#REF!</definedName>
    <definedName name="________NC19" localSheetId="2">#REF!</definedName>
    <definedName name="________NC19" localSheetId="4">#REF!</definedName>
    <definedName name="________NC19" localSheetId="3">#REF!</definedName>
    <definedName name="________NC19" localSheetId="5">#REF!</definedName>
    <definedName name="________NC19">#REF!</definedName>
    <definedName name="________NC25" localSheetId="2">#REF!</definedName>
    <definedName name="________NC25" localSheetId="4">#REF!</definedName>
    <definedName name="________NC25" localSheetId="3">#REF!</definedName>
    <definedName name="________NC25" localSheetId="5">#REF!</definedName>
    <definedName name="________NC25">#REF!</definedName>
    <definedName name="________NC27" localSheetId="2">#REF!</definedName>
    <definedName name="________NC27" localSheetId="4">#REF!</definedName>
    <definedName name="________NC27" localSheetId="3">#REF!</definedName>
    <definedName name="________NC27" localSheetId="5">#REF!</definedName>
    <definedName name="________NC27">#REF!</definedName>
    <definedName name="________NC9" localSheetId="2">#REF!</definedName>
    <definedName name="________NC9" localSheetId="4">#REF!</definedName>
    <definedName name="________NC9" localSheetId="3">#REF!</definedName>
    <definedName name="________NC9" localSheetId="5">#REF!</definedName>
    <definedName name="________NC9">#REF!</definedName>
    <definedName name="_______key2" localSheetId="2" hidden="1">#REF!</definedName>
    <definedName name="_______key2" localSheetId="4" hidden="1">#REF!</definedName>
    <definedName name="_______key2" localSheetId="3" hidden="1">#REF!</definedName>
    <definedName name="_______key2" localSheetId="5" hidden="1">#REF!</definedName>
    <definedName name="_______key2" localSheetId="8" hidden="1">#REF!</definedName>
    <definedName name="_______key2" hidden="1">#REF!</definedName>
    <definedName name="______key2" localSheetId="2" hidden="1">#REF!</definedName>
    <definedName name="______key2" localSheetId="4" hidden="1">#REF!</definedName>
    <definedName name="______key2" localSheetId="3" hidden="1">#REF!</definedName>
    <definedName name="______key2" localSheetId="5" hidden="1">#REF!</definedName>
    <definedName name="______key2" localSheetId="8" hidden="1">#REF!</definedName>
    <definedName name="______key2" hidden="1">#REF!</definedName>
    <definedName name="______NC15" localSheetId="2">#REF!</definedName>
    <definedName name="______NC15" localSheetId="4">#REF!</definedName>
    <definedName name="______NC15" localSheetId="3">#REF!</definedName>
    <definedName name="______NC15" localSheetId="5">#REF!</definedName>
    <definedName name="______NC15">#REF!</definedName>
    <definedName name="______NC17" localSheetId="2">#REF!</definedName>
    <definedName name="______NC17" localSheetId="4">#REF!</definedName>
    <definedName name="______NC17" localSheetId="3">#REF!</definedName>
    <definedName name="______NC17" localSheetId="5">#REF!</definedName>
    <definedName name="______NC17">#REF!</definedName>
    <definedName name="______NC18" localSheetId="2">#REF!</definedName>
    <definedName name="______NC18" localSheetId="4">#REF!</definedName>
    <definedName name="______NC18" localSheetId="3">#REF!</definedName>
    <definedName name="______NC18" localSheetId="5">#REF!</definedName>
    <definedName name="______NC18">#REF!</definedName>
    <definedName name="______NC19" localSheetId="2">#REF!</definedName>
    <definedName name="______NC19" localSheetId="4">#REF!</definedName>
    <definedName name="______NC19" localSheetId="3">#REF!</definedName>
    <definedName name="______NC19" localSheetId="5">#REF!</definedName>
    <definedName name="______NC19">#REF!</definedName>
    <definedName name="______NC25" localSheetId="2">#REF!</definedName>
    <definedName name="______NC25" localSheetId="4">#REF!</definedName>
    <definedName name="______NC25" localSheetId="3">#REF!</definedName>
    <definedName name="______NC25" localSheetId="5">#REF!</definedName>
    <definedName name="______NC25">#REF!</definedName>
    <definedName name="______NC27" localSheetId="2">#REF!</definedName>
    <definedName name="______NC27" localSheetId="4">#REF!</definedName>
    <definedName name="______NC27" localSheetId="3">#REF!</definedName>
    <definedName name="______NC27" localSheetId="5">#REF!</definedName>
    <definedName name="______NC27">#REF!</definedName>
    <definedName name="______NC9" localSheetId="2">#REF!</definedName>
    <definedName name="______NC9" localSheetId="4">#REF!</definedName>
    <definedName name="______NC9" localSheetId="3">#REF!</definedName>
    <definedName name="______NC9" localSheetId="5">#REF!</definedName>
    <definedName name="______NC9">#REF!</definedName>
    <definedName name="_____key2" localSheetId="2" hidden="1">#REF!</definedName>
    <definedName name="_____key2" localSheetId="4" hidden="1">#REF!</definedName>
    <definedName name="_____key2" localSheetId="3" hidden="1">#REF!</definedName>
    <definedName name="_____key2" localSheetId="5" hidden="1">#REF!</definedName>
    <definedName name="_____key2" localSheetId="8" hidden="1">#REF!</definedName>
    <definedName name="_____key2" hidden="1">#REF!</definedName>
    <definedName name="____1234">#REF!</definedName>
    <definedName name="____12355" localSheetId="2">#REF!</definedName>
    <definedName name="____12355" localSheetId="4">#REF!</definedName>
    <definedName name="____12355" localSheetId="3">#REF!</definedName>
    <definedName name="____12355" localSheetId="5">#REF!</definedName>
    <definedName name="____12355">#REF!</definedName>
    <definedName name="____13032" localSheetId="2">#REF!</definedName>
    <definedName name="____13032" localSheetId="4">#REF!</definedName>
    <definedName name="____13032" localSheetId="3">#REF!</definedName>
    <definedName name="____13032" localSheetId="5">#REF!</definedName>
    <definedName name="____13032">#REF!</definedName>
    <definedName name="____5555" localSheetId="2">#REF!</definedName>
    <definedName name="____5555" localSheetId="4">#REF!</definedName>
    <definedName name="____5555" localSheetId="3">#REF!</definedName>
    <definedName name="____5555" localSheetId="5">#REF!</definedName>
    <definedName name="____5555">#REF!</definedName>
    <definedName name="____key2" localSheetId="2" hidden="1">#REF!</definedName>
    <definedName name="____key2" localSheetId="4" hidden="1">#REF!</definedName>
    <definedName name="____key2" localSheetId="3" hidden="1">#REF!</definedName>
    <definedName name="____key2" localSheetId="5" hidden="1">#REF!</definedName>
    <definedName name="____key2" localSheetId="8" hidden="1">#REF!</definedName>
    <definedName name="____key2" hidden="1">#REF!</definedName>
    <definedName name="___1234">#REF!</definedName>
    <definedName name="___12355" localSheetId="2">#REF!</definedName>
    <definedName name="___12355" localSheetId="4">#REF!</definedName>
    <definedName name="___12355" localSheetId="3">#REF!</definedName>
    <definedName name="___12355" localSheetId="5">#REF!</definedName>
    <definedName name="___12355">#REF!</definedName>
    <definedName name="___13032" localSheetId="2">#REF!</definedName>
    <definedName name="___13032" localSheetId="4">#REF!</definedName>
    <definedName name="___13032" localSheetId="3">#REF!</definedName>
    <definedName name="___13032" localSheetId="5">#REF!</definedName>
    <definedName name="___13032">#REF!</definedName>
    <definedName name="___5555" localSheetId="2">#REF!</definedName>
    <definedName name="___5555" localSheetId="4">#REF!</definedName>
    <definedName name="___5555" localSheetId="3">#REF!</definedName>
    <definedName name="___5555" localSheetId="5">#REF!</definedName>
    <definedName name="___5555">#REF!</definedName>
    <definedName name="___key2" localSheetId="2" hidden="1">#REF!</definedName>
    <definedName name="___key2" localSheetId="4" hidden="1">#REF!</definedName>
    <definedName name="___key2" localSheetId="3" hidden="1">#REF!</definedName>
    <definedName name="___key2" localSheetId="5" hidden="1">#REF!</definedName>
    <definedName name="___key2" localSheetId="8" hidden="1">#REF!</definedName>
    <definedName name="___key2" hidden="1">#REF!</definedName>
    <definedName name="___NC15" localSheetId="2">#REF!</definedName>
    <definedName name="___NC15" localSheetId="4">#REF!</definedName>
    <definedName name="___NC15" localSheetId="3">#REF!</definedName>
    <definedName name="___NC15" localSheetId="5">#REF!</definedName>
    <definedName name="___NC15">#REF!</definedName>
    <definedName name="___NC17" localSheetId="2">#REF!</definedName>
    <definedName name="___NC17" localSheetId="4">#REF!</definedName>
    <definedName name="___NC17" localSheetId="3">#REF!</definedName>
    <definedName name="___NC17" localSheetId="5">#REF!</definedName>
    <definedName name="___NC17">#REF!</definedName>
    <definedName name="___NC18" localSheetId="2">#REF!</definedName>
    <definedName name="___NC18" localSheetId="4">#REF!</definedName>
    <definedName name="___NC18" localSheetId="3">#REF!</definedName>
    <definedName name="___NC18" localSheetId="5">#REF!</definedName>
    <definedName name="___NC18">#REF!</definedName>
    <definedName name="___NC19" localSheetId="2">#REF!</definedName>
    <definedName name="___NC19" localSheetId="4">#REF!</definedName>
    <definedName name="___NC19" localSheetId="3">#REF!</definedName>
    <definedName name="___NC19" localSheetId="5">#REF!</definedName>
    <definedName name="___NC19">#REF!</definedName>
    <definedName name="___NC25" localSheetId="2">#REF!</definedName>
    <definedName name="___NC25" localSheetId="4">#REF!</definedName>
    <definedName name="___NC25" localSheetId="3">#REF!</definedName>
    <definedName name="___NC25" localSheetId="5">#REF!</definedName>
    <definedName name="___NC25">#REF!</definedName>
    <definedName name="___NC27" localSheetId="2">#REF!</definedName>
    <definedName name="___NC27" localSheetId="4">#REF!</definedName>
    <definedName name="___NC27" localSheetId="3">#REF!</definedName>
    <definedName name="___NC27" localSheetId="5">#REF!</definedName>
    <definedName name="___NC27">#REF!</definedName>
    <definedName name="___NC9" localSheetId="2">#REF!</definedName>
    <definedName name="___NC9" localSheetId="4">#REF!</definedName>
    <definedName name="___NC9" localSheetId="3">#REF!</definedName>
    <definedName name="___NC9" localSheetId="5">#REF!</definedName>
    <definedName name="___NC9">#REF!</definedName>
    <definedName name="__1234">#REF!</definedName>
    <definedName name="__12355" localSheetId="2">#REF!</definedName>
    <definedName name="__12355" localSheetId="4">#REF!</definedName>
    <definedName name="__12355" localSheetId="3">#REF!</definedName>
    <definedName name="__12355" localSheetId="5">#REF!</definedName>
    <definedName name="__12355">#REF!</definedName>
    <definedName name="__13032" localSheetId="2">#REF!</definedName>
    <definedName name="__13032" localSheetId="4">#REF!</definedName>
    <definedName name="__13032" localSheetId="3">#REF!</definedName>
    <definedName name="__13032" localSheetId="5">#REF!</definedName>
    <definedName name="__13032">#REF!</definedName>
    <definedName name="__5555" localSheetId="2">#REF!</definedName>
    <definedName name="__5555" localSheetId="4">#REF!</definedName>
    <definedName name="__5555" localSheetId="3">#REF!</definedName>
    <definedName name="__5555" localSheetId="5">#REF!</definedName>
    <definedName name="__5555">#REF!</definedName>
    <definedName name="__api2" localSheetId="2">#REF!</definedName>
    <definedName name="__api2" localSheetId="4">#REF!</definedName>
    <definedName name="__api2" localSheetId="3">#REF!</definedName>
    <definedName name="__api2" localSheetId="5">#REF!</definedName>
    <definedName name="__api2">#REF!</definedName>
    <definedName name="__key2" localSheetId="2" hidden="1">#REF!</definedName>
    <definedName name="__key2" localSheetId="4" hidden="1">#REF!</definedName>
    <definedName name="__key2" localSheetId="3" hidden="1">#REF!</definedName>
    <definedName name="__key2" localSheetId="5" hidden="1">#REF!</definedName>
    <definedName name="__key2" hidden="1">#REF!</definedName>
    <definedName name="__PI2" localSheetId="2">#REF!</definedName>
    <definedName name="__PI2" localSheetId="4">#REF!</definedName>
    <definedName name="__PI2" localSheetId="3">#REF!</definedName>
    <definedName name="__PI2" localSheetId="5">#REF!</definedName>
    <definedName name="__PI2">#REF!</definedName>
    <definedName name="_12_Annual" localSheetId="2">#REF!</definedName>
    <definedName name="_12_Annual" localSheetId="4">#REF!</definedName>
    <definedName name="_12_Annual" localSheetId="3">#REF!</definedName>
    <definedName name="_12_Annual" localSheetId="5">#REF!</definedName>
    <definedName name="_12_Annual">#REF!</definedName>
    <definedName name="_12_July" localSheetId="2">#REF!</definedName>
    <definedName name="_12_July" localSheetId="4">#REF!</definedName>
    <definedName name="_12_July" localSheetId="3">#REF!</definedName>
    <definedName name="_12_July" localSheetId="5">#REF!</definedName>
    <definedName name="_12_July">#REF!</definedName>
    <definedName name="_1234" localSheetId="2">#REF!</definedName>
    <definedName name="_1234" localSheetId="4">#REF!</definedName>
    <definedName name="_1234" localSheetId="3">#REF!</definedName>
    <definedName name="_1234" localSheetId="5">#REF!</definedName>
    <definedName name="_1234">#REF!</definedName>
    <definedName name="_12355" localSheetId="2">#REF!</definedName>
    <definedName name="_12355" localSheetId="4">#REF!</definedName>
    <definedName name="_12355" localSheetId="3">#REF!</definedName>
    <definedName name="_12355" localSheetId="5">#REF!</definedName>
    <definedName name="_12355">#REF!</definedName>
    <definedName name="_13032" localSheetId="2">#REF!</definedName>
    <definedName name="_13032" localSheetId="4">#REF!</definedName>
    <definedName name="_13032" localSheetId="3">#REF!</definedName>
    <definedName name="_13032" localSheetId="5">#REF!</definedName>
    <definedName name="_13032">#REF!</definedName>
    <definedName name="_1TOTAL_ANNUAL_NOX__tpy">#N/A</definedName>
    <definedName name="_2TOTAL_ANNUAL_VOC__tpy">#N/A</definedName>
    <definedName name="_3" localSheetId="2">#REF!</definedName>
    <definedName name="_3" localSheetId="4">#REF!</definedName>
    <definedName name="_3" localSheetId="3">#REF!</definedName>
    <definedName name="_3" localSheetId="5">#REF!</definedName>
    <definedName name="_3">#REF!</definedName>
    <definedName name="_4T12_2" localSheetId="2">#REF!</definedName>
    <definedName name="_4T12_2" localSheetId="4">#REF!</definedName>
    <definedName name="_4T12_2" localSheetId="3">#REF!</definedName>
    <definedName name="_4T12_2" localSheetId="5">#REF!</definedName>
    <definedName name="_4T12_2">#REF!</definedName>
    <definedName name="_5555" localSheetId="2">#REF!</definedName>
    <definedName name="_5555" localSheetId="4">#REF!</definedName>
    <definedName name="_5555" localSheetId="3">#REF!</definedName>
    <definedName name="_5555" localSheetId="5">#REF!</definedName>
    <definedName name="_5555">#REF!</definedName>
    <definedName name="_96_USAGE" localSheetId="2">#REF!</definedName>
    <definedName name="_96_USAGE" localSheetId="4">#REF!</definedName>
    <definedName name="_96_USAGE" localSheetId="3">#REF!</definedName>
    <definedName name="_96_USAGE" localSheetId="5">#REF!</definedName>
    <definedName name="_96_USAGE">#REF!</definedName>
    <definedName name="_api2" localSheetId="2">#REF!</definedName>
    <definedName name="_api2" localSheetId="4">#REF!</definedName>
    <definedName name="_api2" localSheetId="3">#REF!</definedName>
    <definedName name="_api2" localSheetId="5">#REF!</definedName>
    <definedName name="_api2">#REF!</definedName>
    <definedName name="_Fill" localSheetId="2" hidden="1">#REF!</definedName>
    <definedName name="_Fill" localSheetId="4" hidden="1">#REF!</definedName>
    <definedName name="_Fill" localSheetId="3" hidden="1">#REF!</definedName>
    <definedName name="_Fill" localSheetId="5" hidden="1">#REF!</definedName>
    <definedName name="_Fill" localSheetId="8" hidden="1">#REF!</definedName>
    <definedName name="_Fill" hidden="1">#REF!</definedName>
    <definedName name="_Key1" localSheetId="2" hidden="1">#REF!</definedName>
    <definedName name="_Key1" localSheetId="4" hidden="1">#REF!</definedName>
    <definedName name="_Key1" localSheetId="3" hidden="1">#REF!</definedName>
    <definedName name="_Key1" localSheetId="5" hidden="1">#REF!</definedName>
    <definedName name="_Key1" localSheetId="8" hidden="1">#REF!</definedName>
    <definedName name="_Key1" hidden="1">#REF!</definedName>
    <definedName name="_Key2" localSheetId="2" hidden="1">#REF!</definedName>
    <definedName name="_Key2" localSheetId="4" hidden="1">#REF!</definedName>
    <definedName name="_Key2" localSheetId="3" hidden="1">#REF!</definedName>
    <definedName name="_Key2" localSheetId="5" hidden="1">#REF!</definedName>
    <definedName name="_Key2" localSheetId="8" hidden="1">#REF!</definedName>
    <definedName name="_Key2" hidden="1">#REF!</definedName>
    <definedName name="_MW2" localSheetId="2">#REF!</definedName>
    <definedName name="_MW2" localSheetId="4">#REF!</definedName>
    <definedName name="_MW2" localSheetId="3">#REF!</definedName>
    <definedName name="_MW2" localSheetId="5">#REF!</definedName>
    <definedName name="_MW2">#REF!</definedName>
    <definedName name="_Order1" hidden="1">255</definedName>
    <definedName name="_Order2" hidden="1">0</definedName>
    <definedName name="_PI2" localSheetId="2">#REF!</definedName>
    <definedName name="_PI2" localSheetId="4">#REF!</definedName>
    <definedName name="_PI2" localSheetId="3">#REF!</definedName>
    <definedName name="_PI2" localSheetId="5">#REF!</definedName>
    <definedName name="_PI2">#REF!</definedName>
    <definedName name="_Regression_Int" hidden="1">1</definedName>
    <definedName name="_Sort" localSheetId="2" hidden="1">#REF!</definedName>
    <definedName name="_Sort" localSheetId="4" hidden="1">#REF!</definedName>
    <definedName name="_Sort" localSheetId="3" hidden="1">#REF!</definedName>
    <definedName name="_Sort" localSheetId="5" hidden="1">#REF!</definedName>
    <definedName name="_Sort" localSheetId="8" hidden="1">#REF!</definedName>
    <definedName name="_Sort" hidden="1">#REF!</definedName>
    <definedName name="a">#REF!</definedName>
    <definedName name="A16BLA3Ar" localSheetId="2" hidden="1">{#N/A,#N/A,FALSE,"Summary";#N/A,#N/A,FALSE,"Production";#N/A,#N/A,FALSE,"Boiler";#N/A,#N/A,FALSE,"RTO";#N/A,#N/A,FALSE,"Dryers";#N/A,#N/A,FALSE,"Presses";#N/A,#N/A,FALSE,"Kilns";#N/A,#N/A,FALSE,"Cyclones";#N/A,#N/A,FALSE,"Storage Area Fu";#N/A,#N/A,FALSE,"Proc TSP Fug";#N/A,#N/A,FALSE,"Load Fug";#N/A,#N/A,FALSE,"VOC Fug";#N/A,#N/A,FALSE,"Storage Tanks";#N/A,#N/A,FALSE,"Road Fugitives"}</definedName>
    <definedName name="A16BLA3Ar" localSheetId="4" hidden="1">{#N/A,#N/A,FALSE,"Summary";#N/A,#N/A,FALSE,"Production";#N/A,#N/A,FALSE,"Boiler";#N/A,#N/A,FALSE,"RTO";#N/A,#N/A,FALSE,"Dryers";#N/A,#N/A,FALSE,"Presses";#N/A,#N/A,FALSE,"Kilns";#N/A,#N/A,FALSE,"Cyclones";#N/A,#N/A,FALSE,"Storage Area Fu";#N/A,#N/A,FALSE,"Proc TSP Fug";#N/A,#N/A,FALSE,"Load Fug";#N/A,#N/A,FALSE,"VOC Fug";#N/A,#N/A,FALSE,"Storage Tanks";#N/A,#N/A,FALSE,"Road Fugitives"}</definedName>
    <definedName name="A16BLA3Ar" localSheetId="3" hidden="1">{#N/A,#N/A,FALSE,"Summary";#N/A,#N/A,FALSE,"Production";#N/A,#N/A,FALSE,"Boiler";#N/A,#N/A,FALSE,"RTO";#N/A,#N/A,FALSE,"Dryers";#N/A,#N/A,FALSE,"Presses";#N/A,#N/A,FALSE,"Kilns";#N/A,#N/A,FALSE,"Cyclones";#N/A,#N/A,FALSE,"Storage Area Fu";#N/A,#N/A,FALSE,"Proc TSP Fug";#N/A,#N/A,FALSE,"Load Fug";#N/A,#N/A,FALSE,"VOC Fug";#N/A,#N/A,FALSE,"Storage Tanks";#N/A,#N/A,FALSE,"Road Fugitives"}</definedName>
    <definedName name="A16BLA3Ar" localSheetId="5" hidden="1">{#N/A,#N/A,FALSE,"Summary";#N/A,#N/A,FALSE,"Production";#N/A,#N/A,FALSE,"Boiler";#N/A,#N/A,FALSE,"RTO";#N/A,#N/A,FALSE,"Dryers";#N/A,#N/A,FALSE,"Presses";#N/A,#N/A,FALSE,"Kilns";#N/A,#N/A,FALSE,"Cyclones";#N/A,#N/A,FALSE,"Storage Area Fu";#N/A,#N/A,FALSE,"Proc TSP Fug";#N/A,#N/A,FALSE,"Load Fug";#N/A,#N/A,FALSE,"VOC Fug";#N/A,#N/A,FALSE,"Storage Tanks";#N/A,#N/A,FALSE,"Road Fugitives"}</definedName>
    <definedName name="A16BLA3Ar" localSheetId="8" hidden="1">{#N/A,#N/A,FALSE,"Summary";#N/A,#N/A,FALSE,"Production";#N/A,#N/A,FALSE,"Boiler";#N/A,#N/A,FALSE,"RTO";#N/A,#N/A,FALSE,"Dryers";#N/A,#N/A,FALSE,"Presses";#N/A,#N/A,FALSE,"Kilns";#N/A,#N/A,FALSE,"Cyclones";#N/A,#N/A,FALSE,"Storage Area Fu";#N/A,#N/A,FALSE,"Proc TSP Fug";#N/A,#N/A,FALSE,"Load Fug";#N/A,#N/A,FALSE,"VOC Fug";#N/A,#N/A,FALSE,"Storage Tanks";#N/A,#N/A,FALSE,"Road Fugitives"}</definedName>
    <definedName name="A16BLA3Ar" hidden="1">{#N/A,#N/A,FALSE,"Summary";#N/A,#N/A,FALSE,"Production";#N/A,#N/A,FALSE,"Boiler";#N/A,#N/A,FALSE,"RTO";#N/A,#N/A,FALSE,"Dryers";#N/A,#N/A,FALSE,"Presses";#N/A,#N/A,FALSE,"Kilns";#N/A,#N/A,FALSE,"Cyclones";#N/A,#N/A,FALSE,"Storage Area Fu";#N/A,#N/A,FALSE,"Proc TSP Fug";#N/A,#N/A,FALSE,"Load Fug";#N/A,#N/A,FALSE,"VOC Fug";#N/A,#N/A,FALSE,"Storage Tanks";#N/A,#N/A,FALSE,"Road Fugitives"}</definedName>
    <definedName name="aa" localSheetId="2" hidden="1">{#N/A,#N/A,FALSE,"Annual Summary";#N/A,#N/A,FALSE,"Hourly Summary";#N/A,#N/A,FALSE,"Flare Combustion";#N/A,#N/A,FALSE,"Shipping";#N/A,#N/A,FALSE,"Process Turnaround";#N/A,#N/A,FALSE,"Lab Samples";#N/A,#N/A,FALSE,"Product Cycles 5-4";#N/A,#N/A,FALSE,"5-4.1";#N/A,#N/A,FALSE,"5-4.2";#N/A,#N/A,FALSE,"Physical Prop Data"}</definedName>
    <definedName name="aa" localSheetId="4" hidden="1">{#N/A,#N/A,FALSE,"Annual Summary";#N/A,#N/A,FALSE,"Hourly Summary";#N/A,#N/A,FALSE,"Flare Combustion";#N/A,#N/A,FALSE,"Shipping";#N/A,#N/A,FALSE,"Process Turnaround";#N/A,#N/A,FALSE,"Lab Samples";#N/A,#N/A,FALSE,"Product Cycles 5-4";#N/A,#N/A,FALSE,"5-4.1";#N/A,#N/A,FALSE,"5-4.2";#N/A,#N/A,FALSE,"Physical Prop Data"}</definedName>
    <definedName name="aa" localSheetId="3" hidden="1">{#N/A,#N/A,FALSE,"Annual Summary";#N/A,#N/A,FALSE,"Hourly Summary";#N/A,#N/A,FALSE,"Flare Combustion";#N/A,#N/A,FALSE,"Shipping";#N/A,#N/A,FALSE,"Process Turnaround";#N/A,#N/A,FALSE,"Lab Samples";#N/A,#N/A,FALSE,"Product Cycles 5-4";#N/A,#N/A,FALSE,"5-4.1";#N/A,#N/A,FALSE,"5-4.2";#N/A,#N/A,FALSE,"Physical Prop Data"}</definedName>
    <definedName name="aa" localSheetId="5" hidden="1">{#N/A,#N/A,FALSE,"Annual Summary";#N/A,#N/A,FALSE,"Hourly Summary";#N/A,#N/A,FALSE,"Flare Combustion";#N/A,#N/A,FALSE,"Shipping";#N/A,#N/A,FALSE,"Process Turnaround";#N/A,#N/A,FALSE,"Lab Samples";#N/A,#N/A,FALSE,"Product Cycles 5-4";#N/A,#N/A,FALSE,"5-4.1";#N/A,#N/A,FALSE,"5-4.2";#N/A,#N/A,FALSE,"Physical Prop Data"}</definedName>
    <definedName name="aa" localSheetId="8" hidden="1">{#N/A,#N/A,FALSE,"Annual Summary";#N/A,#N/A,FALSE,"Hourly Summary";#N/A,#N/A,FALSE,"Flare Combustion";#N/A,#N/A,FALSE,"Shipping";#N/A,#N/A,FALSE,"Process Turnaround";#N/A,#N/A,FALSE,"Lab Samples";#N/A,#N/A,FALSE,"Product Cycles 5-4";#N/A,#N/A,FALSE,"5-4.1";#N/A,#N/A,FALSE,"5-4.2";#N/A,#N/A,FALSE,"Physical Prop Data"}</definedName>
    <definedName name="aa" hidden="1">{#N/A,#N/A,FALSE,"Annual Summary";#N/A,#N/A,FALSE,"Hourly Summary";#N/A,#N/A,FALSE,"Flare Combustion";#N/A,#N/A,FALSE,"Shipping";#N/A,#N/A,FALSE,"Process Turnaround";#N/A,#N/A,FALSE,"Lab Samples";#N/A,#N/A,FALSE,"Product Cycles 5-4";#N/A,#N/A,FALSE,"5-4.1";#N/A,#N/A,FALSE,"5-4.2";#N/A,#N/A,FALSE,"Physical Prop Data"}</definedName>
    <definedName name="aabbcc" localSheetId="2" hidden="1">{#N/A,#N/A,FALSE,"Annual Summary";#N/A,#N/A,FALSE,"Hourly Summary";#N/A,#N/A,FALSE,"Flare Combustion";#N/A,#N/A,FALSE,"Shipping";#N/A,#N/A,FALSE,"Process Turnaround";#N/A,#N/A,FALSE,"Lab Samples";#N/A,#N/A,FALSE,"Product Cycles 5-4";#N/A,#N/A,FALSE,"5-4.1";#N/A,#N/A,FALSE,"5-4.2";#N/A,#N/A,FALSE,"Physical Prop Data"}</definedName>
    <definedName name="aabbcc" localSheetId="4" hidden="1">{#N/A,#N/A,FALSE,"Annual Summary";#N/A,#N/A,FALSE,"Hourly Summary";#N/A,#N/A,FALSE,"Flare Combustion";#N/A,#N/A,FALSE,"Shipping";#N/A,#N/A,FALSE,"Process Turnaround";#N/A,#N/A,FALSE,"Lab Samples";#N/A,#N/A,FALSE,"Product Cycles 5-4";#N/A,#N/A,FALSE,"5-4.1";#N/A,#N/A,FALSE,"5-4.2";#N/A,#N/A,FALSE,"Physical Prop Data"}</definedName>
    <definedName name="aabbcc" localSheetId="3" hidden="1">{#N/A,#N/A,FALSE,"Annual Summary";#N/A,#N/A,FALSE,"Hourly Summary";#N/A,#N/A,FALSE,"Flare Combustion";#N/A,#N/A,FALSE,"Shipping";#N/A,#N/A,FALSE,"Process Turnaround";#N/A,#N/A,FALSE,"Lab Samples";#N/A,#N/A,FALSE,"Product Cycles 5-4";#N/A,#N/A,FALSE,"5-4.1";#N/A,#N/A,FALSE,"5-4.2";#N/A,#N/A,FALSE,"Physical Prop Data"}</definedName>
    <definedName name="aabbcc" localSheetId="5" hidden="1">{#N/A,#N/A,FALSE,"Annual Summary";#N/A,#N/A,FALSE,"Hourly Summary";#N/A,#N/A,FALSE,"Flare Combustion";#N/A,#N/A,FALSE,"Shipping";#N/A,#N/A,FALSE,"Process Turnaround";#N/A,#N/A,FALSE,"Lab Samples";#N/A,#N/A,FALSE,"Product Cycles 5-4";#N/A,#N/A,FALSE,"5-4.1";#N/A,#N/A,FALSE,"5-4.2";#N/A,#N/A,FALSE,"Physical Prop Data"}</definedName>
    <definedName name="aabbcc" localSheetId="8" hidden="1">{#N/A,#N/A,FALSE,"Annual Summary";#N/A,#N/A,FALSE,"Hourly Summary";#N/A,#N/A,FALSE,"Flare Combustion";#N/A,#N/A,FALSE,"Shipping";#N/A,#N/A,FALSE,"Process Turnaround";#N/A,#N/A,FALSE,"Lab Samples";#N/A,#N/A,FALSE,"Product Cycles 5-4";#N/A,#N/A,FALSE,"5-4.1";#N/A,#N/A,FALSE,"5-4.2";#N/A,#N/A,FALSE,"Physical Prop Data"}</definedName>
    <definedName name="aabbcc" hidden="1">{#N/A,#N/A,FALSE,"Annual Summary";#N/A,#N/A,FALSE,"Hourly Summary";#N/A,#N/A,FALSE,"Flare Combustion";#N/A,#N/A,FALSE,"Shipping";#N/A,#N/A,FALSE,"Process Turnaround";#N/A,#N/A,FALSE,"Lab Samples";#N/A,#N/A,FALSE,"Product Cycles 5-4";#N/A,#N/A,FALSE,"5-4.1";#N/A,#N/A,FALSE,"5-4.2";#N/A,#N/A,FALSE,"Physical Prop Data"}</definedName>
    <definedName name="aappii" localSheetId="2" hidden="1">{#N/A,#N/A,FALSE,"Annual Summary";#N/A,#N/A,FALSE,"Hourly Summary";#N/A,#N/A,FALSE,"Flare Combustion";#N/A,#N/A,FALSE,"Shipping";#N/A,#N/A,FALSE,"Process Turnaround";#N/A,#N/A,FALSE,"Lab Samples";#N/A,#N/A,FALSE,"Product Cycles 5-4";#N/A,#N/A,FALSE,"5-4.1";#N/A,#N/A,FALSE,"5-4.2";#N/A,#N/A,FALSE,"Physical Prop Data"}</definedName>
    <definedName name="aappii" localSheetId="4" hidden="1">{#N/A,#N/A,FALSE,"Annual Summary";#N/A,#N/A,FALSE,"Hourly Summary";#N/A,#N/A,FALSE,"Flare Combustion";#N/A,#N/A,FALSE,"Shipping";#N/A,#N/A,FALSE,"Process Turnaround";#N/A,#N/A,FALSE,"Lab Samples";#N/A,#N/A,FALSE,"Product Cycles 5-4";#N/A,#N/A,FALSE,"5-4.1";#N/A,#N/A,FALSE,"5-4.2";#N/A,#N/A,FALSE,"Physical Prop Data"}</definedName>
    <definedName name="aappii" localSheetId="3" hidden="1">{#N/A,#N/A,FALSE,"Annual Summary";#N/A,#N/A,FALSE,"Hourly Summary";#N/A,#N/A,FALSE,"Flare Combustion";#N/A,#N/A,FALSE,"Shipping";#N/A,#N/A,FALSE,"Process Turnaround";#N/A,#N/A,FALSE,"Lab Samples";#N/A,#N/A,FALSE,"Product Cycles 5-4";#N/A,#N/A,FALSE,"5-4.1";#N/A,#N/A,FALSE,"5-4.2";#N/A,#N/A,FALSE,"Physical Prop Data"}</definedName>
    <definedName name="aappii" localSheetId="5" hidden="1">{#N/A,#N/A,FALSE,"Annual Summary";#N/A,#N/A,FALSE,"Hourly Summary";#N/A,#N/A,FALSE,"Flare Combustion";#N/A,#N/A,FALSE,"Shipping";#N/A,#N/A,FALSE,"Process Turnaround";#N/A,#N/A,FALSE,"Lab Samples";#N/A,#N/A,FALSE,"Product Cycles 5-4";#N/A,#N/A,FALSE,"5-4.1";#N/A,#N/A,FALSE,"5-4.2";#N/A,#N/A,FALSE,"Physical Prop Data"}</definedName>
    <definedName name="aappii" localSheetId="8" hidden="1">{#N/A,#N/A,FALSE,"Annual Summary";#N/A,#N/A,FALSE,"Hourly Summary";#N/A,#N/A,FALSE,"Flare Combustion";#N/A,#N/A,FALSE,"Shipping";#N/A,#N/A,FALSE,"Process Turnaround";#N/A,#N/A,FALSE,"Lab Samples";#N/A,#N/A,FALSE,"Product Cycles 5-4";#N/A,#N/A,FALSE,"5-4.1";#N/A,#N/A,FALSE,"5-4.2";#N/A,#N/A,FALSE,"Physical Prop Data"}</definedName>
    <definedName name="aappii" hidden="1">{#N/A,#N/A,FALSE,"Annual Summary";#N/A,#N/A,FALSE,"Hourly Summary";#N/A,#N/A,FALSE,"Flare Combustion";#N/A,#N/A,FALSE,"Shipping";#N/A,#N/A,FALSE,"Process Turnaround";#N/A,#N/A,FALSE,"Lab Samples";#N/A,#N/A,FALSE,"Product Cycles 5-4";#N/A,#N/A,FALSE,"5-4.1";#N/A,#N/A,FALSE,"5-4.2";#N/A,#N/A,FALSE,"Physical Prop Data"}</definedName>
    <definedName name="ABATE" localSheetId="2">#REF!</definedName>
    <definedName name="ABATE" localSheetId="4">#REF!</definedName>
    <definedName name="ABATE" localSheetId="3">#REF!</definedName>
    <definedName name="ABATE" localSheetId="5">#REF!</definedName>
    <definedName name="ABATE">#REF!</definedName>
    <definedName name="abc" localSheetId="2" hidden="1">{#N/A,#N/A,FALSE,"Annual Summary";#N/A,#N/A,FALSE,"Hourly Summary";#N/A,#N/A,FALSE,"Flare Combustion";#N/A,#N/A,FALSE,"Shipping";#N/A,#N/A,FALSE,"Process Turnaround";#N/A,#N/A,FALSE,"Lab Samples";#N/A,#N/A,FALSE,"Product Cycles 5-4";#N/A,#N/A,FALSE,"5-4.1";#N/A,#N/A,FALSE,"5-4.2";#N/A,#N/A,FALSE,"Physical Prop Data"}</definedName>
    <definedName name="abc" localSheetId="4" hidden="1">{#N/A,#N/A,FALSE,"Annual Summary";#N/A,#N/A,FALSE,"Hourly Summary";#N/A,#N/A,FALSE,"Flare Combustion";#N/A,#N/A,FALSE,"Shipping";#N/A,#N/A,FALSE,"Process Turnaround";#N/A,#N/A,FALSE,"Lab Samples";#N/A,#N/A,FALSE,"Product Cycles 5-4";#N/A,#N/A,FALSE,"5-4.1";#N/A,#N/A,FALSE,"5-4.2";#N/A,#N/A,FALSE,"Physical Prop Data"}</definedName>
    <definedName name="abc" localSheetId="3" hidden="1">{#N/A,#N/A,FALSE,"Annual Summary";#N/A,#N/A,FALSE,"Hourly Summary";#N/A,#N/A,FALSE,"Flare Combustion";#N/A,#N/A,FALSE,"Shipping";#N/A,#N/A,FALSE,"Process Turnaround";#N/A,#N/A,FALSE,"Lab Samples";#N/A,#N/A,FALSE,"Product Cycles 5-4";#N/A,#N/A,FALSE,"5-4.1";#N/A,#N/A,FALSE,"5-4.2";#N/A,#N/A,FALSE,"Physical Prop Data"}</definedName>
    <definedName name="abc" localSheetId="5" hidden="1">{#N/A,#N/A,FALSE,"Annual Summary";#N/A,#N/A,FALSE,"Hourly Summary";#N/A,#N/A,FALSE,"Flare Combustion";#N/A,#N/A,FALSE,"Shipping";#N/A,#N/A,FALSE,"Process Turnaround";#N/A,#N/A,FALSE,"Lab Samples";#N/A,#N/A,FALSE,"Product Cycles 5-4";#N/A,#N/A,FALSE,"5-4.1";#N/A,#N/A,FALSE,"5-4.2";#N/A,#N/A,FALSE,"Physical Prop Data"}</definedName>
    <definedName name="abc" localSheetId="8" hidden="1">{#N/A,#N/A,FALSE,"Annual Summary";#N/A,#N/A,FALSE,"Hourly Summary";#N/A,#N/A,FALSE,"Flare Combustion";#N/A,#N/A,FALSE,"Shipping";#N/A,#N/A,FALSE,"Process Turnaround";#N/A,#N/A,FALSE,"Lab Samples";#N/A,#N/A,FALSE,"Product Cycles 5-4";#N/A,#N/A,FALSE,"5-4.1";#N/A,#N/A,FALSE,"5-4.2";#N/A,#N/A,FALSE,"Physical Prop Data"}</definedName>
    <definedName name="abc" hidden="1">{#N/A,#N/A,FALSE,"Annual Summary";#N/A,#N/A,FALSE,"Hourly Summary";#N/A,#N/A,FALSE,"Flare Combustion";#N/A,#N/A,FALSE,"Shipping";#N/A,#N/A,FALSE,"Process Turnaround";#N/A,#N/A,FALSE,"Lab Samples";#N/A,#N/A,FALSE,"Product Cycles 5-4";#N/A,#N/A,FALSE,"5-4.1";#N/A,#N/A,FALSE,"5-4.2";#N/A,#N/A,FALSE,"Physical Prop Data"}</definedName>
    <definedName name="ACCOUNT">#N/A</definedName>
    <definedName name="additiveemission" localSheetId="2">#REF!</definedName>
    <definedName name="additiveemission" localSheetId="4">#REF!</definedName>
    <definedName name="additiveemission" localSheetId="3">#REF!</definedName>
    <definedName name="additiveemission" localSheetId="5">#REF!</definedName>
    <definedName name="additiveemission">#REF!</definedName>
    <definedName name="Ambient_temp" localSheetId="2">#REF!</definedName>
    <definedName name="Ambient_temp" localSheetId="4">#REF!</definedName>
    <definedName name="Ambient_temp" localSheetId="3">#REF!</definedName>
    <definedName name="Ambient_temp" localSheetId="5">#REF!</definedName>
    <definedName name="Ambient_temp">#REF!</definedName>
    <definedName name="ANALYSIS_DATE_" localSheetId="2">#REF!</definedName>
    <definedName name="ANALYSIS_DATE_" localSheetId="4">#REF!</definedName>
    <definedName name="ANALYSIS_DATE_" localSheetId="3">#REF!</definedName>
    <definedName name="ANALYSIS_DATE_" localSheetId="5">#REF!</definedName>
    <definedName name="ANALYSIS_DATE_">#REF!</definedName>
    <definedName name="Annual" localSheetId="2">#REF!</definedName>
    <definedName name="Annual" localSheetId="4">#REF!</definedName>
    <definedName name="Annual" localSheetId="3">#REF!</definedName>
    <definedName name="Annual" localSheetId="5">#REF!</definedName>
    <definedName name="Annual">#REF!</definedName>
    <definedName name="annualemissions" localSheetId="2">#REF!</definedName>
    <definedName name="annualemissions" localSheetId="4">#REF!</definedName>
    <definedName name="annualemissions" localSheetId="3">#REF!</definedName>
    <definedName name="annualemissions" localSheetId="5">#REF!</definedName>
    <definedName name="annualemissions">#REF!</definedName>
    <definedName name="annualsummary" localSheetId="2">#REF!</definedName>
    <definedName name="annualsummary" localSheetId="4">#REF!</definedName>
    <definedName name="annualsummary" localSheetId="3">#REF!</definedName>
    <definedName name="annualsummary" localSheetId="5">#REF!</definedName>
    <definedName name="annualsummary">#REF!</definedName>
    <definedName name="anscount" hidden="1">2</definedName>
    <definedName name="ap" localSheetId="2">#REF!</definedName>
    <definedName name="ap" localSheetId="4">#REF!</definedName>
    <definedName name="ap" localSheetId="3">#REF!</definedName>
    <definedName name="ap" localSheetId="5">#REF!</definedName>
    <definedName name="ap">#REF!</definedName>
    <definedName name="AP42Factors" localSheetId="2">#REF!</definedName>
    <definedName name="AP42Factors" localSheetId="4">#REF!</definedName>
    <definedName name="AP42Factors" localSheetId="3">#REF!</definedName>
    <definedName name="AP42Factors" localSheetId="5">#REF!</definedName>
    <definedName name="AP42Factors">#REF!</definedName>
    <definedName name="APD" localSheetId="2">#REF!</definedName>
    <definedName name="APD" localSheetId="4">#REF!</definedName>
    <definedName name="APD" localSheetId="3">#REF!</definedName>
    <definedName name="APD" localSheetId="5">#REF!</definedName>
    <definedName name="APD">#REF!</definedName>
    <definedName name="API">#REF!</definedName>
    <definedName name="asdf" localSheetId="2" hidden="1">{#N/A,#N/A,FALSE,"Annual Summary";#N/A,#N/A,FALSE,"Hourly Summary";#N/A,#N/A,FALSE,"Flare Combustion";#N/A,#N/A,FALSE,"Shipping";#N/A,#N/A,FALSE,"Process Turnaround";#N/A,#N/A,FALSE,"Lab Samples";#N/A,#N/A,FALSE,"Product Cycles 5-4";#N/A,#N/A,FALSE,"5-4.1";#N/A,#N/A,FALSE,"5-4.2";#N/A,#N/A,FALSE,"Physical Prop Data"}</definedName>
    <definedName name="asdf" localSheetId="4" hidden="1">{#N/A,#N/A,FALSE,"Annual Summary";#N/A,#N/A,FALSE,"Hourly Summary";#N/A,#N/A,FALSE,"Flare Combustion";#N/A,#N/A,FALSE,"Shipping";#N/A,#N/A,FALSE,"Process Turnaround";#N/A,#N/A,FALSE,"Lab Samples";#N/A,#N/A,FALSE,"Product Cycles 5-4";#N/A,#N/A,FALSE,"5-4.1";#N/A,#N/A,FALSE,"5-4.2";#N/A,#N/A,FALSE,"Physical Prop Data"}</definedName>
    <definedName name="asdf" localSheetId="3" hidden="1">{#N/A,#N/A,FALSE,"Annual Summary";#N/A,#N/A,FALSE,"Hourly Summary";#N/A,#N/A,FALSE,"Flare Combustion";#N/A,#N/A,FALSE,"Shipping";#N/A,#N/A,FALSE,"Process Turnaround";#N/A,#N/A,FALSE,"Lab Samples";#N/A,#N/A,FALSE,"Product Cycles 5-4";#N/A,#N/A,FALSE,"5-4.1";#N/A,#N/A,FALSE,"5-4.2";#N/A,#N/A,FALSE,"Physical Prop Data"}</definedName>
    <definedName name="asdf" localSheetId="5" hidden="1">{#N/A,#N/A,FALSE,"Annual Summary";#N/A,#N/A,FALSE,"Hourly Summary";#N/A,#N/A,FALSE,"Flare Combustion";#N/A,#N/A,FALSE,"Shipping";#N/A,#N/A,FALSE,"Process Turnaround";#N/A,#N/A,FALSE,"Lab Samples";#N/A,#N/A,FALSE,"Product Cycles 5-4";#N/A,#N/A,FALSE,"5-4.1";#N/A,#N/A,FALSE,"5-4.2";#N/A,#N/A,FALSE,"Physical Prop Data"}</definedName>
    <definedName name="asdf" localSheetId="8" hidden="1">{#N/A,#N/A,FALSE,"Annual Summary";#N/A,#N/A,FALSE,"Hourly Summary";#N/A,#N/A,FALSE,"Flare Combustion";#N/A,#N/A,FALSE,"Shipping";#N/A,#N/A,FALSE,"Process Turnaround";#N/A,#N/A,FALSE,"Lab Samples";#N/A,#N/A,FALSE,"Product Cycles 5-4";#N/A,#N/A,FALSE,"5-4.1";#N/A,#N/A,FALSE,"5-4.2";#N/A,#N/A,FALSE,"Physical Prop Data"}</definedName>
    <definedName name="asdf" hidden="1">{#N/A,#N/A,FALSE,"Annual Summary";#N/A,#N/A,FALSE,"Hourly Summary";#N/A,#N/A,FALSE,"Flare Combustion";#N/A,#N/A,FALSE,"Shipping";#N/A,#N/A,FALSE,"Process Turnaround";#N/A,#N/A,FALSE,"Lab Samples";#N/A,#N/A,FALSE,"Product Cycles 5-4";#N/A,#N/A,FALSE,"5-4.1";#N/A,#N/A,FALSE,"5-4.2";#N/A,#N/A,FALSE,"Physical Prop Data"}</definedName>
    <definedName name="aug" localSheetId="2">#REF!</definedName>
    <definedName name="aug" localSheetId="4">#REF!</definedName>
    <definedName name="aug" localSheetId="3">#REF!</definedName>
    <definedName name="aug" localSheetId="5">#REF!</definedName>
    <definedName name="aug">#REF!</definedName>
    <definedName name="August" localSheetId="2">#REF!</definedName>
    <definedName name="August" localSheetId="4">#REF!</definedName>
    <definedName name="August" localSheetId="3">#REF!</definedName>
    <definedName name="August" localSheetId="5">#REF!</definedName>
    <definedName name="August">#REF!</definedName>
    <definedName name="AVETEMP" localSheetId="2">#REF!</definedName>
    <definedName name="AVETEMP" localSheetId="4">#REF!</definedName>
    <definedName name="AVETEMP" localSheetId="3">#REF!</definedName>
    <definedName name="AVETEMP" localSheetId="5">#REF!</definedName>
    <definedName name="AVETEMP">#REF!</definedName>
    <definedName name="avgrate" localSheetId="2">#REF!</definedName>
    <definedName name="avgrate" localSheetId="4">#REF!</definedName>
    <definedName name="avgrate" localSheetId="3">#REF!</definedName>
    <definedName name="avgrate" localSheetId="5">#REF!</definedName>
    <definedName name="avgrate">#REF!</definedName>
    <definedName name="b">#REF!</definedName>
    <definedName name="bgas" localSheetId="2">#REF!</definedName>
    <definedName name="bgas" localSheetId="4">#REF!</definedName>
    <definedName name="bgas" localSheetId="3">#REF!</definedName>
    <definedName name="bgas" localSheetId="5">#REF!</definedName>
    <definedName name="bgas">#REF!</definedName>
    <definedName name="Boil" localSheetId="2">#REF!</definedName>
    <definedName name="Boil" localSheetId="4">#REF!</definedName>
    <definedName name="Boil" localSheetId="3">#REF!</definedName>
    <definedName name="Boil" localSheetId="5">#REF!</definedName>
    <definedName name="Boil">#REF!</definedName>
    <definedName name="boil1" localSheetId="2">#REF!</definedName>
    <definedName name="boil1" localSheetId="4">#REF!</definedName>
    <definedName name="boil1" localSheetId="3">#REF!</definedName>
    <definedName name="boil1" localSheetId="5">#REF!</definedName>
    <definedName name="boil1">#REF!</definedName>
    <definedName name="BP_Ratios" localSheetId="2">#REF!</definedName>
    <definedName name="BP_Ratios" localSheetId="4">#REF!</definedName>
    <definedName name="BP_Ratios" localSheetId="3">#REF!</definedName>
    <definedName name="BP_Ratios" localSheetId="5">#REF!</definedName>
    <definedName name="BP_Ratios">#REF!</definedName>
    <definedName name="BP_Ratios_1" localSheetId="2">#REF!</definedName>
    <definedName name="BP_Ratios_1" localSheetId="4">#REF!</definedName>
    <definedName name="BP_Ratios_1" localSheetId="3">#REF!</definedName>
    <definedName name="BP_Ratios_1" localSheetId="5">#REF!</definedName>
    <definedName name="BP_Ratios_1">#REF!</definedName>
    <definedName name="BP_Ratios_2" localSheetId="2">#REF!</definedName>
    <definedName name="BP_Ratios_2" localSheetId="4">#REF!</definedName>
    <definedName name="BP_Ratios_2" localSheetId="3">#REF!</definedName>
    <definedName name="BP_Ratios_2" localSheetId="5">#REF!</definedName>
    <definedName name="BP_Ratios_2">#REF!</definedName>
    <definedName name="btank" localSheetId="2">#REF!</definedName>
    <definedName name="btank" localSheetId="4">#REF!</definedName>
    <definedName name="btank" localSheetId="3">#REF!</definedName>
    <definedName name="btank" localSheetId="5">#REF!</definedName>
    <definedName name="btank">#REF!</definedName>
    <definedName name="c_lb_av" localSheetId="2">#REF!</definedName>
    <definedName name="c_lb_av" localSheetId="4">#REF!</definedName>
    <definedName name="c_lb_av" localSheetId="3">#REF!</definedName>
    <definedName name="c_lb_av" localSheetId="5">#REF!</definedName>
    <definedName name="c_lb_av">#REF!</definedName>
    <definedName name="CABANA1" localSheetId="2">#REF!</definedName>
    <definedName name="CABANA1" localSheetId="4">#REF!</definedName>
    <definedName name="CABANA1" localSheetId="3">#REF!</definedName>
    <definedName name="CABANA1" localSheetId="5">#REF!</definedName>
    <definedName name="CABANA1">#REF!</definedName>
    <definedName name="CABANA2" localSheetId="2">#REF!</definedName>
    <definedName name="CABANA2" localSheetId="4">#REF!</definedName>
    <definedName name="CABANA2" localSheetId="3">#REF!</definedName>
    <definedName name="CABANA2" localSheetId="5">#REF!</definedName>
    <definedName name="CABANA2">#REF!</definedName>
    <definedName name="CABANA3" localSheetId="2">#REF!</definedName>
    <definedName name="CABANA3" localSheetId="4">#REF!</definedName>
    <definedName name="CABANA3" localSheetId="3">#REF!</definedName>
    <definedName name="CABANA3" localSheetId="5">#REF!</definedName>
    <definedName name="CABANA3">#REF!</definedName>
    <definedName name="CABANA4" localSheetId="2">#REF!</definedName>
    <definedName name="CABANA4" localSheetId="4">#REF!</definedName>
    <definedName name="CABANA4" localSheetId="3">#REF!</definedName>
    <definedName name="CABANA4" localSheetId="5">#REF!</definedName>
    <definedName name="CABANA4">#REF!</definedName>
    <definedName name="CAP" localSheetId="2">#REF!</definedName>
    <definedName name="CAP" localSheetId="4">#REF!</definedName>
    <definedName name="CAP" localSheetId="3">#REF!</definedName>
    <definedName name="CAP" localSheetId="5">#REF!</definedName>
    <definedName name="CAP">#REF!</definedName>
    <definedName name="Capacity" localSheetId="2">#REF!</definedName>
    <definedName name="Capacity" localSheetId="4">#REF!</definedName>
    <definedName name="Capacity" localSheetId="3">#REF!</definedName>
    <definedName name="Capacity" localSheetId="5">#REF!</definedName>
    <definedName name="Capacity">#REF!</definedName>
    <definedName name="CASNO" localSheetId="2">#REF!</definedName>
    <definedName name="CASNO" localSheetId="4">#REF!</definedName>
    <definedName name="CASNO" localSheetId="3">#REF!</definedName>
    <definedName name="CASNO" localSheetId="5">#REF!</definedName>
    <definedName name="CASNO">#REF!</definedName>
    <definedName name="CFBLIGNITEHAP" localSheetId="2">#REF!</definedName>
    <definedName name="CFBLIGNITEHAP" localSheetId="4">#REF!</definedName>
    <definedName name="CFBLIGNITEHAP" localSheetId="3">#REF!</definedName>
    <definedName name="CFBLIGNITEHAP" localSheetId="5">#REF!</definedName>
    <definedName name="CFBLIGNITEHAP">#REF!</definedName>
    <definedName name="CFBNATURALGASHAP" localSheetId="2">#REF!</definedName>
    <definedName name="CFBNATURALGASHAP" localSheetId="4">#REF!</definedName>
    <definedName name="CFBNATURALGASHAP" localSheetId="3">#REF!</definedName>
    <definedName name="CFBNATURALGASHAP" localSheetId="5">#REF!</definedName>
    <definedName name="CFBNATURALGASHAP">#REF!</definedName>
    <definedName name="CHANGEDATE">#N/A</definedName>
    <definedName name="CHEM" localSheetId="2">#REF!</definedName>
    <definedName name="CHEM" localSheetId="4">#REF!</definedName>
    <definedName name="CHEM" localSheetId="3">#REF!</definedName>
    <definedName name="CHEM" localSheetId="5">#REF!</definedName>
    <definedName name="CHEM">#REF!</definedName>
    <definedName name="CHEM_INV_1997_List" localSheetId="2">#REF!</definedName>
    <definedName name="CHEM_INV_1997_List" localSheetId="4">#REF!</definedName>
    <definedName name="CHEM_INV_1997_List" localSheetId="3">#REF!</definedName>
    <definedName name="CHEM_INV_1997_List" localSheetId="5">#REF!</definedName>
    <definedName name="CHEM_INV_1997_List">#REF!</definedName>
    <definedName name="cht_RX1_Values">0.75*#REF!+(ROW(OFFSET(#REF!,0,0,5,1))-1)*0.5*#REF!/4</definedName>
    <definedName name="cht_RX2_Values">0.675*#REF!+(ROW(OFFSET(#REF!,0,0,5,1))-1)*0.4*#REF!/4</definedName>
    <definedName name="Coal" localSheetId="2">#REF!</definedName>
    <definedName name="Coal" localSheetId="4">#REF!</definedName>
    <definedName name="Coal" localSheetId="3">#REF!</definedName>
    <definedName name="Coal" localSheetId="5">#REF!</definedName>
    <definedName name="Coal">#REF!</definedName>
    <definedName name="CoatingsTab" localSheetId="2">#REF!</definedName>
    <definedName name="CoatingsTab" localSheetId="4">#REF!</definedName>
    <definedName name="CoatingsTab" localSheetId="3">#REF!</definedName>
    <definedName name="CoatingsTab" localSheetId="5">#REF!</definedName>
    <definedName name="CoatingsTab">#REF!</definedName>
    <definedName name="CODE" localSheetId="2">#REF!</definedName>
    <definedName name="CODE" localSheetId="4">#REF!</definedName>
    <definedName name="CODE" localSheetId="3">#REF!</definedName>
    <definedName name="CODE" localSheetId="5">#REF!</definedName>
    <definedName name="CODE">#REF!</definedName>
    <definedName name="Combined">Summary,Detailed</definedName>
    <definedName name="Combined1">[0]!Summary,[0]!Detailed</definedName>
    <definedName name="COMMITTED" hidden="1">"TRUE"</definedName>
    <definedName name="Comp_Insert_Point" localSheetId="2">#REF!</definedName>
    <definedName name="Comp_Insert_Point" localSheetId="4">#REF!</definedName>
    <definedName name="Comp_Insert_Point" localSheetId="3">#REF!</definedName>
    <definedName name="Comp_Insert_Point" localSheetId="5">#REF!</definedName>
    <definedName name="Comp_Insert_Point">#REF!</definedName>
    <definedName name="Company" localSheetId="2">#REF!</definedName>
    <definedName name="Company" localSheetId="4">#REF!</definedName>
    <definedName name="Company" localSheetId="3">#REF!</definedName>
    <definedName name="Company" localSheetId="5">#REF!</definedName>
    <definedName name="Company">#REF!</definedName>
    <definedName name="CompanyName" localSheetId="2">#REF!</definedName>
    <definedName name="CompanyName" localSheetId="4">#REF!</definedName>
    <definedName name="CompanyName" localSheetId="3">#REF!</definedName>
    <definedName name="CompanyName" localSheetId="5">#REF!</definedName>
    <definedName name="CompanyName">#REF!</definedName>
    <definedName name="Composition" localSheetId="2">#REF!</definedName>
    <definedName name="Composition" localSheetId="4">#REF!</definedName>
    <definedName name="Composition" localSheetId="3">#REF!</definedName>
    <definedName name="Composition" localSheetId="5">#REF!</definedName>
    <definedName name="Composition">#REF!</definedName>
    <definedName name="Compressor2">[0]!Summary,[0]!Detailed</definedName>
    <definedName name="Compressor3">[0]!Summary,[0]!Detailed</definedName>
    <definedName name="Const.a" localSheetId="2">#REF!</definedName>
    <definedName name="Const.a" localSheetId="4">#REF!</definedName>
    <definedName name="Const.a" localSheetId="3">#REF!</definedName>
    <definedName name="Const.a" localSheetId="5">#REF!</definedName>
    <definedName name="Const.a">#REF!</definedName>
    <definedName name="Const.b" localSheetId="2">#REF!</definedName>
    <definedName name="Const.b" localSheetId="4">#REF!</definedName>
    <definedName name="Const.b" localSheetId="3">#REF!</definedName>
    <definedName name="Const.b" localSheetId="5">#REF!</definedName>
    <definedName name="Const.b">#REF!</definedName>
    <definedName name="Const.c" localSheetId="2">#REF!</definedName>
    <definedName name="Const.c" localSheetId="4">#REF!</definedName>
    <definedName name="Const.c" localSheetId="3">#REF!</definedName>
    <definedName name="Const.c" localSheetId="5">#REF!</definedName>
    <definedName name="Const.c">#REF!</definedName>
    <definedName name="Const.d" localSheetId="2">#REF!</definedName>
    <definedName name="Const.d" localSheetId="4">#REF!</definedName>
    <definedName name="Const.d" localSheetId="3">#REF!</definedName>
    <definedName name="Const.d" localSheetId="5">#REF!</definedName>
    <definedName name="Const.d">#REF!</definedName>
    <definedName name="Const.e" localSheetId="2">#REF!</definedName>
    <definedName name="Const.e" localSheetId="4">#REF!</definedName>
    <definedName name="Const.e" localSheetId="3">#REF!</definedName>
    <definedName name="Const.e" localSheetId="5">#REF!</definedName>
    <definedName name="Const.e">#REF!</definedName>
    <definedName name="Const.f" localSheetId="2">#REF!</definedName>
    <definedName name="Const.f" localSheetId="4">#REF!</definedName>
    <definedName name="Const.f" localSheetId="3">#REF!</definedName>
    <definedName name="Const.f" localSheetId="5">#REF!</definedName>
    <definedName name="Const.f">#REF!</definedName>
    <definedName name="ContamNameEnabled" localSheetId="2">#REF!</definedName>
    <definedName name="ContamNameEnabled" localSheetId="4">#REF!</definedName>
    <definedName name="ContamNameEnabled" localSheetId="3">#REF!</definedName>
    <definedName name="ContamNameEnabled" localSheetId="5">#REF!</definedName>
    <definedName name="ContamNameEnabled">#REF!</definedName>
    <definedName name="ContamPPHEnabled" localSheetId="2">#REF!</definedName>
    <definedName name="ContamPPHEnabled" localSheetId="4">#REF!</definedName>
    <definedName name="ContamPPHEnabled" localSheetId="3">#REF!</definedName>
    <definedName name="ContamPPHEnabled" localSheetId="5">#REF!</definedName>
    <definedName name="ContamPPHEnabled">#REF!</definedName>
    <definedName name="ContamTPYEnabled" localSheetId="2">#REF!</definedName>
    <definedName name="ContamTPYEnabled" localSheetId="4">#REF!</definedName>
    <definedName name="ContamTPYEnabled" localSheetId="3">#REF!</definedName>
    <definedName name="ContamTPYEnabled" localSheetId="5">#REF!</definedName>
    <definedName name="ContamTPYEnabled">#REF!</definedName>
    <definedName name="CONVLPH" localSheetId="2">#REF!</definedName>
    <definedName name="CONVLPH" localSheetId="4">#REF!</definedName>
    <definedName name="CONVLPH" localSheetId="3">#REF!</definedName>
    <definedName name="CONVLPH" localSheetId="5">#REF!</definedName>
    <definedName name="CONVLPH">#REF!</definedName>
    <definedName name="CONVTPY" localSheetId="2">#REF!</definedName>
    <definedName name="CONVTPY" localSheetId="4">#REF!</definedName>
    <definedName name="CONVTPY" localSheetId="3">#REF!</definedName>
    <definedName name="CONVTPY" localSheetId="5">#REF!</definedName>
    <definedName name="CONVTPY">#REF!</definedName>
    <definedName name="Corey" localSheetId="2">#REF!</definedName>
    <definedName name="Corey" localSheetId="4">#REF!</definedName>
    <definedName name="Corey" localSheetId="3">#REF!</definedName>
    <definedName name="Corey" localSheetId="5">#REF!</definedName>
    <definedName name="Corey">#REF!</definedName>
    <definedName name="Count_Sample_Types" localSheetId="2">#REF!</definedName>
    <definedName name="Count_Sample_Types" localSheetId="4">#REF!</definedName>
    <definedName name="Count_Sample_Types" localSheetId="3">#REF!</definedName>
    <definedName name="Count_Sample_Types" localSheetId="5">#REF!</definedName>
    <definedName name="Count_Sample_Types">#REF!</definedName>
    <definedName name="ctrlname" localSheetId="2">#REF!</definedName>
    <definedName name="ctrlname" localSheetId="4">#REF!</definedName>
    <definedName name="ctrlname" localSheetId="3">#REF!</definedName>
    <definedName name="ctrlname" localSheetId="5">#REF!</definedName>
    <definedName name="ctrlname">#REF!</definedName>
    <definedName name="current_month" localSheetId="2">#REF!</definedName>
    <definedName name="current_month" localSheetId="4">#REF!</definedName>
    <definedName name="current_month" localSheetId="3">#REF!</definedName>
    <definedName name="current_month" localSheetId="5">#REF!</definedName>
    <definedName name="current_month">#REF!</definedName>
    <definedName name="Curve.Data" localSheetId="2">#REF!</definedName>
    <definedName name="Curve.Data" localSheetId="4">#REF!</definedName>
    <definedName name="Curve.Data" localSheetId="3">#REF!</definedName>
    <definedName name="Curve.Data" localSheetId="5">#REF!</definedName>
    <definedName name="Curve.Data">#REF!</definedName>
    <definedName name="curve.new" localSheetId="2">#REF!</definedName>
    <definedName name="curve.new" localSheetId="4">#REF!</definedName>
    <definedName name="curve.new" localSheetId="3">#REF!</definedName>
    <definedName name="curve.new" localSheetId="5">#REF!</definedName>
    <definedName name="curve.new">#REF!</definedName>
    <definedName name="d">#REF!</definedName>
    <definedName name="D_Psuedo60F" localSheetId="2">#REF!</definedName>
    <definedName name="D_Psuedo60F" localSheetId="4">#REF!</definedName>
    <definedName name="D_Psuedo60F" localSheetId="3">#REF!</definedName>
    <definedName name="D_Psuedo60F" localSheetId="5">#REF!</definedName>
    <definedName name="D_Psuedo60F">#REF!</definedName>
    <definedName name="D_ResOil" localSheetId="2">#REF!</definedName>
    <definedName name="D_ResOil" localSheetId="4">#REF!</definedName>
    <definedName name="D_ResOil" localSheetId="3">#REF!</definedName>
    <definedName name="D_ResOil" localSheetId="5">#REF!</definedName>
    <definedName name="D_ResOil">#REF!</definedName>
    <definedName name="D_Water" localSheetId="2">#REF!</definedName>
    <definedName name="D_Water" localSheetId="4">#REF!</definedName>
    <definedName name="D_Water" localSheetId="3">#REF!</definedName>
    <definedName name="D_Water" localSheetId="5">#REF!</definedName>
    <definedName name="D_Water">#REF!</definedName>
    <definedName name="Data" localSheetId="2">#REF!</definedName>
    <definedName name="Data" localSheetId="4">#REF!</definedName>
    <definedName name="Data" localSheetId="3">#REF!</definedName>
    <definedName name="Data" localSheetId="5">#REF!</definedName>
    <definedName name="Data">#REF!</definedName>
    <definedName name="data1" localSheetId="2" hidden="1">#REF!</definedName>
    <definedName name="data1" localSheetId="4" hidden="1">#REF!</definedName>
    <definedName name="data1" localSheetId="3" hidden="1">#REF!</definedName>
    <definedName name="data1" localSheetId="5" hidden="1">#REF!</definedName>
    <definedName name="data1" localSheetId="8" hidden="1">#REF!</definedName>
    <definedName name="data1" hidden="1">#REF!</definedName>
    <definedName name="data2" localSheetId="2" hidden="1">#REF!</definedName>
    <definedName name="data2" localSheetId="4" hidden="1">#REF!</definedName>
    <definedName name="data2" localSheetId="3" hidden="1">#REF!</definedName>
    <definedName name="data2" localSheetId="5" hidden="1">#REF!</definedName>
    <definedName name="data2" localSheetId="8" hidden="1">#REF!</definedName>
    <definedName name="data2" hidden="1">#REF!</definedName>
    <definedName name="data3" localSheetId="2" hidden="1">#REF!</definedName>
    <definedName name="data3" localSheetId="4" hidden="1">#REF!</definedName>
    <definedName name="data3" localSheetId="3" hidden="1">#REF!</definedName>
    <definedName name="data3" localSheetId="5" hidden="1">#REF!</definedName>
    <definedName name="data3" localSheetId="8" hidden="1">#REF!</definedName>
    <definedName name="data3" hidden="1">#REF!</definedName>
    <definedName name="DATANEW" localSheetId="2">#REF!</definedName>
    <definedName name="DATANEW" localSheetId="4">#REF!</definedName>
    <definedName name="DATANEW" localSheetId="3">#REF!</definedName>
    <definedName name="DATANEW" localSheetId="5">#REF!</definedName>
    <definedName name="DATANEW">#REF!</definedName>
    <definedName name="Date" localSheetId="2">#REF!</definedName>
    <definedName name="Date" localSheetId="4">#REF!</definedName>
    <definedName name="Date" localSheetId="3">#REF!</definedName>
    <definedName name="Date" localSheetId="5">#REF!</definedName>
    <definedName name="Date">#REF!</definedName>
    <definedName name="DatInp2" localSheetId="2">#REF!</definedName>
    <definedName name="DatInp2" localSheetId="4">#REF!</definedName>
    <definedName name="DatInp2" localSheetId="3">#REF!</definedName>
    <definedName name="DatInp2" localSheetId="5">#REF!</definedName>
    <definedName name="DatInp2">#REF!</definedName>
    <definedName name="Datinp3" localSheetId="2">#REF!</definedName>
    <definedName name="Datinp3" localSheetId="4">#REF!</definedName>
    <definedName name="Datinp3" localSheetId="3">#REF!</definedName>
    <definedName name="Datinp3" localSheetId="5">#REF!</definedName>
    <definedName name="Datinp3">#REF!</definedName>
    <definedName name="Datinp4" localSheetId="2">#REF!</definedName>
    <definedName name="Datinp4" localSheetId="4">#REF!</definedName>
    <definedName name="Datinp4" localSheetId="3">#REF!</definedName>
    <definedName name="Datinp4" localSheetId="5">#REF!</definedName>
    <definedName name="Datinp4">#REF!</definedName>
    <definedName name="DatOut2" localSheetId="2">#REF!</definedName>
    <definedName name="DatOut2" localSheetId="4">#REF!</definedName>
    <definedName name="DatOut2" localSheetId="3">#REF!</definedName>
    <definedName name="DatOut2" localSheetId="5">#REF!</definedName>
    <definedName name="DatOut2">#REF!</definedName>
    <definedName name="DatOut3" localSheetId="2">#REF!</definedName>
    <definedName name="DatOut3" localSheetId="4">#REF!</definedName>
    <definedName name="DatOut3" localSheetId="3">#REF!</definedName>
    <definedName name="DatOut3" localSheetId="5">#REF!</definedName>
    <definedName name="DatOut3">#REF!</definedName>
    <definedName name="DatOut4" localSheetId="2">#REF!</definedName>
    <definedName name="DatOut4" localSheetId="4">#REF!</definedName>
    <definedName name="DatOut4" localSheetId="3">#REF!</definedName>
    <definedName name="DatOut4" localSheetId="5">#REF!</definedName>
    <definedName name="DatOut4">#REF!</definedName>
    <definedName name="DaysPerYear" localSheetId="2">#REF!</definedName>
    <definedName name="DaysPerYear" localSheetId="4">#REF!</definedName>
    <definedName name="DaysPerYear" localSheetId="3">#REF!</definedName>
    <definedName name="DaysPerYear" localSheetId="5">#REF!</definedName>
    <definedName name="DaysPerYear">#REF!</definedName>
    <definedName name="dd">#REF!</definedName>
    <definedName name="ddd" localSheetId="2" hidden="1">{"Detailed",#N/A,FALSE,"GAS-COMB";"Summary",#N/A,FALSE,"GAS-COMB"}</definedName>
    <definedName name="ddd" localSheetId="4" hidden="1">{"Detailed",#N/A,FALSE,"GAS-COMB";"Summary",#N/A,FALSE,"GAS-COMB"}</definedName>
    <definedName name="ddd" localSheetId="3" hidden="1">{"Detailed",#N/A,FALSE,"GAS-COMB";"Summary",#N/A,FALSE,"GAS-COMB"}</definedName>
    <definedName name="ddd" localSheetId="5" hidden="1">{"Detailed",#N/A,FALSE,"GAS-COMB";"Summary",#N/A,FALSE,"GAS-COMB"}</definedName>
    <definedName name="ddd" localSheetId="8" hidden="1">{"Detailed",#N/A,FALSE,"GAS-COMB";"Summary",#N/A,FALSE,"GAS-COMB"}</definedName>
    <definedName name="ddd" hidden="1">{"Detailed",#N/A,FALSE,"GAS-COMB";"Summary",#N/A,FALSE,"GAS-COMB"}</definedName>
    <definedName name="Decrepitation_Kiln" localSheetId="2">#REF!</definedName>
    <definedName name="Decrepitation_Kiln" localSheetId="4">#REF!</definedName>
    <definedName name="Decrepitation_Kiln" localSheetId="3">#REF!</definedName>
    <definedName name="Decrepitation_Kiln" localSheetId="5">#REF!</definedName>
    <definedName name="Decrepitation_Kiln">#REF!</definedName>
    <definedName name="Delta_Parameter" localSheetId="2">#REF!</definedName>
    <definedName name="Delta_Parameter" localSheetId="4">#REF!</definedName>
    <definedName name="Delta_Parameter" localSheetId="3">#REF!</definedName>
    <definedName name="Delta_Parameter" localSheetId="5">#REF!</definedName>
    <definedName name="Delta_Parameter">#REF!</definedName>
    <definedName name="Density" localSheetId="2">#REF!</definedName>
    <definedName name="Density" localSheetId="4">#REF!</definedName>
    <definedName name="Density" localSheetId="3">#REF!</definedName>
    <definedName name="Density" localSheetId="5">#REF!</definedName>
    <definedName name="Density">#REF!</definedName>
    <definedName name="Density2" localSheetId="2">#REF!</definedName>
    <definedName name="Density2" localSheetId="4">#REF!</definedName>
    <definedName name="Density2" localSheetId="3">#REF!</definedName>
    <definedName name="Density2" localSheetId="5">#REF!</definedName>
    <definedName name="Density2">#REF!</definedName>
    <definedName name="Density3" localSheetId="2">#REF!</definedName>
    <definedName name="Density3" localSheetId="4">#REF!</definedName>
    <definedName name="Density3" localSheetId="3">#REF!</definedName>
    <definedName name="Density3" localSheetId="5">#REF!</definedName>
    <definedName name="Density3">#REF!</definedName>
    <definedName name="Density4" localSheetId="2">#REF!</definedName>
    <definedName name="Density4" localSheetId="4">#REF!</definedName>
    <definedName name="Density4" localSheetId="3">#REF!</definedName>
    <definedName name="Density4" localSheetId="5">#REF!</definedName>
    <definedName name="Density4">#REF!</definedName>
    <definedName name="Detailed" localSheetId="2">#REF!</definedName>
    <definedName name="Detailed" localSheetId="4">#REF!</definedName>
    <definedName name="Detailed" localSheetId="3">#REF!</definedName>
    <definedName name="Detailed" localSheetId="5">#REF!</definedName>
    <definedName name="Detailed">#REF!</definedName>
    <definedName name="DIA" localSheetId="2">#REF!</definedName>
    <definedName name="DIA" localSheetId="4">#REF!</definedName>
    <definedName name="DIA" localSheetId="3">#REF!</definedName>
    <definedName name="DIA" localSheetId="5">#REF!</definedName>
    <definedName name="DIA">#REF!</definedName>
    <definedName name="Diesel" localSheetId="2">#REF!</definedName>
    <definedName name="Diesel" localSheetId="4">#REF!</definedName>
    <definedName name="Diesel" localSheetId="3">#REF!</definedName>
    <definedName name="Diesel" localSheetId="5">#REF!</definedName>
    <definedName name="Diesel">#REF!</definedName>
    <definedName name="Discount" localSheetId="2" hidden="1">#REF!</definedName>
    <definedName name="Discount" localSheetId="4" hidden="1">#REF!</definedName>
    <definedName name="Discount" localSheetId="3" hidden="1">#REF!</definedName>
    <definedName name="Discount" localSheetId="5" hidden="1">#REF!</definedName>
    <definedName name="Discount" localSheetId="8" hidden="1">#REF!</definedName>
    <definedName name="Discount" hidden="1">#REF!</definedName>
    <definedName name="display_area_2" localSheetId="2" hidden="1">#REF!</definedName>
    <definedName name="display_area_2" localSheetId="4" hidden="1">#REF!</definedName>
    <definedName name="display_area_2" localSheetId="3" hidden="1">#REF!</definedName>
    <definedName name="display_area_2" localSheetId="5" hidden="1">#REF!</definedName>
    <definedName name="display_area_2" localSheetId="8" hidden="1">#REF!</definedName>
    <definedName name="display_area_2" hidden="1">#REF!</definedName>
    <definedName name="Divisor_Parameter" localSheetId="2">#REF!</definedName>
    <definedName name="Divisor_Parameter" localSheetId="4">#REF!</definedName>
    <definedName name="Divisor_Parameter" localSheetId="3">#REF!</definedName>
    <definedName name="Divisor_Parameter" localSheetId="5">#REF!</definedName>
    <definedName name="Divisor_Parameter">#REF!</definedName>
    <definedName name="dta" localSheetId="2">#REF!</definedName>
    <definedName name="dta" localSheetId="4">#REF!</definedName>
    <definedName name="dta" localSheetId="3">#REF!</definedName>
    <definedName name="dta" localSheetId="5">#REF!</definedName>
    <definedName name="dta">#REF!</definedName>
    <definedName name="ee" localSheetId="2" hidden="1">{#N/A,#N/A,FALSE,"Rates";#N/A,#N/A,FALSE,"Summary";#N/A,#N/A,FALSE,"Boilers";#N/A,#N/A,FALSE,"Cyclones";#N/A,#N/A,FALSE,"Saws";#N/A,#N/A,FALSE,"Drops";#N/A,#N/A,FALSE,"Piles";#N/A,#N/A,FALSE,"Roads";#N/A,#N/A,FALSE,"Tanks";#N/A,#N/A,FALSE,"Kilns";#N/A,#N/A,FALSE,"Model"}</definedName>
    <definedName name="ee" localSheetId="4" hidden="1">{#N/A,#N/A,FALSE,"Rates";#N/A,#N/A,FALSE,"Summary";#N/A,#N/A,FALSE,"Boilers";#N/A,#N/A,FALSE,"Cyclones";#N/A,#N/A,FALSE,"Saws";#N/A,#N/A,FALSE,"Drops";#N/A,#N/A,FALSE,"Piles";#N/A,#N/A,FALSE,"Roads";#N/A,#N/A,FALSE,"Tanks";#N/A,#N/A,FALSE,"Kilns";#N/A,#N/A,FALSE,"Model"}</definedName>
    <definedName name="ee" localSheetId="3" hidden="1">{#N/A,#N/A,FALSE,"Rates";#N/A,#N/A,FALSE,"Summary";#N/A,#N/A,FALSE,"Boilers";#N/A,#N/A,FALSE,"Cyclones";#N/A,#N/A,FALSE,"Saws";#N/A,#N/A,FALSE,"Drops";#N/A,#N/A,FALSE,"Piles";#N/A,#N/A,FALSE,"Roads";#N/A,#N/A,FALSE,"Tanks";#N/A,#N/A,FALSE,"Kilns";#N/A,#N/A,FALSE,"Model"}</definedName>
    <definedName name="ee" localSheetId="5" hidden="1">{#N/A,#N/A,FALSE,"Rates";#N/A,#N/A,FALSE,"Summary";#N/A,#N/A,FALSE,"Boilers";#N/A,#N/A,FALSE,"Cyclones";#N/A,#N/A,FALSE,"Saws";#N/A,#N/A,FALSE,"Drops";#N/A,#N/A,FALSE,"Piles";#N/A,#N/A,FALSE,"Roads";#N/A,#N/A,FALSE,"Tanks";#N/A,#N/A,FALSE,"Kilns";#N/A,#N/A,FALSE,"Model"}</definedName>
    <definedName name="ee" localSheetId="8" hidden="1">{#N/A,#N/A,FALSE,"Rates";#N/A,#N/A,FALSE,"Summary";#N/A,#N/A,FALSE,"Boilers";#N/A,#N/A,FALSE,"Cyclones";#N/A,#N/A,FALSE,"Saws";#N/A,#N/A,FALSE,"Drops";#N/A,#N/A,FALSE,"Piles";#N/A,#N/A,FALSE,"Roads";#N/A,#N/A,FALSE,"Tanks";#N/A,#N/A,FALSE,"Kilns";#N/A,#N/A,FALSE,"Model"}</definedName>
    <definedName name="ee" hidden="1">{#N/A,#N/A,FALSE,"Rates";#N/A,#N/A,FALSE,"Summary";#N/A,#N/A,FALSE,"Boilers";#N/A,#N/A,FALSE,"Cyclones";#N/A,#N/A,FALSE,"Saws";#N/A,#N/A,FALSE,"Drops";#N/A,#N/A,FALSE,"Piles";#N/A,#N/A,FALSE,"Roads";#N/A,#N/A,FALSE,"Tanks";#N/A,#N/A,FALSE,"Kilns";#N/A,#N/A,FALSE,"Model"}</definedName>
    <definedName name="efficiency" localSheetId="2">#REF!</definedName>
    <definedName name="efficiency" localSheetId="4">#REF!</definedName>
    <definedName name="efficiency" localSheetId="3">#REF!</definedName>
    <definedName name="efficiency" localSheetId="5">#REF!</definedName>
    <definedName name="efficiency">#REF!</definedName>
    <definedName name="Emiss_Info" localSheetId="2">#REF!</definedName>
    <definedName name="Emiss_Info" localSheetId="4">#REF!</definedName>
    <definedName name="Emiss_Info" localSheetId="3">#REF!</definedName>
    <definedName name="Emiss_Info" localSheetId="5">#REF!</definedName>
    <definedName name="Emiss_Info">#REF!</definedName>
    <definedName name="emission" localSheetId="2">#REF!</definedName>
    <definedName name="emission" localSheetId="4">#REF!</definedName>
    <definedName name="emission" localSheetId="3">#REF!</definedName>
    <definedName name="emission" localSheetId="5">#REF!</definedName>
    <definedName name="emission">#REF!</definedName>
    <definedName name="emission_hourly" localSheetId="2">#REF!</definedName>
    <definedName name="emission_hourly" localSheetId="4">#REF!</definedName>
    <definedName name="emission_hourly" localSheetId="3">#REF!</definedName>
    <definedName name="emission_hourly" localSheetId="5">#REF!</definedName>
    <definedName name="emission_hourly">#REF!</definedName>
    <definedName name="Emission_table" localSheetId="2">#REF!</definedName>
    <definedName name="Emission_table" localSheetId="4">#REF!</definedName>
    <definedName name="Emission_table" localSheetId="3">#REF!</definedName>
    <definedName name="Emission_table" localSheetId="5">#REF!</definedName>
    <definedName name="Emission_table">#REF!</definedName>
    <definedName name="emission2" localSheetId="2">#REF!</definedName>
    <definedName name="emission2" localSheetId="4">#REF!</definedName>
    <definedName name="emission2" localSheetId="3">#REF!</definedName>
    <definedName name="emission2" localSheetId="5">#REF!</definedName>
    <definedName name="emission2">#REF!</definedName>
    <definedName name="emission200" localSheetId="2">#REF!</definedName>
    <definedName name="emission200" localSheetId="4">#REF!</definedName>
    <definedName name="emission200" localSheetId="3">#REF!</definedName>
    <definedName name="emission200" localSheetId="5">#REF!</definedName>
    <definedName name="emission200">#REF!</definedName>
    <definedName name="emission3" localSheetId="2">#REF!</definedName>
    <definedName name="emission3" localSheetId="4">#REF!</definedName>
    <definedName name="emission3" localSheetId="3">#REF!</definedName>
    <definedName name="emission3" localSheetId="5">#REF!</definedName>
    <definedName name="emission3">#REF!</definedName>
    <definedName name="emissionb" localSheetId="2">#REF!</definedName>
    <definedName name="emissionb" localSheetId="4">#REF!</definedName>
    <definedName name="emissionb" localSheetId="3">#REF!</definedName>
    <definedName name="emissionb" localSheetId="5">#REF!</definedName>
    <definedName name="emissionb">#REF!</definedName>
    <definedName name="Emissionunitid" localSheetId="2">#REF!</definedName>
    <definedName name="Emissionunitid" localSheetId="4">#REF!</definedName>
    <definedName name="Emissionunitid" localSheetId="3">#REF!</definedName>
    <definedName name="Emissionunitid" localSheetId="5">#REF!</definedName>
    <definedName name="Emissionunitid">#REF!</definedName>
    <definedName name="EmissionUnitIndex" localSheetId="2">#REF!</definedName>
    <definedName name="EmissionUnitIndex" localSheetId="4">#REF!</definedName>
    <definedName name="EmissionUnitIndex" localSheetId="3">#REF!</definedName>
    <definedName name="EmissionUnitIndex" localSheetId="5">#REF!</definedName>
    <definedName name="EmissionUnitIndex">#REF!</definedName>
    <definedName name="ENAME" localSheetId="2">#REF!</definedName>
    <definedName name="ENAME" localSheetId="4">#REF!</definedName>
    <definedName name="ENAME" localSheetId="3">#REF!</definedName>
    <definedName name="ENAME" localSheetId="5">#REF!</definedName>
    <definedName name="ENAME">#REF!</definedName>
    <definedName name="EngineType" localSheetId="2">#REF!</definedName>
    <definedName name="EngineType" localSheetId="4">#REF!</definedName>
    <definedName name="EngineType" localSheetId="3">#REF!</definedName>
    <definedName name="EngineType" localSheetId="5">#REF!</definedName>
    <definedName name="EngineType">#REF!</definedName>
    <definedName name="EPN" localSheetId="2">#REF!</definedName>
    <definedName name="EPN" localSheetId="4">#REF!</definedName>
    <definedName name="EPN" localSheetId="3">#REF!</definedName>
    <definedName name="EPN" localSheetId="5">#REF!</definedName>
    <definedName name="EPN">#REF!</definedName>
    <definedName name="EPN_LIST" localSheetId="2">#REF!</definedName>
    <definedName name="EPN_LIST" localSheetId="4">#REF!</definedName>
    <definedName name="EPN_LIST" localSheetId="3">#REF!</definedName>
    <definedName name="EPN_LIST" localSheetId="5">#REF!</definedName>
    <definedName name="EPN_LIST">#REF!</definedName>
    <definedName name="EPNameEnabled" localSheetId="2">#REF!</definedName>
    <definedName name="EPNameEnabled" localSheetId="4">#REF!</definedName>
    <definedName name="EPNameEnabled" localSheetId="3">#REF!</definedName>
    <definedName name="EPNameEnabled" localSheetId="5">#REF!</definedName>
    <definedName name="EPNameEnabled">#REF!</definedName>
    <definedName name="EPNEnabled" localSheetId="2">#REF!</definedName>
    <definedName name="EPNEnabled" localSheetId="4">#REF!</definedName>
    <definedName name="EPNEnabled" localSheetId="3">#REF!</definedName>
    <definedName name="EPNEnabled" localSheetId="5">#REF!</definedName>
    <definedName name="EPNEnabled">#REF!</definedName>
    <definedName name="Equation_Number" localSheetId="2">#REF!</definedName>
    <definedName name="Equation_Number" localSheetId="4">#REF!</definedName>
    <definedName name="Equation_Number" localSheetId="3">#REF!</definedName>
    <definedName name="Equation_Number" localSheetId="5">#REF!</definedName>
    <definedName name="Equation_Number">#REF!</definedName>
    <definedName name="EU1_Gas_Burners" localSheetId="2">#REF!</definedName>
    <definedName name="EU1_Gas_Burners" localSheetId="4">#REF!</definedName>
    <definedName name="EU1_Gas_Burners" localSheetId="3">#REF!</definedName>
    <definedName name="EU1_Gas_Burners" localSheetId="5">#REF!</definedName>
    <definedName name="EU1_Gas_Burners">#REF!</definedName>
    <definedName name="EU2_Oil_Burners" localSheetId="2">#REF!</definedName>
    <definedName name="EU2_Oil_Burners" localSheetId="4">#REF!</definedName>
    <definedName name="EU2_Oil_Burners" localSheetId="3">#REF!</definedName>
    <definedName name="EU2_Oil_Burners" localSheetId="5">#REF!</definedName>
    <definedName name="EU2_Oil_Burners">#REF!</definedName>
    <definedName name="EU3_Tanks_Inc" localSheetId="2">#REF!</definedName>
    <definedName name="EU3_Tanks_Inc" localSheetId="4">#REF!</definedName>
    <definedName name="EU3_Tanks_Inc" localSheetId="3">#REF!</definedName>
    <definedName name="EU3_Tanks_Inc" localSheetId="5">#REF!</definedName>
    <definedName name="EU3_Tanks_Inc">#REF!</definedName>
    <definedName name="EU5_Convertors" localSheetId="2">#REF!</definedName>
    <definedName name="EU5_Convertors" localSheetId="4">#REF!</definedName>
    <definedName name="EU5_Convertors" localSheetId="3">#REF!</definedName>
    <definedName name="EU5_Convertors" localSheetId="5">#REF!</definedName>
    <definedName name="EU5_Convertors">#REF!</definedName>
    <definedName name="EU9_Future_Ctg_Tk" localSheetId="2">#REF!</definedName>
    <definedName name="EU9_Future_Ctg_Tk" localSheetId="4">#REF!</definedName>
    <definedName name="EU9_Future_Ctg_Tk" localSheetId="3">#REF!</definedName>
    <definedName name="EU9_Future_Ctg_Tk" localSheetId="5">#REF!</definedName>
    <definedName name="EU9_Future_Ctg_Tk">#REF!</definedName>
    <definedName name="Excess_air" localSheetId="2">#REF!</definedName>
    <definedName name="Excess_air" localSheetId="4">#REF!</definedName>
    <definedName name="Excess_air" localSheetId="3">#REF!</definedName>
    <definedName name="Excess_air" localSheetId="5">#REF!</definedName>
    <definedName name="Excess_air">#REF!</definedName>
    <definedName name="Exhaust_temp" localSheetId="2">#REF!</definedName>
    <definedName name="Exhaust_temp" localSheetId="4">#REF!</definedName>
    <definedName name="Exhaust_temp" localSheetId="3">#REF!</definedName>
    <definedName name="Exhaust_temp" localSheetId="5">#REF!</definedName>
    <definedName name="Exhaust_temp">#REF!</definedName>
    <definedName name="EXPERIMENTAL_DATA_INPUT" localSheetId="2">#REF!</definedName>
    <definedName name="EXPERIMENTAL_DATA_INPUT" localSheetId="4">#REF!</definedName>
    <definedName name="EXPERIMENTAL_DATA_INPUT" localSheetId="3">#REF!</definedName>
    <definedName name="EXPERIMENTAL_DATA_INPUT" localSheetId="5">#REF!</definedName>
    <definedName name="EXPERIMENTAL_DATA_INPUT">#REF!</definedName>
    <definedName name="EXPERIMENTAL_DATA_OUTPUT" localSheetId="2">#REF!</definedName>
    <definedName name="EXPERIMENTAL_DATA_OUTPUT" localSheetId="4">#REF!</definedName>
    <definedName name="EXPERIMENTAL_DATA_OUTPUT" localSheetId="3">#REF!</definedName>
    <definedName name="EXPERIMENTAL_DATA_OUTPUT" localSheetId="5">#REF!</definedName>
    <definedName name="EXPERIMENTAL_DATA_OUTPUT">#REF!</definedName>
    <definedName name="f" localSheetId="2">#REF!</definedName>
    <definedName name="f" localSheetId="4">#REF!</definedName>
    <definedName name="f" localSheetId="3">#REF!</definedName>
    <definedName name="f" localSheetId="5">#REF!</definedName>
    <definedName name="f">#REF!</definedName>
    <definedName name="FCode" localSheetId="2" hidden="1">#REF!</definedName>
    <definedName name="FCode" localSheetId="4" hidden="1">#REF!</definedName>
    <definedName name="FCode" localSheetId="3" hidden="1">#REF!</definedName>
    <definedName name="FCode" localSheetId="5" hidden="1">#REF!</definedName>
    <definedName name="FCode" localSheetId="8" hidden="1">#REF!</definedName>
    <definedName name="FCode" hidden="1">#REF!</definedName>
    <definedName name="fdsaf" localSheetId="2">#REF!</definedName>
    <definedName name="fdsaf" localSheetId="4">#REF!</definedName>
    <definedName name="fdsaf" localSheetId="3">#REF!</definedName>
    <definedName name="fdsaf" localSheetId="5">#REF!</definedName>
    <definedName name="fdsaf">#REF!</definedName>
    <definedName name="ffff">#REF!</definedName>
    <definedName name="FINEnabled" localSheetId="2">#REF!</definedName>
    <definedName name="FINEnabled" localSheetId="4">#REF!</definedName>
    <definedName name="FINEnabled" localSheetId="3">#REF!</definedName>
    <definedName name="FINEnabled" localSheetId="5">#REF!</definedName>
    <definedName name="FINEnabled">#REF!</definedName>
    <definedName name="Fitness" localSheetId="2">#REF!</definedName>
    <definedName name="Fitness" localSheetId="4">#REF!</definedName>
    <definedName name="Fitness" localSheetId="3">#REF!</definedName>
    <definedName name="Fitness" localSheetId="5">#REF!</definedName>
    <definedName name="Fitness">#REF!</definedName>
    <definedName name="five" localSheetId="2">#REF!</definedName>
    <definedName name="five" localSheetId="4">#REF!</definedName>
    <definedName name="five" localSheetId="3">#REF!</definedName>
    <definedName name="five" localSheetId="5">#REF!</definedName>
    <definedName name="five">#REF!</definedName>
    <definedName name="fixed.dist.cap.ann" localSheetId="2">#REF!</definedName>
    <definedName name="fixed.dist.cap.ann" localSheetId="4">#REF!</definedName>
    <definedName name="fixed.dist.cap.ann" localSheetId="3">#REF!</definedName>
    <definedName name="fixed.dist.cap.ann" localSheetId="5">#REF!</definedName>
    <definedName name="fixed.dist.cap.ann">#REF!</definedName>
    <definedName name="fixed.dist.cap.hr" localSheetId="2">#REF!</definedName>
    <definedName name="fixed.dist.cap.hr" localSheetId="4">#REF!</definedName>
    <definedName name="fixed.dist.cap.hr" localSheetId="3">#REF!</definedName>
    <definedName name="fixed.dist.cap.hr" localSheetId="5">#REF!</definedName>
    <definedName name="fixed.dist.cap.hr">#REF!</definedName>
    <definedName name="FLARECO" localSheetId="2">#REF!</definedName>
    <definedName name="FLARECO" localSheetId="4">#REF!</definedName>
    <definedName name="FLARECO" localSheetId="3">#REF!</definedName>
    <definedName name="FLARECO" localSheetId="5">#REF!</definedName>
    <definedName name="FLARECO">#REF!</definedName>
    <definedName name="FLARENOX" localSheetId="2">#REF!</definedName>
    <definedName name="FLARENOX" localSheetId="4">#REF!</definedName>
    <definedName name="FLARENOX" localSheetId="3">#REF!</definedName>
    <definedName name="FLARENOX" localSheetId="5">#REF!</definedName>
    <definedName name="FLARENOX">#REF!</definedName>
    <definedName name="FLAREPART" localSheetId="2">#REF!</definedName>
    <definedName name="FLAREPART" localSheetId="4">#REF!</definedName>
    <definedName name="FLAREPART" localSheetId="3">#REF!</definedName>
    <definedName name="FLAREPART" localSheetId="5">#REF!</definedName>
    <definedName name="FLAREPART">#REF!</definedName>
    <definedName name="FLARESO2" localSheetId="2">#REF!</definedName>
    <definedName name="FLARESO2" localSheetId="4">#REF!</definedName>
    <definedName name="FLARESO2" localSheetId="3">#REF!</definedName>
    <definedName name="FLARESO2" localSheetId="5">#REF!</definedName>
    <definedName name="FLARESO2">#REF!</definedName>
    <definedName name="FLAREVOC" localSheetId="2">#REF!</definedName>
    <definedName name="FLAREVOC" localSheetId="4">#REF!</definedName>
    <definedName name="FLAREVOC" localSheetId="3">#REF!</definedName>
    <definedName name="FLAREVOC" localSheetId="5">#REF!</definedName>
    <definedName name="FLAREVOC">#REF!</definedName>
    <definedName name="float.crude.cap.ann" localSheetId="2">#REF!</definedName>
    <definedName name="float.crude.cap.ann" localSheetId="4">#REF!</definedName>
    <definedName name="float.crude.cap.ann" localSheetId="3">#REF!</definedName>
    <definedName name="float.crude.cap.ann" localSheetId="5">#REF!</definedName>
    <definedName name="float.crude.cap.ann">#REF!</definedName>
    <definedName name="float.crude.cap.hr" localSheetId="2">#REF!</definedName>
    <definedName name="float.crude.cap.hr" localSheetId="4">#REF!</definedName>
    <definedName name="float.crude.cap.hr" localSheetId="3">#REF!</definedName>
    <definedName name="float.crude.cap.hr" localSheetId="5">#REF!</definedName>
    <definedName name="float.crude.cap.hr">#REF!</definedName>
    <definedName name="float.dist.cap.ann" localSheetId="2">#REF!</definedName>
    <definedName name="float.dist.cap.ann" localSheetId="4">#REF!</definedName>
    <definedName name="float.dist.cap.ann" localSheetId="3">#REF!</definedName>
    <definedName name="float.dist.cap.ann" localSheetId="5">#REF!</definedName>
    <definedName name="float.dist.cap.ann">#REF!</definedName>
    <definedName name="float.dist.cap.hr" localSheetId="2">#REF!</definedName>
    <definedName name="float.dist.cap.hr" localSheetId="4">#REF!</definedName>
    <definedName name="float.dist.cap.hr" localSheetId="3">#REF!</definedName>
    <definedName name="float.dist.cap.hr" localSheetId="5">#REF!</definedName>
    <definedName name="float.dist.cap.hr">#REF!</definedName>
    <definedName name="float.ethanol.cap.ann" localSheetId="2">#REF!</definedName>
    <definedName name="float.ethanol.cap.ann" localSheetId="4">#REF!</definedName>
    <definedName name="float.ethanol.cap.ann" localSheetId="3">#REF!</definedName>
    <definedName name="float.ethanol.cap.ann" localSheetId="5">#REF!</definedName>
    <definedName name="float.ethanol.cap.ann">#REF!</definedName>
    <definedName name="float.ethanol.cap.hr" localSheetId="2">#REF!</definedName>
    <definedName name="float.ethanol.cap.hr" localSheetId="4">#REF!</definedName>
    <definedName name="float.ethanol.cap.hr" localSheetId="3">#REF!</definedName>
    <definedName name="float.ethanol.cap.hr" localSheetId="5">#REF!</definedName>
    <definedName name="float.ethanol.cap.hr">#REF!</definedName>
    <definedName name="float.gas.cap.ann" localSheetId="2">#REF!</definedName>
    <definedName name="float.gas.cap.ann" localSheetId="4">#REF!</definedName>
    <definedName name="float.gas.cap.ann" localSheetId="3">#REF!</definedName>
    <definedName name="float.gas.cap.ann" localSheetId="5">#REF!</definedName>
    <definedName name="float.gas.cap.ann">#REF!</definedName>
    <definedName name="float.gas.cap.hr" localSheetId="2">#REF!</definedName>
    <definedName name="float.gas.cap.hr" localSheetId="4">#REF!</definedName>
    <definedName name="float.gas.cap.hr" localSheetId="3">#REF!</definedName>
    <definedName name="float.gas.cap.hr" localSheetId="5">#REF!</definedName>
    <definedName name="float.gas.cap.hr">#REF!</definedName>
    <definedName name="four">#REF!</definedName>
    <definedName name="FOUR_ME_emission_table" localSheetId="2">#REF!</definedName>
    <definedName name="FOUR_ME_emission_table" localSheetId="4">#REF!</definedName>
    <definedName name="FOUR_ME_emission_table" localSheetId="3">#REF!</definedName>
    <definedName name="FOUR_ME_emission_table" localSheetId="5">#REF!</definedName>
    <definedName name="FOUR_ME_emission_table">#REF!</definedName>
    <definedName name="FourCLB" localSheetId="2">#REF!</definedName>
    <definedName name="FourCLB" localSheetId="4">#REF!</definedName>
    <definedName name="FourCLB" localSheetId="3">#REF!</definedName>
    <definedName name="FourCLB" localSheetId="5">#REF!</definedName>
    <definedName name="FourCLB">#REF!</definedName>
    <definedName name="FourCRB" localSheetId="2">#REF!</definedName>
    <definedName name="FourCRB" localSheetId="4">#REF!</definedName>
    <definedName name="FourCRB" localSheetId="3">#REF!</definedName>
    <definedName name="FourCRB" localSheetId="5">#REF!</definedName>
    <definedName name="FourCRB">#REF!</definedName>
    <definedName name="Frac_emissions" localSheetId="2">#REF!</definedName>
    <definedName name="Frac_emissions" localSheetId="4">#REF!</definedName>
    <definedName name="Frac_emissions" localSheetId="3">#REF!</definedName>
    <definedName name="Frac_emissions" localSheetId="5">#REF!</definedName>
    <definedName name="Frac_emissions">#REF!</definedName>
    <definedName name="Frac_Hourly" localSheetId="2">#REF!</definedName>
    <definedName name="Frac_Hourly" localSheetId="4">#REF!</definedName>
    <definedName name="Frac_Hourly" localSheetId="3">#REF!</definedName>
    <definedName name="Frac_Hourly" localSheetId="5">#REF!</definedName>
    <definedName name="Frac_Hourly">#REF!</definedName>
    <definedName name="fuelcnt" localSheetId="2">#REF!</definedName>
    <definedName name="fuelcnt" localSheetId="4">#REF!</definedName>
    <definedName name="fuelcnt" localSheetId="3">#REF!</definedName>
    <definedName name="fuelcnt" localSheetId="5">#REF!</definedName>
    <definedName name="fuelcnt">#REF!</definedName>
    <definedName name="fuelcnt1" localSheetId="2">#REF!</definedName>
    <definedName name="fuelcnt1" localSheetId="4">#REF!</definedName>
    <definedName name="fuelcnt1" localSheetId="3">#REF!</definedName>
    <definedName name="fuelcnt1" localSheetId="5">#REF!</definedName>
    <definedName name="fuelcnt1">#REF!</definedName>
    <definedName name="FUG" localSheetId="2">#REF!</definedName>
    <definedName name="FUG" localSheetId="4">#REF!</definedName>
    <definedName name="FUG" localSheetId="3">#REF!</definedName>
    <definedName name="FUG" localSheetId="5">#REF!</definedName>
    <definedName name="FUG">#REF!</definedName>
    <definedName name="FugAxisEnabled" localSheetId="2">#REF!</definedName>
    <definedName name="FugAxisEnabled" localSheetId="4">#REF!</definedName>
    <definedName name="FugAxisEnabled" localSheetId="3">#REF!</definedName>
    <definedName name="FugAxisEnabled" localSheetId="5">#REF!</definedName>
    <definedName name="FugAxisEnabled">#REF!</definedName>
    <definedName name="FugitiveEWEnabled" localSheetId="2">#REF!</definedName>
    <definedName name="FugitiveEWEnabled" localSheetId="4">#REF!</definedName>
    <definedName name="FugitiveEWEnabled" localSheetId="3">#REF!</definedName>
    <definedName name="FugitiveEWEnabled" localSheetId="5">#REF!</definedName>
    <definedName name="FugitiveEWEnabled">#REF!</definedName>
    <definedName name="FugLEnabled" localSheetId="2">#REF!</definedName>
    <definedName name="FugLEnabled" localSheetId="4">#REF!</definedName>
    <definedName name="FugLEnabled" localSheetId="3">#REF!</definedName>
    <definedName name="FugLEnabled" localSheetId="5">#REF!</definedName>
    <definedName name="FugLEnabled">#REF!</definedName>
    <definedName name="FugWEnabled" localSheetId="2">#REF!</definedName>
    <definedName name="FugWEnabled" localSheetId="4">#REF!</definedName>
    <definedName name="FugWEnabled" localSheetId="3">#REF!</definedName>
    <definedName name="FugWEnabled" localSheetId="5">#REF!</definedName>
    <definedName name="FugWEnabled">#REF!</definedName>
    <definedName name="G_ResOil" localSheetId="2">#REF!</definedName>
    <definedName name="G_ResOil" localSheetId="4">#REF!</definedName>
    <definedName name="G_ResOil" localSheetId="3">#REF!</definedName>
    <definedName name="G_ResOil" localSheetId="5">#REF!</definedName>
    <definedName name="G_ResOil">#REF!</definedName>
    <definedName name="GasProd" localSheetId="2">#REF!</definedName>
    <definedName name="GasProd" localSheetId="4">#REF!</definedName>
    <definedName name="GasProd" localSheetId="3">#REF!</definedName>
    <definedName name="GasProd" localSheetId="5">#REF!</definedName>
    <definedName name="GasProd">#REF!</definedName>
    <definedName name="GenInp" localSheetId="2">#REF!</definedName>
    <definedName name="GenInp" localSheetId="4">#REF!</definedName>
    <definedName name="GenInp" localSheetId="3">#REF!</definedName>
    <definedName name="GenInp" localSheetId="5">#REF!</definedName>
    <definedName name="GenInp">#REF!</definedName>
    <definedName name="Graph.Page" localSheetId="2">#REF!</definedName>
    <definedName name="Graph.Page" localSheetId="4">#REF!</definedName>
    <definedName name="Graph.Page" localSheetId="3">#REF!</definedName>
    <definedName name="Graph.Page" localSheetId="5">#REF!</definedName>
    <definedName name="Graph.Page">#REF!</definedName>
    <definedName name="grid1" localSheetId="2">#REF!</definedName>
    <definedName name="grid1" localSheetId="4">#REF!</definedName>
    <definedName name="grid1" localSheetId="3">#REF!</definedName>
    <definedName name="grid1" localSheetId="5">#REF!</definedName>
    <definedName name="grid1">#REF!</definedName>
    <definedName name="grid2" localSheetId="2">#REF!</definedName>
    <definedName name="grid2" localSheetId="4">#REF!</definedName>
    <definedName name="grid2" localSheetId="3">#REF!</definedName>
    <definedName name="grid2" localSheetId="5">#REF!</definedName>
    <definedName name="grid2">#REF!</definedName>
    <definedName name="grid3" localSheetId="2">#REF!</definedName>
    <definedName name="grid3" localSheetId="4">#REF!</definedName>
    <definedName name="grid3" localSheetId="3">#REF!</definedName>
    <definedName name="grid3" localSheetId="5">#REF!</definedName>
    <definedName name="grid3">#REF!</definedName>
    <definedName name="grid4" localSheetId="2">#REF!</definedName>
    <definedName name="grid4" localSheetId="4">#REF!</definedName>
    <definedName name="grid4" localSheetId="3">#REF!</definedName>
    <definedName name="grid4" localSheetId="5">#REF!</definedName>
    <definedName name="grid4">#REF!</definedName>
    <definedName name="h" localSheetId="2">#REF!</definedName>
    <definedName name="h" localSheetId="4">#REF!</definedName>
    <definedName name="h" localSheetId="3">#REF!</definedName>
    <definedName name="h" localSheetId="5">#REF!</definedName>
    <definedName name="h">#REF!</definedName>
    <definedName name="HAP_emission_table" localSheetId="2">#REF!</definedName>
    <definedName name="HAP_emission_table" localSheetId="4">#REF!</definedName>
    <definedName name="HAP_emission_table" localSheetId="3">#REF!</definedName>
    <definedName name="HAP_emission_table" localSheetId="5">#REF!</definedName>
    <definedName name="HAP_emission_table">#REF!</definedName>
    <definedName name="HEAD" localSheetId="2">#REF!</definedName>
    <definedName name="HEAD" localSheetId="4">#REF!</definedName>
    <definedName name="HEAD" localSheetId="3">#REF!</definedName>
    <definedName name="HEAD" localSheetId="5">#REF!</definedName>
    <definedName name="HEAD">#REF!</definedName>
    <definedName name="HEADER" localSheetId="2">#REF!</definedName>
    <definedName name="HEADER" localSheetId="4">#REF!</definedName>
    <definedName name="HEADER" localSheetId="3">#REF!</definedName>
    <definedName name="HEADER" localSheetId="5">#REF!</definedName>
    <definedName name="HEADER">#REF!</definedName>
    <definedName name="HEADER2" localSheetId="2">#REF!</definedName>
    <definedName name="HEADER2" localSheetId="4">#REF!</definedName>
    <definedName name="HEADER2" localSheetId="3">#REF!</definedName>
    <definedName name="HEADER2" localSheetId="5">#REF!</definedName>
    <definedName name="HEADER2">#REF!</definedName>
    <definedName name="Heater">#REF!</definedName>
    <definedName name="HEIGHT" localSheetId="2">#REF!</definedName>
    <definedName name="HEIGHT" localSheetId="4">#REF!</definedName>
    <definedName name="HEIGHT" localSheetId="3">#REF!</definedName>
    <definedName name="HEIGHT" localSheetId="5">#REF!</definedName>
    <definedName name="HEIGHT">#REF!</definedName>
    <definedName name="HeightGroundEnabled" localSheetId="2">#REF!</definedName>
    <definedName name="HeightGroundEnabled" localSheetId="4">#REF!</definedName>
    <definedName name="HeightGroundEnabled" localSheetId="3">#REF!</definedName>
    <definedName name="HeightGroundEnabled" localSheetId="5">#REF!</definedName>
    <definedName name="HeightGroundEnabled">#REF!</definedName>
    <definedName name="help2" localSheetId="2" hidden="1">{#N/A,#N/A,FALSE,"21164";#N/A,#N/A,FALSE,"21166";#N/A,#N/A,FALSE,"25539";#N/A,#N/A,FALSE,"25540";#N/A,#N/A,FALSE,"25541";#N/A,#N/A,FALSE,"25542";#N/A,#N/A,FALSE,"25564";#N/A,#N/A,FALSE,"25565";#N/A,#N/A,FALSE,"25566";#N/A,#N/A,FALSE,"25567";#N/A,#N/A,FALSE,"25635";#N/A,#N/A,FALSE,"31514";#N/A,#N/A,FALSE,"31899";#N/A,#N/A,FALSE,"boiler";#N/A,#N/A,FALSE,"loadrack";#N/A,#N/A,FALSE,"25536";#N/A,#N/A,FALSE,"TOTALS"}</definedName>
    <definedName name="help2" localSheetId="4" hidden="1">{#N/A,#N/A,FALSE,"21164";#N/A,#N/A,FALSE,"21166";#N/A,#N/A,FALSE,"25539";#N/A,#N/A,FALSE,"25540";#N/A,#N/A,FALSE,"25541";#N/A,#N/A,FALSE,"25542";#N/A,#N/A,FALSE,"25564";#N/A,#N/A,FALSE,"25565";#N/A,#N/A,FALSE,"25566";#N/A,#N/A,FALSE,"25567";#N/A,#N/A,FALSE,"25635";#N/A,#N/A,FALSE,"31514";#N/A,#N/A,FALSE,"31899";#N/A,#N/A,FALSE,"boiler";#N/A,#N/A,FALSE,"loadrack";#N/A,#N/A,FALSE,"25536";#N/A,#N/A,FALSE,"TOTALS"}</definedName>
    <definedName name="help2" localSheetId="3" hidden="1">{#N/A,#N/A,FALSE,"21164";#N/A,#N/A,FALSE,"21166";#N/A,#N/A,FALSE,"25539";#N/A,#N/A,FALSE,"25540";#N/A,#N/A,FALSE,"25541";#N/A,#N/A,FALSE,"25542";#N/A,#N/A,FALSE,"25564";#N/A,#N/A,FALSE,"25565";#N/A,#N/A,FALSE,"25566";#N/A,#N/A,FALSE,"25567";#N/A,#N/A,FALSE,"25635";#N/A,#N/A,FALSE,"31514";#N/A,#N/A,FALSE,"31899";#N/A,#N/A,FALSE,"boiler";#N/A,#N/A,FALSE,"loadrack";#N/A,#N/A,FALSE,"25536";#N/A,#N/A,FALSE,"TOTALS"}</definedName>
    <definedName name="help2" localSheetId="5" hidden="1">{#N/A,#N/A,FALSE,"21164";#N/A,#N/A,FALSE,"21166";#N/A,#N/A,FALSE,"25539";#N/A,#N/A,FALSE,"25540";#N/A,#N/A,FALSE,"25541";#N/A,#N/A,FALSE,"25542";#N/A,#N/A,FALSE,"25564";#N/A,#N/A,FALSE,"25565";#N/A,#N/A,FALSE,"25566";#N/A,#N/A,FALSE,"25567";#N/A,#N/A,FALSE,"25635";#N/A,#N/A,FALSE,"31514";#N/A,#N/A,FALSE,"31899";#N/A,#N/A,FALSE,"boiler";#N/A,#N/A,FALSE,"loadrack";#N/A,#N/A,FALSE,"25536";#N/A,#N/A,FALSE,"TOTALS"}</definedName>
    <definedName name="help2" localSheetId="8" hidden="1">{#N/A,#N/A,FALSE,"21164";#N/A,#N/A,FALSE,"21166";#N/A,#N/A,FALSE,"25539";#N/A,#N/A,FALSE,"25540";#N/A,#N/A,FALSE,"25541";#N/A,#N/A,FALSE,"25542";#N/A,#N/A,FALSE,"25564";#N/A,#N/A,FALSE,"25565";#N/A,#N/A,FALSE,"25566";#N/A,#N/A,FALSE,"25567";#N/A,#N/A,FALSE,"25635";#N/A,#N/A,FALSE,"31514";#N/A,#N/A,FALSE,"31899";#N/A,#N/A,FALSE,"boiler";#N/A,#N/A,FALSE,"loadrack";#N/A,#N/A,FALSE,"25536";#N/A,#N/A,FALSE,"TOTALS"}</definedName>
    <definedName name="help2" hidden="1">{#N/A,#N/A,FALSE,"21164";#N/A,#N/A,FALSE,"21166";#N/A,#N/A,FALSE,"25539";#N/A,#N/A,FALSE,"25540";#N/A,#N/A,FALSE,"25541";#N/A,#N/A,FALSE,"25542";#N/A,#N/A,FALSE,"25564";#N/A,#N/A,FALSE,"25565";#N/A,#N/A,FALSE,"25566";#N/A,#N/A,FALSE,"25567";#N/A,#N/A,FALSE,"25635";#N/A,#N/A,FALSE,"31514";#N/A,#N/A,FALSE,"31899";#N/A,#N/A,FALSE,"boiler";#N/A,#N/A,FALSE,"loadrack";#N/A,#N/A,FALSE,"25536";#N/A,#N/A,FALSE,"TOTALS"}</definedName>
    <definedName name="HgcolP" localSheetId="2">#REF!</definedName>
    <definedName name="HgcolP" localSheetId="4">#REF!</definedName>
    <definedName name="HgcolP" localSheetId="3">#REF!</definedName>
    <definedName name="HgcolP" localSheetId="5">#REF!</definedName>
    <definedName name="HgcolP">#REF!</definedName>
    <definedName name="HgcolV" localSheetId="2">#REF!</definedName>
    <definedName name="HgcolV" localSheetId="4">#REF!</definedName>
    <definedName name="HgcolV" localSheetId="3">#REF!</definedName>
    <definedName name="HgcolV" localSheetId="5">#REF!</definedName>
    <definedName name="HgcolV">#REF!</definedName>
    <definedName name="HI" localSheetId="2">#REF!</definedName>
    <definedName name="HI" localSheetId="4">#REF!</definedName>
    <definedName name="HI" localSheetId="3">#REF!</definedName>
    <definedName name="HI" localSheetId="5">#REF!</definedName>
    <definedName name="HI">#REF!</definedName>
    <definedName name="HiddenRows" localSheetId="2" hidden="1">#REF!</definedName>
    <definedName name="HiddenRows" localSheetId="4" hidden="1">#REF!</definedName>
    <definedName name="HiddenRows" localSheetId="3" hidden="1">#REF!</definedName>
    <definedName name="HiddenRows" localSheetId="5" hidden="1">#REF!</definedName>
    <definedName name="HiddenRows" localSheetId="8" hidden="1">#REF!</definedName>
    <definedName name="HiddenRows" hidden="1">#REF!</definedName>
    <definedName name="hourly" localSheetId="2">#REF!</definedName>
    <definedName name="hourly" localSheetId="4">#REF!</definedName>
    <definedName name="hourly" localSheetId="3">#REF!</definedName>
    <definedName name="hourly" localSheetId="5">#REF!</definedName>
    <definedName name="hourly">#REF!</definedName>
    <definedName name="hourlyemissions" localSheetId="2">#REF!</definedName>
    <definedName name="hourlyemissions" localSheetId="4">#REF!</definedName>
    <definedName name="hourlyemissions" localSheetId="3">#REF!</definedName>
    <definedName name="hourlyemissions" localSheetId="5">#REF!</definedName>
    <definedName name="hourlyemissions">#REF!</definedName>
    <definedName name="hourlysummary" localSheetId="2">#REF!</definedName>
    <definedName name="hourlysummary" localSheetId="4">#REF!</definedName>
    <definedName name="hourlysummary" localSheetId="3">#REF!</definedName>
    <definedName name="hourlysummary" localSheetId="5">#REF!</definedName>
    <definedName name="hourlysummary">#REF!</definedName>
    <definedName name="i" localSheetId="2">#REF!</definedName>
    <definedName name="i" localSheetId="4">#REF!</definedName>
    <definedName name="i" localSheetId="3">#REF!</definedName>
    <definedName name="i" localSheetId="5">#REF!</definedName>
    <definedName name="i">#REF!</definedName>
    <definedName name="ID" localSheetId="2">#REF!</definedName>
    <definedName name="ID" localSheetId="4">#REF!</definedName>
    <definedName name="ID" localSheetId="3">#REF!</definedName>
    <definedName name="ID" localSheetId="5">#REF!</definedName>
    <definedName name="ID">#REF!</definedName>
    <definedName name="Index" localSheetId="2">#REF!</definedName>
    <definedName name="Index" localSheetId="4">#REF!</definedName>
    <definedName name="Index" localSheetId="3">#REF!</definedName>
    <definedName name="Index" localSheetId="5">#REF!</definedName>
    <definedName name="Index">#REF!</definedName>
    <definedName name="InitDat2" localSheetId="2">#REF!</definedName>
    <definedName name="InitDat2" localSheetId="4">#REF!</definedName>
    <definedName name="InitDat2" localSheetId="3">#REF!</definedName>
    <definedName name="InitDat2" localSheetId="5">#REF!</definedName>
    <definedName name="InitDat2">#REF!</definedName>
    <definedName name="InitDat3" localSheetId="2">#REF!</definedName>
    <definedName name="InitDat3" localSheetId="4">#REF!</definedName>
    <definedName name="InitDat3" localSheetId="3">#REF!</definedName>
    <definedName name="InitDat3" localSheetId="5">#REF!</definedName>
    <definedName name="InitDat3">#REF!</definedName>
    <definedName name="InitDat4" localSheetId="2">#REF!</definedName>
    <definedName name="InitDat4" localSheetId="4">#REF!</definedName>
    <definedName name="InitDat4" localSheetId="3">#REF!</definedName>
    <definedName name="InitDat4" localSheetId="5">#REF!</definedName>
    <definedName name="InitDat4">#REF!</definedName>
    <definedName name="INITIAL_DATA_INPUT" localSheetId="2">#REF!</definedName>
    <definedName name="INITIAL_DATA_INPUT" localSheetId="4">#REF!</definedName>
    <definedName name="INITIAL_DATA_INPUT" localSheetId="3">#REF!</definedName>
    <definedName name="INITIAL_DATA_INPUT" localSheetId="5">#REF!</definedName>
    <definedName name="INITIAL_DATA_INPUT">#REF!</definedName>
    <definedName name="Input" localSheetId="2">#REF!</definedName>
    <definedName name="Input" localSheetId="4">#REF!</definedName>
    <definedName name="Input" localSheetId="3">#REF!</definedName>
    <definedName name="Input" localSheetId="5">#REF!</definedName>
    <definedName name="Input">#REF!</definedName>
    <definedName name="Inserted_DV_Data_Rows" localSheetId="2">#REF!</definedName>
    <definedName name="Inserted_DV_Data_Rows" localSheetId="4">#REF!</definedName>
    <definedName name="Inserted_DV_Data_Rows" localSheetId="3">#REF!</definedName>
    <definedName name="Inserted_DV_Data_Rows" localSheetId="5">#REF!</definedName>
    <definedName name="Inserted_DV_Data_Rows">#REF!</definedName>
    <definedName name="Interval" localSheetId="2">#REF!</definedName>
    <definedName name="Interval" localSheetId="4">#REF!</definedName>
    <definedName name="Interval" localSheetId="3">#REF!</definedName>
    <definedName name="Interval" localSheetId="5">#REF!</definedName>
    <definedName name="Interval">#REF!</definedName>
    <definedName name="isopropyl" localSheetId="2">#REF!</definedName>
    <definedName name="isopropyl" localSheetId="4">#REF!</definedName>
    <definedName name="isopropyl" localSheetId="3">#REF!</definedName>
    <definedName name="isopropyl" localSheetId="5">#REF!</definedName>
    <definedName name="isopropyl">#REF!</definedName>
    <definedName name="jk" localSheetId="2" hidden="1">#REF!</definedName>
    <definedName name="jk" localSheetId="4" hidden="1">#REF!</definedName>
    <definedName name="jk" localSheetId="3" hidden="1">#REF!</definedName>
    <definedName name="jk" localSheetId="5" hidden="1">#REF!</definedName>
    <definedName name="jk" localSheetId="8" hidden="1">#REF!</definedName>
    <definedName name="jk" hidden="1">#REF!</definedName>
    <definedName name="ju" localSheetId="2">#REF!</definedName>
    <definedName name="ju" localSheetId="4">#REF!</definedName>
    <definedName name="ju" localSheetId="3">#REF!</definedName>
    <definedName name="ju" localSheetId="5">#REF!</definedName>
    <definedName name="ju">#REF!</definedName>
    <definedName name="July" localSheetId="2">#REF!</definedName>
    <definedName name="July" localSheetId="4">#REF!</definedName>
    <definedName name="July" localSheetId="3">#REF!</definedName>
    <definedName name="July" localSheetId="5">#REF!</definedName>
    <definedName name="July">#REF!</definedName>
    <definedName name="k">#REF!</definedName>
    <definedName name="Kerosene" localSheetId="2">#REF!</definedName>
    <definedName name="Kerosene" localSheetId="4">#REF!</definedName>
    <definedName name="Kerosene" localSheetId="3">#REF!</definedName>
    <definedName name="Kerosene" localSheetId="5">#REF!</definedName>
    <definedName name="Kerosene">#REF!</definedName>
    <definedName name="kjk" localSheetId="2">#REF!</definedName>
    <definedName name="kjk" localSheetId="4">#REF!</definedName>
    <definedName name="kjk" localSheetId="3">#REF!</definedName>
    <definedName name="kjk" localSheetId="5">#REF!</definedName>
    <definedName name="kjk">#REF!</definedName>
    <definedName name="kkk">#REF!</definedName>
    <definedName name="Last_Units" localSheetId="2">#REF!</definedName>
    <definedName name="Last_Units" localSheetId="4">#REF!</definedName>
    <definedName name="Last_Units" localSheetId="3">#REF!</definedName>
    <definedName name="Last_Units" localSheetId="5">#REF!</definedName>
    <definedName name="Last_Units">#REF!</definedName>
    <definedName name="leah" localSheetId="2" hidden="1">{#N/A,#N/A,FALSE,"Annual Summary";#N/A,#N/A,FALSE,"Hourly Summary";#N/A,#N/A,FALSE,"Flare Combustion";#N/A,#N/A,FALSE,"Shipping";#N/A,#N/A,FALSE,"Process Turnaround";#N/A,#N/A,FALSE,"Lab Samples";#N/A,#N/A,FALSE,"Product Cycles 5-4";#N/A,#N/A,FALSE,"5-4.1";#N/A,#N/A,FALSE,"5-4.2";#N/A,#N/A,FALSE,"Physical Prop Data"}</definedName>
    <definedName name="leah" localSheetId="4" hidden="1">{#N/A,#N/A,FALSE,"Annual Summary";#N/A,#N/A,FALSE,"Hourly Summary";#N/A,#N/A,FALSE,"Flare Combustion";#N/A,#N/A,FALSE,"Shipping";#N/A,#N/A,FALSE,"Process Turnaround";#N/A,#N/A,FALSE,"Lab Samples";#N/A,#N/A,FALSE,"Product Cycles 5-4";#N/A,#N/A,FALSE,"5-4.1";#N/A,#N/A,FALSE,"5-4.2";#N/A,#N/A,FALSE,"Physical Prop Data"}</definedName>
    <definedName name="leah" localSheetId="3" hidden="1">{#N/A,#N/A,FALSE,"Annual Summary";#N/A,#N/A,FALSE,"Hourly Summary";#N/A,#N/A,FALSE,"Flare Combustion";#N/A,#N/A,FALSE,"Shipping";#N/A,#N/A,FALSE,"Process Turnaround";#N/A,#N/A,FALSE,"Lab Samples";#N/A,#N/A,FALSE,"Product Cycles 5-4";#N/A,#N/A,FALSE,"5-4.1";#N/A,#N/A,FALSE,"5-4.2";#N/A,#N/A,FALSE,"Physical Prop Data"}</definedName>
    <definedName name="leah" localSheetId="5" hidden="1">{#N/A,#N/A,FALSE,"Annual Summary";#N/A,#N/A,FALSE,"Hourly Summary";#N/A,#N/A,FALSE,"Flare Combustion";#N/A,#N/A,FALSE,"Shipping";#N/A,#N/A,FALSE,"Process Turnaround";#N/A,#N/A,FALSE,"Lab Samples";#N/A,#N/A,FALSE,"Product Cycles 5-4";#N/A,#N/A,FALSE,"5-4.1";#N/A,#N/A,FALSE,"5-4.2";#N/A,#N/A,FALSE,"Physical Prop Data"}</definedName>
    <definedName name="leah" localSheetId="8" hidden="1">{#N/A,#N/A,FALSE,"Annual Summary";#N/A,#N/A,FALSE,"Hourly Summary";#N/A,#N/A,FALSE,"Flare Combustion";#N/A,#N/A,FALSE,"Shipping";#N/A,#N/A,FALSE,"Process Turnaround";#N/A,#N/A,FALSE,"Lab Samples";#N/A,#N/A,FALSE,"Product Cycles 5-4";#N/A,#N/A,FALSE,"5-4.1";#N/A,#N/A,FALSE,"5-4.2";#N/A,#N/A,FALSE,"Physical Prop Data"}</definedName>
    <definedName name="leah" hidden="1">{#N/A,#N/A,FALSE,"Annual Summary";#N/A,#N/A,FALSE,"Hourly Summary";#N/A,#N/A,FALSE,"Flare Combustion";#N/A,#N/A,FALSE,"Shipping";#N/A,#N/A,FALSE,"Process Turnaround";#N/A,#N/A,FALSE,"Lab Samples";#N/A,#N/A,FALSE,"Product Cycles 5-4";#N/A,#N/A,FALSE,"5-4.1";#N/A,#N/A,FALSE,"5-4.2";#N/A,#N/A,FALSE,"Physical Prop Data"}</definedName>
    <definedName name="Linear" localSheetId="2">#REF!</definedName>
    <definedName name="Linear" localSheetId="4">#REF!</definedName>
    <definedName name="Linear" localSheetId="3">#REF!</definedName>
    <definedName name="Linear" localSheetId="5">#REF!</definedName>
    <definedName name="Linear">#REF!</definedName>
    <definedName name="liquid" localSheetId="2">#REF!</definedName>
    <definedName name="liquid" localSheetId="4">#REF!</definedName>
    <definedName name="liquid" localSheetId="3">#REF!</definedName>
    <definedName name="liquid" localSheetId="5">#REF!</definedName>
    <definedName name="liquid">#REF!</definedName>
    <definedName name="List_Array_P_Gas" localSheetId="2">#REF!</definedName>
    <definedName name="List_Array_P_Gas" localSheetId="4">#REF!</definedName>
    <definedName name="List_Array_P_Gas" localSheetId="3">#REF!</definedName>
    <definedName name="List_Array_P_Gas" localSheetId="5">#REF!</definedName>
    <definedName name="List_Array_P_Gas">#REF!</definedName>
    <definedName name="List_Array_P_Liq" localSheetId="2">#REF!</definedName>
    <definedName name="List_Array_P_Liq" localSheetId="4">#REF!</definedName>
    <definedName name="List_Array_P_Liq" localSheetId="3">#REF!</definedName>
    <definedName name="List_Array_P_Liq" localSheetId="5">#REF!</definedName>
    <definedName name="List_Array_P_Liq">#REF!</definedName>
    <definedName name="List_Array_Samples" localSheetId="2">#REF!</definedName>
    <definedName name="List_Array_Samples" localSheetId="4">#REF!</definedName>
    <definedName name="List_Array_Samples" localSheetId="3">#REF!</definedName>
    <definedName name="List_Array_Samples" localSheetId="5">#REF!</definedName>
    <definedName name="List_Array_Samples">#REF!</definedName>
    <definedName name="List_Array_UnP_Liq" localSheetId="2">#REF!</definedName>
    <definedName name="List_Array_UnP_Liq" localSheetId="4">#REF!</definedName>
    <definedName name="List_Array_UnP_Liq" localSheetId="3">#REF!</definedName>
    <definedName name="List_Array_UnP_Liq" localSheetId="5">#REF!</definedName>
    <definedName name="List_Array_UnP_Liq">#REF!</definedName>
    <definedName name="load" localSheetId="2">#REF!</definedName>
    <definedName name="load" localSheetId="4">#REF!</definedName>
    <definedName name="load" localSheetId="3">#REF!</definedName>
    <definedName name="load" localSheetId="5">#REF!</definedName>
    <definedName name="load">#REF!</definedName>
    <definedName name="max" localSheetId="2">#REF!</definedName>
    <definedName name="max" localSheetId="4">#REF!</definedName>
    <definedName name="max" localSheetId="3">#REF!</definedName>
    <definedName name="max" localSheetId="5">#REF!</definedName>
    <definedName name="max">#REF!</definedName>
    <definedName name="Max.X.Range" localSheetId="2">#REF!</definedName>
    <definedName name="Max.X.Range" localSheetId="4">#REF!</definedName>
    <definedName name="Max.X.Range" localSheetId="3">#REF!</definedName>
    <definedName name="Max.X.Range" localSheetId="5">#REF!</definedName>
    <definedName name="Max.X.Range">#REF!</definedName>
    <definedName name="Max_Ann_Avg_FG" localSheetId="2">#REF!</definedName>
    <definedName name="Max_Ann_Avg_FG" localSheetId="4">#REF!</definedName>
    <definedName name="Max_Ann_Avg_FG" localSheetId="3">#REF!</definedName>
    <definedName name="Max_Ann_Avg_FG" localSheetId="5">#REF!</definedName>
    <definedName name="Max_Ann_Avg_FG">#REF!</definedName>
    <definedName name="MaxAnnHrs" localSheetId="2">#REF!</definedName>
    <definedName name="MaxAnnHrs" localSheetId="4">#REF!</definedName>
    <definedName name="MaxAnnHrs" localSheetId="3">#REF!</definedName>
    <definedName name="MaxAnnHrs" localSheetId="5">#REF!</definedName>
    <definedName name="MaxAnnHrs">#REF!</definedName>
    <definedName name="MAXTEMP" localSheetId="2">#REF!</definedName>
    <definedName name="MAXTEMP" localSheetId="4">#REF!</definedName>
    <definedName name="MAXTEMP" localSheetId="3">#REF!</definedName>
    <definedName name="MAXTEMP" localSheetId="5">#REF!</definedName>
    <definedName name="MAXTEMP">#REF!</definedName>
    <definedName name="Min.X.Range" localSheetId="2">#REF!</definedName>
    <definedName name="Min.X.Range" localSheetId="4">#REF!</definedName>
    <definedName name="Min.X.Range" localSheetId="3">#REF!</definedName>
    <definedName name="Min.X.Range" localSheetId="5">#REF!</definedName>
    <definedName name="Min.X.Range">#REF!</definedName>
    <definedName name="Mineral_Oil" localSheetId="2">#REF!</definedName>
    <definedName name="Mineral_Oil" localSheetId="4">#REF!</definedName>
    <definedName name="Mineral_Oil" localSheetId="3">#REF!</definedName>
    <definedName name="Mineral_Oil" localSheetId="5">#REF!</definedName>
    <definedName name="Mineral_Oil">#REF!</definedName>
    <definedName name="MODINPUT_H2SO4" localSheetId="2" hidden="1">{"Detailed",#N/A,FALSE,"GAS-COMB";"Summary",#N/A,FALSE,"GAS-COMB"}</definedName>
    <definedName name="MODINPUT_H2SO4" localSheetId="4" hidden="1">{"Detailed",#N/A,FALSE,"GAS-COMB";"Summary",#N/A,FALSE,"GAS-COMB"}</definedName>
    <definedName name="MODINPUT_H2SO4" localSheetId="3" hidden="1">{"Detailed",#N/A,FALSE,"GAS-COMB";"Summary",#N/A,FALSE,"GAS-COMB"}</definedName>
    <definedName name="MODINPUT_H2SO4" localSheetId="5" hidden="1">{"Detailed",#N/A,FALSE,"GAS-COMB";"Summary",#N/A,FALSE,"GAS-COMB"}</definedName>
    <definedName name="MODINPUT_H2SO4" localSheetId="8" hidden="1">{"Detailed",#N/A,FALSE,"GAS-COMB";"Summary",#N/A,FALSE,"GAS-COMB"}</definedName>
    <definedName name="MODINPUT_H2SO4" hidden="1">{"Detailed",#N/A,FALSE,"GAS-COMB";"Summary",#N/A,FALSE,"GAS-COMB"}</definedName>
    <definedName name="molwt" localSheetId="2">#REF!</definedName>
    <definedName name="molwt" localSheetId="4">#REF!</definedName>
    <definedName name="molwt" localSheetId="3">#REF!</definedName>
    <definedName name="molwt" localSheetId="5">#REF!</definedName>
    <definedName name="molwt">#REF!</definedName>
    <definedName name="month" localSheetId="2">#REF!</definedName>
    <definedName name="month" localSheetId="4">#REF!</definedName>
    <definedName name="month" localSheetId="3">#REF!</definedName>
    <definedName name="month" localSheetId="5">#REF!</definedName>
    <definedName name="month">#REF!</definedName>
    <definedName name="msw" localSheetId="2" hidden="1">{#N/A,#N/A,FALSE,"Rates";#N/A,#N/A,FALSE,"Summary";#N/A,#N/A,FALSE,"Boilers";#N/A,#N/A,FALSE,"Cyclones";#N/A,#N/A,FALSE,"Saws";#N/A,#N/A,FALSE,"Drops";#N/A,#N/A,FALSE,"Piles";#N/A,#N/A,FALSE,"Roads";#N/A,#N/A,FALSE,"Tanks";#N/A,#N/A,FALSE,"Kilns";#N/A,#N/A,FALSE,"Model"}</definedName>
    <definedName name="msw" localSheetId="4" hidden="1">{#N/A,#N/A,FALSE,"Rates";#N/A,#N/A,FALSE,"Summary";#N/A,#N/A,FALSE,"Boilers";#N/A,#N/A,FALSE,"Cyclones";#N/A,#N/A,FALSE,"Saws";#N/A,#N/A,FALSE,"Drops";#N/A,#N/A,FALSE,"Piles";#N/A,#N/A,FALSE,"Roads";#N/A,#N/A,FALSE,"Tanks";#N/A,#N/A,FALSE,"Kilns";#N/A,#N/A,FALSE,"Model"}</definedName>
    <definedName name="msw" localSheetId="3" hidden="1">{#N/A,#N/A,FALSE,"Rates";#N/A,#N/A,FALSE,"Summary";#N/A,#N/A,FALSE,"Boilers";#N/A,#N/A,FALSE,"Cyclones";#N/A,#N/A,FALSE,"Saws";#N/A,#N/A,FALSE,"Drops";#N/A,#N/A,FALSE,"Piles";#N/A,#N/A,FALSE,"Roads";#N/A,#N/A,FALSE,"Tanks";#N/A,#N/A,FALSE,"Kilns";#N/A,#N/A,FALSE,"Model"}</definedName>
    <definedName name="msw" localSheetId="5" hidden="1">{#N/A,#N/A,FALSE,"Rates";#N/A,#N/A,FALSE,"Summary";#N/A,#N/A,FALSE,"Boilers";#N/A,#N/A,FALSE,"Cyclones";#N/A,#N/A,FALSE,"Saws";#N/A,#N/A,FALSE,"Drops";#N/A,#N/A,FALSE,"Piles";#N/A,#N/A,FALSE,"Roads";#N/A,#N/A,FALSE,"Tanks";#N/A,#N/A,FALSE,"Kilns";#N/A,#N/A,FALSE,"Model"}</definedName>
    <definedName name="msw" localSheetId="8" hidden="1">{#N/A,#N/A,FALSE,"Rates";#N/A,#N/A,FALSE,"Summary";#N/A,#N/A,FALSE,"Boilers";#N/A,#N/A,FALSE,"Cyclones";#N/A,#N/A,FALSE,"Saws";#N/A,#N/A,FALSE,"Drops";#N/A,#N/A,FALSE,"Piles";#N/A,#N/A,FALSE,"Roads";#N/A,#N/A,FALSE,"Tanks";#N/A,#N/A,FALSE,"Kilns";#N/A,#N/A,FALSE,"Model"}</definedName>
    <definedName name="msw" hidden="1">{#N/A,#N/A,FALSE,"Rates";#N/A,#N/A,FALSE,"Summary";#N/A,#N/A,FALSE,"Boilers";#N/A,#N/A,FALSE,"Cyclones";#N/A,#N/A,FALSE,"Saws";#N/A,#N/A,FALSE,"Drops";#N/A,#N/A,FALSE,"Piles";#N/A,#N/A,FALSE,"Roads";#N/A,#N/A,FALSE,"Tanks";#N/A,#N/A,FALSE,"Kilns";#N/A,#N/A,FALSE,"Model"}</definedName>
    <definedName name="MW_67" localSheetId="2">#REF!</definedName>
    <definedName name="MW_67" localSheetId="4">#REF!</definedName>
    <definedName name="MW_67" localSheetId="3">#REF!</definedName>
    <definedName name="MW_67" localSheetId="5">#REF!</definedName>
    <definedName name="MW_67">#REF!</definedName>
    <definedName name="MWT" localSheetId="2">#REF!</definedName>
    <definedName name="MWT" localSheetId="4">#REF!</definedName>
    <definedName name="MWT" localSheetId="3">#REF!</definedName>
    <definedName name="MWT" localSheetId="5">#REF!</definedName>
    <definedName name="MWT">#REF!</definedName>
    <definedName name="n" localSheetId="2">#REF!</definedName>
    <definedName name="n" localSheetId="4">#REF!</definedName>
    <definedName name="n" localSheetId="3">#REF!</definedName>
    <definedName name="n" localSheetId="5">#REF!</definedName>
    <definedName name="n">#REF!</definedName>
    <definedName name="Natural_Gas" localSheetId="2">#REF!</definedName>
    <definedName name="Natural_Gas" localSheetId="4">#REF!</definedName>
    <definedName name="Natural_Gas" localSheetId="3">#REF!</definedName>
    <definedName name="Natural_Gas" localSheetId="5">#REF!</definedName>
    <definedName name="Natural_Gas">#REF!</definedName>
    <definedName name="nd" localSheetId="2">#REF!</definedName>
    <definedName name="nd" localSheetId="4">#REF!</definedName>
    <definedName name="nd" localSheetId="3">#REF!</definedName>
    <definedName name="nd" localSheetId="5">#REF!</definedName>
    <definedName name="nd">#REF!</definedName>
    <definedName name="New" localSheetId="2">#REF!</definedName>
    <definedName name="New" localSheetId="4">#REF!</definedName>
    <definedName name="New" localSheetId="3">#REF!</definedName>
    <definedName name="New" localSheetId="5">#REF!</definedName>
    <definedName name="New">#REF!</definedName>
    <definedName name="New_Annual" localSheetId="2">#REF!</definedName>
    <definedName name="New_Annual" localSheetId="4">#REF!</definedName>
    <definedName name="New_Annual" localSheetId="3">#REF!</definedName>
    <definedName name="New_Annual" localSheetId="5">#REF!</definedName>
    <definedName name="New_Annual">#REF!</definedName>
    <definedName name="new_data_area" localSheetId="2">#REF!</definedName>
    <definedName name="new_data_area" localSheetId="4">#REF!</definedName>
    <definedName name="new_data_area" localSheetId="3">#REF!</definedName>
    <definedName name="new_data_area" localSheetId="5">#REF!</definedName>
    <definedName name="new_data_area">#REF!</definedName>
    <definedName name="New_July" localSheetId="2">#REF!</definedName>
    <definedName name="New_July" localSheetId="4">#REF!</definedName>
    <definedName name="New_July" localSheetId="3">#REF!</definedName>
    <definedName name="New_July" localSheetId="5">#REF!</definedName>
    <definedName name="New_July">#REF!</definedName>
    <definedName name="new_print_area" localSheetId="2">#REF!</definedName>
    <definedName name="new_print_area" localSheetId="4">#REF!</definedName>
    <definedName name="new_print_area" localSheetId="3">#REF!</definedName>
    <definedName name="new_print_area" localSheetId="5">#REF!</definedName>
    <definedName name="new_print_area">#REF!</definedName>
    <definedName name="newData" localSheetId="2">#REF!</definedName>
    <definedName name="newData" localSheetId="4">#REF!</definedName>
    <definedName name="newData" localSheetId="3">#REF!</definedName>
    <definedName name="newData" localSheetId="5">#REF!</definedName>
    <definedName name="newData">#REF!</definedName>
    <definedName name="newTank" localSheetId="2">#REF!</definedName>
    <definedName name="newTank" localSheetId="4">#REF!</definedName>
    <definedName name="newTank" localSheetId="3">#REF!</definedName>
    <definedName name="newTank" localSheetId="5">#REF!</definedName>
    <definedName name="newTank">#REF!</definedName>
    <definedName name="No_6" localSheetId="2">#REF!</definedName>
    <definedName name="No_6" localSheetId="4">#REF!</definedName>
    <definedName name="No_6" localSheetId="3">#REF!</definedName>
    <definedName name="No_6" localSheetId="5">#REF!</definedName>
    <definedName name="No_6">#REF!</definedName>
    <definedName name="NO_UNITS" localSheetId="2">#REF!</definedName>
    <definedName name="NO_UNITS" localSheetId="4">#REF!</definedName>
    <definedName name="NO_UNITS" localSheetId="3">#REF!</definedName>
    <definedName name="NO_UNITS" localSheetId="5">#REF!</definedName>
    <definedName name="NO_UNITS">#REF!</definedName>
    <definedName name="NSulfur" localSheetId="2">#REF!</definedName>
    <definedName name="NSulfur" localSheetId="4">#REF!</definedName>
    <definedName name="NSulfur" localSheetId="3">#REF!</definedName>
    <definedName name="NSulfur" localSheetId="5">#REF!</definedName>
    <definedName name="NSulfur">#REF!</definedName>
    <definedName name="O2conc" localSheetId="2">#REF!</definedName>
    <definedName name="O2conc" localSheetId="4">#REF!</definedName>
    <definedName name="O2conc" localSheetId="3">#REF!</definedName>
    <definedName name="O2conc" localSheetId="5">#REF!</definedName>
    <definedName name="O2conc">#REF!</definedName>
    <definedName name="OIL" localSheetId="2">#REF!</definedName>
    <definedName name="OIL" localSheetId="4">#REF!</definedName>
    <definedName name="OIL" localSheetId="3">#REF!</definedName>
    <definedName name="OIL" localSheetId="5">#REF!</definedName>
    <definedName name="OIL">#REF!</definedName>
    <definedName name="Old" localSheetId="2">#REF!</definedName>
    <definedName name="Old" localSheetId="4">#REF!</definedName>
    <definedName name="Old" localSheetId="3">#REF!</definedName>
    <definedName name="Old" localSheetId="5">#REF!</definedName>
    <definedName name="Old">#REF!</definedName>
    <definedName name="oldold" localSheetId="2" hidden="1">{"Detailed",#N/A,FALSE,"GAS-COMB";"Summary",#N/A,FALSE,"GAS-COMB"}</definedName>
    <definedName name="oldold" localSheetId="4" hidden="1">{"Detailed",#N/A,FALSE,"GAS-COMB";"Summary",#N/A,FALSE,"GAS-COMB"}</definedName>
    <definedName name="oldold" localSheetId="3" hidden="1">{"Detailed",#N/A,FALSE,"GAS-COMB";"Summary",#N/A,FALSE,"GAS-COMB"}</definedName>
    <definedName name="oldold" localSheetId="5" hidden="1">{"Detailed",#N/A,FALSE,"GAS-COMB";"Summary",#N/A,FALSE,"GAS-COMB"}</definedName>
    <definedName name="oldold" localSheetId="8" hidden="1">{"Detailed",#N/A,FALSE,"GAS-COMB";"Summary",#N/A,FALSE,"GAS-COMB"}</definedName>
    <definedName name="oldold" hidden="1">{"Detailed",#N/A,FALSE,"GAS-COMB";"Summary",#N/A,FALSE,"GAS-COMB"}</definedName>
    <definedName name="oldold1" localSheetId="2" hidden="1">{"Detailed",#N/A,FALSE,"GAS-COMB"}</definedName>
    <definedName name="oldold1" localSheetId="4" hidden="1">{"Detailed",#N/A,FALSE,"GAS-COMB"}</definedName>
    <definedName name="oldold1" localSheetId="3" hidden="1">{"Detailed",#N/A,FALSE,"GAS-COMB"}</definedName>
    <definedName name="oldold1" localSheetId="5" hidden="1">{"Detailed",#N/A,FALSE,"GAS-COMB"}</definedName>
    <definedName name="oldold1" localSheetId="8" hidden="1">{"Detailed",#N/A,FALSE,"GAS-COMB"}</definedName>
    <definedName name="oldold1" hidden="1">{"Detailed",#N/A,FALSE,"GAS-COMB"}</definedName>
    <definedName name="oldold11">#N/A</definedName>
    <definedName name="oldold2" localSheetId="2" hidden="1">{"Summary",#N/A,FALSE,"GAS-COMB"}</definedName>
    <definedName name="oldold2" localSheetId="4" hidden="1">{"Summary",#N/A,FALSE,"GAS-COMB"}</definedName>
    <definedName name="oldold2" localSheetId="3" hidden="1">{"Summary",#N/A,FALSE,"GAS-COMB"}</definedName>
    <definedName name="oldold2" localSheetId="5" hidden="1">{"Summary",#N/A,FALSE,"GAS-COMB"}</definedName>
    <definedName name="oldold2" localSheetId="8" hidden="1">{"Summary",#N/A,FALSE,"GAS-COMB"}</definedName>
    <definedName name="oldold2" hidden="1">{"Summary",#N/A,FALSE,"GAS-COMB"}</definedName>
    <definedName name="oldold22">#N/A</definedName>
    <definedName name="oldold33">#N/A</definedName>
    <definedName name="oldold44">#N/A</definedName>
    <definedName name="one">#REF!</definedName>
    <definedName name="Operating_hours" localSheetId="2">#REF!</definedName>
    <definedName name="Operating_hours" localSheetId="4">#REF!</definedName>
    <definedName name="Operating_hours" localSheetId="3">#REF!</definedName>
    <definedName name="Operating_hours" localSheetId="5">#REF!</definedName>
    <definedName name="Operating_hours">#REF!</definedName>
    <definedName name="Operating_rate" localSheetId="2">#REF!</definedName>
    <definedName name="Operating_rate" localSheetId="4">#REF!</definedName>
    <definedName name="Operating_rate" localSheetId="3">#REF!</definedName>
    <definedName name="Operating_rate" localSheetId="5">#REF!</definedName>
    <definedName name="Operating_rate">#REF!</definedName>
    <definedName name="OrderTable" localSheetId="2" hidden="1">#REF!</definedName>
    <definedName name="OrderTable" localSheetId="4" hidden="1">#REF!</definedName>
    <definedName name="OrderTable" localSheetId="3" hidden="1">#REF!</definedName>
    <definedName name="OrderTable" localSheetId="5" hidden="1">#REF!</definedName>
    <definedName name="OrderTable" localSheetId="8" hidden="1">#REF!</definedName>
    <definedName name="OrderTable" hidden="1">#REF!</definedName>
    <definedName name="Ore" localSheetId="2">#REF!</definedName>
    <definedName name="Ore" localSheetId="4">#REF!</definedName>
    <definedName name="Ore" localSheetId="3">#REF!</definedName>
    <definedName name="Ore" localSheetId="5">#REF!</definedName>
    <definedName name="Ore">#REF!</definedName>
    <definedName name="Original.Data" localSheetId="2">#REF!</definedName>
    <definedName name="Original.Data" localSheetId="4">#REF!</definedName>
    <definedName name="Original.Data" localSheetId="3">#REF!</definedName>
    <definedName name="Original.Data" localSheetId="5">#REF!</definedName>
    <definedName name="Original.Data">#REF!</definedName>
    <definedName name="Original.Press" localSheetId="2">#REF!</definedName>
    <definedName name="Original.Press" localSheetId="4">#REF!</definedName>
    <definedName name="Original.Press" localSheetId="3">#REF!</definedName>
    <definedName name="Original.Press" localSheetId="5">#REF!</definedName>
    <definedName name="Original.Press">#REF!</definedName>
    <definedName name="OriginalName" hidden="1">"C30-PLUS1"</definedName>
    <definedName name="p" localSheetId="2">#REF!</definedName>
    <definedName name="p" localSheetId="4">#REF!</definedName>
    <definedName name="p" localSheetId="3">#REF!</definedName>
    <definedName name="p" localSheetId="5">#REF!</definedName>
    <definedName name="p">#REF!</definedName>
    <definedName name="P_Gas_datarange" localSheetId="2">#REF!</definedName>
    <definedName name="P_Gas_datarange" localSheetId="4">#REF!</definedName>
    <definedName name="P_Gas_datarange" localSheetId="3">#REF!</definedName>
    <definedName name="P_Gas_datarange" localSheetId="5">#REF!</definedName>
    <definedName name="P_Gas_datarange">#REF!</definedName>
    <definedName name="P_Gas_firstdata" localSheetId="2">#REF!</definedName>
    <definedName name="P_Gas_firstdata" localSheetId="4">#REF!</definedName>
    <definedName name="P_Gas_firstdata" localSheetId="3">#REF!</definedName>
    <definedName name="P_Gas_firstdata" localSheetId="5">#REF!</definedName>
    <definedName name="P_Gas_firstdata">#REF!</definedName>
    <definedName name="P_Gas_Rows" localSheetId="2">#REF!</definedName>
    <definedName name="P_Gas_Rows" localSheetId="4">#REF!</definedName>
    <definedName name="P_Gas_Rows" localSheetId="3">#REF!</definedName>
    <definedName name="P_Gas_Rows" localSheetId="5">#REF!</definedName>
    <definedName name="P_Gas_Rows">#REF!</definedName>
    <definedName name="P_Liq_datarange" localSheetId="2">#REF!</definedName>
    <definedName name="P_Liq_datarange" localSheetId="4">#REF!</definedName>
    <definedName name="P_Liq_datarange" localSheetId="3">#REF!</definedName>
    <definedName name="P_Liq_datarange" localSheetId="5">#REF!</definedName>
    <definedName name="P_Liq_datarange">#REF!</definedName>
    <definedName name="P_Liq_firstdata" localSheetId="2">#REF!</definedName>
    <definedName name="P_Liq_firstdata" localSheetId="4">#REF!</definedName>
    <definedName name="P_Liq_firstdata" localSheetId="3">#REF!</definedName>
    <definedName name="P_Liq_firstdata" localSheetId="5">#REF!</definedName>
    <definedName name="P_Liq_firstdata">#REF!</definedName>
    <definedName name="P_Liq_Rows" localSheetId="2">#REF!</definedName>
    <definedName name="P_Liq_Rows" localSheetId="4">#REF!</definedName>
    <definedName name="P_Liq_Rows" localSheetId="3">#REF!</definedName>
    <definedName name="P_Liq_Rows" localSheetId="5">#REF!</definedName>
    <definedName name="P_Liq_Rows">#REF!</definedName>
    <definedName name="PAINT" localSheetId="2">#REF!</definedName>
    <definedName name="PAINT" localSheetId="4">#REF!</definedName>
    <definedName name="PAINT" localSheetId="3">#REF!</definedName>
    <definedName name="PAINT" localSheetId="5">#REF!</definedName>
    <definedName name="PAINT">#REF!</definedName>
    <definedName name="Patm" localSheetId="2">#REF!</definedName>
    <definedName name="Patm" localSheetId="4">#REF!</definedName>
    <definedName name="Patm" localSheetId="3">#REF!</definedName>
    <definedName name="Patm" localSheetId="5">#REF!</definedName>
    <definedName name="Patm">#REF!</definedName>
    <definedName name="PermitNumber" localSheetId="2">#REF!</definedName>
    <definedName name="PermitNumber" localSheetId="4">#REF!</definedName>
    <definedName name="PermitNumber" localSheetId="3">#REF!</definedName>
    <definedName name="PermitNumber" localSheetId="5">#REF!</definedName>
    <definedName name="PermitNumber">#REF!</definedName>
    <definedName name="Power.I" localSheetId="2">#REF!</definedName>
    <definedName name="Power.I" localSheetId="4">#REF!</definedName>
    <definedName name="Power.I" localSheetId="3">#REF!</definedName>
    <definedName name="Power.I" localSheetId="5">#REF!</definedName>
    <definedName name="Power.I">#REF!</definedName>
    <definedName name="Power.J" localSheetId="2">#REF!</definedName>
    <definedName name="Power.J" localSheetId="4">#REF!</definedName>
    <definedName name="Power.J" localSheetId="3">#REF!</definedName>
    <definedName name="Power.J" localSheetId="5">#REF!</definedName>
    <definedName name="Power.J">#REF!</definedName>
    <definedName name="Power.K" localSheetId="2">#REF!</definedName>
    <definedName name="Power.K" localSheetId="4">#REF!</definedName>
    <definedName name="Power.K" localSheetId="3">#REF!</definedName>
    <definedName name="Power.K" localSheetId="5">#REF!</definedName>
    <definedName name="Power.K">#REF!</definedName>
    <definedName name="Power.L" localSheetId="2">#REF!</definedName>
    <definedName name="Power.L" localSheetId="4">#REF!</definedName>
    <definedName name="Power.L" localSheetId="3">#REF!</definedName>
    <definedName name="Power.L" localSheetId="5">#REF!</definedName>
    <definedName name="Power.L">#REF!</definedName>
    <definedName name="Press_Gas_List" localSheetId="2">#REF!</definedName>
    <definedName name="Press_Gas_List" localSheetId="4">#REF!</definedName>
    <definedName name="Press_Gas_List" localSheetId="3">#REF!</definedName>
    <definedName name="Press_Gas_List" localSheetId="5">#REF!</definedName>
    <definedName name="Press_Gas_List">#REF!</definedName>
    <definedName name="Press_Rating" localSheetId="2">#REF!</definedName>
    <definedName name="Press_Rating" localSheetId="4">#REF!</definedName>
    <definedName name="Press_Rating" localSheetId="3">#REF!</definedName>
    <definedName name="Press_Rating" localSheetId="5">#REF!</definedName>
    <definedName name="Press_Rating">#REF!</definedName>
    <definedName name="Pressure2" localSheetId="2">#REF!</definedName>
    <definedName name="Pressure2" localSheetId="4">#REF!</definedName>
    <definedName name="Pressure2" localSheetId="3">#REF!</definedName>
    <definedName name="Pressure2" localSheetId="5">#REF!</definedName>
    <definedName name="Pressure2">#REF!</definedName>
    <definedName name="_xlnm.Print_Area" localSheetId="2">CHPs!$A$1:$I$88</definedName>
    <definedName name="_xlnm.Print_Area" localSheetId="4">'Dutch 300Hp'!$A$1:$I$81</definedName>
    <definedName name="_xlnm.Print_Area" localSheetId="3">'Dutch 420Hp'!$A$1:$I$81</definedName>
    <definedName name="_xlnm.Print_Area" localSheetId="6">'Fugitive Emissions'!$A$1:$H$28</definedName>
    <definedName name="_xlnm.Print_Area" localSheetId="5">Generators!$A$1:$I$74</definedName>
    <definedName name="_xlnm.Print_Area" localSheetId="8">'Heater-Pre-project'!$A$1:$I$90</definedName>
    <definedName name="_xlnm.Print_Area" localSheetId="7">'Summary (2)'!$A$2:$J$43</definedName>
    <definedName name="_xlnm.Print_Area" localSheetId="0">'Thermal Oxidizer'!$B$1:$F$61</definedName>
    <definedName name="_xlnm.Print_Area">#REF!</definedName>
    <definedName name="PRINT_AREA_MI" localSheetId="2">#REF!</definedName>
    <definedName name="PRINT_AREA_MI" localSheetId="4">#REF!</definedName>
    <definedName name="PRINT_AREA_MI" localSheetId="3">#REF!</definedName>
    <definedName name="PRINT_AREA_MI" localSheetId="5">#REF!</definedName>
    <definedName name="PRINT_AREA_MI">#REF!</definedName>
    <definedName name="_xlnm.Print_Titles">#N/A</definedName>
    <definedName name="Print_Titles_MI" localSheetId="2">#REF!</definedName>
    <definedName name="Print_Titles_MI" localSheetId="4">#REF!</definedName>
    <definedName name="Print_Titles_MI" localSheetId="3">#REF!</definedName>
    <definedName name="Print_Titles_MI" localSheetId="5">#REF!</definedName>
    <definedName name="Print_Titles_MI">#REF!</definedName>
    <definedName name="PrintedDate" localSheetId="2">#REF!</definedName>
    <definedName name="PrintedDate" localSheetId="4">#REF!</definedName>
    <definedName name="PrintedDate" localSheetId="3">#REF!</definedName>
    <definedName name="PrintedDate" localSheetId="5">#REF!</definedName>
    <definedName name="PrintedDate">#REF!</definedName>
    <definedName name="ProcessRates" localSheetId="2">#REF!</definedName>
    <definedName name="ProcessRates" localSheetId="4">#REF!</definedName>
    <definedName name="ProcessRates" localSheetId="3">#REF!</definedName>
    <definedName name="ProcessRates" localSheetId="5">#REF!</definedName>
    <definedName name="ProcessRates">#REF!</definedName>
    <definedName name="ProdForm" localSheetId="2" hidden="1">#REF!</definedName>
    <definedName name="ProdForm" localSheetId="4" hidden="1">#REF!</definedName>
    <definedName name="ProdForm" localSheetId="3" hidden="1">#REF!</definedName>
    <definedName name="ProdForm" localSheetId="5" hidden="1">#REF!</definedName>
    <definedName name="ProdForm" localSheetId="8" hidden="1">#REF!</definedName>
    <definedName name="ProdForm" hidden="1">#REF!</definedName>
    <definedName name="Product" localSheetId="2" hidden="1">#REF!</definedName>
    <definedName name="Product" localSheetId="4" hidden="1">#REF!</definedName>
    <definedName name="Product" localSheetId="3" hidden="1">#REF!</definedName>
    <definedName name="Product" localSheetId="5" hidden="1">#REF!</definedName>
    <definedName name="Product" localSheetId="8" hidden="1">#REF!</definedName>
    <definedName name="Product" hidden="1">#REF!</definedName>
    <definedName name="Propane" localSheetId="2">#REF!</definedName>
    <definedName name="Propane" localSheetId="4">#REF!</definedName>
    <definedName name="Propane" localSheetId="3">#REF!</definedName>
    <definedName name="Propane" localSheetId="5">#REF!</definedName>
    <definedName name="Propane">#REF!</definedName>
    <definedName name="Ptitle_Fugi_1" localSheetId="2">#REF!,#REF!</definedName>
    <definedName name="Ptitle_Fugi_1" localSheetId="4">#REF!,#REF!</definedName>
    <definedName name="Ptitle_Fugi_1" localSheetId="3">#REF!,#REF!</definedName>
    <definedName name="Ptitle_Fugi_1" localSheetId="5">#REF!,#REF!</definedName>
    <definedName name="Ptitle_Fugi_1">#REF!,#REF!</definedName>
    <definedName name="Ptitle_Fugi_2" localSheetId="2">#REF!,#REF!</definedName>
    <definedName name="Ptitle_Fugi_2" localSheetId="4">#REF!,#REF!</definedName>
    <definedName name="Ptitle_Fugi_2" localSheetId="3">#REF!,#REF!</definedName>
    <definedName name="Ptitle_Fugi_2" localSheetId="5">#REF!,#REF!</definedName>
    <definedName name="Ptitle_Fugi_2">#REF!,#REF!</definedName>
    <definedName name="Q" localSheetId="2">#REF!</definedName>
    <definedName name="Q" localSheetId="4">#REF!</definedName>
    <definedName name="Q" localSheetId="3">#REF!</definedName>
    <definedName name="Q" localSheetId="5">#REF!</definedName>
    <definedName name="Q">#REF!</definedName>
    <definedName name="Quarter" localSheetId="2">#REF!</definedName>
    <definedName name="Quarter" localSheetId="4">#REF!</definedName>
    <definedName name="Quarter" localSheetId="3">#REF!</definedName>
    <definedName name="Quarter" localSheetId="5">#REF!</definedName>
    <definedName name="Quarter">#REF!</definedName>
    <definedName name="RCArea" localSheetId="2" hidden="1">#REF!</definedName>
    <definedName name="RCArea" localSheetId="4" hidden="1">#REF!</definedName>
    <definedName name="RCArea" localSheetId="3" hidden="1">#REF!</definedName>
    <definedName name="RCArea" localSheetId="5" hidden="1">#REF!</definedName>
    <definedName name="RCArea" localSheetId="8" hidden="1">#REF!</definedName>
    <definedName name="RCArea" hidden="1">#REF!</definedName>
    <definedName name="_xlnm.Recorder" localSheetId="2">#REF!</definedName>
    <definedName name="_xlnm.Recorder" localSheetId="4">#REF!</definedName>
    <definedName name="_xlnm.Recorder" localSheetId="3">#REF!</definedName>
    <definedName name="_xlnm.Recorder" localSheetId="5">#REF!</definedName>
    <definedName name="_xlnm.Recorder">#REF!</definedName>
    <definedName name="References" localSheetId="2">#REF!</definedName>
    <definedName name="References" localSheetId="4">#REF!</definedName>
    <definedName name="References" localSheetId="3">#REF!</definedName>
    <definedName name="References" localSheetId="5">#REF!</definedName>
    <definedName name="References">#REF!</definedName>
    <definedName name="regincin" localSheetId="2">#REF!</definedName>
    <definedName name="regincin" localSheetId="4">#REF!</definedName>
    <definedName name="regincin" localSheetId="3">#REF!</definedName>
    <definedName name="regincin" localSheetId="5">#REF!</definedName>
    <definedName name="regincin">#REF!</definedName>
    <definedName name="Relative_humidity" localSheetId="2">#REF!</definedName>
    <definedName name="Relative_humidity" localSheetId="4">#REF!</definedName>
    <definedName name="Relative_humidity" localSheetId="3">#REF!</definedName>
    <definedName name="Relative_humidity" localSheetId="5">#REF!</definedName>
    <definedName name="Relative_humidity">#REF!</definedName>
    <definedName name="report_1" localSheetId="2">#REF!</definedName>
    <definedName name="report_1" localSheetId="4">#REF!</definedName>
    <definedName name="report_1" localSheetId="3">#REF!</definedName>
    <definedName name="report_1" localSheetId="5">#REF!</definedName>
    <definedName name="report_1">#REF!</definedName>
    <definedName name="report_10" localSheetId="2">#REF!</definedName>
    <definedName name="report_10" localSheetId="4">#REF!</definedName>
    <definedName name="report_10" localSheetId="3">#REF!</definedName>
    <definedName name="report_10" localSheetId="5">#REF!</definedName>
    <definedName name="report_10">#REF!</definedName>
    <definedName name="report_11" localSheetId="2">#REF!</definedName>
    <definedName name="report_11" localSheetId="4">#REF!</definedName>
    <definedName name="report_11" localSheetId="3">#REF!</definedName>
    <definedName name="report_11" localSheetId="5">#REF!</definedName>
    <definedName name="report_11">#REF!</definedName>
    <definedName name="report_12" localSheetId="2">#REF!</definedName>
    <definedName name="report_12" localSheetId="4">#REF!</definedName>
    <definedName name="report_12" localSheetId="3">#REF!</definedName>
    <definedName name="report_12" localSheetId="5">#REF!</definedName>
    <definedName name="report_12">#REF!</definedName>
    <definedName name="report_13" localSheetId="2">#REF!</definedName>
    <definedName name="report_13" localSheetId="4">#REF!</definedName>
    <definedName name="report_13" localSheetId="3">#REF!</definedName>
    <definedName name="report_13" localSheetId="5">#REF!</definedName>
    <definedName name="report_13">#REF!</definedName>
    <definedName name="report_14" localSheetId="2">#REF!</definedName>
    <definedName name="report_14" localSheetId="4">#REF!</definedName>
    <definedName name="report_14" localSheetId="3">#REF!</definedName>
    <definedName name="report_14" localSheetId="5">#REF!</definedName>
    <definedName name="report_14">#REF!</definedName>
    <definedName name="report_15" localSheetId="2">#REF!</definedName>
    <definedName name="report_15" localSheetId="4">#REF!</definedName>
    <definedName name="report_15" localSheetId="3">#REF!</definedName>
    <definedName name="report_15" localSheetId="5">#REF!</definedName>
    <definedName name="report_15">#REF!</definedName>
    <definedName name="report_16" localSheetId="2">#REF!</definedName>
    <definedName name="report_16" localSheetId="4">#REF!</definedName>
    <definedName name="report_16" localSheetId="3">#REF!</definedName>
    <definedName name="report_16" localSheetId="5">#REF!</definedName>
    <definedName name="report_16">#REF!</definedName>
    <definedName name="report_17" localSheetId="2">#REF!</definedName>
    <definedName name="report_17" localSheetId="4">#REF!</definedName>
    <definedName name="report_17" localSheetId="3">#REF!</definedName>
    <definedName name="report_17" localSheetId="5">#REF!</definedName>
    <definedName name="report_17">#REF!</definedName>
    <definedName name="report_18" localSheetId="2">#REF!</definedName>
    <definedName name="report_18" localSheetId="4">#REF!</definedName>
    <definedName name="report_18" localSheetId="3">#REF!</definedName>
    <definedName name="report_18" localSheetId="5">#REF!</definedName>
    <definedName name="report_18">#REF!</definedName>
    <definedName name="report_19" localSheetId="2">#REF!</definedName>
    <definedName name="report_19" localSheetId="4">#REF!</definedName>
    <definedName name="report_19" localSheetId="3">#REF!</definedName>
    <definedName name="report_19" localSheetId="5">#REF!</definedName>
    <definedName name="report_19">#REF!</definedName>
    <definedName name="report_2" localSheetId="2">#REF!</definedName>
    <definedName name="report_2" localSheetId="4">#REF!</definedName>
    <definedName name="report_2" localSheetId="3">#REF!</definedName>
    <definedName name="report_2" localSheetId="5">#REF!</definedName>
    <definedName name="report_2">#REF!</definedName>
    <definedName name="report_20" localSheetId="2">#REF!</definedName>
    <definedName name="report_20" localSheetId="4">#REF!</definedName>
    <definedName name="report_20" localSheetId="3">#REF!</definedName>
    <definedName name="report_20" localSheetId="5">#REF!</definedName>
    <definedName name="report_20">#REF!</definedName>
    <definedName name="report_21" localSheetId="2">#REF!</definedName>
    <definedName name="report_21" localSheetId="4">#REF!</definedName>
    <definedName name="report_21" localSheetId="3">#REF!</definedName>
    <definedName name="report_21" localSheetId="5">#REF!</definedName>
    <definedName name="report_21">#REF!</definedName>
    <definedName name="report_3" localSheetId="2">#REF!</definedName>
    <definedName name="report_3" localSheetId="4">#REF!</definedName>
    <definedName name="report_3" localSheetId="3">#REF!</definedName>
    <definedName name="report_3" localSheetId="5">#REF!</definedName>
    <definedName name="report_3">#REF!</definedName>
    <definedName name="report_4" localSheetId="2">#REF!</definedName>
    <definedName name="report_4" localSheetId="4">#REF!</definedName>
    <definedName name="report_4" localSheetId="3">#REF!</definedName>
    <definedName name="report_4" localSheetId="5">#REF!</definedName>
    <definedName name="report_4">#REF!</definedName>
    <definedName name="report_5" localSheetId="2">#REF!</definedName>
    <definedName name="report_5" localSheetId="4">#REF!</definedName>
    <definedName name="report_5" localSheetId="3">#REF!</definedName>
    <definedName name="report_5" localSheetId="5">#REF!</definedName>
    <definedName name="report_5">#REF!</definedName>
    <definedName name="report_6" localSheetId="2">#REF!</definedName>
    <definedName name="report_6" localSheetId="4">#REF!</definedName>
    <definedName name="report_6" localSheetId="3">#REF!</definedName>
    <definedName name="report_6" localSheetId="5">#REF!</definedName>
    <definedName name="report_6">#REF!</definedName>
    <definedName name="report_7" localSheetId="2">#REF!</definedName>
    <definedName name="report_7" localSheetId="4">#REF!</definedName>
    <definedName name="report_7" localSheetId="3">#REF!</definedName>
    <definedName name="report_7" localSheetId="5">#REF!</definedName>
    <definedName name="report_7">#REF!</definedName>
    <definedName name="report_8" localSheetId="2">#REF!</definedName>
    <definedName name="report_8" localSheetId="4">#REF!</definedName>
    <definedName name="report_8" localSheetId="3">#REF!</definedName>
    <definedName name="report_8" localSheetId="5">#REF!</definedName>
    <definedName name="report_8">#REF!</definedName>
    <definedName name="report_9" localSheetId="2">#REF!</definedName>
    <definedName name="report_9" localSheetId="4">#REF!</definedName>
    <definedName name="report_9" localSheetId="3">#REF!</definedName>
    <definedName name="report_9" localSheetId="5">#REF!</definedName>
    <definedName name="report_9">#REF!</definedName>
    <definedName name="Reservoir_Pressure" localSheetId="2">#REF!</definedName>
    <definedName name="Reservoir_Pressure" localSheetId="4">#REF!</definedName>
    <definedName name="Reservoir_Pressure" localSheetId="3">#REF!</definedName>
    <definedName name="Reservoir_Pressure" localSheetId="5">#REF!</definedName>
    <definedName name="Reservoir_Pressure">#REF!</definedName>
    <definedName name="ResFluid" localSheetId="2">#REF!</definedName>
    <definedName name="ResFluid" localSheetId="4">#REF!</definedName>
    <definedName name="ResFluid" localSheetId="3">#REF!</definedName>
    <definedName name="ResFluid" localSheetId="5">#REF!</definedName>
    <definedName name="ResFluid">#REF!</definedName>
    <definedName name="ResTemp" localSheetId="2">#REF!</definedName>
    <definedName name="ResTemp" localSheetId="4">#REF!</definedName>
    <definedName name="ResTemp" localSheetId="3">#REF!</definedName>
    <definedName name="ResTemp" localSheetId="5">#REF!</definedName>
    <definedName name="ResTemp">#REF!</definedName>
    <definedName name="RESULTB" localSheetId="2">#REF!</definedName>
    <definedName name="RESULTB" localSheetId="4">#REF!</definedName>
    <definedName name="RESULTB" localSheetId="3">#REF!</definedName>
    <definedName name="RESULTB" localSheetId="5">#REF!</definedName>
    <definedName name="RESULTB">#REF!</definedName>
    <definedName name="RESULTS" localSheetId="2">#REF!</definedName>
    <definedName name="RESULTS" localSheetId="4">#REF!</definedName>
    <definedName name="RESULTS" localSheetId="3">#REF!</definedName>
    <definedName name="RESULTS" localSheetId="5">#REF!</definedName>
    <definedName name="RESULTS">#REF!</definedName>
    <definedName name="Revised_AnnualB" localSheetId="2">#REF!</definedName>
    <definedName name="Revised_AnnualB" localSheetId="4">#REF!</definedName>
    <definedName name="Revised_AnnualB" localSheetId="3">#REF!</definedName>
    <definedName name="Revised_AnnualB" localSheetId="5">#REF!</definedName>
    <definedName name="Revised_AnnualB">#REF!</definedName>
    <definedName name="Revised_JulyB" localSheetId="2">#REF!</definedName>
    <definedName name="Revised_JulyB" localSheetId="4">#REF!</definedName>
    <definedName name="Revised_JulyB" localSheetId="3">#REF!</definedName>
    <definedName name="Revised_JulyB" localSheetId="5">#REF!</definedName>
    <definedName name="Revised_JulyB">#REF!</definedName>
    <definedName name="revision" localSheetId="2">#REF!</definedName>
    <definedName name="revision" localSheetId="4">#REF!</definedName>
    <definedName name="revision" localSheetId="3">#REF!</definedName>
    <definedName name="revision" localSheetId="5">#REF!</definedName>
    <definedName name="revision">#REF!</definedName>
    <definedName name="RNNumber" localSheetId="2">#REF!</definedName>
    <definedName name="RNNumber" localSheetId="4">#REF!</definedName>
    <definedName name="RNNumber" localSheetId="3">#REF!</definedName>
    <definedName name="RNNumber" localSheetId="5">#REF!</definedName>
    <definedName name="RNNumber">#REF!</definedName>
    <definedName name="ROOF" localSheetId="2">#REF!</definedName>
    <definedName name="ROOF" localSheetId="4">#REF!</definedName>
    <definedName name="ROOF" localSheetId="3">#REF!</definedName>
    <definedName name="ROOF" localSheetId="5">#REF!</definedName>
    <definedName name="ROOF">#REF!</definedName>
    <definedName name="Rs" localSheetId="2">#REF!</definedName>
    <definedName name="Rs" localSheetId="4">#REF!</definedName>
    <definedName name="Rs" localSheetId="3">#REF!</definedName>
    <definedName name="Rs" localSheetId="5">#REF!</definedName>
    <definedName name="Rs">#REF!</definedName>
    <definedName name="Ruska__3" localSheetId="2">#REF!</definedName>
    <definedName name="Ruska__3" localSheetId="4">#REF!</definedName>
    <definedName name="Ruska__3" localSheetId="3">#REF!</definedName>
    <definedName name="Ruska__3" localSheetId="5">#REF!</definedName>
    <definedName name="Ruska__3">#REF!</definedName>
    <definedName name="RX_Values">OFFSET(#REF!,#REF!-1,0,#REF!-#REF!+1,1)</definedName>
    <definedName name="RY_Values">OFFSET([0]!RX_Values,0,2)</definedName>
    <definedName name="s" localSheetId="2">#REF!</definedName>
    <definedName name="s" localSheetId="4">#REF!</definedName>
    <definedName name="s" localSheetId="3">#REF!</definedName>
    <definedName name="s" localSheetId="5">#REF!</definedName>
    <definedName name="s">#REF!</definedName>
    <definedName name="Sample_List" localSheetId="2">#REF!</definedName>
    <definedName name="Sample_List" localSheetId="4">#REF!</definedName>
    <definedName name="Sample_List" localSheetId="3">#REF!</definedName>
    <definedName name="Sample_List" localSheetId="5">#REF!</definedName>
    <definedName name="Sample_List">#REF!</definedName>
    <definedName name="Sample_Type_firstdata" localSheetId="2">#REF!</definedName>
    <definedName name="Sample_Type_firstdata" localSheetId="4">#REF!</definedName>
    <definedName name="Sample_Type_firstdata" localSheetId="3">#REF!</definedName>
    <definedName name="Sample_Type_firstdata" localSheetId="5">#REF!</definedName>
    <definedName name="Sample_Type_firstdata">#REF!</definedName>
    <definedName name="Sample_Types" localSheetId="2">#REF!</definedName>
    <definedName name="Sample_Types" localSheetId="4">#REF!</definedName>
    <definedName name="Sample_Types" localSheetId="3">#REF!</definedName>
    <definedName name="Sample_Types" localSheetId="5">#REF!</definedName>
    <definedName name="Sample_Types">#REF!</definedName>
    <definedName name="Sample_Vessels" localSheetId="2">#REF!</definedName>
    <definedName name="Sample_Vessels" localSheetId="4">#REF!</definedName>
    <definedName name="Sample_Vessels" localSheetId="3">#REF!</definedName>
    <definedName name="Sample_Vessels" localSheetId="5">#REF!</definedName>
    <definedName name="Sample_Vessels">#REF!</definedName>
    <definedName name="SampleP" localSheetId="2">#REF!</definedName>
    <definedName name="SampleP" localSheetId="4">#REF!</definedName>
    <definedName name="SampleP" localSheetId="3">#REF!</definedName>
    <definedName name="SampleP" localSheetId="5">#REF!</definedName>
    <definedName name="SampleP">#REF!</definedName>
    <definedName name="SampleT" localSheetId="2">#REF!</definedName>
    <definedName name="SampleT" localSheetId="4">#REF!</definedName>
    <definedName name="SampleT" localSheetId="3">#REF!</definedName>
    <definedName name="SampleT" localSheetId="5">#REF!</definedName>
    <definedName name="SampleT">#REF!</definedName>
    <definedName name="SampleTypes2" localSheetId="2">#REF!</definedName>
    <definedName name="SampleTypes2" localSheetId="4">#REF!</definedName>
    <definedName name="SampleTypes2" localSheetId="3">#REF!</definedName>
    <definedName name="SampleTypes2" localSheetId="5">#REF!</definedName>
    <definedName name="SampleTypes2">#REF!</definedName>
    <definedName name="saturation" localSheetId="2">#REF!</definedName>
    <definedName name="saturation" localSheetId="4">#REF!</definedName>
    <definedName name="saturation" localSheetId="3">#REF!</definedName>
    <definedName name="saturation" localSheetId="5">#REF!</definedName>
    <definedName name="saturation">#REF!</definedName>
    <definedName name="sbyincin" localSheetId="2">#REF!</definedName>
    <definedName name="sbyincin" localSheetId="4">#REF!</definedName>
    <definedName name="sbyincin" localSheetId="3">#REF!</definedName>
    <definedName name="sbyincin" localSheetId="5">#REF!</definedName>
    <definedName name="sbyincin">#REF!</definedName>
    <definedName name="SEAL" localSheetId="2">#REF!</definedName>
    <definedName name="SEAL" localSheetId="4">#REF!</definedName>
    <definedName name="SEAL" localSheetId="3">#REF!</definedName>
    <definedName name="SEAL" localSheetId="5">#REF!</definedName>
    <definedName name="SEAL">#REF!</definedName>
    <definedName name="Sel_Comp_DeletionPoint" localSheetId="2">#REF!</definedName>
    <definedName name="Sel_Comp_DeletionPoint" localSheetId="4">#REF!</definedName>
    <definedName name="Sel_Comp_DeletionPoint" localSheetId="3">#REF!</definedName>
    <definedName name="Sel_Comp_DeletionPoint" localSheetId="5">#REF!</definedName>
    <definedName name="Sel_Comp_DeletionPoint">#REF!</definedName>
    <definedName name="Sel_Comp_Rows" localSheetId="2">#REF!</definedName>
    <definedName name="Sel_Comp_Rows" localSheetId="4">#REF!</definedName>
    <definedName name="Sel_Comp_Rows" localSheetId="3">#REF!</definedName>
    <definedName name="Sel_Comp_Rows" localSheetId="5">#REF!</definedName>
    <definedName name="Sel_Comp_Rows">#REF!</definedName>
    <definedName name="sencount" hidden="1">1</definedName>
    <definedName name="Sep_Test_Data_Rows" localSheetId="2">#REF!</definedName>
    <definedName name="Sep_Test_Data_Rows" localSheetId="4">#REF!</definedName>
    <definedName name="Sep_Test_Data_Rows" localSheetId="3">#REF!</definedName>
    <definedName name="Sep_Test_Data_Rows" localSheetId="5">#REF!</definedName>
    <definedName name="Sep_Test_Data_Rows">#REF!</definedName>
    <definedName name="Sep_Test_DeletionPoint" localSheetId="2">#REF!</definedName>
    <definedName name="Sep_Test_DeletionPoint" localSheetId="4">#REF!</definedName>
    <definedName name="Sep_Test_DeletionPoint" localSheetId="3">#REF!</definedName>
    <definedName name="Sep_Test_DeletionPoint" localSheetId="5">#REF!</definedName>
    <definedName name="Sep_Test_DeletionPoint">#REF!</definedName>
    <definedName name="Sep_Test_InsertionPoint" localSheetId="2">#REF!</definedName>
    <definedName name="Sep_Test_InsertionPoint" localSheetId="4">#REF!</definedName>
    <definedName name="Sep_Test_InsertionPoint" localSheetId="3">#REF!</definedName>
    <definedName name="Sep_Test_InsertionPoint" localSheetId="5">#REF!</definedName>
    <definedName name="Sep_Test_InsertionPoint">#REF!</definedName>
    <definedName name="SGi" localSheetId="2">#REF!</definedName>
    <definedName name="SGi" localSheetId="4">#REF!</definedName>
    <definedName name="SGi" localSheetId="3">#REF!</definedName>
    <definedName name="SGi" localSheetId="5">#REF!</definedName>
    <definedName name="SGi">#REF!</definedName>
    <definedName name="sgi_" localSheetId="2">#REF!</definedName>
    <definedName name="sgi_" localSheetId="4">#REF!</definedName>
    <definedName name="sgi_" localSheetId="3">#REF!</definedName>
    <definedName name="sgi_" localSheetId="5">#REF!</definedName>
    <definedName name="sgi_">#REF!</definedName>
    <definedName name="SGx" localSheetId="2">#REF!</definedName>
    <definedName name="SGx" localSheetId="4">#REF!</definedName>
    <definedName name="SGx" localSheetId="3">#REF!</definedName>
    <definedName name="SGx" localSheetId="5">#REF!</definedName>
    <definedName name="SGx">#REF!</definedName>
    <definedName name="Sheet1" localSheetId="2">#REF!</definedName>
    <definedName name="Sheet1" localSheetId="4">#REF!</definedName>
    <definedName name="Sheet1" localSheetId="3">#REF!</definedName>
    <definedName name="Sheet1" localSheetId="5">#REF!</definedName>
    <definedName name="Sheet1">#REF!</definedName>
    <definedName name="sIMI" localSheetId="2">#REF!</definedName>
    <definedName name="sIMI" localSheetId="4">#REF!</definedName>
    <definedName name="sIMI" localSheetId="3">#REF!</definedName>
    <definedName name="sIMI" localSheetId="5">#REF!</definedName>
    <definedName name="sIMI">#REF!</definedName>
    <definedName name="simp1" localSheetId="2">#REF!</definedName>
    <definedName name="simp1" localSheetId="4">#REF!</definedName>
    <definedName name="simp1" localSheetId="3">#REF!</definedName>
    <definedName name="simp1" localSheetId="5">#REF!</definedName>
    <definedName name="simp1">#REF!</definedName>
    <definedName name="simp1c1" localSheetId="2">#REF!</definedName>
    <definedName name="simp1c1" localSheetId="4">#REF!</definedName>
    <definedName name="simp1c1" localSheetId="3">#REF!</definedName>
    <definedName name="simp1c1" localSheetId="5">#REF!</definedName>
    <definedName name="simp1c1">#REF!</definedName>
    <definedName name="simp24" localSheetId="2">#REF!</definedName>
    <definedName name="simp24" localSheetId="4">#REF!</definedName>
    <definedName name="simp24" localSheetId="3">#REF!</definedName>
    <definedName name="simp24" localSheetId="5">#REF!</definedName>
    <definedName name="simp24">#REF!</definedName>
    <definedName name="simp24c1" localSheetId="2">#REF!</definedName>
    <definedName name="simp24c1" localSheetId="4">#REF!</definedName>
    <definedName name="simp24c1" localSheetId="3">#REF!</definedName>
    <definedName name="simp24c1" localSheetId="5">#REF!</definedName>
    <definedName name="simp24c1">#REF!</definedName>
    <definedName name="simp3" localSheetId="2">#REF!</definedName>
    <definedName name="simp3" localSheetId="4">#REF!</definedName>
    <definedName name="simp3" localSheetId="3">#REF!</definedName>
    <definedName name="simp3" localSheetId="5">#REF!</definedName>
    <definedName name="simp3">#REF!</definedName>
    <definedName name="simp3c1" localSheetId="2">#REF!</definedName>
    <definedName name="simp3c1" localSheetId="4">#REF!</definedName>
    <definedName name="simp3c1" localSheetId="3">#REF!</definedName>
    <definedName name="simp3c1" localSheetId="5">#REF!</definedName>
    <definedName name="simp3c1">#REF!</definedName>
    <definedName name="simp8" localSheetId="2">#REF!</definedName>
    <definedName name="simp8" localSheetId="4">#REF!</definedName>
    <definedName name="simp8" localSheetId="3">#REF!</definedName>
    <definedName name="simp8" localSheetId="5">#REF!</definedName>
    <definedName name="simp8">#REF!</definedName>
    <definedName name="simp8c1" localSheetId="2">#REF!</definedName>
    <definedName name="simp8c1" localSheetId="4">#REF!</definedName>
    <definedName name="simp8c1" localSheetId="3">#REF!</definedName>
    <definedName name="simp8c1" localSheetId="5">#REF!</definedName>
    <definedName name="simp8c1">#REF!</definedName>
    <definedName name="simpac1" localSheetId="2">#REF!</definedName>
    <definedName name="simpac1" localSheetId="4">#REF!</definedName>
    <definedName name="simpac1" localSheetId="3">#REF!</definedName>
    <definedName name="simpac1" localSheetId="5">#REF!</definedName>
    <definedName name="simpac1">#REF!</definedName>
    <definedName name="simpann" localSheetId="2">#REF!</definedName>
    <definedName name="simpann" localSheetId="4">#REF!</definedName>
    <definedName name="simpann" localSheetId="3">#REF!</definedName>
    <definedName name="simpann" localSheetId="5">#REF!</definedName>
    <definedName name="simpann">#REF!</definedName>
    <definedName name="sL" localSheetId="2">#REF!</definedName>
    <definedName name="sL" localSheetId="4">#REF!</definedName>
    <definedName name="sL" localSheetId="3">#REF!</definedName>
    <definedName name="sL" localSheetId="5">#REF!</definedName>
    <definedName name="sL">#REF!</definedName>
    <definedName name="SolventID" localSheetId="2">#REF!</definedName>
    <definedName name="SolventID" localSheetId="4">#REF!</definedName>
    <definedName name="SolventID" localSheetId="3">#REF!</definedName>
    <definedName name="SolventID" localSheetId="5">#REF!</definedName>
    <definedName name="SolventID">#REF!</definedName>
    <definedName name="SpecialPrice" localSheetId="2" hidden="1">#REF!</definedName>
    <definedName name="SpecialPrice" localSheetId="4" hidden="1">#REF!</definedName>
    <definedName name="SpecialPrice" localSheetId="3" hidden="1">#REF!</definedName>
    <definedName name="SpecialPrice" localSheetId="5" hidden="1">#REF!</definedName>
    <definedName name="SpecialPrice" localSheetId="8" hidden="1">#REF!</definedName>
    <definedName name="SpecialPrice" hidden="1">#REF!</definedName>
    <definedName name="SPECIATION" localSheetId="2">#REF!</definedName>
    <definedName name="SPECIATION" localSheetId="4">#REF!</definedName>
    <definedName name="SPECIATION" localSheetId="3">#REF!</definedName>
    <definedName name="SPECIATION" localSheetId="5">#REF!</definedName>
    <definedName name="SPECIATION">#REF!</definedName>
    <definedName name="SPLASHC" localSheetId="2">#REF!</definedName>
    <definedName name="SPLASHC" localSheetId="4">#REF!</definedName>
    <definedName name="SPLASHC" localSheetId="3">#REF!</definedName>
    <definedName name="SPLASHC" localSheetId="5">#REF!</definedName>
    <definedName name="SPLASHC">#REF!</definedName>
    <definedName name="SPLASHD" localSheetId="2">#REF!</definedName>
    <definedName name="SPLASHD" localSheetId="4">#REF!</definedName>
    <definedName name="SPLASHD" localSheetId="3">#REF!</definedName>
    <definedName name="SPLASHD" localSheetId="5">#REF!</definedName>
    <definedName name="SPLASHD">#REF!</definedName>
    <definedName name="spoint" localSheetId="2">#REF!</definedName>
    <definedName name="spoint" localSheetId="4">#REF!</definedName>
    <definedName name="spoint" localSheetId="3">#REF!</definedName>
    <definedName name="spoint" localSheetId="5">#REF!</definedName>
    <definedName name="spoint">#REF!</definedName>
    <definedName name="SSEAL" localSheetId="2">#REF!</definedName>
    <definedName name="SSEAL" localSheetId="4">#REF!</definedName>
    <definedName name="SSEAL" localSheetId="3">#REF!</definedName>
    <definedName name="SSEAL" localSheetId="5">#REF!</definedName>
    <definedName name="SSEAL">#REF!</definedName>
    <definedName name="SSulfur" localSheetId="2">#REF!</definedName>
    <definedName name="SSulfur" localSheetId="4">#REF!</definedName>
    <definedName name="SSulfur" localSheetId="3">#REF!</definedName>
    <definedName name="SSulfur" localSheetId="5">#REF!</definedName>
    <definedName name="SSulfur">#REF!</definedName>
    <definedName name="Stack_diam" localSheetId="2">#REF!</definedName>
    <definedName name="Stack_diam" localSheetId="4">#REF!</definedName>
    <definedName name="Stack_diam" localSheetId="3">#REF!</definedName>
    <definedName name="Stack_diam" localSheetId="5">#REF!</definedName>
    <definedName name="Stack_diam">#REF!</definedName>
    <definedName name="StackDataEU" localSheetId="2">#REF!</definedName>
    <definedName name="StackDataEU" localSheetId="4">#REF!</definedName>
    <definedName name="StackDataEU" localSheetId="3">#REF!</definedName>
    <definedName name="StackDataEU" localSheetId="5">#REF!</definedName>
    <definedName name="StackDataEU">#REF!</definedName>
    <definedName name="StackDEnabled" localSheetId="2">#REF!</definedName>
    <definedName name="StackDEnabled" localSheetId="4">#REF!</definedName>
    <definedName name="StackDEnabled" localSheetId="3">#REF!</definedName>
    <definedName name="StackDEnabled" localSheetId="5">#REF!</definedName>
    <definedName name="StackDEnabled">#REF!</definedName>
    <definedName name="StackTEnabled" localSheetId="2">#REF!</definedName>
    <definedName name="StackTEnabled" localSheetId="4">#REF!</definedName>
    <definedName name="StackTEnabled" localSheetId="3">#REF!</definedName>
    <definedName name="StackTEnabled" localSheetId="5">#REF!</definedName>
    <definedName name="StackTEnabled">#REF!</definedName>
    <definedName name="StackVEnabled" localSheetId="2">#REF!</definedName>
    <definedName name="StackVEnabled" localSheetId="4">#REF!</definedName>
    <definedName name="StackVEnabled" localSheetId="3">#REF!</definedName>
    <definedName name="StackVEnabled" localSheetId="5">#REF!</definedName>
    <definedName name="StackVEnabled">#REF!</definedName>
    <definedName name="Stage_Name_Range" localSheetId="2">#REF!</definedName>
    <definedName name="Stage_Name_Range" localSheetId="4">#REF!</definedName>
    <definedName name="Stage_Name_Range" localSheetId="3">#REF!</definedName>
    <definedName name="Stage_Name_Range" localSheetId="5">#REF!</definedName>
    <definedName name="Stage_Name_Range">#REF!</definedName>
    <definedName name="Start10" localSheetId="2">#REF!</definedName>
    <definedName name="Start10" localSheetId="4">#REF!</definedName>
    <definedName name="Start10" localSheetId="3">#REF!</definedName>
    <definedName name="Start10" localSheetId="5">#REF!</definedName>
    <definedName name="Start10">#REF!</definedName>
    <definedName name="Start11" localSheetId="2">#REF!</definedName>
    <definedName name="Start11" localSheetId="4">#REF!</definedName>
    <definedName name="Start11" localSheetId="3">#REF!</definedName>
    <definedName name="Start11" localSheetId="5">#REF!</definedName>
    <definedName name="Start11">#REF!</definedName>
    <definedName name="Start12" localSheetId="2">#REF!</definedName>
    <definedName name="Start12" localSheetId="4">#REF!</definedName>
    <definedName name="Start12" localSheetId="3">#REF!</definedName>
    <definedName name="Start12" localSheetId="5">#REF!</definedName>
    <definedName name="Start12">#REF!</definedName>
    <definedName name="Start13" localSheetId="2">#REF!</definedName>
    <definedName name="Start13" localSheetId="4">#REF!</definedName>
    <definedName name="Start13" localSheetId="3">#REF!</definedName>
    <definedName name="Start13" localSheetId="5">#REF!</definedName>
    <definedName name="Start13">#REF!</definedName>
    <definedName name="Start14" localSheetId="2">#REF!</definedName>
    <definedName name="Start14" localSheetId="4">#REF!</definedName>
    <definedName name="Start14" localSheetId="3">#REF!</definedName>
    <definedName name="Start14" localSheetId="5">#REF!</definedName>
    <definedName name="Start14">#REF!</definedName>
    <definedName name="Start15" localSheetId="2">#REF!</definedName>
    <definedName name="Start15" localSheetId="4">#REF!</definedName>
    <definedName name="Start15" localSheetId="3">#REF!</definedName>
    <definedName name="Start15" localSheetId="5">#REF!</definedName>
    <definedName name="Start15">#REF!</definedName>
    <definedName name="Start16" localSheetId="2">#REF!</definedName>
    <definedName name="Start16" localSheetId="4">#REF!</definedName>
    <definedName name="Start16" localSheetId="3">#REF!</definedName>
    <definedName name="Start16" localSheetId="5">#REF!</definedName>
    <definedName name="Start16">#REF!</definedName>
    <definedName name="Start17" localSheetId="2">#REF!</definedName>
    <definedName name="Start17" localSheetId="4">#REF!</definedName>
    <definedName name="Start17" localSheetId="3">#REF!</definedName>
    <definedName name="Start17" localSheetId="5">#REF!</definedName>
    <definedName name="Start17">#REF!</definedName>
    <definedName name="Start18" localSheetId="2">#REF!</definedName>
    <definedName name="Start18" localSheetId="4">#REF!</definedName>
    <definedName name="Start18" localSheetId="3">#REF!</definedName>
    <definedName name="Start18" localSheetId="5">#REF!</definedName>
    <definedName name="Start18">#REF!</definedName>
    <definedName name="Start19" localSheetId="2">#REF!</definedName>
    <definedName name="Start19" localSheetId="4">#REF!</definedName>
    <definedName name="Start19" localSheetId="3">#REF!</definedName>
    <definedName name="Start19" localSheetId="5">#REF!</definedName>
    <definedName name="Start19">#REF!</definedName>
    <definedName name="Start2" localSheetId="2">#REF!</definedName>
    <definedName name="Start2" localSheetId="4">#REF!</definedName>
    <definedName name="Start2" localSheetId="3">#REF!</definedName>
    <definedName name="Start2" localSheetId="5">#REF!</definedName>
    <definedName name="Start2">#REF!</definedName>
    <definedName name="Start20" localSheetId="2">#REF!</definedName>
    <definedName name="Start20" localSheetId="4">#REF!</definedName>
    <definedName name="Start20" localSheetId="3">#REF!</definedName>
    <definedName name="Start20" localSheetId="5">#REF!</definedName>
    <definedName name="Start20">#REF!</definedName>
    <definedName name="Start21" localSheetId="2">#REF!</definedName>
    <definedName name="Start21" localSheetId="4">#REF!</definedName>
    <definedName name="Start21" localSheetId="3">#REF!</definedName>
    <definedName name="Start21" localSheetId="5">#REF!</definedName>
    <definedName name="Start21">#REF!</definedName>
    <definedName name="Start22" localSheetId="2">#REF!</definedName>
    <definedName name="Start22" localSheetId="4">#REF!</definedName>
    <definedName name="Start22" localSheetId="3">#REF!</definedName>
    <definedName name="Start22" localSheetId="5">#REF!</definedName>
    <definedName name="Start22">#REF!</definedName>
    <definedName name="Start23" localSheetId="2">#REF!</definedName>
    <definedName name="Start23" localSheetId="4">#REF!</definedName>
    <definedName name="Start23" localSheetId="3">#REF!</definedName>
    <definedName name="Start23" localSheetId="5">#REF!</definedName>
    <definedName name="Start23">#REF!</definedName>
    <definedName name="Start24" localSheetId="2">#REF!</definedName>
    <definedName name="Start24" localSheetId="4">#REF!</definedName>
    <definedName name="Start24" localSheetId="3">#REF!</definedName>
    <definedName name="Start24" localSheetId="5">#REF!</definedName>
    <definedName name="Start24">#REF!</definedName>
    <definedName name="Start25" localSheetId="2">#REF!</definedName>
    <definedName name="Start25" localSheetId="4">#REF!</definedName>
    <definedName name="Start25" localSheetId="3">#REF!</definedName>
    <definedName name="Start25" localSheetId="5">#REF!</definedName>
    <definedName name="Start25">#REF!</definedName>
    <definedName name="Start26" localSheetId="2">#REF!</definedName>
    <definedName name="Start26" localSheetId="4">#REF!</definedName>
    <definedName name="Start26" localSheetId="3">#REF!</definedName>
    <definedName name="Start26" localSheetId="5">#REF!</definedName>
    <definedName name="Start26">#REF!</definedName>
    <definedName name="Start27" localSheetId="2">#REF!</definedName>
    <definedName name="Start27" localSheetId="4">#REF!</definedName>
    <definedName name="Start27" localSheetId="3">#REF!</definedName>
    <definedName name="Start27" localSheetId="5">#REF!</definedName>
    <definedName name="Start27">#REF!</definedName>
    <definedName name="Start28" localSheetId="2">#REF!</definedName>
    <definedName name="Start28" localSheetId="4">#REF!</definedName>
    <definedName name="Start28" localSheetId="3">#REF!</definedName>
    <definedName name="Start28" localSheetId="5">#REF!</definedName>
    <definedName name="Start28">#REF!</definedName>
    <definedName name="Start29" localSheetId="2">#REF!</definedName>
    <definedName name="Start29" localSheetId="4">#REF!</definedName>
    <definedName name="Start29" localSheetId="3">#REF!</definedName>
    <definedName name="Start29" localSheetId="5">#REF!</definedName>
    <definedName name="Start29">#REF!</definedName>
    <definedName name="Start3" localSheetId="2">#REF!</definedName>
    <definedName name="Start3" localSheetId="4">#REF!</definedName>
    <definedName name="Start3" localSheetId="3">#REF!</definedName>
    <definedName name="Start3" localSheetId="5">#REF!</definedName>
    <definedName name="Start3">#REF!</definedName>
    <definedName name="Start30" localSheetId="2">#REF!</definedName>
    <definedName name="Start30" localSheetId="4">#REF!</definedName>
    <definedName name="Start30" localSheetId="3">#REF!</definedName>
    <definedName name="Start30" localSheetId="5">#REF!</definedName>
    <definedName name="Start30">#REF!</definedName>
    <definedName name="Start31" localSheetId="2">#REF!</definedName>
    <definedName name="Start31" localSheetId="4">#REF!</definedName>
    <definedName name="Start31" localSheetId="3">#REF!</definedName>
    <definedName name="Start31" localSheetId="5">#REF!</definedName>
    <definedName name="Start31">#REF!</definedName>
    <definedName name="Start32" localSheetId="2">#REF!</definedName>
    <definedName name="Start32" localSheetId="4">#REF!</definedName>
    <definedName name="Start32" localSheetId="3">#REF!</definedName>
    <definedName name="Start32" localSheetId="5">#REF!</definedName>
    <definedName name="Start32">#REF!</definedName>
    <definedName name="Start33" localSheetId="2">#REF!</definedName>
    <definedName name="Start33" localSheetId="4">#REF!</definedName>
    <definedName name="Start33" localSheetId="3">#REF!</definedName>
    <definedName name="Start33" localSheetId="5">#REF!</definedName>
    <definedName name="Start33">#REF!</definedName>
    <definedName name="Start34" localSheetId="2">#REF!</definedName>
    <definedName name="Start34" localSheetId="4">#REF!</definedName>
    <definedName name="Start34" localSheetId="3">#REF!</definedName>
    <definedName name="Start34" localSheetId="5">#REF!</definedName>
    <definedName name="Start34">#REF!</definedName>
    <definedName name="Start35" localSheetId="2">#REF!</definedName>
    <definedName name="Start35" localSheetId="4">#REF!</definedName>
    <definedName name="Start35" localSheetId="3">#REF!</definedName>
    <definedName name="Start35" localSheetId="5">#REF!</definedName>
    <definedName name="Start35">#REF!</definedName>
    <definedName name="Start36" localSheetId="2">#REF!</definedName>
    <definedName name="Start36" localSheetId="4">#REF!</definedName>
    <definedName name="Start36" localSheetId="3">#REF!</definedName>
    <definedName name="Start36" localSheetId="5">#REF!</definedName>
    <definedName name="Start36">#REF!</definedName>
    <definedName name="Start37" localSheetId="2">#REF!</definedName>
    <definedName name="Start37" localSheetId="4">#REF!</definedName>
    <definedName name="Start37" localSheetId="3">#REF!</definedName>
    <definedName name="Start37" localSheetId="5">#REF!</definedName>
    <definedName name="Start37">#REF!</definedName>
    <definedName name="Start38" localSheetId="2">#REF!</definedName>
    <definedName name="Start38" localSheetId="4">#REF!</definedName>
    <definedName name="Start38" localSheetId="3">#REF!</definedName>
    <definedName name="Start38" localSheetId="5">#REF!</definedName>
    <definedName name="Start38">#REF!</definedName>
    <definedName name="Start39" localSheetId="2">#REF!</definedName>
    <definedName name="Start39" localSheetId="4">#REF!</definedName>
    <definedName name="Start39" localSheetId="3">#REF!</definedName>
    <definedName name="Start39" localSheetId="5">#REF!</definedName>
    <definedName name="Start39">#REF!</definedName>
    <definedName name="Start40" localSheetId="2">#REF!</definedName>
    <definedName name="Start40" localSheetId="4">#REF!</definedName>
    <definedName name="Start40" localSheetId="3">#REF!</definedName>
    <definedName name="Start40" localSheetId="5">#REF!</definedName>
    <definedName name="Start40">#REF!</definedName>
    <definedName name="Start41" localSheetId="2">#REF!</definedName>
    <definedName name="Start41" localSheetId="4">#REF!</definedName>
    <definedName name="Start41" localSheetId="3">#REF!</definedName>
    <definedName name="Start41" localSheetId="5">#REF!</definedName>
    <definedName name="Start41">#REF!</definedName>
    <definedName name="Start42" localSheetId="2">#REF!</definedName>
    <definedName name="Start42" localSheetId="4">#REF!</definedName>
    <definedName name="Start42" localSheetId="3">#REF!</definedName>
    <definedName name="Start42" localSheetId="5">#REF!</definedName>
    <definedName name="Start42">#REF!</definedName>
    <definedName name="Start43" localSheetId="2">#REF!</definedName>
    <definedName name="Start43" localSheetId="4">#REF!</definedName>
    <definedName name="Start43" localSheetId="3">#REF!</definedName>
    <definedName name="Start43" localSheetId="5">#REF!</definedName>
    <definedName name="Start43">#REF!</definedName>
    <definedName name="Start44" localSheetId="2">#REF!</definedName>
    <definedName name="Start44" localSheetId="4">#REF!</definedName>
    <definedName name="Start44" localSheetId="3">#REF!</definedName>
    <definedName name="Start44" localSheetId="5">#REF!</definedName>
    <definedName name="Start44">#REF!</definedName>
    <definedName name="Start45" localSheetId="2">#REF!</definedName>
    <definedName name="Start45" localSheetId="4">#REF!</definedName>
    <definedName name="Start45" localSheetId="3">#REF!</definedName>
    <definedName name="Start45" localSheetId="5">#REF!</definedName>
    <definedName name="Start45">#REF!</definedName>
    <definedName name="Start46" localSheetId="2">#REF!</definedName>
    <definedName name="Start46" localSheetId="4">#REF!</definedName>
    <definedName name="Start46" localSheetId="3">#REF!</definedName>
    <definedName name="Start46" localSheetId="5">#REF!</definedName>
    <definedName name="Start46">#REF!</definedName>
    <definedName name="Start47" localSheetId="2">#REF!</definedName>
    <definedName name="Start47" localSheetId="4">#REF!</definedName>
    <definedName name="Start47" localSheetId="3">#REF!</definedName>
    <definedName name="Start47" localSheetId="5">#REF!</definedName>
    <definedName name="Start47">#REF!</definedName>
    <definedName name="Start5" localSheetId="2">#REF!</definedName>
    <definedName name="Start5" localSheetId="4">#REF!</definedName>
    <definedName name="Start5" localSheetId="3">#REF!</definedName>
    <definedName name="Start5" localSheetId="5">#REF!</definedName>
    <definedName name="Start5">#REF!</definedName>
    <definedName name="Start6" localSheetId="2">#REF!</definedName>
    <definedName name="Start6" localSheetId="4">#REF!</definedName>
    <definedName name="Start6" localSheetId="3">#REF!</definedName>
    <definedName name="Start6" localSheetId="5">#REF!</definedName>
    <definedName name="Start6">#REF!</definedName>
    <definedName name="Start7" localSheetId="2">#REF!</definedName>
    <definedName name="Start7" localSheetId="4">#REF!</definedName>
    <definedName name="Start7" localSheetId="3">#REF!</definedName>
    <definedName name="Start7" localSheetId="5">#REF!</definedName>
    <definedName name="Start7">#REF!</definedName>
    <definedName name="Start8" localSheetId="2">#REF!</definedName>
    <definedName name="Start8" localSheetId="4">#REF!</definedName>
    <definedName name="Start8" localSheetId="3">#REF!</definedName>
    <definedName name="Start8" localSheetId="5">#REF!</definedName>
    <definedName name="Start8">#REF!</definedName>
    <definedName name="Start9" localSheetId="2">#REF!</definedName>
    <definedName name="Start9" localSheetId="4">#REF!</definedName>
    <definedName name="Start9" localSheetId="3">#REF!</definedName>
    <definedName name="Start9" localSheetId="5">#REF!</definedName>
    <definedName name="Start9">#REF!</definedName>
    <definedName name="StartPage" localSheetId="2">#REF!</definedName>
    <definedName name="StartPage" localSheetId="4">#REF!</definedName>
    <definedName name="StartPage" localSheetId="3">#REF!</definedName>
    <definedName name="StartPage" localSheetId="5">#REF!</definedName>
    <definedName name="StartPage">#REF!</definedName>
    <definedName name="Step" localSheetId="2">#REF!</definedName>
    <definedName name="Step" localSheetId="4">#REF!</definedName>
    <definedName name="Step" localSheetId="3">#REF!</definedName>
    <definedName name="Step" localSheetId="5">#REF!</definedName>
    <definedName name="Step">#REF!</definedName>
    <definedName name="stuff" localSheetId="2">#REF!</definedName>
    <definedName name="stuff" localSheetId="4">#REF!</definedName>
    <definedName name="stuff" localSheetId="3">#REF!</definedName>
    <definedName name="stuff" localSheetId="5">#REF!</definedName>
    <definedName name="stuff">#REF!</definedName>
    <definedName name="SUBC" localSheetId="2">#REF!</definedName>
    <definedName name="SUBC" localSheetId="4">#REF!</definedName>
    <definedName name="SUBC" localSheetId="3">#REF!</definedName>
    <definedName name="SUBC" localSheetId="5">#REF!</definedName>
    <definedName name="SUBC">#REF!</definedName>
    <definedName name="SUBD" localSheetId="2">#REF!</definedName>
    <definedName name="SUBD" localSheetId="4">#REF!</definedName>
    <definedName name="SUBD" localSheetId="3">#REF!</definedName>
    <definedName name="SUBD" localSheetId="5">#REF!</definedName>
    <definedName name="SUBD">#REF!</definedName>
    <definedName name="Summary" localSheetId="2">#REF!</definedName>
    <definedName name="Summary" localSheetId="4">#REF!</definedName>
    <definedName name="Summary" localSheetId="3">#REF!</definedName>
    <definedName name="Summary" localSheetId="5">#REF!</definedName>
    <definedName name="Summary">#REF!</definedName>
    <definedName name="SUMMARY2" localSheetId="2">#REF!</definedName>
    <definedName name="SUMMARY2" localSheetId="4">#REF!</definedName>
    <definedName name="SUMMARY2" localSheetId="3">#REF!</definedName>
    <definedName name="SUMMARY2" localSheetId="5">#REF!</definedName>
    <definedName name="SUMMARY2">#REF!</definedName>
    <definedName name="syscalibat" localSheetId="2">#REF!</definedName>
    <definedName name="syscalibat" localSheetId="4">#REF!</definedName>
    <definedName name="syscalibat" localSheetId="3">#REF!</definedName>
    <definedName name="syscalibat" localSheetId="5">#REF!</definedName>
    <definedName name="syscalibat">#REF!</definedName>
    <definedName name="sZim" localSheetId="2">#REF!</definedName>
    <definedName name="sZim" localSheetId="4">#REF!</definedName>
    <definedName name="sZim" localSheetId="3">#REF!</definedName>
    <definedName name="sZim" localSheetId="5">#REF!</definedName>
    <definedName name="sZim">#REF!</definedName>
    <definedName name="T" localSheetId="2">#REF!</definedName>
    <definedName name="T" localSheetId="4">#REF!</definedName>
    <definedName name="T" localSheetId="3">#REF!</definedName>
    <definedName name="T" localSheetId="5">#REF!</definedName>
    <definedName name="T">#REF!</definedName>
    <definedName name="T_Grav" localSheetId="2">#REF!</definedName>
    <definedName name="T_Grav" localSheetId="4">#REF!</definedName>
    <definedName name="T_Grav" localSheetId="3">#REF!</definedName>
    <definedName name="T_Grav" localSheetId="5">#REF!</definedName>
    <definedName name="T_Grav">#REF!</definedName>
    <definedName name="T_New" localSheetId="2">#REF!</definedName>
    <definedName name="T_New" localSheetId="4">#REF!</definedName>
    <definedName name="T_New" localSheetId="3">#REF!</definedName>
    <definedName name="T_New" localSheetId="5">#REF!</definedName>
    <definedName name="T_New">#REF!</definedName>
    <definedName name="T_Res" localSheetId="2">#REF!</definedName>
    <definedName name="T_Res" localSheetId="4">#REF!</definedName>
    <definedName name="T_Res" localSheetId="3">#REF!</definedName>
    <definedName name="T_Res" localSheetId="5">#REF!</definedName>
    <definedName name="T_Res">#REF!</definedName>
    <definedName name="T10H2545Max" localSheetId="2">#REF!</definedName>
    <definedName name="T10H2545Max" localSheetId="4">#REF!</definedName>
    <definedName name="T10H2545Max" localSheetId="3">#REF!</definedName>
    <definedName name="T10H2545Max" localSheetId="5">#REF!</definedName>
    <definedName name="T10H2545Max">#REF!</definedName>
    <definedName name="TABLE__1" localSheetId="2">#REF!</definedName>
    <definedName name="TABLE__1" localSheetId="4">#REF!</definedName>
    <definedName name="TABLE__1" localSheetId="3">#REF!</definedName>
    <definedName name="TABLE__1" localSheetId="5">#REF!</definedName>
    <definedName name="TABLE__1">#REF!</definedName>
    <definedName name="TABLE__2" localSheetId="2">#REF!</definedName>
    <definedName name="TABLE__2" localSheetId="4">#REF!</definedName>
    <definedName name="TABLE__2" localSheetId="3">#REF!</definedName>
    <definedName name="TABLE__2" localSheetId="5">#REF!</definedName>
    <definedName name="TABLE__2">#REF!</definedName>
    <definedName name="Table_1_a" localSheetId="2">#REF!</definedName>
    <definedName name="Table_1_a" localSheetId="4">#REF!</definedName>
    <definedName name="Table_1_a" localSheetId="3">#REF!</definedName>
    <definedName name="Table_1_a" localSheetId="5">#REF!</definedName>
    <definedName name="Table_1_a">#REF!</definedName>
    <definedName name="Table1" localSheetId="2">#REF!</definedName>
    <definedName name="Table1" localSheetId="4">#REF!</definedName>
    <definedName name="Table1" localSheetId="3">#REF!</definedName>
    <definedName name="Table1" localSheetId="5">#REF!</definedName>
    <definedName name="Table1">#REF!</definedName>
    <definedName name="Table3" localSheetId="2">#REF!</definedName>
    <definedName name="Table3" localSheetId="4">#REF!</definedName>
    <definedName name="Table3" localSheetId="3">#REF!</definedName>
    <definedName name="Table3" localSheetId="5">#REF!</definedName>
    <definedName name="Table3">#REF!</definedName>
    <definedName name="Table4" localSheetId="2">#REF!</definedName>
    <definedName name="Table4" localSheetId="4">#REF!</definedName>
    <definedName name="Table4" localSheetId="3">#REF!</definedName>
    <definedName name="Table4" localSheetId="5">#REF!</definedName>
    <definedName name="Table4">#REF!</definedName>
    <definedName name="Tank" localSheetId="2">#REF!</definedName>
    <definedName name="Tank" localSheetId="4">#REF!</definedName>
    <definedName name="Tank" localSheetId="3">#REF!</definedName>
    <definedName name="Tank" localSheetId="5">#REF!</definedName>
    <definedName name="Tank">#REF!</definedName>
    <definedName name="tank.cap.ann" localSheetId="2">#REF!</definedName>
    <definedName name="tank.cap.ann" localSheetId="4">#REF!</definedName>
    <definedName name="tank.cap.ann" localSheetId="3">#REF!</definedName>
    <definedName name="tank.cap.ann" localSheetId="5">#REF!</definedName>
    <definedName name="tank.cap.ann">#REF!</definedName>
    <definedName name="tank.cap.hr" localSheetId="2">#REF!</definedName>
    <definedName name="tank.cap.hr" localSheetId="4">#REF!</definedName>
    <definedName name="tank.cap.hr" localSheetId="3">#REF!</definedName>
    <definedName name="tank.cap.hr" localSheetId="5">#REF!</definedName>
    <definedName name="tank.cap.hr">#REF!</definedName>
    <definedName name="Tank_Emission" localSheetId="2">#REF!</definedName>
    <definedName name="Tank_Emission" localSheetId="4">#REF!</definedName>
    <definedName name="Tank_Emission" localSheetId="3">#REF!</definedName>
    <definedName name="Tank_Emission" localSheetId="5">#REF!</definedName>
    <definedName name="Tank_Emission">#REF!</definedName>
    <definedName name="tankemissions" localSheetId="2">#REF!</definedName>
    <definedName name="tankemissions" localSheetId="4">#REF!</definedName>
    <definedName name="tankemissions" localSheetId="3">#REF!</definedName>
    <definedName name="tankemissions" localSheetId="5">#REF!</definedName>
    <definedName name="tankemissions">#REF!</definedName>
    <definedName name="TANKS_409d_Output" localSheetId="2">#REF!</definedName>
    <definedName name="TANKS_409d_Output" localSheetId="4">#REF!</definedName>
    <definedName name="TANKS_409d_Output" localSheetId="3">#REF!</definedName>
    <definedName name="TANKS_409d_Output" localSheetId="5">#REF!</definedName>
    <definedName name="TANKS_409d_Output">#REF!</definedName>
    <definedName name="tbl_ProdInfo" localSheetId="2" hidden="1">#REF!</definedName>
    <definedName name="tbl_ProdInfo" localSheetId="4" hidden="1">#REF!</definedName>
    <definedName name="tbl_ProdInfo" localSheetId="3" hidden="1">#REF!</definedName>
    <definedName name="tbl_ProdInfo" localSheetId="5" hidden="1">#REF!</definedName>
    <definedName name="tbl_ProdInfo" localSheetId="8" hidden="1">#REF!</definedName>
    <definedName name="tbl_ProdInfo" hidden="1">#REF!</definedName>
    <definedName name="TEMP_67" localSheetId="2">#REF!</definedName>
    <definedName name="TEMP_67" localSheetId="4">#REF!</definedName>
    <definedName name="TEMP_67" localSheetId="3">#REF!</definedName>
    <definedName name="TEMP_67" localSheetId="5">#REF!</definedName>
    <definedName name="TEMP_67">#REF!</definedName>
    <definedName name="test" localSheetId="2" hidden="1">{"Detailed",#N/A,FALSE,"GAS-COMB";"Summary",#N/A,FALSE,"GAS-COMB"}</definedName>
    <definedName name="test" localSheetId="4" hidden="1">{"Detailed",#N/A,FALSE,"GAS-COMB";"Summary",#N/A,FALSE,"GAS-COMB"}</definedName>
    <definedName name="test" localSheetId="3" hidden="1">{"Detailed",#N/A,FALSE,"GAS-COMB";"Summary",#N/A,FALSE,"GAS-COMB"}</definedName>
    <definedName name="test" localSheetId="5" hidden="1">{"Detailed",#N/A,FALSE,"GAS-COMB";"Summary",#N/A,FALSE,"GAS-COMB"}</definedName>
    <definedName name="test" localSheetId="8" hidden="1">{"Detailed",#N/A,FALSE,"GAS-COMB";"Summary",#N/A,FALSE,"GAS-COMB"}</definedName>
    <definedName name="test" hidden="1">{"Detailed",#N/A,FALSE,"GAS-COMB";"Summary",#N/A,FALSE,"GAS-COMB"}</definedName>
    <definedName name="test1" localSheetId="2" hidden="1">{"Detailed",#N/A,FALSE,"GAS-COMB";"Summary",#N/A,FALSE,"GAS-COMB"}</definedName>
    <definedName name="test1" localSheetId="4" hidden="1">{"Detailed",#N/A,FALSE,"GAS-COMB";"Summary",#N/A,FALSE,"GAS-COMB"}</definedName>
    <definedName name="test1" localSheetId="3" hidden="1">{"Detailed",#N/A,FALSE,"GAS-COMB";"Summary",#N/A,FALSE,"GAS-COMB"}</definedName>
    <definedName name="test1" localSheetId="5" hidden="1">{"Detailed",#N/A,FALSE,"GAS-COMB";"Summary",#N/A,FALSE,"GAS-COMB"}</definedName>
    <definedName name="test1" localSheetId="8" hidden="1">{"Detailed",#N/A,FALSE,"GAS-COMB";"Summary",#N/A,FALSE,"GAS-COMB"}</definedName>
    <definedName name="test1" hidden="1">{"Detailed",#N/A,FALSE,"GAS-COMB";"Summary",#N/A,FALSE,"GAS-COMB"}</definedName>
    <definedName name="testing" localSheetId="2" hidden="1">{"Detailed",#N/A,FALSE,"GAS-COMB";"Summary",#N/A,FALSE,"GAS-COMB"}</definedName>
    <definedName name="testing" localSheetId="4" hidden="1">{"Detailed",#N/A,FALSE,"GAS-COMB";"Summary",#N/A,FALSE,"GAS-COMB"}</definedName>
    <definedName name="testing" localSheetId="3" hidden="1">{"Detailed",#N/A,FALSE,"GAS-COMB";"Summary",#N/A,FALSE,"GAS-COMB"}</definedName>
    <definedName name="testing" localSheetId="5" hidden="1">{"Detailed",#N/A,FALSE,"GAS-COMB";"Summary",#N/A,FALSE,"GAS-COMB"}</definedName>
    <definedName name="testing" localSheetId="8" hidden="1">{"Detailed",#N/A,FALSE,"GAS-COMB";"Summary",#N/A,FALSE,"GAS-COMB"}</definedName>
    <definedName name="testing" hidden="1">{"Detailed",#N/A,FALSE,"GAS-COMB";"Summary",#N/A,FALSE,"GAS-COMB"}</definedName>
    <definedName name="testing1" localSheetId="2" hidden="1">{"Detailed",#N/A,FALSE,"GAS-COMB";"Summary",#N/A,FALSE,"GAS-COMB"}</definedName>
    <definedName name="testing1" localSheetId="4" hidden="1">{"Detailed",#N/A,FALSE,"GAS-COMB";"Summary",#N/A,FALSE,"GAS-COMB"}</definedName>
    <definedName name="testing1" localSheetId="3" hidden="1">{"Detailed",#N/A,FALSE,"GAS-COMB";"Summary",#N/A,FALSE,"GAS-COMB"}</definedName>
    <definedName name="testing1" localSheetId="5" hidden="1">{"Detailed",#N/A,FALSE,"GAS-COMB";"Summary",#N/A,FALSE,"GAS-COMB"}</definedName>
    <definedName name="testing1" localSheetId="8" hidden="1">{"Detailed",#N/A,FALSE,"GAS-COMB";"Summary",#N/A,FALSE,"GAS-COMB"}</definedName>
    <definedName name="testing1" hidden="1">{"Detailed",#N/A,FALSE,"GAS-COMB";"Summary",#N/A,FALSE,"GAS-COMB"}</definedName>
    <definedName name="THC" localSheetId="2">#REF!</definedName>
    <definedName name="THC" localSheetId="4">#REF!</definedName>
    <definedName name="THC" localSheetId="3">#REF!</definedName>
    <definedName name="THC" localSheetId="5">#REF!</definedName>
    <definedName name="THC">#REF!</definedName>
    <definedName name="three" localSheetId="2">#REF!</definedName>
    <definedName name="three" localSheetId="4">#REF!</definedName>
    <definedName name="three" localSheetId="3">#REF!</definedName>
    <definedName name="three" localSheetId="5">#REF!</definedName>
    <definedName name="three">#REF!</definedName>
    <definedName name="Ti" localSheetId="2">#REF!</definedName>
    <definedName name="Ti" localSheetId="4">#REF!</definedName>
    <definedName name="Ti" localSheetId="3">#REF!</definedName>
    <definedName name="Ti" localSheetId="5">#REF!</definedName>
    <definedName name="Ti">#REF!</definedName>
    <definedName name="Title" localSheetId="2">#REF!</definedName>
    <definedName name="Title" localSheetId="4">#REF!</definedName>
    <definedName name="Title" localSheetId="3">#REF!</definedName>
    <definedName name="Title" localSheetId="5">#REF!</definedName>
    <definedName name="Title">#REF!</definedName>
    <definedName name="TITLE1" localSheetId="2">#REF!</definedName>
    <definedName name="TITLE1" localSheetId="4">#REF!</definedName>
    <definedName name="TITLE1" localSheetId="3">#REF!</definedName>
    <definedName name="TITLE1" localSheetId="5">#REF!</definedName>
    <definedName name="TITLE1">#REF!</definedName>
    <definedName name="TITLE2" localSheetId="2">#REF!</definedName>
    <definedName name="TITLE2" localSheetId="4">#REF!</definedName>
    <definedName name="TITLE2" localSheetId="3">#REF!</definedName>
    <definedName name="TITLE2" localSheetId="5">#REF!</definedName>
    <definedName name="TITLE2">#REF!</definedName>
    <definedName name="TOC" localSheetId="2">#REF!</definedName>
    <definedName name="TOC" localSheetId="4">#REF!</definedName>
    <definedName name="TOC" localSheetId="3">#REF!</definedName>
    <definedName name="TOC" localSheetId="5">#REF!</definedName>
    <definedName name="TOC">#REF!</definedName>
    <definedName name="tol" localSheetId="2">#REF!</definedName>
    <definedName name="tol" localSheetId="4">#REF!</definedName>
    <definedName name="tol" localSheetId="3">#REF!</definedName>
    <definedName name="tol" localSheetId="5">#REF!</definedName>
    <definedName name="tol">#REF!</definedName>
    <definedName name="Tolerance" localSheetId="2">#REF!</definedName>
    <definedName name="Tolerance" localSheetId="4">#REF!</definedName>
    <definedName name="Tolerance" localSheetId="3">#REF!</definedName>
    <definedName name="Tolerance" localSheetId="5">#REF!</definedName>
    <definedName name="Tolerance">#REF!</definedName>
    <definedName name="TOT_P_67" localSheetId="2">#REF!</definedName>
    <definedName name="TOT_P_67" localSheetId="4">#REF!</definedName>
    <definedName name="TOT_P_67" localSheetId="3">#REF!</definedName>
    <definedName name="TOT_P_67" localSheetId="5">#REF!</definedName>
    <definedName name="TOT_P_67">#REF!</definedName>
    <definedName name="TOT_P2_" localSheetId="2">#REF!</definedName>
    <definedName name="TOT_P2_" localSheetId="4">#REF!</definedName>
    <definedName name="TOT_P2_" localSheetId="3">#REF!</definedName>
    <definedName name="TOT_P2_" localSheetId="5">#REF!</definedName>
    <definedName name="TOT_P2_">#REF!</definedName>
    <definedName name="Total" localSheetId="2">#REF!</definedName>
    <definedName name="Total" localSheetId="4">#REF!</definedName>
    <definedName name="Total" localSheetId="3">#REF!</definedName>
    <definedName name="Total" localSheetId="5">#REF!</definedName>
    <definedName name="Total">#REF!</definedName>
    <definedName name="TRACKING_ID" localSheetId="2">#REF!</definedName>
    <definedName name="TRACKING_ID" localSheetId="4">#REF!</definedName>
    <definedName name="TRACKING_ID" localSheetId="3">#REF!</definedName>
    <definedName name="TRACKING_ID" localSheetId="5">#REF!</definedName>
    <definedName name="TRACKING_ID">#REF!</definedName>
    <definedName name="Turbine" localSheetId="2" hidden="1">{"Detailed",#N/A,FALSE,"GAS-COMB";"Summary",#N/A,FALSE,"GAS-COMB"}</definedName>
    <definedName name="Turbine" localSheetId="4" hidden="1">{"Detailed",#N/A,FALSE,"GAS-COMB";"Summary",#N/A,FALSE,"GAS-COMB"}</definedName>
    <definedName name="Turbine" localSheetId="3" hidden="1">{"Detailed",#N/A,FALSE,"GAS-COMB";"Summary",#N/A,FALSE,"GAS-COMB"}</definedName>
    <definedName name="Turbine" localSheetId="5" hidden="1">{"Detailed",#N/A,FALSE,"GAS-COMB";"Summary",#N/A,FALSE,"GAS-COMB"}</definedName>
    <definedName name="Turbine" localSheetId="8" hidden="1">{"Detailed",#N/A,FALSE,"GAS-COMB";"Summary",#N/A,FALSE,"GAS-COMB"}</definedName>
    <definedName name="Turbine" hidden="1">{"Detailed",#N/A,FALSE,"GAS-COMB";"Summary",#N/A,FALSE,"GAS-COMB"}</definedName>
    <definedName name="Turbine1" localSheetId="2" hidden="1">{"Detailed",#N/A,FALSE,"GAS-COMB";"Summary",#N/A,FALSE,"GAS-COMB"}</definedName>
    <definedName name="Turbine1" localSheetId="4" hidden="1">{"Detailed",#N/A,FALSE,"GAS-COMB";"Summary",#N/A,FALSE,"GAS-COMB"}</definedName>
    <definedName name="Turbine1" localSheetId="3" hidden="1">{"Detailed",#N/A,FALSE,"GAS-COMB";"Summary",#N/A,FALSE,"GAS-COMB"}</definedName>
    <definedName name="Turbine1" localSheetId="5" hidden="1">{"Detailed",#N/A,FALSE,"GAS-COMB";"Summary",#N/A,FALSE,"GAS-COMB"}</definedName>
    <definedName name="Turbine1" localSheetId="8" hidden="1">{"Detailed",#N/A,FALSE,"GAS-COMB";"Summary",#N/A,FALSE,"GAS-COMB"}</definedName>
    <definedName name="Turbine1" hidden="1">{"Detailed",#N/A,FALSE,"GAS-COMB";"Summary",#N/A,FALSE,"GAS-COMB"}</definedName>
    <definedName name="Turbine2" localSheetId="2" hidden="1">{"Detailed",#N/A,FALSE,"GAS-COMB";"Summary",#N/A,FALSE,"GAS-COMB"}</definedName>
    <definedName name="Turbine2" localSheetId="4" hidden="1">{"Detailed",#N/A,FALSE,"GAS-COMB";"Summary",#N/A,FALSE,"GAS-COMB"}</definedName>
    <definedName name="Turbine2" localSheetId="3" hidden="1">{"Detailed",#N/A,FALSE,"GAS-COMB";"Summary",#N/A,FALSE,"GAS-COMB"}</definedName>
    <definedName name="Turbine2" localSheetId="5" hidden="1">{"Detailed",#N/A,FALSE,"GAS-COMB";"Summary",#N/A,FALSE,"GAS-COMB"}</definedName>
    <definedName name="Turbine2" localSheetId="8" hidden="1">{"Detailed",#N/A,FALSE,"GAS-COMB";"Summary",#N/A,FALSE,"GAS-COMB"}</definedName>
    <definedName name="Turbine2" hidden="1">{"Detailed",#N/A,FALSE,"GAS-COMB";"Summary",#N/A,FALSE,"GAS-COMB"}</definedName>
    <definedName name="Turbine21" localSheetId="2" hidden="1">{"Detailed",#N/A,FALSE,"GAS-COMB";"Summary",#N/A,FALSE,"GAS-COMB"}</definedName>
    <definedName name="Turbine21" localSheetId="4" hidden="1">{"Detailed",#N/A,FALSE,"GAS-COMB";"Summary",#N/A,FALSE,"GAS-COMB"}</definedName>
    <definedName name="Turbine21" localSheetId="3" hidden="1">{"Detailed",#N/A,FALSE,"GAS-COMB";"Summary",#N/A,FALSE,"GAS-COMB"}</definedName>
    <definedName name="Turbine21" localSheetId="5" hidden="1">{"Detailed",#N/A,FALSE,"GAS-COMB";"Summary",#N/A,FALSE,"GAS-COMB"}</definedName>
    <definedName name="Turbine21" localSheetId="8" hidden="1">{"Detailed",#N/A,FALSE,"GAS-COMB";"Summary",#N/A,FALSE,"GAS-COMB"}</definedName>
    <definedName name="Turbine21" hidden="1">{"Detailed",#N/A,FALSE,"GAS-COMB";"Summary",#N/A,FALSE,"GAS-COMB"}</definedName>
    <definedName name="two">#REF!</definedName>
    <definedName name="TwoCLB" localSheetId="2">#REF!</definedName>
    <definedName name="TwoCLB" localSheetId="4">#REF!</definedName>
    <definedName name="TwoCLB" localSheetId="3">#REF!</definedName>
    <definedName name="TwoCLB" localSheetId="5">#REF!</definedName>
    <definedName name="TwoCLB">#REF!</definedName>
    <definedName name="uinit">#REF!</definedName>
    <definedName name="UNI_AA_VERSION" hidden="1">"150.2.0"</definedName>
    <definedName name="UNI_FILT_END" hidden="1">8</definedName>
    <definedName name="UNI_FILT_OFFSPEC" hidden="1">2</definedName>
    <definedName name="UNI_FILT_ONSPEC" hidden="1">1</definedName>
    <definedName name="UNI_FILT_START" hidden="1">4</definedName>
    <definedName name="UNI_NOTHING" hidden="1">0</definedName>
    <definedName name="UNI_PRES_CLOSEST" hidden="1">512</definedName>
    <definedName name="UNI_PRES_FILTER" hidden="1">1</definedName>
    <definedName name="UNI_PRES_HEADINGS" hidden="1">16</definedName>
    <definedName name="UNI_PRES_INVERT" hidden="1">2</definedName>
    <definedName name="UNI_PRES_MATRIX" hidden="1">4</definedName>
    <definedName name="UNI_PRES_MERGED" hidden="1">8</definedName>
    <definedName name="UNI_PRES_MRECORD" hidden="1">64</definedName>
    <definedName name="UNI_PRES_OUTLIERS" hidden="1">32</definedName>
    <definedName name="UNI_PRES_POST" hidden="1">256</definedName>
    <definedName name="UNI_PRES_PRIOR" hidden="1">2048</definedName>
    <definedName name="UNI_PRES_RECENT" hidden="1">1024</definedName>
    <definedName name="UNI_PRES_STATIC" hidden="1">128</definedName>
    <definedName name="UNI_RET_ATTRIB" hidden="1">64</definedName>
    <definedName name="UNI_RET_CONF" hidden="1">32</definedName>
    <definedName name="UNI_RET_DESC" hidden="1">4</definedName>
    <definedName name="UNI_RET_END" hidden="1">16384</definedName>
    <definedName name="UNI_RET_EQUIP" hidden="1">1</definedName>
    <definedName name="UNI_RET_EVENT" hidden="1">4096</definedName>
    <definedName name="UNI_RET_OFFSPEC" hidden="1">512</definedName>
    <definedName name="UNI_RET_ONSPEC" hidden="1">256</definedName>
    <definedName name="UNI_RET_PROP" hidden="1">32</definedName>
    <definedName name="UNI_RET_PROPDESC" hidden="1">64</definedName>
    <definedName name="UNI_RET_SMPLPNT" hidden="1">4</definedName>
    <definedName name="UNI_RET_SPECMAX" hidden="1">2048</definedName>
    <definedName name="UNI_RET_SPECMIN" hidden="1">1024</definedName>
    <definedName name="UNI_RET_START" hidden="1">8192</definedName>
    <definedName name="UNI_RET_TAG" hidden="1">1</definedName>
    <definedName name="UNI_RET_TESTTIME" hidden="1">128</definedName>
    <definedName name="UNI_RET_TIME" hidden="1">8</definedName>
    <definedName name="UNI_RET_UNIT" hidden="1">2</definedName>
    <definedName name="UNI_RET_VALUE" hidden="1">16</definedName>
    <definedName name="UNIFORMANCES1R1C3" localSheetId="2" hidden="1">#REF!</definedName>
    <definedName name="UNIFORMANCES1R1C3" localSheetId="4" hidden="1">#REF!</definedName>
    <definedName name="UNIFORMANCES1R1C3" localSheetId="3" hidden="1">#REF!</definedName>
    <definedName name="UNIFORMANCES1R1C3" localSheetId="5" hidden="1">#REF!</definedName>
    <definedName name="UNIFORMANCES1R1C3" hidden="1">#REF!</definedName>
    <definedName name="UNIFORMANCES1R7C1" localSheetId="2" hidden="1">#REF!</definedName>
    <definedName name="UNIFORMANCES1R7C1" localSheetId="4" hidden="1">#REF!</definedName>
    <definedName name="UNIFORMANCES1R7C1" localSheetId="3" hidden="1">#REF!</definedName>
    <definedName name="UNIFORMANCES1R7C1" localSheetId="5" hidden="1">#REF!</definedName>
    <definedName name="UNIFORMANCES1R7C1" localSheetId="8" hidden="1">#REF!</definedName>
    <definedName name="UNIFORMANCES1R7C1" hidden="1">#REF!</definedName>
    <definedName name="UNIFORMANCES1R7C13" localSheetId="2" hidden="1">#REF!</definedName>
    <definedName name="UNIFORMANCES1R7C13" localSheetId="4" hidden="1">#REF!</definedName>
    <definedName name="UNIFORMANCES1R7C13" localSheetId="3" hidden="1">#REF!</definedName>
    <definedName name="UNIFORMANCES1R7C13" localSheetId="5" hidden="1">#REF!</definedName>
    <definedName name="UNIFORMANCES1R7C13" localSheetId="8" hidden="1">#REF!</definedName>
    <definedName name="UNIFORMANCES1R7C13" hidden="1">#REF!</definedName>
    <definedName name="UNIFORMANCES1R7C17" localSheetId="2" hidden="1">#REF!</definedName>
    <definedName name="UNIFORMANCES1R7C17" localSheetId="4" hidden="1">#REF!</definedName>
    <definedName name="UNIFORMANCES1R7C17" localSheetId="3" hidden="1">#REF!</definedName>
    <definedName name="UNIFORMANCES1R7C17" localSheetId="5" hidden="1">#REF!</definedName>
    <definedName name="UNIFORMANCES1R7C17" localSheetId="8" hidden="1">#REF!</definedName>
    <definedName name="UNIFORMANCES1R7C17" hidden="1">#REF!</definedName>
    <definedName name="UNIFORMANCES1R7C21" localSheetId="2" hidden="1">#REF!</definedName>
    <definedName name="UNIFORMANCES1R7C21" localSheetId="4" hidden="1">#REF!</definedName>
    <definedName name="UNIFORMANCES1R7C21" localSheetId="3" hidden="1">#REF!</definedName>
    <definedName name="UNIFORMANCES1R7C21" localSheetId="5" hidden="1">#REF!</definedName>
    <definedName name="UNIFORMANCES1R7C21" localSheetId="8" hidden="1">#REF!</definedName>
    <definedName name="UNIFORMANCES1R7C21" hidden="1">#REF!</definedName>
    <definedName name="UNIFORMANCES1R7C25" localSheetId="2" hidden="1">#REF!</definedName>
    <definedName name="UNIFORMANCES1R7C25" localSheetId="4" hidden="1">#REF!</definedName>
    <definedName name="UNIFORMANCES1R7C25" localSheetId="3" hidden="1">#REF!</definedName>
    <definedName name="UNIFORMANCES1R7C25" localSheetId="5" hidden="1">#REF!</definedName>
    <definedName name="UNIFORMANCES1R7C25" localSheetId="8" hidden="1">#REF!</definedName>
    <definedName name="UNIFORMANCES1R7C25" hidden="1">#REF!</definedName>
    <definedName name="UNIFORMANCES1R7C29" localSheetId="2" hidden="1">#REF!</definedName>
    <definedName name="UNIFORMANCES1R7C29" localSheetId="4" hidden="1">#REF!</definedName>
    <definedName name="UNIFORMANCES1R7C29" localSheetId="3" hidden="1">#REF!</definedName>
    <definedName name="UNIFORMANCES1R7C29" localSheetId="5" hidden="1">#REF!</definedName>
    <definedName name="UNIFORMANCES1R7C29" localSheetId="8" hidden="1">#REF!</definedName>
    <definedName name="UNIFORMANCES1R7C29" hidden="1">#REF!</definedName>
    <definedName name="UNIFORMANCES1R7C33" localSheetId="2" hidden="1">#REF!</definedName>
    <definedName name="UNIFORMANCES1R7C33" localSheetId="4" hidden="1">#REF!</definedName>
    <definedName name="UNIFORMANCES1R7C33" localSheetId="3" hidden="1">#REF!</definedName>
    <definedName name="UNIFORMANCES1R7C33" localSheetId="5" hidden="1">#REF!</definedName>
    <definedName name="UNIFORMANCES1R7C33" localSheetId="8" hidden="1">#REF!</definedName>
    <definedName name="UNIFORMANCES1R7C33" hidden="1">#REF!</definedName>
    <definedName name="UNIFORMANCES1R7C37" localSheetId="2" hidden="1">#REF!</definedName>
    <definedName name="UNIFORMANCES1R7C37" localSheetId="4" hidden="1">#REF!</definedName>
    <definedName name="UNIFORMANCES1R7C37" localSheetId="3" hidden="1">#REF!</definedName>
    <definedName name="UNIFORMANCES1R7C37" localSheetId="5" hidden="1">#REF!</definedName>
    <definedName name="UNIFORMANCES1R7C37" localSheetId="8" hidden="1">#REF!</definedName>
    <definedName name="UNIFORMANCES1R7C37" hidden="1">#REF!</definedName>
    <definedName name="UNIFORMANCES1R7C41" localSheetId="2" hidden="1">#REF!</definedName>
    <definedName name="UNIFORMANCES1R7C41" localSheetId="4" hidden="1">#REF!</definedName>
    <definedName name="UNIFORMANCES1R7C41" localSheetId="3" hidden="1">#REF!</definedName>
    <definedName name="UNIFORMANCES1R7C41" localSheetId="5" hidden="1">#REF!</definedName>
    <definedName name="UNIFORMANCES1R7C41" localSheetId="8" hidden="1">#REF!</definedName>
    <definedName name="UNIFORMANCES1R7C41" hidden="1">#REF!</definedName>
    <definedName name="UNIFORMANCES1R7C45" localSheetId="2" hidden="1">#REF!</definedName>
    <definedName name="UNIFORMANCES1R7C45" localSheetId="4" hidden="1">#REF!</definedName>
    <definedName name="UNIFORMANCES1R7C45" localSheetId="3" hidden="1">#REF!</definedName>
    <definedName name="UNIFORMANCES1R7C45" localSheetId="5" hidden="1">#REF!</definedName>
    <definedName name="UNIFORMANCES1R7C45" localSheetId="8" hidden="1">#REF!</definedName>
    <definedName name="UNIFORMANCES1R7C45" hidden="1">#REF!</definedName>
    <definedName name="UNIFORMANCES1R7C5" localSheetId="2" hidden="1">#REF!</definedName>
    <definedName name="UNIFORMANCES1R7C5" localSheetId="4" hidden="1">#REF!</definedName>
    <definedName name="UNIFORMANCES1R7C5" localSheetId="3" hidden="1">#REF!</definedName>
    <definedName name="UNIFORMANCES1R7C5" localSheetId="5" hidden="1">#REF!</definedName>
    <definedName name="UNIFORMANCES1R7C5" localSheetId="8" hidden="1">#REF!</definedName>
    <definedName name="UNIFORMANCES1R7C5" hidden="1">#REF!</definedName>
    <definedName name="UNIFORMANCES1R7C9" localSheetId="2" hidden="1">#REF!</definedName>
    <definedName name="UNIFORMANCES1R7C9" localSheetId="4" hidden="1">#REF!</definedName>
    <definedName name="UNIFORMANCES1R7C9" localSheetId="3" hidden="1">#REF!</definedName>
    <definedName name="UNIFORMANCES1R7C9" localSheetId="5" hidden="1">#REF!</definedName>
    <definedName name="UNIFORMANCES1R7C9" localSheetId="8" hidden="1">#REF!</definedName>
    <definedName name="UNIFORMANCES1R7C9" hidden="1">#REF!</definedName>
    <definedName name="UNIFORMANCES2R545C1" localSheetId="2" hidden="1">#REF!</definedName>
    <definedName name="UNIFORMANCES2R545C1" localSheetId="4" hidden="1">#REF!</definedName>
    <definedName name="UNIFORMANCES2R545C1" localSheetId="3" hidden="1">#REF!</definedName>
    <definedName name="UNIFORMANCES2R545C1" localSheetId="5" hidden="1">#REF!</definedName>
    <definedName name="UNIFORMANCES2R545C1" hidden="1">#REF!</definedName>
    <definedName name="UNIFORMANCES2R566C1" localSheetId="2" hidden="1">#REF!</definedName>
    <definedName name="UNIFORMANCES2R566C1" localSheetId="4" hidden="1">#REF!</definedName>
    <definedName name="UNIFORMANCES2R566C1" localSheetId="3" hidden="1">#REF!</definedName>
    <definedName name="UNIFORMANCES2R566C1" localSheetId="5" hidden="1">#REF!</definedName>
    <definedName name="UNIFORMANCES2R566C1" hidden="1">#REF!</definedName>
    <definedName name="UNIFORMANCES2R569C1" localSheetId="2" hidden="1">#REF!</definedName>
    <definedName name="UNIFORMANCES2R569C1" localSheetId="4" hidden="1">#REF!</definedName>
    <definedName name="UNIFORMANCES2R569C1" localSheetId="3" hidden="1">#REF!</definedName>
    <definedName name="UNIFORMANCES2R569C1" localSheetId="5" hidden="1">#REF!</definedName>
    <definedName name="UNIFORMANCES2R569C1" hidden="1">#REF!</definedName>
    <definedName name="UNIFORMANCES2R594C1" localSheetId="2" hidden="1">#REF!</definedName>
    <definedName name="UNIFORMANCES2R594C1" localSheetId="4" hidden="1">#REF!</definedName>
    <definedName name="UNIFORMANCES2R594C1" localSheetId="3" hidden="1">#REF!</definedName>
    <definedName name="UNIFORMANCES2R594C1" localSheetId="5" hidden="1">#REF!</definedName>
    <definedName name="UNIFORMANCES2R594C1" hidden="1">#REF!</definedName>
    <definedName name="UNIFORMANCES2R619C1" localSheetId="2" hidden="1">#REF!</definedName>
    <definedName name="UNIFORMANCES2R619C1" localSheetId="4" hidden="1">#REF!</definedName>
    <definedName name="UNIFORMANCES2R619C1" localSheetId="3" hidden="1">#REF!</definedName>
    <definedName name="UNIFORMANCES2R619C1" localSheetId="5" hidden="1">#REF!</definedName>
    <definedName name="UNIFORMANCES2R619C1" hidden="1">#REF!</definedName>
    <definedName name="UNIFORMANCES2R664C1" localSheetId="2" hidden="1">#REF!</definedName>
    <definedName name="UNIFORMANCES2R664C1" localSheetId="4" hidden="1">#REF!</definedName>
    <definedName name="UNIFORMANCES2R664C1" localSheetId="3" hidden="1">#REF!</definedName>
    <definedName name="UNIFORMANCES2R664C1" localSheetId="5" hidden="1">#REF!</definedName>
    <definedName name="UNIFORMANCES2R664C1" hidden="1">#REF!</definedName>
    <definedName name="UNIFORMANCES2R692C1" localSheetId="2" hidden="1">#REF!</definedName>
    <definedName name="UNIFORMANCES2R692C1" localSheetId="4" hidden="1">#REF!</definedName>
    <definedName name="UNIFORMANCES2R692C1" localSheetId="3" hidden="1">#REF!</definedName>
    <definedName name="UNIFORMANCES2R692C1" localSheetId="5" hidden="1">#REF!</definedName>
    <definedName name="UNIFORMANCES2R692C1" hidden="1">#REF!</definedName>
    <definedName name="UNIFORMANCES2R726C1" localSheetId="2" hidden="1">#REF!</definedName>
    <definedName name="UNIFORMANCES2R726C1" localSheetId="4" hidden="1">#REF!</definedName>
    <definedName name="UNIFORMANCES2R726C1" localSheetId="3" hidden="1">#REF!</definedName>
    <definedName name="UNIFORMANCES2R726C1" localSheetId="5" hidden="1">#REF!</definedName>
    <definedName name="UNIFORMANCES2R726C1" hidden="1">#REF!</definedName>
    <definedName name="UNIFORMANCES2R767C1" localSheetId="2" hidden="1">#REF!</definedName>
    <definedName name="UNIFORMANCES2R767C1" localSheetId="4" hidden="1">#REF!</definedName>
    <definedName name="UNIFORMANCES2R767C1" localSheetId="3" hidden="1">#REF!</definedName>
    <definedName name="UNIFORMANCES2R767C1" localSheetId="5" hidden="1">#REF!</definedName>
    <definedName name="UNIFORMANCES2R767C1" hidden="1">#REF!</definedName>
    <definedName name="UNIFORMANCES2R7C1" localSheetId="2" hidden="1">#REF!</definedName>
    <definedName name="UNIFORMANCES2R7C1" localSheetId="4" hidden="1">#REF!</definedName>
    <definedName name="UNIFORMANCES2R7C1" localSheetId="3" hidden="1">#REF!</definedName>
    <definedName name="UNIFORMANCES2R7C1" localSheetId="5" hidden="1">#REF!</definedName>
    <definedName name="UNIFORMANCES2R7C1" localSheetId="8" hidden="1">#REF!</definedName>
    <definedName name="UNIFORMANCES2R7C1" hidden="1">#REF!</definedName>
    <definedName name="UNIFORMANCES2R7C13" localSheetId="2" hidden="1">#REF!</definedName>
    <definedName name="UNIFORMANCES2R7C13" localSheetId="4" hidden="1">#REF!</definedName>
    <definedName name="UNIFORMANCES2R7C13" localSheetId="3" hidden="1">#REF!</definedName>
    <definedName name="UNIFORMANCES2R7C13" localSheetId="5" hidden="1">#REF!</definedName>
    <definedName name="UNIFORMANCES2R7C13" localSheetId="8" hidden="1">#REF!</definedName>
    <definedName name="UNIFORMANCES2R7C13" hidden="1">#REF!</definedName>
    <definedName name="UNIFORMANCES2R7C17" localSheetId="2" hidden="1">#REF!</definedName>
    <definedName name="UNIFORMANCES2R7C17" localSheetId="4" hidden="1">#REF!</definedName>
    <definedName name="UNIFORMANCES2R7C17" localSheetId="3" hidden="1">#REF!</definedName>
    <definedName name="UNIFORMANCES2R7C17" localSheetId="5" hidden="1">#REF!</definedName>
    <definedName name="UNIFORMANCES2R7C17" localSheetId="8" hidden="1">#REF!</definedName>
    <definedName name="UNIFORMANCES2R7C17" hidden="1">#REF!</definedName>
    <definedName name="UNIFORMANCES2R7C21" localSheetId="2" hidden="1">#REF!</definedName>
    <definedName name="UNIFORMANCES2R7C21" localSheetId="4" hidden="1">#REF!</definedName>
    <definedName name="UNIFORMANCES2R7C21" localSheetId="3" hidden="1">#REF!</definedName>
    <definedName name="UNIFORMANCES2R7C21" localSheetId="5" hidden="1">#REF!</definedName>
    <definedName name="UNIFORMANCES2R7C21" localSheetId="8" hidden="1">#REF!</definedName>
    <definedName name="UNIFORMANCES2R7C21" hidden="1">#REF!</definedName>
    <definedName name="UNIFORMANCES2R7C25" localSheetId="2" hidden="1">#REF!</definedName>
    <definedName name="UNIFORMANCES2R7C25" localSheetId="4" hidden="1">#REF!</definedName>
    <definedName name="UNIFORMANCES2R7C25" localSheetId="3" hidden="1">#REF!</definedName>
    <definedName name="UNIFORMANCES2R7C25" localSheetId="5" hidden="1">#REF!</definedName>
    <definedName name="UNIFORMANCES2R7C25" localSheetId="8" hidden="1">#REF!</definedName>
    <definedName name="UNIFORMANCES2R7C25" hidden="1">#REF!</definedName>
    <definedName name="UNIFORMANCES2R7C29" localSheetId="2" hidden="1">#REF!</definedName>
    <definedName name="UNIFORMANCES2R7C29" localSheetId="4" hidden="1">#REF!</definedName>
    <definedName name="UNIFORMANCES2R7C29" localSheetId="3" hidden="1">#REF!</definedName>
    <definedName name="UNIFORMANCES2R7C29" localSheetId="5" hidden="1">#REF!</definedName>
    <definedName name="UNIFORMANCES2R7C29" localSheetId="8" hidden="1">#REF!</definedName>
    <definedName name="UNIFORMANCES2R7C29" hidden="1">#REF!</definedName>
    <definedName name="UNIFORMANCES2R7C33" localSheetId="2" hidden="1">#REF!</definedName>
    <definedName name="UNIFORMANCES2R7C33" localSheetId="4" hidden="1">#REF!</definedName>
    <definedName name="UNIFORMANCES2R7C33" localSheetId="3" hidden="1">#REF!</definedName>
    <definedName name="UNIFORMANCES2R7C33" localSheetId="5" hidden="1">#REF!</definedName>
    <definedName name="UNIFORMANCES2R7C33" localSheetId="8" hidden="1">#REF!</definedName>
    <definedName name="UNIFORMANCES2R7C33" hidden="1">#REF!</definedName>
    <definedName name="UNIFORMANCES2R7C37" localSheetId="2" hidden="1">#REF!</definedName>
    <definedName name="UNIFORMANCES2R7C37" localSheetId="4" hidden="1">#REF!</definedName>
    <definedName name="UNIFORMANCES2R7C37" localSheetId="3" hidden="1">#REF!</definedName>
    <definedName name="UNIFORMANCES2R7C37" localSheetId="5" hidden="1">#REF!</definedName>
    <definedName name="UNIFORMANCES2R7C37" localSheetId="8" hidden="1">#REF!</definedName>
    <definedName name="UNIFORMANCES2R7C37" hidden="1">#REF!</definedName>
    <definedName name="UNIFORMANCES2R7C41" localSheetId="2" hidden="1">#REF!</definedName>
    <definedName name="UNIFORMANCES2R7C41" localSheetId="4" hidden="1">#REF!</definedName>
    <definedName name="UNIFORMANCES2R7C41" localSheetId="3" hidden="1">#REF!</definedName>
    <definedName name="UNIFORMANCES2R7C41" localSheetId="5" hidden="1">#REF!</definedName>
    <definedName name="UNIFORMANCES2R7C41" localSheetId="8" hidden="1">#REF!</definedName>
    <definedName name="UNIFORMANCES2R7C41" hidden="1">#REF!</definedName>
    <definedName name="UNIFORMANCES2R7C45" localSheetId="2" hidden="1">#REF!</definedName>
    <definedName name="UNIFORMANCES2R7C45" localSheetId="4" hidden="1">#REF!</definedName>
    <definedName name="UNIFORMANCES2R7C45" localSheetId="3" hidden="1">#REF!</definedName>
    <definedName name="UNIFORMANCES2R7C45" localSheetId="5" hidden="1">#REF!</definedName>
    <definedName name="UNIFORMANCES2R7C45" localSheetId="8" hidden="1">#REF!</definedName>
    <definedName name="UNIFORMANCES2R7C45" hidden="1">#REF!</definedName>
    <definedName name="UNIFORMANCES2R7C5" localSheetId="2" hidden="1">#REF!</definedName>
    <definedName name="UNIFORMANCES2R7C5" localSheetId="4" hidden="1">#REF!</definedName>
    <definedName name="UNIFORMANCES2R7C5" localSheetId="3" hidden="1">#REF!</definedName>
    <definedName name="UNIFORMANCES2R7C5" localSheetId="5" hidden="1">#REF!</definedName>
    <definedName name="UNIFORMANCES2R7C5" localSheetId="8" hidden="1">#REF!</definedName>
    <definedName name="UNIFORMANCES2R7C5" hidden="1">#REF!</definedName>
    <definedName name="UNIFORMANCES2R7C9" localSheetId="2" hidden="1">#REF!</definedName>
    <definedName name="UNIFORMANCES2R7C9" localSheetId="4" hidden="1">#REF!</definedName>
    <definedName name="UNIFORMANCES2R7C9" localSheetId="3" hidden="1">#REF!</definedName>
    <definedName name="UNIFORMANCES2R7C9" localSheetId="5" hidden="1">#REF!</definedName>
    <definedName name="UNIFORMANCES2R7C9" localSheetId="8" hidden="1">#REF!</definedName>
    <definedName name="UNIFORMANCES2R7C9" hidden="1">#REF!</definedName>
    <definedName name="UNIFORMANCES2R830C1" localSheetId="2" hidden="1">#REF!</definedName>
    <definedName name="UNIFORMANCES2R830C1" localSheetId="4" hidden="1">#REF!</definedName>
    <definedName name="UNIFORMANCES2R830C1" localSheetId="3" hidden="1">#REF!</definedName>
    <definedName name="UNIFORMANCES2R830C1" localSheetId="5" hidden="1">#REF!</definedName>
    <definedName name="UNIFORMANCES2R830C1" hidden="1">#REF!</definedName>
    <definedName name="UNIFORMANCES2R870C1" localSheetId="2" hidden="1">#REF!</definedName>
    <definedName name="UNIFORMANCES2R870C1" localSheetId="4" hidden="1">#REF!</definedName>
    <definedName name="UNIFORMANCES2R870C1" localSheetId="3" hidden="1">#REF!</definedName>
    <definedName name="UNIFORMANCES2R870C1" localSheetId="5" hidden="1">#REF!</definedName>
    <definedName name="UNIFORMANCES2R870C1" hidden="1">#REF!</definedName>
    <definedName name="UNIFORMANCES2R892C1" localSheetId="2" hidden="1">#REF!</definedName>
    <definedName name="UNIFORMANCES2R892C1" localSheetId="4" hidden="1">#REF!</definedName>
    <definedName name="UNIFORMANCES2R892C1" localSheetId="3" hidden="1">#REF!</definedName>
    <definedName name="UNIFORMANCES2R892C1" localSheetId="5" hidden="1">#REF!</definedName>
    <definedName name="UNIFORMANCES2R892C1" hidden="1">#REF!</definedName>
    <definedName name="UNIFORMANCES3R15C10" localSheetId="2" hidden="1">#REF!</definedName>
    <definedName name="UNIFORMANCES3R15C10" localSheetId="4" hidden="1">#REF!</definedName>
    <definedName name="UNIFORMANCES3R15C10" localSheetId="3" hidden="1">#REF!</definedName>
    <definedName name="UNIFORMANCES3R15C10" localSheetId="5" hidden="1">#REF!</definedName>
    <definedName name="UNIFORMANCES3R15C10" hidden="1">#REF!</definedName>
    <definedName name="UNIFORMANCES3R15C11" localSheetId="2" hidden="1">#REF!</definedName>
    <definedName name="UNIFORMANCES3R15C11" localSheetId="4" hidden="1">#REF!</definedName>
    <definedName name="UNIFORMANCES3R15C11" localSheetId="3" hidden="1">#REF!</definedName>
    <definedName name="UNIFORMANCES3R15C11" localSheetId="5" hidden="1">#REF!</definedName>
    <definedName name="UNIFORMANCES3R15C11" hidden="1">#REF!</definedName>
    <definedName name="UNIFORMANCES3R15C12" localSheetId="2" hidden="1">#REF!</definedName>
    <definedName name="UNIFORMANCES3R15C12" localSheetId="4" hidden="1">#REF!</definedName>
    <definedName name="UNIFORMANCES3R15C12" localSheetId="3" hidden="1">#REF!</definedName>
    <definedName name="UNIFORMANCES3R15C12" localSheetId="5" hidden="1">#REF!</definedName>
    <definedName name="UNIFORMANCES3R15C12" hidden="1">#REF!</definedName>
    <definedName name="UNIFORMANCES3R15C13" localSheetId="2" hidden="1">#REF!</definedName>
    <definedName name="UNIFORMANCES3R15C13" localSheetId="4" hidden="1">#REF!</definedName>
    <definedName name="UNIFORMANCES3R15C13" localSheetId="3" hidden="1">#REF!</definedName>
    <definedName name="UNIFORMANCES3R15C13" localSheetId="5" hidden="1">#REF!</definedName>
    <definedName name="UNIFORMANCES3R15C13" hidden="1">#REF!</definedName>
    <definedName name="UNIFORMANCES3R15C14" localSheetId="2" hidden="1">#REF!</definedName>
    <definedName name="UNIFORMANCES3R15C14" localSheetId="4" hidden="1">#REF!</definedName>
    <definedName name="UNIFORMANCES3R15C14" localSheetId="3" hidden="1">#REF!</definedName>
    <definedName name="UNIFORMANCES3R15C14" localSheetId="5" hidden="1">#REF!</definedName>
    <definedName name="UNIFORMANCES3R15C14" hidden="1">#REF!</definedName>
    <definedName name="UNIFORMANCES3R15C15" localSheetId="2" hidden="1">#REF!</definedName>
    <definedName name="UNIFORMANCES3R15C15" localSheetId="4" hidden="1">#REF!</definedName>
    <definedName name="UNIFORMANCES3R15C15" localSheetId="3" hidden="1">#REF!</definedName>
    <definedName name="UNIFORMANCES3R15C15" localSheetId="5" hidden="1">#REF!</definedName>
    <definedName name="UNIFORMANCES3R15C15" hidden="1">#REF!</definedName>
    <definedName name="UNIFORMANCES3R15C16" localSheetId="2" hidden="1">#REF!</definedName>
    <definedName name="UNIFORMANCES3R15C16" localSheetId="4" hidden="1">#REF!</definedName>
    <definedName name="UNIFORMANCES3R15C16" localSheetId="3" hidden="1">#REF!</definedName>
    <definedName name="UNIFORMANCES3R15C16" localSheetId="5" hidden="1">#REF!</definedName>
    <definedName name="UNIFORMANCES3R15C16" hidden="1">#REF!</definedName>
    <definedName name="UNIFORMANCES3R15C17" localSheetId="2" hidden="1">#REF!</definedName>
    <definedName name="UNIFORMANCES3R15C17" localSheetId="4" hidden="1">#REF!</definedName>
    <definedName name="UNIFORMANCES3R15C17" localSheetId="3" hidden="1">#REF!</definedName>
    <definedName name="UNIFORMANCES3R15C17" localSheetId="5" hidden="1">#REF!</definedName>
    <definedName name="UNIFORMANCES3R15C17" hidden="1">#REF!</definedName>
    <definedName name="UNIFORMANCES3R15C18" localSheetId="2" hidden="1">#REF!</definedName>
    <definedName name="UNIFORMANCES3R15C18" localSheetId="4" hidden="1">#REF!</definedName>
    <definedName name="UNIFORMANCES3R15C18" localSheetId="3" hidden="1">#REF!</definedName>
    <definedName name="UNIFORMANCES3R15C18" localSheetId="5" hidden="1">#REF!</definedName>
    <definedName name="UNIFORMANCES3R15C18" hidden="1">#REF!</definedName>
    <definedName name="UNIFORMANCES3R15C19" localSheetId="2" hidden="1">#REF!</definedName>
    <definedName name="UNIFORMANCES3R15C19" localSheetId="4" hidden="1">#REF!</definedName>
    <definedName name="UNIFORMANCES3R15C19" localSheetId="3" hidden="1">#REF!</definedName>
    <definedName name="UNIFORMANCES3R15C19" localSheetId="5" hidden="1">#REF!</definedName>
    <definedName name="UNIFORMANCES3R15C19" hidden="1">#REF!</definedName>
    <definedName name="UNIFORMANCES3R15C2" localSheetId="2" hidden="1">#REF!</definedName>
    <definedName name="UNIFORMANCES3R15C2" localSheetId="4" hidden="1">#REF!</definedName>
    <definedName name="UNIFORMANCES3R15C2" localSheetId="3" hidden="1">#REF!</definedName>
    <definedName name="UNIFORMANCES3R15C2" localSheetId="5" hidden="1">#REF!</definedName>
    <definedName name="UNIFORMANCES3R15C2" hidden="1">#REF!</definedName>
    <definedName name="UNIFORMANCES3R15C20" localSheetId="2" hidden="1">#REF!</definedName>
    <definedName name="UNIFORMANCES3R15C20" localSheetId="4" hidden="1">#REF!</definedName>
    <definedName name="UNIFORMANCES3R15C20" localSheetId="3" hidden="1">#REF!</definedName>
    <definedName name="UNIFORMANCES3R15C20" localSheetId="5" hidden="1">#REF!</definedName>
    <definedName name="UNIFORMANCES3R15C20" hidden="1">#REF!</definedName>
    <definedName name="UNIFORMANCES3R15C21" localSheetId="2" hidden="1">#REF!</definedName>
    <definedName name="UNIFORMANCES3R15C21" localSheetId="4" hidden="1">#REF!</definedName>
    <definedName name="UNIFORMANCES3R15C21" localSheetId="3" hidden="1">#REF!</definedName>
    <definedName name="UNIFORMANCES3R15C21" localSheetId="5" hidden="1">#REF!</definedName>
    <definedName name="UNIFORMANCES3R15C21" hidden="1">#REF!</definedName>
    <definedName name="UNIFORMANCES3R15C22" localSheetId="2" hidden="1">#REF!</definedName>
    <definedName name="UNIFORMANCES3R15C22" localSheetId="4" hidden="1">#REF!</definedName>
    <definedName name="UNIFORMANCES3R15C22" localSheetId="3" hidden="1">#REF!</definedName>
    <definedName name="UNIFORMANCES3R15C22" localSheetId="5" hidden="1">#REF!</definedName>
    <definedName name="UNIFORMANCES3R15C22" hidden="1">#REF!</definedName>
    <definedName name="UNIFORMANCES3R15C23" localSheetId="2" hidden="1">#REF!</definedName>
    <definedName name="UNIFORMANCES3R15C23" localSheetId="4" hidden="1">#REF!</definedName>
    <definedName name="UNIFORMANCES3R15C23" localSheetId="3" hidden="1">#REF!</definedName>
    <definedName name="UNIFORMANCES3R15C23" localSheetId="5" hidden="1">#REF!</definedName>
    <definedName name="UNIFORMANCES3R15C23" hidden="1">#REF!</definedName>
    <definedName name="UNIFORMANCES3R15C24" localSheetId="2" hidden="1">#REF!</definedName>
    <definedName name="UNIFORMANCES3R15C24" localSheetId="4" hidden="1">#REF!</definedName>
    <definedName name="UNIFORMANCES3R15C24" localSheetId="3" hidden="1">#REF!</definedName>
    <definedName name="UNIFORMANCES3R15C24" localSheetId="5" hidden="1">#REF!</definedName>
    <definedName name="UNIFORMANCES3R15C24" hidden="1">#REF!</definedName>
    <definedName name="UNIFORMANCES3R15C25" localSheetId="2" hidden="1">#REF!</definedName>
    <definedName name="UNIFORMANCES3R15C25" localSheetId="4" hidden="1">#REF!</definedName>
    <definedName name="UNIFORMANCES3R15C25" localSheetId="3" hidden="1">#REF!</definedName>
    <definedName name="UNIFORMANCES3R15C25" localSheetId="5" hidden="1">#REF!</definedName>
    <definedName name="UNIFORMANCES3R15C25" hidden="1">#REF!</definedName>
    <definedName name="UNIFORMANCES3R15C26" localSheetId="2" hidden="1">#REF!</definedName>
    <definedName name="UNIFORMANCES3R15C26" localSheetId="4" hidden="1">#REF!</definedName>
    <definedName name="UNIFORMANCES3R15C26" localSheetId="3" hidden="1">#REF!</definedName>
    <definedName name="UNIFORMANCES3R15C26" localSheetId="5" hidden="1">#REF!</definedName>
    <definedName name="UNIFORMANCES3R15C26" hidden="1">#REF!</definedName>
    <definedName name="UNIFORMANCES3R15C27" localSheetId="2" hidden="1">#REF!</definedName>
    <definedName name="UNIFORMANCES3R15C27" localSheetId="4" hidden="1">#REF!</definedName>
    <definedName name="UNIFORMANCES3R15C27" localSheetId="3" hidden="1">#REF!</definedName>
    <definedName name="UNIFORMANCES3R15C27" localSheetId="5" hidden="1">#REF!</definedName>
    <definedName name="UNIFORMANCES3R15C27" hidden="1">#REF!</definedName>
    <definedName name="UNIFORMANCES3R15C28" localSheetId="2" hidden="1">#REF!</definedName>
    <definedName name="UNIFORMANCES3R15C28" localSheetId="4" hidden="1">#REF!</definedName>
    <definedName name="UNIFORMANCES3R15C28" localSheetId="3" hidden="1">#REF!</definedName>
    <definedName name="UNIFORMANCES3R15C28" localSheetId="5" hidden="1">#REF!</definedName>
    <definedName name="UNIFORMANCES3R15C28" hidden="1">#REF!</definedName>
    <definedName name="UNIFORMANCES3R15C29" localSheetId="2" hidden="1">#REF!</definedName>
    <definedName name="UNIFORMANCES3R15C29" localSheetId="4" hidden="1">#REF!</definedName>
    <definedName name="UNIFORMANCES3R15C29" localSheetId="3" hidden="1">#REF!</definedName>
    <definedName name="UNIFORMANCES3R15C29" localSheetId="5" hidden="1">#REF!</definedName>
    <definedName name="UNIFORMANCES3R15C29" hidden="1">#REF!</definedName>
    <definedName name="UNIFORMANCES3R15C30" localSheetId="2" hidden="1">#REF!</definedName>
    <definedName name="UNIFORMANCES3R15C30" localSheetId="4" hidden="1">#REF!</definedName>
    <definedName name="UNIFORMANCES3R15C30" localSheetId="3" hidden="1">#REF!</definedName>
    <definedName name="UNIFORMANCES3R15C30" localSheetId="5" hidden="1">#REF!</definedName>
    <definedName name="UNIFORMANCES3R15C30" hidden="1">#REF!</definedName>
    <definedName name="UNIFORMANCES3R15C31" localSheetId="2" hidden="1">#REF!</definedName>
    <definedName name="UNIFORMANCES3R15C31" localSheetId="4" hidden="1">#REF!</definedName>
    <definedName name="UNIFORMANCES3R15C31" localSheetId="3" hidden="1">#REF!</definedName>
    <definedName name="UNIFORMANCES3R15C31" localSheetId="5" hidden="1">#REF!</definedName>
    <definedName name="UNIFORMANCES3R15C31" hidden="1">#REF!</definedName>
    <definedName name="UNIFORMANCES3R15C32" localSheetId="2" hidden="1">#REF!</definedName>
    <definedName name="UNIFORMANCES3R15C32" localSheetId="4" hidden="1">#REF!</definedName>
    <definedName name="UNIFORMANCES3R15C32" localSheetId="3" hidden="1">#REF!</definedName>
    <definedName name="UNIFORMANCES3R15C32" localSheetId="5" hidden="1">#REF!</definedName>
    <definedName name="UNIFORMANCES3R15C32" hidden="1">#REF!</definedName>
    <definedName name="UNIFORMANCES3R15C33" localSheetId="2" hidden="1">#REF!</definedName>
    <definedName name="UNIFORMANCES3R15C33" localSheetId="4" hidden="1">#REF!</definedName>
    <definedName name="UNIFORMANCES3R15C33" localSheetId="3" hidden="1">#REF!</definedName>
    <definedName name="UNIFORMANCES3R15C33" localSheetId="5" hidden="1">#REF!</definedName>
    <definedName name="UNIFORMANCES3R15C33" hidden="1">#REF!</definedName>
    <definedName name="UNIFORMANCES3R15C34" localSheetId="2" hidden="1">#REF!</definedName>
    <definedName name="UNIFORMANCES3R15C34" localSheetId="4" hidden="1">#REF!</definedName>
    <definedName name="UNIFORMANCES3R15C34" localSheetId="3" hidden="1">#REF!</definedName>
    <definedName name="UNIFORMANCES3R15C34" localSheetId="5" hidden="1">#REF!</definedName>
    <definedName name="UNIFORMANCES3R15C34" hidden="1">#REF!</definedName>
    <definedName name="UNIFORMANCES3R15C35" localSheetId="2" hidden="1">#REF!</definedName>
    <definedName name="UNIFORMANCES3R15C35" localSheetId="4" hidden="1">#REF!</definedName>
    <definedName name="UNIFORMANCES3R15C35" localSheetId="3" hidden="1">#REF!</definedName>
    <definedName name="UNIFORMANCES3R15C35" localSheetId="5" hidden="1">#REF!</definedName>
    <definedName name="UNIFORMANCES3R15C35" hidden="1">#REF!</definedName>
    <definedName name="UNIFORMANCES3R15C36" localSheetId="2" hidden="1">#REF!</definedName>
    <definedName name="UNIFORMANCES3R15C36" localSheetId="4" hidden="1">#REF!</definedName>
    <definedName name="UNIFORMANCES3R15C36" localSheetId="3" hidden="1">#REF!</definedName>
    <definedName name="UNIFORMANCES3R15C36" localSheetId="5" hidden="1">#REF!</definedName>
    <definedName name="UNIFORMANCES3R15C36" hidden="1">#REF!</definedName>
    <definedName name="UNIFORMANCES3R15C37" localSheetId="2" hidden="1">#REF!</definedName>
    <definedName name="UNIFORMANCES3R15C37" localSheetId="4" hidden="1">#REF!</definedName>
    <definedName name="UNIFORMANCES3R15C37" localSheetId="3" hidden="1">#REF!</definedName>
    <definedName name="UNIFORMANCES3R15C37" localSheetId="5" hidden="1">#REF!</definedName>
    <definedName name="UNIFORMANCES3R15C37" hidden="1">#REF!</definedName>
    <definedName name="UNIFORMANCES3R15C38" localSheetId="2" hidden="1">#REF!</definedName>
    <definedName name="UNIFORMANCES3R15C38" localSheetId="4" hidden="1">#REF!</definedName>
    <definedName name="UNIFORMANCES3R15C38" localSheetId="3" hidden="1">#REF!</definedName>
    <definedName name="UNIFORMANCES3R15C38" localSheetId="5" hidden="1">#REF!</definedName>
    <definedName name="UNIFORMANCES3R15C38" hidden="1">#REF!</definedName>
    <definedName name="UNIFORMANCES3R15C39" localSheetId="2" hidden="1">#REF!</definedName>
    <definedName name="UNIFORMANCES3R15C39" localSheetId="4" hidden="1">#REF!</definedName>
    <definedName name="UNIFORMANCES3R15C39" localSheetId="3" hidden="1">#REF!</definedName>
    <definedName name="UNIFORMANCES3R15C39" localSheetId="5" hidden="1">#REF!</definedName>
    <definedName name="UNIFORMANCES3R15C39" hidden="1">#REF!</definedName>
    <definedName name="UNIFORMANCES3R15C4" localSheetId="2" hidden="1">#REF!</definedName>
    <definedName name="UNIFORMANCES3R15C4" localSheetId="4" hidden="1">#REF!</definedName>
    <definedName name="UNIFORMANCES3R15C4" localSheetId="3" hidden="1">#REF!</definedName>
    <definedName name="UNIFORMANCES3R15C4" localSheetId="5" hidden="1">#REF!</definedName>
    <definedName name="UNIFORMANCES3R15C4" hidden="1">#REF!</definedName>
    <definedName name="UNIFORMANCES3R15C40" localSheetId="2" hidden="1">#REF!</definedName>
    <definedName name="UNIFORMANCES3R15C40" localSheetId="4" hidden="1">#REF!</definedName>
    <definedName name="UNIFORMANCES3R15C40" localSheetId="3" hidden="1">#REF!</definedName>
    <definedName name="UNIFORMANCES3R15C40" localSheetId="5" hidden="1">#REF!</definedName>
    <definedName name="UNIFORMANCES3R15C40" hidden="1">#REF!</definedName>
    <definedName name="UNIFORMANCES3R15C41" localSheetId="2" hidden="1">#REF!</definedName>
    <definedName name="UNIFORMANCES3R15C41" localSheetId="4" hidden="1">#REF!</definedName>
    <definedName name="UNIFORMANCES3R15C41" localSheetId="3" hidden="1">#REF!</definedName>
    <definedName name="UNIFORMANCES3R15C41" localSheetId="5" hidden="1">#REF!</definedName>
    <definedName name="UNIFORMANCES3R15C41" hidden="1">#REF!</definedName>
    <definedName name="UNIFORMANCES3R15C42" localSheetId="2" hidden="1">#REF!</definedName>
    <definedName name="UNIFORMANCES3R15C42" localSheetId="4" hidden="1">#REF!</definedName>
    <definedName name="UNIFORMANCES3R15C42" localSheetId="3" hidden="1">#REF!</definedName>
    <definedName name="UNIFORMANCES3R15C42" localSheetId="5" hidden="1">#REF!</definedName>
    <definedName name="UNIFORMANCES3R15C42" hidden="1">#REF!</definedName>
    <definedName name="UNIFORMANCES3R15C43" localSheetId="2" hidden="1">#REF!</definedName>
    <definedName name="UNIFORMANCES3R15C43" localSheetId="4" hidden="1">#REF!</definedName>
    <definedName name="UNIFORMANCES3R15C43" localSheetId="3" hidden="1">#REF!</definedName>
    <definedName name="UNIFORMANCES3R15C43" localSheetId="5" hidden="1">#REF!</definedName>
    <definedName name="UNIFORMANCES3R15C43" hidden="1">#REF!</definedName>
    <definedName name="UNIFORMANCES3R15C44" localSheetId="2" hidden="1">#REF!</definedName>
    <definedName name="UNIFORMANCES3R15C44" localSheetId="4" hidden="1">#REF!</definedName>
    <definedName name="UNIFORMANCES3R15C44" localSheetId="3" hidden="1">#REF!</definedName>
    <definedName name="UNIFORMANCES3R15C44" localSheetId="5" hidden="1">#REF!</definedName>
    <definedName name="UNIFORMANCES3R15C44" hidden="1">#REF!</definedName>
    <definedName name="UNIFORMANCES3R15C45" localSheetId="2" hidden="1">#REF!</definedName>
    <definedName name="UNIFORMANCES3R15C45" localSheetId="4" hidden="1">#REF!</definedName>
    <definedName name="UNIFORMANCES3R15C45" localSheetId="3" hidden="1">#REF!</definedName>
    <definedName name="UNIFORMANCES3R15C45" localSheetId="5" hidden="1">#REF!</definedName>
    <definedName name="UNIFORMANCES3R15C45" hidden="1">#REF!</definedName>
    <definedName name="UNIFORMANCES3R15C46" localSheetId="2" hidden="1">#REF!</definedName>
    <definedName name="UNIFORMANCES3R15C46" localSheetId="4" hidden="1">#REF!</definedName>
    <definedName name="UNIFORMANCES3R15C46" localSheetId="3" hidden="1">#REF!</definedName>
    <definedName name="UNIFORMANCES3R15C46" localSheetId="5" hidden="1">#REF!</definedName>
    <definedName name="UNIFORMANCES3R15C46" hidden="1">#REF!</definedName>
    <definedName name="UNIFORMANCES3R15C47" localSheetId="2" hidden="1">#REF!</definedName>
    <definedName name="UNIFORMANCES3R15C47" localSheetId="4" hidden="1">#REF!</definedName>
    <definedName name="UNIFORMANCES3R15C47" localSheetId="3" hidden="1">#REF!</definedName>
    <definedName name="UNIFORMANCES3R15C47" localSheetId="5" hidden="1">#REF!</definedName>
    <definedName name="UNIFORMANCES3R15C47" hidden="1">#REF!</definedName>
    <definedName name="UNIFORMANCES3R15C48" localSheetId="2" hidden="1">#REF!</definedName>
    <definedName name="UNIFORMANCES3R15C48" localSheetId="4" hidden="1">#REF!</definedName>
    <definedName name="UNIFORMANCES3R15C48" localSheetId="3" hidden="1">#REF!</definedName>
    <definedName name="UNIFORMANCES3R15C48" localSheetId="5" hidden="1">#REF!</definedName>
    <definedName name="UNIFORMANCES3R15C48" hidden="1">#REF!</definedName>
    <definedName name="UNIFORMANCES3R15C49" localSheetId="2" hidden="1">#REF!</definedName>
    <definedName name="UNIFORMANCES3R15C49" localSheetId="4" hidden="1">#REF!</definedName>
    <definedName name="UNIFORMANCES3R15C49" localSheetId="3" hidden="1">#REF!</definedName>
    <definedName name="UNIFORMANCES3R15C49" localSheetId="5" hidden="1">#REF!</definedName>
    <definedName name="UNIFORMANCES3R15C49" hidden="1">#REF!</definedName>
    <definedName name="UNIFORMANCES3R15C5" localSheetId="2" hidden="1">#REF!</definedName>
    <definedName name="UNIFORMANCES3R15C5" localSheetId="4" hidden="1">#REF!</definedName>
    <definedName name="UNIFORMANCES3R15C5" localSheetId="3" hidden="1">#REF!</definedName>
    <definedName name="UNIFORMANCES3R15C5" localSheetId="5" hidden="1">#REF!</definedName>
    <definedName name="UNIFORMANCES3R15C5" hidden="1">#REF!</definedName>
    <definedName name="UNIFORMANCES3R15C52" localSheetId="2" hidden="1">#REF!</definedName>
    <definedName name="UNIFORMANCES3R15C52" localSheetId="4" hidden="1">#REF!</definedName>
    <definedName name="UNIFORMANCES3R15C52" localSheetId="3" hidden="1">#REF!</definedName>
    <definedName name="UNIFORMANCES3R15C52" localSheetId="5" hidden="1">#REF!</definedName>
    <definedName name="UNIFORMANCES3R15C52" hidden="1">#REF!</definedName>
    <definedName name="UNIFORMANCES3R15C53" localSheetId="2" hidden="1">#REF!</definedName>
    <definedName name="UNIFORMANCES3R15C53" localSheetId="4" hidden="1">#REF!</definedName>
    <definedName name="UNIFORMANCES3R15C53" localSheetId="3" hidden="1">#REF!</definedName>
    <definedName name="UNIFORMANCES3R15C53" localSheetId="5" hidden="1">#REF!</definedName>
    <definedName name="UNIFORMANCES3R15C53" hidden="1">#REF!</definedName>
    <definedName name="UNIFORMANCES3R15C54" localSheetId="2" hidden="1">#REF!</definedName>
    <definedName name="UNIFORMANCES3R15C54" localSheetId="4" hidden="1">#REF!</definedName>
    <definedName name="UNIFORMANCES3R15C54" localSheetId="3" hidden="1">#REF!</definedName>
    <definedName name="UNIFORMANCES3R15C54" localSheetId="5" hidden="1">#REF!</definedName>
    <definedName name="UNIFORMANCES3R15C54" hidden="1">#REF!</definedName>
    <definedName name="UNIFORMANCES3R15C55" localSheetId="2" hidden="1">#REF!</definedName>
    <definedName name="UNIFORMANCES3R15C55" localSheetId="4" hidden="1">#REF!</definedName>
    <definedName name="UNIFORMANCES3R15C55" localSheetId="3" hidden="1">#REF!</definedName>
    <definedName name="UNIFORMANCES3R15C55" localSheetId="5" hidden="1">#REF!</definedName>
    <definedName name="UNIFORMANCES3R15C55" hidden="1">#REF!</definedName>
    <definedName name="UNIFORMANCES3R15C56" localSheetId="2" hidden="1">#REF!</definedName>
    <definedName name="UNIFORMANCES3R15C56" localSheetId="4" hidden="1">#REF!</definedName>
    <definedName name="UNIFORMANCES3R15C56" localSheetId="3" hidden="1">#REF!</definedName>
    <definedName name="UNIFORMANCES3R15C56" localSheetId="5" hidden="1">#REF!</definedName>
    <definedName name="UNIFORMANCES3R15C56" hidden="1">#REF!</definedName>
    <definedName name="UNIFORMANCES3R15C57" localSheetId="2" hidden="1">#REF!</definedName>
    <definedName name="UNIFORMANCES3R15C57" localSheetId="4" hidden="1">#REF!</definedName>
    <definedName name="UNIFORMANCES3R15C57" localSheetId="3" hidden="1">#REF!</definedName>
    <definedName name="UNIFORMANCES3R15C57" localSheetId="5" hidden="1">#REF!</definedName>
    <definedName name="UNIFORMANCES3R15C57" hidden="1">#REF!</definedName>
    <definedName name="UNIFORMANCES3R15C58" localSheetId="2" hidden="1">#REF!</definedName>
    <definedName name="UNIFORMANCES3R15C58" localSheetId="4" hidden="1">#REF!</definedName>
    <definedName name="UNIFORMANCES3R15C58" localSheetId="3" hidden="1">#REF!</definedName>
    <definedName name="UNIFORMANCES3R15C58" localSheetId="5" hidden="1">#REF!</definedName>
    <definedName name="UNIFORMANCES3R15C58" hidden="1">#REF!</definedName>
    <definedName name="UNIFORMANCES3R15C59" localSheetId="2" hidden="1">#REF!</definedName>
    <definedName name="UNIFORMANCES3R15C59" localSheetId="4" hidden="1">#REF!</definedName>
    <definedName name="UNIFORMANCES3R15C59" localSheetId="3" hidden="1">#REF!</definedName>
    <definedName name="UNIFORMANCES3R15C59" localSheetId="5" hidden="1">#REF!</definedName>
    <definedName name="UNIFORMANCES3R15C59" hidden="1">#REF!</definedName>
    <definedName name="UNIFORMANCES3R15C6" localSheetId="2" hidden="1">#REF!</definedName>
    <definedName name="UNIFORMANCES3R15C6" localSheetId="4" hidden="1">#REF!</definedName>
    <definedName name="UNIFORMANCES3R15C6" localSheetId="3" hidden="1">#REF!</definedName>
    <definedName name="UNIFORMANCES3R15C6" localSheetId="5" hidden="1">#REF!</definedName>
    <definedName name="UNIFORMANCES3R15C6" hidden="1">#REF!</definedName>
    <definedName name="UNIFORMANCES3R15C60" localSheetId="2" hidden="1">#REF!</definedName>
    <definedName name="UNIFORMANCES3R15C60" localSheetId="4" hidden="1">#REF!</definedName>
    <definedName name="UNIFORMANCES3R15C60" localSheetId="3" hidden="1">#REF!</definedName>
    <definedName name="UNIFORMANCES3R15C60" localSheetId="5" hidden="1">#REF!</definedName>
    <definedName name="UNIFORMANCES3R15C60" hidden="1">#REF!</definedName>
    <definedName name="UNIFORMANCES3R15C61" localSheetId="2" hidden="1">#REF!</definedName>
    <definedName name="UNIFORMANCES3R15C61" localSheetId="4" hidden="1">#REF!</definedName>
    <definedName name="UNIFORMANCES3R15C61" localSheetId="3" hidden="1">#REF!</definedName>
    <definedName name="UNIFORMANCES3R15C61" localSheetId="5" hidden="1">#REF!</definedName>
    <definedName name="UNIFORMANCES3R15C61" hidden="1">#REF!</definedName>
    <definedName name="UNIFORMANCES3R15C62" localSheetId="2" hidden="1">#REF!</definedName>
    <definedName name="UNIFORMANCES3R15C62" localSheetId="4" hidden="1">#REF!</definedName>
    <definedName name="UNIFORMANCES3R15C62" localSheetId="3" hidden="1">#REF!</definedName>
    <definedName name="UNIFORMANCES3R15C62" localSheetId="5" hidden="1">#REF!</definedName>
    <definedName name="UNIFORMANCES3R15C62" hidden="1">#REF!</definedName>
    <definedName name="UNIFORMANCES3R15C63" localSheetId="2" hidden="1">#REF!</definedName>
    <definedName name="UNIFORMANCES3R15C63" localSheetId="4" hidden="1">#REF!</definedName>
    <definedName name="UNIFORMANCES3R15C63" localSheetId="3" hidden="1">#REF!</definedName>
    <definedName name="UNIFORMANCES3R15C63" localSheetId="5" hidden="1">#REF!</definedName>
    <definedName name="UNIFORMANCES3R15C63" hidden="1">#REF!</definedName>
    <definedName name="UNIFORMANCES3R15C64" localSheetId="2" hidden="1">#REF!</definedName>
    <definedName name="UNIFORMANCES3R15C64" localSheetId="4" hidden="1">#REF!</definedName>
    <definedName name="UNIFORMANCES3R15C64" localSheetId="3" hidden="1">#REF!</definedName>
    <definedName name="UNIFORMANCES3R15C64" localSheetId="5" hidden="1">#REF!</definedName>
    <definedName name="UNIFORMANCES3R15C64" hidden="1">#REF!</definedName>
    <definedName name="UNIFORMANCES3R15C65" localSheetId="2" hidden="1">#REF!</definedName>
    <definedName name="UNIFORMANCES3R15C65" localSheetId="4" hidden="1">#REF!</definedName>
    <definedName name="UNIFORMANCES3R15C65" localSheetId="3" hidden="1">#REF!</definedName>
    <definedName name="UNIFORMANCES3R15C65" localSheetId="5" hidden="1">#REF!</definedName>
    <definedName name="UNIFORMANCES3R15C65" hidden="1">#REF!</definedName>
    <definedName name="UNIFORMANCES3R15C66" localSheetId="2" hidden="1">#REF!</definedName>
    <definedName name="UNIFORMANCES3R15C66" localSheetId="4" hidden="1">#REF!</definedName>
    <definedName name="UNIFORMANCES3R15C66" localSheetId="3" hidden="1">#REF!</definedName>
    <definedName name="UNIFORMANCES3R15C66" localSheetId="5" hidden="1">#REF!</definedName>
    <definedName name="UNIFORMANCES3R15C66" hidden="1">#REF!</definedName>
    <definedName name="UNIFORMANCES3R15C67" localSheetId="2" hidden="1">#REF!</definedName>
    <definedName name="UNIFORMANCES3R15C67" localSheetId="4" hidden="1">#REF!</definedName>
    <definedName name="UNIFORMANCES3R15C67" localSheetId="3" hidden="1">#REF!</definedName>
    <definedName name="UNIFORMANCES3R15C67" localSheetId="5" hidden="1">#REF!</definedName>
    <definedName name="UNIFORMANCES3R15C67" hidden="1">#REF!</definedName>
    <definedName name="UNIFORMANCES3R15C68" localSheetId="2" hidden="1">#REF!</definedName>
    <definedName name="UNIFORMANCES3R15C68" localSheetId="4" hidden="1">#REF!</definedName>
    <definedName name="UNIFORMANCES3R15C68" localSheetId="3" hidden="1">#REF!</definedName>
    <definedName name="UNIFORMANCES3R15C68" localSheetId="5" hidden="1">#REF!</definedName>
    <definedName name="UNIFORMANCES3R15C68" hidden="1">#REF!</definedName>
    <definedName name="UNIFORMANCES3R15C69" localSheetId="2" hidden="1">#REF!</definedName>
    <definedName name="UNIFORMANCES3R15C69" localSheetId="4" hidden="1">#REF!</definedName>
    <definedName name="UNIFORMANCES3R15C69" localSheetId="3" hidden="1">#REF!</definedName>
    <definedName name="UNIFORMANCES3R15C69" localSheetId="5" hidden="1">#REF!</definedName>
    <definedName name="UNIFORMANCES3R15C69" hidden="1">#REF!</definedName>
    <definedName name="UNIFORMANCES3R15C7" localSheetId="2" hidden="1">#REF!</definedName>
    <definedName name="UNIFORMANCES3R15C7" localSheetId="4" hidden="1">#REF!</definedName>
    <definedName name="UNIFORMANCES3R15C7" localSheetId="3" hidden="1">#REF!</definedName>
    <definedName name="UNIFORMANCES3R15C7" localSheetId="5" hidden="1">#REF!</definedName>
    <definedName name="UNIFORMANCES3R15C7" hidden="1">#REF!</definedName>
    <definedName name="UNIFORMANCES3R15C70" localSheetId="2" hidden="1">#REF!</definedName>
    <definedName name="UNIFORMANCES3R15C70" localSheetId="4" hidden="1">#REF!</definedName>
    <definedName name="UNIFORMANCES3R15C70" localSheetId="3" hidden="1">#REF!</definedName>
    <definedName name="UNIFORMANCES3R15C70" localSheetId="5" hidden="1">#REF!</definedName>
    <definedName name="UNIFORMANCES3R15C70" hidden="1">#REF!</definedName>
    <definedName name="UNIFORMANCES3R15C8" localSheetId="2" hidden="1">#REF!</definedName>
    <definedName name="UNIFORMANCES3R15C8" localSheetId="4" hidden="1">#REF!</definedName>
    <definedName name="UNIFORMANCES3R15C8" localSheetId="3" hidden="1">#REF!</definedName>
    <definedName name="UNIFORMANCES3R15C8" localSheetId="5" hidden="1">#REF!</definedName>
    <definedName name="UNIFORMANCES3R15C8" hidden="1">#REF!</definedName>
    <definedName name="UNIFORMANCES3R15C9" localSheetId="2" hidden="1">#REF!</definedName>
    <definedName name="UNIFORMANCES3R15C9" localSheetId="4" hidden="1">#REF!</definedName>
    <definedName name="UNIFORMANCES3R15C9" localSheetId="3" hidden="1">#REF!</definedName>
    <definedName name="UNIFORMANCES3R15C9" localSheetId="5" hidden="1">#REF!</definedName>
    <definedName name="UNIFORMANCES3R15C9" hidden="1">#REF!</definedName>
    <definedName name="UNIFORMANCES4R5C11" localSheetId="2" hidden="1">#REF!</definedName>
    <definedName name="UNIFORMANCES4R5C11" localSheetId="4" hidden="1">#REF!</definedName>
    <definedName name="UNIFORMANCES4R5C11" localSheetId="3" hidden="1">#REF!</definedName>
    <definedName name="UNIFORMANCES4R5C11" localSheetId="5" hidden="1">#REF!</definedName>
    <definedName name="UNIFORMANCES4R5C11" hidden="1">#REF!</definedName>
    <definedName name="UNIFORMANCES4R5C22" localSheetId="2" hidden="1">#REF!</definedName>
    <definedName name="UNIFORMANCES4R5C22" localSheetId="4" hidden="1">#REF!</definedName>
    <definedName name="UNIFORMANCES4R5C22" localSheetId="3" hidden="1">#REF!</definedName>
    <definedName name="UNIFORMANCES4R5C22" localSheetId="5" hidden="1">#REF!</definedName>
    <definedName name="UNIFORMANCES4R5C22" hidden="1">#REF!</definedName>
    <definedName name="UNIFORMANCES6R355C1" localSheetId="2" hidden="1">#REF!</definedName>
    <definedName name="UNIFORMANCES6R355C1" localSheetId="4" hidden="1">#REF!</definedName>
    <definedName name="UNIFORMANCES6R355C1" localSheetId="3" hidden="1">#REF!</definedName>
    <definedName name="UNIFORMANCES6R355C1" localSheetId="5" hidden="1">#REF!</definedName>
    <definedName name="UNIFORMANCES6R355C1" hidden="1">#REF!</definedName>
    <definedName name="UNIFORMANCES7R375C1" localSheetId="2" hidden="1">#REF!</definedName>
    <definedName name="UNIFORMANCES7R375C1" localSheetId="4" hidden="1">#REF!</definedName>
    <definedName name="UNIFORMANCES7R375C1" localSheetId="3" hidden="1">#REF!</definedName>
    <definedName name="UNIFORMANCES7R375C1" localSheetId="5" hidden="1">#REF!</definedName>
    <definedName name="UNIFORMANCES7R375C1" hidden="1">#REF!</definedName>
    <definedName name="UNIFORMANCES7R415C1" localSheetId="2" hidden="1">#REF!</definedName>
    <definedName name="UNIFORMANCES7R415C1" localSheetId="4" hidden="1">#REF!</definedName>
    <definedName name="UNIFORMANCES7R415C1" localSheetId="3" hidden="1">#REF!</definedName>
    <definedName name="UNIFORMANCES7R415C1" localSheetId="5" hidden="1">#REF!</definedName>
    <definedName name="UNIFORMANCES7R415C1" hidden="1">#REF!</definedName>
    <definedName name="UNIFORMANCES7R463C1" localSheetId="2" hidden="1">#REF!</definedName>
    <definedName name="UNIFORMANCES7R463C1" localSheetId="4" hidden="1">#REF!</definedName>
    <definedName name="UNIFORMANCES7R463C1" localSheetId="3" hidden="1">#REF!</definedName>
    <definedName name="UNIFORMANCES7R463C1" localSheetId="5" hidden="1">#REF!</definedName>
    <definedName name="UNIFORMANCES7R463C1" hidden="1">#REF!</definedName>
    <definedName name="UNIFORMANCES7R467C1" localSheetId="2" hidden="1">#REF!</definedName>
    <definedName name="UNIFORMANCES7R467C1" localSheetId="4" hidden="1">#REF!</definedName>
    <definedName name="UNIFORMANCES7R467C1" localSheetId="3" hidden="1">#REF!</definedName>
    <definedName name="UNIFORMANCES7R467C1" localSheetId="5" hidden="1">#REF!</definedName>
    <definedName name="UNIFORMANCES7R467C1" hidden="1">#REF!</definedName>
    <definedName name="UNIFORMANCES7R515C1" localSheetId="2" hidden="1">#REF!</definedName>
    <definedName name="UNIFORMANCES7R515C1" localSheetId="4" hidden="1">#REF!</definedName>
    <definedName name="UNIFORMANCES7R515C1" localSheetId="3" hidden="1">#REF!</definedName>
    <definedName name="UNIFORMANCES7R515C1" localSheetId="5" hidden="1">#REF!</definedName>
    <definedName name="UNIFORMANCES7R515C1" hidden="1">#REF!</definedName>
    <definedName name="uniis" localSheetId="2">#REF!</definedName>
    <definedName name="uniis" localSheetId="4">#REF!</definedName>
    <definedName name="uniis" localSheetId="3">#REF!</definedName>
    <definedName name="uniis" localSheetId="5">#REF!</definedName>
    <definedName name="uniis">#REF!</definedName>
    <definedName name="UNIT_LBHR">"(lb/hr)"</definedName>
    <definedName name="UNIT_LBTON">"(lb/ton)"</definedName>
    <definedName name="UnitsID" localSheetId="2">#REF!</definedName>
    <definedName name="UnitsID" localSheetId="4">#REF!</definedName>
    <definedName name="UnitsID" localSheetId="3">#REF!</definedName>
    <definedName name="UnitsID" localSheetId="5">#REF!</definedName>
    <definedName name="UnitsID">#REF!</definedName>
    <definedName name="unP_Liq_datarange" localSheetId="2">#REF!</definedName>
    <definedName name="unP_Liq_datarange" localSheetId="4">#REF!</definedName>
    <definedName name="unP_Liq_datarange" localSheetId="3">#REF!</definedName>
    <definedName name="unP_Liq_datarange" localSheetId="5">#REF!</definedName>
    <definedName name="unP_Liq_datarange">#REF!</definedName>
    <definedName name="unP_Liq_firstdata" localSheetId="2">#REF!</definedName>
    <definedName name="unP_Liq_firstdata" localSheetId="4">#REF!</definedName>
    <definedName name="unP_Liq_firstdata" localSheetId="3">#REF!</definedName>
    <definedName name="unP_Liq_firstdata" localSheetId="5">#REF!</definedName>
    <definedName name="unP_Liq_firstdata">#REF!</definedName>
    <definedName name="unP_Liq_Rows" localSheetId="2">#REF!</definedName>
    <definedName name="unP_Liq_Rows" localSheetId="4">#REF!</definedName>
    <definedName name="unP_Liq_Rows" localSheetId="3">#REF!</definedName>
    <definedName name="unP_Liq_Rows" localSheetId="5">#REF!</definedName>
    <definedName name="unP_Liq_Rows">#REF!</definedName>
    <definedName name="USAGE" localSheetId="2">#REF!</definedName>
    <definedName name="USAGE" localSheetId="4">#REF!</definedName>
    <definedName name="USAGE" localSheetId="3">#REF!</definedName>
    <definedName name="USAGE" localSheetId="5">#REF!</definedName>
    <definedName name="USAGE">#REF!</definedName>
    <definedName name="UTMEastEnabled" localSheetId="2">#REF!</definedName>
    <definedName name="UTMEastEnabled" localSheetId="4">#REF!</definedName>
    <definedName name="UTMEastEnabled" localSheetId="3">#REF!</definedName>
    <definedName name="UTMEastEnabled" localSheetId="5">#REF!</definedName>
    <definedName name="UTMEastEnabled">#REF!</definedName>
    <definedName name="UTMNorthEnabled" localSheetId="2">#REF!</definedName>
    <definedName name="UTMNorthEnabled" localSheetId="4">#REF!</definedName>
    <definedName name="UTMNorthEnabled" localSheetId="3">#REF!</definedName>
    <definedName name="UTMNorthEnabled" localSheetId="5">#REF!</definedName>
    <definedName name="UTMNorthEnabled">#REF!</definedName>
    <definedName name="UTMZoneEnabled" localSheetId="2">#REF!</definedName>
    <definedName name="UTMZoneEnabled" localSheetId="4">#REF!</definedName>
    <definedName name="UTMZoneEnabled" localSheetId="3">#REF!</definedName>
    <definedName name="UTMZoneEnabled" localSheetId="5">#REF!</definedName>
    <definedName name="UTMZoneEnabled">#REF!</definedName>
    <definedName name="V_MW_67" localSheetId="2">#REF!</definedName>
    <definedName name="V_MW_67" localSheetId="4">#REF!</definedName>
    <definedName name="V_MW_67" localSheetId="3">#REF!</definedName>
    <definedName name="V_MW_67" localSheetId="5">#REF!</definedName>
    <definedName name="V_MW_67">#REF!</definedName>
    <definedName name="V_MW2_" localSheetId="2">#REF!</definedName>
    <definedName name="V_MW2_" localSheetId="4">#REF!</definedName>
    <definedName name="V_MW2_" localSheetId="3">#REF!</definedName>
    <definedName name="V_MW2_" localSheetId="5">#REF!</definedName>
    <definedName name="V_MW2_">#REF!</definedName>
    <definedName name="valve_ct" localSheetId="2">#REF!</definedName>
    <definedName name="valve_ct" localSheetId="4">#REF!</definedName>
    <definedName name="valve_ct" localSheetId="3">#REF!</definedName>
    <definedName name="valve_ct" localSheetId="5">#REF!</definedName>
    <definedName name="valve_ct">#REF!</definedName>
    <definedName name="VAP_P_67" localSheetId="2">#REF!</definedName>
    <definedName name="VAP_P_67" localSheetId="4">#REF!</definedName>
    <definedName name="VAP_P_67" localSheetId="3">#REF!</definedName>
    <definedName name="VAP_P_67" localSheetId="5">#REF!</definedName>
    <definedName name="VAP_P_67">#REF!</definedName>
    <definedName name="VOC" localSheetId="2">#REF!</definedName>
    <definedName name="VOC" localSheetId="4">#REF!</definedName>
    <definedName name="VOC" localSheetId="3">#REF!</definedName>
    <definedName name="VOC" localSheetId="5">#REF!</definedName>
    <definedName name="VOC">#REF!</definedName>
    <definedName name="VOC_emission_table" localSheetId="2">#REF!</definedName>
    <definedName name="VOC_emission_table" localSheetId="4">#REF!</definedName>
    <definedName name="VOC_emission_table" localSheetId="3">#REF!</definedName>
    <definedName name="VOC_emission_table" localSheetId="5">#REF!</definedName>
    <definedName name="VOC_emission_table">#REF!</definedName>
    <definedName name="VRUCaptEff" localSheetId="2">#REF!</definedName>
    <definedName name="VRUCaptEff" localSheetId="4">#REF!</definedName>
    <definedName name="VRUCaptEff" localSheetId="3">#REF!</definedName>
    <definedName name="VRUCaptEff" localSheetId="5">#REF!</definedName>
    <definedName name="VRUCaptEff">#REF!</definedName>
    <definedName name="VSH" localSheetId="2">#REF!</definedName>
    <definedName name="VSH" localSheetId="4">#REF!</definedName>
    <definedName name="VSH" localSheetId="3">#REF!</definedName>
    <definedName name="VSH" localSheetId="5">#REF!</definedName>
    <definedName name="VSH">#REF!</definedName>
    <definedName name="w" localSheetId="2" hidden="1">{#N/A,#N/A,FALSE,"Heater summary";#N/A,#N/A,FALSE,"H-101 Post";#N/A,#N/A,FALSE,"H-102 Post";#N/A,#N/A,FALSE,"SG-1101A Post";#N/A,#N/A,FALSE,"SG-1101B Post";#N/A,#N/A,FALSE,"H-501 Post"}</definedName>
    <definedName name="w" localSheetId="4" hidden="1">{#N/A,#N/A,FALSE,"Heater summary";#N/A,#N/A,FALSE,"H-101 Post";#N/A,#N/A,FALSE,"H-102 Post";#N/A,#N/A,FALSE,"SG-1101A Post";#N/A,#N/A,FALSE,"SG-1101B Post";#N/A,#N/A,FALSE,"H-501 Post"}</definedName>
    <definedName name="w" localSheetId="3" hidden="1">{#N/A,#N/A,FALSE,"Heater summary";#N/A,#N/A,FALSE,"H-101 Post";#N/A,#N/A,FALSE,"H-102 Post";#N/A,#N/A,FALSE,"SG-1101A Post";#N/A,#N/A,FALSE,"SG-1101B Post";#N/A,#N/A,FALSE,"H-501 Post"}</definedName>
    <definedName name="w" localSheetId="5" hidden="1">{#N/A,#N/A,FALSE,"Heater summary";#N/A,#N/A,FALSE,"H-101 Post";#N/A,#N/A,FALSE,"H-102 Post";#N/A,#N/A,FALSE,"SG-1101A Post";#N/A,#N/A,FALSE,"SG-1101B Post";#N/A,#N/A,FALSE,"H-501 Post"}</definedName>
    <definedName name="w" localSheetId="8" hidden="1">{#N/A,#N/A,FALSE,"Heater summary";#N/A,#N/A,FALSE,"H-101 Post";#N/A,#N/A,FALSE,"H-102 Post";#N/A,#N/A,FALSE,"SG-1101A Post";#N/A,#N/A,FALSE,"SG-1101B Post";#N/A,#N/A,FALSE,"H-501 Post"}</definedName>
    <definedName name="w" hidden="1">{#N/A,#N/A,FALSE,"Heater summary";#N/A,#N/A,FALSE,"H-101 Post";#N/A,#N/A,FALSE,"H-102 Post";#N/A,#N/A,FALSE,"SG-1101A Post";#N/A,#N/A,FALSE,"SG-1101B Post";#N/A,#N/A,FALSE,"H-501 Post"}</definedName>
    <definedName name="WATER" localSheetId="2">#REF!</definedName>
    <definedName name="WATER" localSheetId="4">#REF!</definedName>
    <definedName name="WATER" localSheetId="3">#REF!</definedName>
    <definedName name="WATER" localSheetId="5">#REF!</definedName>
    <definedName name="WATER">#REF!</definedName>
    <definedName name="Westport_Logo">"Object 1"</definedName>
    <definedName name="wrn.1996._.Emission._.Inventory." localSheetId="2" hidden="1">{#N/A,#N/A,FALSE,"Summary";#N/A,#N/A,FALSE,"Production";#N/A,#N/A,FALSE,"Boiler";#N/A,#N/A,FALSE,"RTO";#N/A,#N/A,FALSE,"Dryers";#N/A,#N/A,FALSE,"Presses";#N/A,#N/A,FALSE,"Kilns";#N/A,#N/A,FALSE,"Cyclones";#N/A,#N/A,FALSE,"Storage Area Fu";#N/A,#N/A,FALSE,"Proc TSP Fug";#N/A,#N/A,FALSE,"Load Fug";#N/A,#N/A,FALSE,"VOC Fug";#N/A,#N/A,FALSE,"Storage Tanks";#N/A,#N/A,FALSE,"Road Fugitives"}</definedName>
    <definedName name="wrn.1996._.Emission._.Inventory." localSheetId="4" hidden="1">{#N/A,#N/A,FALSE,"Summary";#N/A,#N/A,FALSE,"Production";#N/A,#N/A,FALSE,"Boiler";#N/A,#N/A,FALSE,"RTO";#N/A,#N/A,FALSE,"Dryers";#N/A,#N/A,FALSE,"Presses";#N/A,#N/A,FALSE,"Kilns";#N/A,#N/A,FALSE,"Cyclones";#N/A,#N/A,FALSE,"Storage Area Fu";#N/A,#N/A,FALSE,"Proc TSP Fug";#N/A,#N/A,FALSE,"Load Fug";#N/A,#N/A,FALSE,"VOC Fug";#N/A,#N/A,FALSE,"Storage Tanks";#N/A,#N/A,FALSE,"Road Fugitives"}</definedName>
    <definedName name="wrn.1996._.Emission._.Inventory." localSheetId="3" hidden="1">{#N/A,#N/A,FALSE,"Summary";#N/A,#N/A,FALSE,"Production";#N/A,#N/A,FALSE,"Boiler";#N/A,#N/A,FALSE,"RTO";#N/A,#N/A,FALSE,"Dryers";#N/A,#N/A,FALSE,"Presses";#N/A,#N/A,FALSE,"Kilns";#N/A,#N/A,FALSE,"Cyclones";#N/A,#N/A,FALSE,"Storage Area Fu";#N/A,#N/A,FALSE,"Proc TSP Fug";#N/A,#N/A,FALSE,"Load Fug";#N/A,#N/A,FALSE,"VOC Fug";#N/A,#N/A,FALSE,"Storage Tanks";#N/A,#N/A,FALSE,"Road Fugitives"}</definedName>
    <definedName name="wrn.1996._.Emission._.Inventory." localSheetId="5" hidden="1">{#N/A,#N/A,FALSE,"Summary";#N/A,#N/A,FALSE,"Production";#N/A,#N/A,FALSE,"Boiler";#N/A,#N/A,FALSE,"RTO";#N/A,#N/A,FALSE,"Dryers";#N/A,#N/A,FALSE,"Presses";#N/A,#N/A,FALSE,"Kilns";#N/A,#N/A,FALSE,"Cyclones";#N/A,#N/A,FALSE,"Storage Area Fu";#N/A,#N/A,FALSE,"Proc TSP Fug";#N/A,#N/A,FALSE,"Load Fug";#N/A,#N/A,FALSE,"VOC Fug";#N/A,#N/A,FALSE,"Storage Tanks";#N/A,#N/A,FALSE,"Road Fugitives"}</definedName>
    <definedName name="wrn.1996._.Emission._.Inventory." localSheetId="8" hidden="1">{#N/A,#N/A,FALSE,"Summary";#N/A,#N/A,FALSE,"Production";#N/A,#N/A,FALSE,"Boiler";#N/A,#N/A,FALSE,"RTO";#N/A,#N/A,FALSE,"Dryers";#N/A,#N/A,FALSE,"Presses";#N/A,#N/A,FALSE,"Kilns";#N/A,#N/A,FALSE,"Cyclones";#N/A,#N/A,FALSE,"Storage Area Fu";#N/A,#N/A,FALSE,"Proc TSP Fug";#N/A,#N/A,FALSE,"Load Fug";#N/A,#N/A,FALSE,"VOC Fug";#N/A,#N/A,FALSE,"Storage Tanks";#N/A,#N/A,FALSE,"Road Fugitives"}</definedName>
    <definedName name="wrn.1996._.Emission._.Inventory." hidden="1">{#N/A,#N/A,FALSE,"Summary";#N/A,#N/A,FALSE,"Production";#N/A,#N/A,FALSE,"Boiler";#N/A,#N/A,FALSE,"RTO";#N/A,#N/A,FALSE,"Dryers";#N/A,#N/A,FALSE,"Presses";#N/A,#N/A,FALSE,"Kilns";#N/A,#N/A,FALSE,"Cyclones";#N/A,#N/A,FALSE,"Storage Area Fu";#N/A,#N/A,FALSE,"Proc TSP Fug";#N/A,#N/A,FALSE,"Load Fug";#N/A,#N/A,FALSE,"VOC Fug";#N/A,#N/A,FALSE,"Storage Tanks";#N/A,#N/A,FALSE,"Road Fugitives"}</definedName>
    <definedName name="wrn.all." localSheetId="2" hidden="1">{#N/A,#N/A,FALSE,"Results";#N/A,#N/A,FALSE,"Composition";#N/A,#N/A,FALSE,"Speciation"}</definedName>
    <definedName name="wrn.all." localSheetId="4" hidden="1">{#N/A,#N/A,FALSE,"Results";#N/A,#N/A,FALSE,"Composition";#N/A,#N/A,FALSE,"Speciation"}</definedName>
    <definedName name="wrn.all." localSheetId="3" hidden="1">{#N/A,#N/A,FALSE,"Results";#N/A,#N/A,FALSE,"Composition";#N/A,#N/A,FALSE,"Speciation"}</definedName>
    <definedName name="wrn.all." localSheetId="5" hidden="1">{#N/A,#N/A,FALSE,"Results";#N/A,#N/A,FALSE,"Composition";#N/A,#N/A,FALSE,"Speciation"}</definedName>
    <definedName name="wrn.all." localSheetId="8" hidden="1">{#N/A,#N/A,FALSE,"Results";#N/A,#N/A,FALSE,"Composition";#N/A,#N/A,FALSE,"Speciation"}</definedName>
    <definedName name="wrn.all." hidden="1">{#N/A,#N/A,FALSE,"Results";#N/A,#N/A,FALSE,"Composition";#N/A,#N/A,FALSE,"Speciation"}</definedName>
    <definedName name="wrn.COMPLETEPRINT." localSheetId="2" hidden="1">{#N/A,#N/A,FALSE,"Rates";#N/A,#N/A,FALSE,"Summary";#N/A,#N/A,FALSE,"Boilers";#N/A,#N/A,FALSE,"Cyclones";#N/A,#N/A,FALSE,"Saws";#N/A,#N/A,FALSE,"Drops";#N/A,#N/A,FALSE,"Piles";#N/A,#N/A,FALSE,"Roads";#N/A,#N/A,FALSE,"Tanks";#N/A,#N/A,FALSE,"Kilns";#N/A,#N/A,FALSE,"Model"}</definedName>
    <definedName name="wrn.COMPLETEPRINT." localSheetId="4" hidden="1">{#N/A,#N/A,FALSE,"Rates";#N/A,#N/A,FALSE,"Summary";#N/A,#N/A,FALSE,"Boilers";#N/A,#N/A,FALSE,"Cyclones";#N/A,#N/A,FALSE,"Saws";#N/A,#N/A,FALSE,"Drops";#N/A,#N/A,FALSE,"Piles";#N/A,#N/A,FALSE,"Roads";#N/A,#N/A,FALSE,"Tanks";#N/A,#N/A,FALSE,"Kilns";#N/A,#N/A,FALSE,"Model"}</definedName>
    <definedName name="wrn.COMPLETEPRINT." localSheetId="3" hidden="1">{#N/A,#N/A,FALSE,"Rates";#N/A,#N/A,FALSE,"Summary";#N/A,#N/A,FALSE,"Boilers";#N/A,#N/A,FALSE,"Cyclones";#N/A,#N/A,FALSE,"Saws";#N/A,#N/A,FALSE,"Drops";#N/A,#N/A,FALSE,"Piles";#N/A,#N/A,FALSE,"Roads";#N/A,#N/A,FALSE,"Tanks";#N/A,#N/A,FALSE,"Kilns";#N/A,#N/A,FALSE,"Model"}</definedName>
    <definedName name="wrn.COMPLETEPRINT." localSheetId="5" hidden="1">{#N/A,#N/A,FALSE,"Rates";#N/A,#N/A,FALSE,"Summary";#N/A,#N/A,FALSE,"Boilers";#N/A,#N/A,FALSE,"Cyclones";#N/A,#N/A,FALSE,"Saws";#N/A,#N/A,FALSE,"Drops";#N/A,#N/A,FALSE,"Piles";#N/A,#N/A,FALSE,"Roads";#N/A,#N/A,FALSE,"Tanks";#N/A,#N/A,FALSE,"Kilns";#N/A,#N/A,FALSE,"Model"}</definedName>
    <definedName name="wrn.COMPLETEPRINT." localSheetId="8" hidden="1">{#N/A,#N/A,FALSE,"Rates";#N/A,#N/A,FALSE,"Summary";#N/A,#N/A,FALSE,"Boilers";#N/A,#N/A,FALSE,"Cyclones";#N/A,#N/A,FALSE,"Saws";#N/A,#N/A,FALSE,"Drops";#N/A,#N/A,FALSE,"Piles";#N/A,#N/A,FALSE,"Roads";#N/A,#N/A,FALSE,"Tanks";#N/A,#N/A,FALSE,"Kilns";#N/A,#N/A,FALSE,"Model"}</definedName>
    <definedName name="wrn.COMPLETEPRINT." hidden="1">{#N/A,#N/A,FALSE,"Rates";#N/A,#N/A,FALSE,"Summary";#N/A,#N/A,FALSE,"Boilers";#N/A,#N/A,FALSE,"Cyclones";#N/A,#N/A,FALSE,"Saws";#N/A,#N/A,FALSE,"Drops";#N/A,#N/A,FALSE,"Piles";#N/A,#N/A,FALSE,"Roads";#N/A,#N/A,FALSE,"Tanks";#N/A,#N/A,FALSE,"Kilns";#N/A,#N/A,FALSE,"Model"}</definedName>
    <definedName name="wrn.Compositions." localSheetId="2" hidden="1">{"Compositions",#N/A,FALSE,"TTU Summary"}</definedName>
    <definedName name="wrn.Compositions." localSheetId="4" hidden="1">{"Compositions",#N/A,FALSE,"TTU Summary"}</definedName>
    <definedName name="wrn.Compositions." localSheetId="3" hidden="1">{"Compositions",#N/A,FALSE,"TTU Summary"}</definedName>
    <definedName name="wrn.Compositions." localSheetId="5" hidden="1">{"Compositions",#N/A,FALSE,"TTU Summary"}</definedName>
    <definedName name="wrn.Compositions." localSheetId="8" hidden="1">{"Compositions",#N/A,FALSE,"TTU Summary"}</definedName>
    <definedName name="wrn.Compositions." hidden="1">{"Compositions",#N/A,FALSE,"TTU Summary"}</definedName>
    <definedName name="wrn.Crosby._.Modeling._.Summary." localSheetId="2" hidden="1">{#N/A,#N/A,FALSE,"Modeled Emissions";#N/A,#N/A,FALSE,"Modeling Results"}</definedName>
    <definedName name="wrn.Crosby._.Modeling._.Summary." localSheetId="4" hidden="1">{#N/A,#N/A,FALSE,"Modeled Emissions";#N/A,#N/A,FALSE,"Modeling Results"}</definedName>
    <definedName name="wrn.Crosby._.Modeling._.Summary." localSheetId="3" hidden="1">{#N/A,#N/A,FALSE,"Modeled Emissions";#N/A,#N/A,FALSE,"Modeling Results"}</definedName>
    <definedName name="wrn.Crosby._.Modeling._.Summary." localSheetId="5" hidden="1">{#N/A,#N/A,FALSE,"Modeled Emissions";#N/A,#N/A,FALSE,"Modeling Results"}</definedName>
    <definedName name="wrn.Crosby._.Modeling._.Summary." localSheetId="8" hidden="1">{#N/A,#N/A,FALSE,"Modeled Emissions";#N/A,#N/A,FALSE,"Modeling Results"}</definedName>
    <definedName name="wrn.Crosby._.Modeling._.Summary." hidden="1">{#N/A,#N/A,FALSE,"Modeled Emissions";#N/A,#N/A,FALSE,"Modeling Results"}</definedName>
    <definedName name="wrn.Detailed._.and._.Summary._.Report." localSheetId="2" hidden="1">{"Detailed",#N/A,FALSE,"GAS-COMB";"Summary",#N/A,FALSE,"GAS-COMB"}</definedName>
    <definedName name="wrn.Detailed._.and._.Summary._.Report." localSheetId="4" hidden="1">{"Detailed",#N/A,FALSE,"GAS-COMB";"Summary",#N/A,FALSE,"GAS-COMB"}</definedName>
    <definedName name="wrn.Detailed._.and._.Summary._.Report." localSheetId="3" hidden="1">{"Detailed",#N/A,FALSE,"GAS-COMB";"Summary",#N/A,FALSE,"GAS-COMB"}</definedName>
    <definedName name="wrn.Detailed._.and._.Summary._.Report." localSheetId="5" hidden="1">{"Detailed",#N/A,FALSE,"GAS-COMB";"Summary",#N/A,FALSE,"GAS-COMB"}</definedName>
    <definedName name="wrn.Detailed._.and._.Summary._.Report." localSheetId="8" hidden="1">{"Detailed",#N/A,FALSE,"GAS-COMB";"Summary",#N/A,FALSE,"GAS-COMB"}</definedName>
    <definedName name="wrn.Detailed._.and._.Summary._.Report." hidden="1">{"Detailed",#N/A,FALSE,"GAS-COMB";"Summary",#N/A,FALSE,"GAS-COMB"}</definedName>
    <definedName name="wrn.Detailed._.Report." localSheetId="2" hidden="1">{"Detailed",#N/A,FALSE,"GAS-COMB"}</definedName>
    <definedName name="wrn.Detailed._.Report." localSheetId="4" hidden="1">{"Detailed",#N/A,FALSE,"GAS-COMB"}</definedName>
    <definedName name="wrn.Detailed._.Report." localSheetId="3" hidden="1">{"Detailed",#N/A,FALSE,"GAS-COMB"}</definedName>
    <definedName name="wrn.Detailed._.Report." localSheetId="5" hidden="1">{"Detailed",#N/A,FALSE,"GAS-COMB"}</definedName>
    <definedName name="wrn.Detailed._.Report." localSheetId="8" hidden="1">{"Detailed",#N/A,FALSE,"GAS-COMB"}</definedName>
    <definedName name="wrn.Detailed._.Report." hidden="1">{"Detailed",#N/A,FALSE,"GAS-COMB"}</definedName>
    <definedName name="wrn.EPNs." localSheetId="2" hidden="1">{#N/A,#N/A,TRUE,"EPN 500";#N/A,#N/A,TRUE,"EPN 505 (Trains I-III Stippers)";#N/A,#N/A,TRUE,"EPN 505 (Trains I-III Dryers)";#N/A,#N/A,TRUE,"EPN 505 (Tr I-III Water Wash)";#N/A,#N/A,TRUE,"EPN 505 (Train IV)";#N/A,#N/A,TRUE,"EPN 505 Summary";#N/A,#N/A,TRUE,"EPN 514";#N/A,#N/A,TRUE,"EPN 517";#N/A,#N/A,TRUE,"EPN 518";#N/A,#N/A,TRUE,"EPN 520";#N/A,#N/A,TRUE,"EPN 523";#N/A,#N/A,TRUE,"EPN 524 Summary";#N/A,#N/A,TRUE,"EPN 525 &amp; 526";#N/A,#N/A,TRUE,"EPN 534";#N/A,#N/A,TRUE,"EPN 536 Summary";#N/A,#N/A,TRUE,"EPN 538";#N/A,#N/A,TRUE,"EPN 605";#N/A,#N/A,TRUE,"EPN 606";#N/A,#N/A,TRUE,"EPN's 607, 608, 609, 610, 611";#N/A,#N/A,TRUE,"EPN 612";#N/A,#N/A,TRUE,"EPN 900"}</definedName>
    <definedName name="wrn.EPNs." localSheetId="4" hidden="1">{#N/A,#N/A,TRUE,"EPN 500";#N/A,#N/A,TRUE,"EPN 505 (Trains I-III Stippers)";#N/A,#N/A,TRUE,"EPN 505 (Trains I-III Dryers)";#N/A,#N/A,TRUE,"EPN 505 (Tr I-III Water Wash)";#N/A,#N/A,TRUE,"EPN 505 (Train IV)";#N/A,#N/A,TRUE,"EPN 505 Summary";#N/A,#N/A,TRUE,"EPN 514";#N/A,#N/A,TRUE,"EPN 517";#N/A,#N/A,TRUE,"EPN 518";#N/A,#N/A,TRUE,"EPN 520";#N/A,#N/A,TRUE,"EPN 523";#N/A,#N/A,TRUE,"EPN 524 Summary";#N/A,#N/A,TRUE,"EPN 525 &amp; 526";#N/A,#N/A,TRUE,"EPN 534";#N/A,#N/A,TRUE,"EPN 536 Summary";#N/A,#N/A,TRUE,"EPN 538";#N/A,#N/A,TRUE,"EPN 605";#N/A,#N/A,TRUE,"EPN 606";#N/A,#N/A,TRUE,"EPN's 607, 608, 609, 610, 611";#N/A,#N/A,TRUE,"EPN 612";#N/A,#N/A,TRUE,"EPN 900"}</definedName>
    <definedName name="wrn.EPNs." localSheetId="3" hidden="1">{#N/A,#N/A,TRUE,"EPN 500";#N/A,#N/A,TRUE,"EPN 505 (Trains I-III Stippers)";#N/A,#N/A,TRUE,"EPN 505 (Trains I-III Dryers)";#N/A,#N/A,TRUE,"EPN 505 (Tr I-III Water Wash)";#N/A,#N/A,TRUE,"EPN 505 (Train IV)";#N/A,#N/A,TRUE,"EPN 505 Summary";#N/A,#N/A,TRUE,"EPN 514";#N/A,#N/A,TRUE,"EPN 517";#N/A,#N/A,TRUE,"EPN 518";#N/A,#N/A,TRUE,"EPN 520";#N/A,#N/A,TRUE,"EPN 523";#N/A,#N/A,TRUE,"EPN 524 Summary";#N/A,#N/A,TRUE,"EPN 525 &amp; 526";#N/A,#N/A,TRUE,"EPN 534";#N/A,#N/A,TRUE,"EPN 536 Summary";#N/A,#N/A,TRUE,"EPN 538";#N/A,#N/A,TRUE,"EPN 605";#N/A,#N/A,TRUE,"EPN 606";#N/A,#N/A,TRUE,"EPN's 607, 608, 609, 610, 611";#N/A,#N/A,TRUE,"EPN 612";#N/A,#N/A,TRUE,"EPN 900"}</definedName>
    <definedName name="wrn.EPNs." localSheetId="5" hidden="1">{#N/A,#N/A,TRUE,"EPN 500";#N/A,#N/A,TRUE,"EPN 505 (Trains I-III Stippers)";#N/A,#N/A,TRUE,"EPN 505 (Trains I-III Dryers)";#N/A,#N/A,TRUE,"EPN 505 (Tr I-III Water Wash)";#N/A,#N/A,TRUE,"EPN 505 (Train IV)";#N/A,#N/A,TRUE,"EPN 505 Summary";#N/A,#N/A,TRUE,"EPN 514";#N/A,#N/A,TRUE,"EPN 517";#N/A,#N/A,TRUE,"EPN 518";#N/A,#N/A,TRUE,"EPN 520";#N/A,#N/A,TRUE,"EPN 523";#N/A,#N/A,TRUE,"EPN 524 Summary";#N/A,#N/A,TRUE,"EPN 525 &amp; 526";#N/A,#N/A,TRUE,"EPN 534";#N/A,#N/A,TRUE,"EPN 536 Summary";#N/A,#N/A,TRUE,"EPN 538";#N/A,#N/A,TRUE,"EPN 605";#N/A,#N/A,TRUE,"EPN 606";#N/A,#N/A,TRUE,"EPN's 607, 608, 609, 610, 611";#N/A,#N/A,TRUE,"EPN 612";#N/A,#N/A,TRUE,"EPN 900"}</definedName>
    <definedName name="wrn.EPNs." localSheetId="8" hidden="1">{#N/A,#N/A,TRUE,"EPN 500";#N/A,#N/A,TRUE,"EPN 505 (Trains I-III Stippers)";#N/A,#N/A,TRUE,"EPN 505 (Trains I-III Dryers)";#N/A,#N/A,TRUE,"EPN 505 (Tr I-III Water Wash)";#N/A,#N/A,TRUE,"EPN 505 (Train IV)";#N/A,#N/A,TRUE,"EPN 505 Summary";#N/A,#N/A,TRUE,"EPN 514";#N/A,#N/A,TRUE,"EPN 517";#N/A,#N/A,TRUE,"EPN 518";#N/A,#N/A,TRUE,"EPN 520";#N/A,#N/A,TRUE,"EPN 523";#N/A,#N/A,TRUE,"EPN 524 Summary";#N/A,#N/A,TRUE,"EPN 525 &amp; 526";#N/A,#N/A,TRUE,"EPN 534";#N/A,#N/A,TRUE,"EPN 536 Summary";#N/A,#N/A,TRUE,"EPN 538";#N/A,#N/A,TRUE,"EPN 605";#N/A,#N/A,TRUE,"EPN 606";#N/A,#N/A,TRUE,"EPN's 607, 608, 609, 610, 611";#N/A,#N/A,TRUE,"EPN 612";#N/A,#N/A,TRUE,"EPN 900"}</definedName>
    <definedName name="wrn.EPNs." hidden="1">{#N/A,#N/A,TRUE,"EPN 500";#N/A,#N/A,TRUE,"EPN 505 (Trains I-III Stippers)";#N/A,#N/A,TRUE,"EPN 505 (Trains I-III Dryers)";#N/A,#N/A,TRUE,"EPN 505 (Tr I-III Water Wash)";#N/A,#N/A,TRUE,"EPN 505 (Train IV)";#N/A,#N/A,TRUE,"EPN 505 Summary";#N/A,#N/A,TRUE,"EPN 514";#N/A,#N/A,TRUE,"EPN 517";#N/A,#N/A,TRUE,"EPN 518";#N/A,#N/A,TRUE,"EPN 520";#N/A,#N/A,TRUE,"EPN 523";#N/A,#N/A,TRUE,"EPN 524 Summary";#N/A,#N/A,TRUE,"EPN 525 &amp; 526";#N/A,#N/A,TRUE,"EPN 534";#N/A,#N/A,TRUE,"EPN 536 Summary";#N/A,#N/A,TRUE,"EPN 538";#N/A,#N/A,TRUE,"EPN 605";#N/A,#N/A,TRUE,"EPN 606";#N/A,#N/A,TRUE,"EPN's 607, 608, 609, 610, 611";#N/A,#N/A,TRUE,"EPN 612";#N/A,#N/A,TRUE,"EPN 900"}</definedName>
    <definedName name="wrn.Example._.Calculation._.Sheets." localSheetId="2" hidden="1">{#N/A,#N/A,TRUE,"Emission Summary";#N/A,#N/A,TRUE,"Engines";#N/A,#N/A,TRUE,"Tank (V-B Flash)";#N/A,#N/A,TRUE,"TANKS 3.0";#N/A,#N/A,TRUE,"Truck Loading";#N/A,#N/A,TRUE,"Fugitives";#N/A,#N/A,TRUE,"Heaters";#N/A,#N/A,TRUE,"Gas Analysis"}</definedName>
    <definedName name="wrn.Example._.Calculation._.Sheets." localSheetId="4" hidden="1">{#N/A,#N/A,TRUE,"Emission Summary";#N/A,#N/A,TRUE,"Engines";#N/A,#N/A,TRUE,"Tank (V-B Flash)";#N/A,#N/A,TRUE,"TANKS 3.0";#N/A,#N/A,TRUE,"Truck Loading";#N/A,#N/A,TRUE,"Fugitives";#N/A,#N/A,TRUE,"Heaters";#N/A,#N/A,TRUE,"Gas Analysis"}</definedName>
    <definedName name="wrn.Example._.Calculation._.Sheets." localSheetId="3" hidden="1">{#N/A,#N/A,TRUE,"Emission Summary";#N/A,#N/A,TRUE,"Engines";#N/A,#N/A,TRUE,"Tank (V-B Flash)";#N/A,#N/A,TRUE,"TANKS 3.0";#N/A,#N/A,TRUE,"Truck Loading";#N/A,#N/A,TRUE,"Fugitives";#N/A,#N/A,TRUE,"Heaters";#N/A,#N/A,TRUE,"Gas Analysis"}</definedName>
    <definedName name="wrn.Example._.Calculation._.Sheets." localSheetId="5" hidden="1">{#N/A,#N/A,TRUE,"Emission Summary";#N/A,#N/A,TRUE,"Engines";#N/A,#N/A,TRUE,"Tank (V-B Flash)";#N/A,#N/A,TRUE,"TANKS 3.0";#N/A,#N/A,TRUE,"Truck Loading";#N/A,#N/A,TRUE,"Fugitives";#N/A,#N/A,TRUE,"Heaters";#N/A,#N/A,TRUE,"Gas Analysis"}</definedName>
    <definedName name="wrn.Example._.Calculation._.Sheets." localSheetId="8" hidden="1">{#N/A,#N/A,TRUE,"Emission Summary";#N/A,#N/A,TRUE,"Engines";#N/A,#N/A,TRUE,"Tank (V-B Flash)";#N/A,#N/A,TRUE,"TANKS 3.0";#N/A,#N/A,TRUE,"Truck Loading";#N/A,#N/A,TRUE,"Fugitives";#N/A,#N/A,TRUE,"Heaters";#N/A,#N/A,TRUE,"Gas Analysis"}</definedName>
    <definedName name="wrn.Example._.Calculation._.Sheets." hidden="1">{#N/A,#N/A,TRUE,"Emission Summary";#N/A,#N/A,TRUE,"Engines";#N/A,#N/A,TRUE,"Tank (V-B Flash)";#N/A,#N/A,TRUE,"TANKS 3.0";#N/A,#N/A,TRUE,"Truck Loading";#N/A,#N/A,TRUE,"Fugitives";#N/A,#N/A,TRUE,"Heaters";#N/A,#N/A,TRUE,"Gas Analysis"}</definedName>
    <definedName name="wrn.Flare._.Permit._.Tables." localSheetId="2" hidden="1">{#N/A,#N/A,FALSE,"Annual Summary";#N/A,#N/A,FALSE,"Hourly Summary";#N/A,#N/A,FALSE,"Flare Combustion";#N/A,#N/A,FALSE,"Shipping";#N/A,#N/A,FALSE,"Process Turnaround";#N/A,#N/A,FALSE,"Lab Samples";#N/A,#N/A,FALSE,"Product Cycles 5-4";#N/A,#N/A,FALSE,"5-4.1";#N/A,#N/A,FALSE,"5-4.2";#N/A,#N/A,FALSE,"Physical Prop Data"}</definedName>
    <definedName name="wrn.Flare._.Permit._.Tables." localSheetId="4" hidden="1">{#N/A,#N/A,FALSE,"Annual Summary";#N/A,#N/A,FALSE,"Hourly Summary";#N/A,#N/A,FALSE,"Flare Combustion";#N/A,#N/A,FALSE,"Shipping";#N/A,#N/A,FALSE,"Process Turnaround";#N/A,#N/A,FALSE,"Lab Samples";#N/A,#N/A,FALSE,"Product Cycles 5-4";#N/A,#N/A,FALSE,"5-4.1";#N/A,#N/A,FALSE,"5-4.2";#N/A,#N/A,FALSE,"Physical Prop Data"}</definedName>
    <definedName name="wrn.Flare._.Permit._.Tables." localSheetId="3" hidden="1">{#N/A,#N/A,FALSE,"Annual Summary";#N/A,#N/A,FALSE,"Hourly Summary";#N/A,#N/A,FALSE,"Flare Combustion";#N/A,#N/A,FALSE,"Shipping";#N/A,#N/A,FALSE,"Process Turnaround";#N/A,#N/A,FALSE,"Lab Samples";#N/A,#N/A,FALSE,"Product Cycles 5-4";#N/A,#N/A,FALSE,"5-4.1";#N/A,#N/A,FALSE,"5-4.2";#N/A,#N/A,FALSE,"Physical Prop Data"}</definedName>
    <definedName name="wrn.Flare._.Permit._.Tables." localSheetId="5" hidden="1">{#N/A,#N/A,FALSE,"Annual Summary";#N/A,#N/A,FALSE,"Hourly Summary";#N/A,#N/A,FALSE,"Flare Combustion";#N/A,#N/A,FALSE,"Shipping";#N/A,#N/A,FALSE,"Process Turnaround";#N/A,#N/A,FALSE,"Lab Samples";#N/A,#N/A,FALSE,"Product Cycles 5-4";#N/A,#N/A,FALSE,"5-4.1";#N/A,#N/A,FALSE,"5-4.2";#N/A,#N/A,FALSE,"Physical Prop Data"}</definedName>
    <definedName name="wrn.Flare._.Permit._.Tables." localSheetId="8" hidden="1">{#N/A,#N/A,FALSE,"Annual Summary";#N/A,#N/A,FALSE,"Hourly Summary";#N/A,#N/A,FALSE,"Flare Combustion";#N/A,#N/A,FALSE,"Shipping";#N/A,#N/A,FALSE,"Process Turnaround";#N/A,#N/A,FALSE,"Lab Samples";#N/A,#N/A,FALSE,"Product Cycles 5-4";#N/A,#N/A,FALSE,"5-4.1";#N/A,#N/A,FALSE,"5-4.2";#N/A,#N/A,FALSE,"Physical Prop Data"}</definedName>
    <definedName name="wrn.Flare._.Permit._.Tables." hidden="1">{#N/A,#N/A,FALSE,"Annual Summary";#N/A,#N/A,FALSE,"Hourly Summary";#N/A,#N/A,FALSE,"Flare Combustion";#N/A,#N/A,FALSE,"Shipping";#N/A,#N/A,FALSE,"Process Turnaround";#N/A,#N/A,FALSE,"Lab Samples";#N/A,#N/A,FALSE,"Product Cycles 5-4";#N/A,#N/A,FALSE,"5-4.1";#N/A,#N/A,FALSE,"5-4.2";#N/A,#N/A,FALSE,"Physical Prop Data"}</definedName>
    <definedName name="wrn.heater._.summary." localSheetId="2" hidden="1">{#N/A,#N/A,FALSE,"Heater summary";#N/A,#N/A,FALSE,"H-101 Post";#N/A,#N/A,FALSE,"H-102 Post";#N/A,#N/A,FALSE,"SG-1101A Post";#N/A,#N/A,FALSE,"SG-1101B Post";#N/A,#N/A,FALSE,"H-501 Post"}</definedName>
    <definedName name="wrn.heater._.summary." localSheetId="4" hidden="1">{#N/A,#N/A,FALSE,"Heater summary";#N/A,#N/A,FALSE,"H-101 Post";#N/A,#N/A,FALSE,"H-102 Post";#N/A,#N/A,FALSE,"SG-1101A Post";#N/A,#N/A,FALSE,"SG-1101B Post";#N/A,#N/A,FALSE,"H-501 Post"}</definedName>
    <definedName name="wrn.heater._.summary." localSheetId="3" hidden="1">{#N/A,#N/A,FALSE,"Heater summary";#N/A,#N/A,FALSE,"H-101 Post";#N/A,#N/A,FALSE,"H-102 Post";#N/A,#N/A,FALSE,"SG-1101A Post";#N/A,#N/A,FALSE,"SG-1101B Post";#N/A,#N/A,FALSE,"H-501 Post"}</definedName>
    <definedName name="wrn.heater._.summary." localSheetId="5" hidden="1">{#N/A,#N/A,FALSE,"Heater summary";#N/A,#N/A,FALSE,"H-101 Post";#N/A,#N/A,FALSE,"H-102 Post";#N/A,#N/A,FALSE,"SG-1101A Post";#N/A,#N/A,FALSE,"SG-1101B Post";#N/A,#N/A,FALSE,"H-501 Post"}</definedName>
    <definedName name="wrn.heater._.summary." localSheetId="8" hidden="1">{#N/A,#N/A,FALSE,"Heater summary";#N/A,#N/A,FALSE,"H-101 Post";#N/A,#N/A,FALSE,"H-102 Post";#N/A,#N/A,FALSE,"SG-1101A Post";#N/A,#N/A,FALSE,"SG-1101B Post";#N/A,#N/A,FALSE,"H-501 Post"}</definedName>
    <definedName name="wrn.heater._.summary." hidden="1">{#N/A,#N/A,FALSE,"Heater summary";#N/A,#N/A,FALSE,"H-101 Post";#N/A,#N/A,FALSE,"H-102 Post";#N/A,#N/A,FALSE,"SG-1101A Post";#N/A,#N/A,FALSE,"SG-1101B Post";#N/A,#N/A,FALSE,"H-501 Post"}</definedName>
    <definedName name="wrn.Input._.Section." localSheetId="2" hidden="1">{"Input Section",#N/A,FALSE,"TTU Summary"}</definedName>
    <definedName name="wrn.Input._.Section." localSheetId="4" hidden="1">{"Input Section",#N/A,FALSE,"TTU Summary"}</definedName>
    <definedName name="wrn.Input._.Section." localSheetId="3" hidden="1">{"Input Section",#N/A,FALSE,"TTU Summary"}</definedName>
    <definedName name="wrn.Input._.Section." localSheetId="5" hidden="1">{"Input Section",#N/A,FALSE,"TTU Summary"}</definedName>
    <definedName name="wrn.Input._.Section." localSheetId="8" hidden="1">{"Input Section",#N/A,FALSE,"TTU Summary"}</definedName>
    <definedName name="wrn.Input._.Section." hidden="1">{"Input Section",#N/A,FALSE,"TTU Summary"}</definedName>
    <definedName name="wrn.Instructions." localSheetId="2" hidden="1">{"Instructions",#N/A,FALSE,"TTU Summary"}</definedName>
    <definedName name="wrn.Instructions." localSheetId="4" hidden="1">{"Instructions",#N/A,FALSE,"TTU Summary"}</definedName>
    <definedName name="wrn.Instructions." localSheetId="3" hidden="1">{"Instructions",#N/A,FALSE,"TTU Summary"}</definedName>
    <definedName name="wrn.Instructions." localSheetId="5" hidden="1">{"Instructions",#N/A,FALSE,"TTU Summary"}</definedName>
    <definedName name="wrn.Instructions." localSheetId="8" hidden="1">{"Instructions",#N/A,FALSE,"TTU Summary"}</definedName>
    <definedName name="wrn.Instructions." hidden="1">{"Instructions",#N/A,FALSE,"TTU Summary"}</definedName>
    <definedName name="wrn.Output._.Reports." localSheetId="2" hidden="1">{"Total TTU Output",#N/A,FALSE,"TTU Summary";"B_68 OPN Output",#N/A,FALSE,"TTU Summary";"B_19 OPN Output",#N/A,FALSE,"TTU Summary"}</definedName>
    <definedName name="wrn.Output._.Reports." localSheetId="4" hidden="1">{"Total TTU Output",#N/A,FALSE,"TTU Summary";"B_68 OPN Output",#N/A,FALSE,"TTU Summary";"B_19 OPN Output",#N/A,FALSE,"TTU Summary"}</definedName>
    <definedName name="wrn.Output._.Reports." localSheetId="3" hidden="1">{"Total TTU Output",#N/A,FALSE,"TTU Summary";"B_68 OPN Output",#N/A,FALSE,"TTU Summary";"B_19 OPN Output",#N/A,FALSE,"TTU Summary"}</definedName>
    <definedName name="wrn.Output._.Reports." localSheetId="5" hidden="1">{"Total TTU Output",#N/A,FALSE,"TTU Summary";"B_68 OPN Output",#N/A,FALSE,"TTU Summary";"B_19 OPN Output",#N/A,FALSE,"TTU Summary"}</definedName>
    <definedName name="wrn.Output._.Reports." localSheetId="8" hidden="1">{"Total TTU Output",#N/A,FALSE,"TTU Summary";"B_68 OPN Output",#N/A,FALSE,"TTU Summary";"B_19 OPN Output",#N/A,FALSE,"TTU Summary"}</definedName>
    <definedName name="wrn.Output._.Reports." hidden="1">{"Total TTU Output",#N/A,FALSE,"TTU Summary";"B_68 OPN Output",#N/A,FALSE,"TTU Summary";"B_19 OPN Output",#N/A,FALSE,"TTU Summary"}</definedName>
    <definedName name="wrn.Print._.All." localSheetId="2" hidden="1">{"Instructions",#N/A,FALSE,"TTU Summary";"Reporting Responsibilities",#N/A,FALSE,"TTU Summary";"Input Section",#N/A,FALSE,"TTU Summary";"Compositions",#N/A,FALSE,"TTU Summary";"Total TTU Output",#N/A,FALSE,"TTU Summary";"B_19 OPN Output",#N/A,FALSE,"TTU Summary";"B_68 OPN Output",#N/A,FALSE,"TTU Summary";"MAER Comparision",#N/A,FALSE,"TTU Summary"}</definedName>
    <definedName name="wrn.Print._.All." localSheetId="4" hidden="1">{"Instructions",#N/A,FALSE,"TTU Summary";"Reporting Responsibilities",#N/A,FALSE,"TTU Summary";"Input Section",#N/A,FALSE,"TTU Summary";"Compositions",#N/A,FALSE,"TTU Summary";"Total TTU Output",#N/A,FALSE,"TTU Summary";"B_19 OPN Output",#N/A,FALSE,"TTU Summary";"B_68 OPN Output",#N/A,FALSE,"TTU Summary";"MAER Comparision",#N/A,FALSE,"TTU Summary"}</definedName>
    <definedName name="wrn.Print._.All." localSheetId="3" hidden="1">{"Instructions",#N/A,FALSE,"TTU Summary";"Reporting Responsibilities",#N/A,FALSE,"TTU Summary";"Input Section",#N/A,FALSE,"TTU Summary";"Compositions",#N/A,FALSE,"TTU Summary";"Total TTU Output",#N/A,FALSE,"TTU Summary";"B_19 OPN Output",#N/A,FALSE,"TTU Summary";"B_68 OPN Output",#N/A,FALSE,"TTU Summary";"MAER Comparision",#N/A,FALSE,"TTU Summary"}</definedName>
    <definedName name="wrn.Print._.All." localSheetId="5" hidden="1">{"Instructions",#N/A,FALSE,"TTU Summary";"Reporting Responsibilities",#N/A,FALSE,"TTU Summary";"Input Section",#N/A,FALSE,"TTU Summary";"Compositions",#N/A,FALSE,"TTU Summary";"Total TTU Output",#N/A,FALSE,"TTU Summary";"B_19 OPN Output",#N/A,FALSE,"TTU Summary";"B_68 OPN Output",#N/A,FALSE,"TTU Summary";"MAER Comparision",#N/A,FALSE,"TTU Summary"}</definedName>
    <definedName name="wrn.Print._.All." localSheetId="8" hidden="1">{"Instructions",#N/A,FALSE,"TTU Summary";"Reporting Responsibilities",#N/A,FALSE,"TTU Summary";"Input Section",#N/A,FALSE,"TTU Summary";"Compositions",#N/A,FALSE,"TTU Summary";"Total TTU Output",#N/A,FALSE,"TTU Summary";"B_19 OPN Output",#N/A,FALSE,"TTU Summary";"B_68 OPN Output",#N/A,FALSE,"TTU Summary";"MAER Comparision",#N/A,FALSE,"TTU Summary"}</definedName>
    <definedName name="wrn.Print._.All." hidden="1">{"Instructions",#N/A,FALSE,"TTU Summary";"Reporting Responsibilities",#N/A,FALSE,"TTU Summary";"Input Section",#N/A,FALSE,"TTU Summary";"Compositions",#N/A,FALSE,"TTU Summary";"Total TTU Output",#N/A,FALSE,"TTU Summary";"B_19 OPN Output",#N/A,FALSE,"TTU Summary";"B_68 OPN Output",#N/A,FALSE,"TTU Summary";"MAER Comparision",#N/A,FALSE,"TTU Summary"}</definedName>
    <definedName name="wrn.Print._.B19._.Detail." localSheetId="2" hidden="1">{"F210 detailed output",#N/A,FALSE,"F-210 TTU";"F11 detailed output",#N/A,FALSE,"F-11 TTU"}</definedName>
    <definedName name="wrn.Print._.B19._.Detail." localSheetId="4" hidden="1">{"F210 detailed output",#N/A,FALSE,"F-210 TTU";"F11 detailed output",#N/A,FALSE,"F-11 TTU"}</definedName>
    <definedName name="wrn.Print._.B19._.Detail." localSheetId="3" hidden="1">{"F210 detailed output",#N/A,FALSE,"F-210 TTU";"F11 detailed output",#N/A,FALSE,"F-11 TTU"}</definedName>
    <definedName name="wrn.Print._.B19._.Detail." localSheetId="5" hidden="1">{"F210 detailed output",#N/A,FALSE,"F-210 TTU";"F11 detailed output",#N/A,FALSE,"F-11 TTU"}</definedName>
    <definedName name="wrn.Print._.B19._.Detail." localSheetId="8" hidden="1">{"F210 detailed output",#N/A,FALSE,"F-210 TTU";"F11 detailed output",#N/A,FALSE,"F-11 TTU"}</definedName>
    <definedName name="wrn.Print._.B19._.Detail." hidden="1">{"F210 detailed output",#N/A,FALSE,"F-210 TTU";"F11 detailed output",#N/A,FALSE,"F-11 TTU"}</definedName>
    <definedName name="wrn.Print._.B68._.Details." localSheetId="2" hidden="1">{"f-603 detailed output",#N/A,FALSE,"FTB-603 TTU";"f-2 detailed output",#N/A,FALSE,"F-2 TTU"}</definedName>
    <definedName name="wrn.Print._.B68._.Details." localSheetId="4" hidden="1">{"f-603 detailed output",#N/A,FALSE,"FTB-603 TTU";"f-2 detailed output",#N/A,FALSE,"F-2 TTU"}</definedName>
    <definedName name="wrn.Print._.B68._.Details." localSheetId="3" hidden="1">{"f-603 detailed output",#N/A,FALSE,"FTB-603 TTU";"f-2 detailed output",#N/A,FALSE,"F-2 TTU"}</definedName>
    <definedName name="wrn.Print._.B68._.Details." localSheetId="5" hidden="1">{"f-603 detailed output",#N/A,FALSE,"FTB-603 TTU";"f-2 detailed output",#N/A,FALSE,"F-2 TTU"}</definedName>
    <definedName name="wrn.Print._.B68._.Details." localSheetId="8" hidden="1">{"f-603 detailed output",#N/A,FALSE,"FTB-603 TTU";"f-2 detailed output",#N/A,FALSE,"F-2 TTU"}</definedName>
    <definedName name="wrn.Print._.B68._.Details." hidden="1">{"f-603 detailed output",#N/A,FALSE,"FTB-603 TTU";"f-2 detailed output",#N/A,FALSE,"F-2 TTU"}</definedName>
    <definedName name="wrn.report" localSheetId="2" hidden="1">{"Page1",#N/A,FALSE,"Flare1"}</definedName>
    <definedName name="wrn.report" localSheetId="4" hidden="1">{"Page1",#N/A,FALSE,"Flare1"}</definedName>
    <definedName name="wrn.report" localSheetId="3" hidden="1">{"Page1",#N/A,FALSE,"Flare1"}</definedName>
    <definedName name="wrn.report" localSheetId="5" hidden="1">{"Page1",#N/A,FALSE,"Flare1"}</definedName>
    <definedName name="wrn.report" localSheetId="8" hidden="1">{"Page1",#N/A,FALSE,"Flare1"}</definedName>
    <definedName name="wrn.report" hidden="1">{"Page1",#N/A,FALSE,"Flare1"}</definedName>
    <definedName name="wrn.report." localSheetId="2" hidden="1">{#N/A,#N/A,FALSE,"F1-Currrent";#N/A,#N/A,FALSE,"F2-Current";#N/A,#N/A,FALSE,"F2-Proposed";#N/A,#N/A,FALSE,"F3-Current";#N/A,#N/A,FALSE,"F4-Current";#N/A,#N/A,FALSE,"F4-Proposed";#N/A,#N/A,FALSE,"Controls"}</definedName>
    <definedName name="wrn.report." localSheetId="4" hidden="1">{#N/A,#N/A,FALSE,"F1-Currrent";#N/A,#N/A,FALSE,"F2-Current";#N/A,#N/A,FALSE,"F2-Proposed";#N/A,#N/A,FALSE,"F3-Current";#N/A,#N/A,FALSE,"F4-Current";#N/A,#N/A,FALSE,"F4-Proposed";#N/A,#N/A,FALSE,"Controls"}</definedName>
    <definedName name="wrn.report." localSheetId="3" hidden="1">{#N/A,#N/A,FALSE,"F1-Currrent";#N/A,#N/A,FALSE,"F2-Current";#N/A,#N/A,FALSE,"F2-Proposed";#N/A,#N/A,FALSE,"F3-Current";#N/A,#N/A,FALSE,"F4-Current";#N/A,#N/A,FALSE,"F4-Proposed";#N/A,#N/A,FALSE,"Controls"}</definedName>
    <definedName name="wrn.report." localSheetId="5" hidden="1">{#N/A,#N/A,FALSE,"F1-Currrent";#N/A,#N/A,FALSE,"F2-Current";#N/A,#N/A,FALSE,"F2-Proposed";#N/A,#N/A,FALSE,"F3-Current";#N/A,#N/A,FALSE,"F4-Current";#N/A,#N/A,FALSE,"F4-Proposed";#N/A,#N/A,FALSE,"Controls"}</definedName>
    <definedName name="wrn.report." localSheetId="8" hidden="1">{#N/A,#N/A,FALSE,"F1-Currrent";#N/A,#N/A,FALSE,"F2-Current";#N/A,#N/A,FALSE,"F2-Proposed";#N/A,#N/A,FALSE,"F3-Current";#N/A,#N/A,FALSE,"F4-Current";#N/A,#N/A,FALSE,"F4-Proposed";#N/A,#N/A,FALSE,"Controls"}</definedName>
    <definedName name="wrn.report." hidden="1">{#N/A,#N/A,FALSE,"F1-Currrent";#N/A,#N/A,FALSE,"F2-Current";#N/A,#N/A,FALSE,"F2-Proposed";#N/A,#N/A,FALSE,"F3-Current";#N/A,#N/A,FALSE,"F4-Current";#N/A,#N/A,FALSE,"F4-Proposed";#N/A,#N/A,FALSE,"Controls"}</definedName>
    <definedName name="wrn.report1." localSheetId="2" hidden="1">{"Page1",#N/A,FALSE,"Flare1"}</definedName>
    <definedName name="wrn.report1." localSheetId="4" hidden="1">{"Page1",#N/A,FALSE,"Flare1"}</definedName>
    <definedName name="wrn.report1." localSheetId="3" hidden="1">{"Page1",#N/A,FALSE,"Flare1"}</definedName>
    <definedName name="wrn.report1." localSheetId="5" hidden="1">{"Page1",#N/A,FALSE,"Flare1"}</definedName>
    <definedName name="wrn.report1." localSheetId="8" hidden="1">{"Page1",#N/A,FALSE,"Flare1"}</definedName>
    <definedName name="wrn.report1." hidden="1">{"Page1",#N/A,FALSE,"Flare1"}</definedName>
    <definedName name="wrn.Report2." localSheetId="2" hidden="1">{"page2",#N/A,FALSE,"Flare1"}</definedName>
    <definedName name="wrn.Report2." localSheetId="4" hidden="1">{"page2",#N/A,FALSE,"Flare1"}</definedName>
    <definedName name="wrn.Report2." localSheetId="3" hidden="1">{"page2",#N/A,FALSE,"Flare1"}</definedName>
    <definedName name="wrn.Report2." localSheetId="5" hidden="1">{"page2",#N/A,FALSE,"Flare1"}</definedName>
    <definedName name="wrn.Report2." localSheetId="8" hidden="1">{"page2",#N/A,FALSE,"Flare1"}</definedName>
    <definedName name="wrn.Report2." hidden="1">{"page2",#N/A,FALSE,"Flare1"}</definedName>
    <definedName name="wrn.Reporting._.Responsibilites." localSheetId="2" hidden="1">{"Reporting Responsibilities",#N/A,FALSE,"TTU Summary"}</definedName>
    <definedName name="wrn.Reporting._.Responsibilites." localSheetId="4" hidden="1">{"Reporting Responsibilities",#N/A,FALSE,"TTU Summary"}</definedName>
    <definedName name="wrn.Reporting._.Responsibilites." localSheetId="3" hidden="1">{"Reporting Responsibilities",#N/A,FALSE,"TTU Summary"}</definedName>
    <definedName name="wrn.Reporting._.Responsibilites." localSheetId="5" hidden="1">{"Reporting Responsibilities",#N/A,FALSE,"TTU Summary"}</definedName>
    <definedName name="wrn.Reporting._.Responsibilites." localSheetId="8" hidden="1">{"Reporting Responsibilities",#N/A,FALSE,"TTU Summary"}</definedName>
    <definedName name="wrn.Reporting._.Responsibilites." hidden="1">{"Reporting Responsibilities",#N/A,FALSE,"TTU Summary"}</definedName>
    <definedName name="wrn.SUBMIT." localSheetId="2" hidden="1">{"MODELING",#N/A,TRUE,"BPIP"}</definedName>
    <definedName name="wrn.SUBMIT." localSheetId="4" hidden="1">{"MODELING",#N/A,TRUE,"BPIP"}</definedName>
    <definedName name="wrn.SUBMIT." localSheetId="3" hidden="1">{"MODELING",#N/A,TRUE,"BPIP"}</definedName>
    <definedName name="wrn.SUBMIT." localSheetId="5" hidden="1">{"MODELING",#N/A,TRUE,"BPIP"}</definedName>
    <definedName name="wrn.SUBMIT." localSheetId="8" hidden="1">{"MODELING",#N/A,TRUE,"BPIP"}</definedName>
    <definedName name="wrn.SUBMIT." hidden="1">{"MODELING",#N/A,TRUE,"BPIP"}</definedName>
    <definedName name="wrn.Summary._.Report." localSheetId="2" hidden="1">{"Summary",#N/A,FALSE,"GAS-COMB"}</definedName>
    <definedName name="wrn.Summary._.Report." localSheetId="4" hidden="1">{"Summary",#N/A,FALSE,"GAS-COMB"}</definedName>
    <definedName name="wrn.Summary._.Report." localSheetId="3" hidden="1">{"Summary",#N/A,FALSE,"GAS-COMB"}</definedName>
    <definedName name="wrn.Summary._.Report." localSheetId="5" hidden="1">{"Summary",#N/A,FALSE,"GAS-COMB"}</definedName>
    <definedName name="wrn.Summary._.Report." localSheetId="8" hidden="1">{"Summary",#N/A,FALSE,"GAS-COMB"}</definedName>
    <definedName name="wrn.Summary._.Report." hidden="1">{"Summary",#N/A,FALSE,"GAS-COMB"}</definedName>
    <definedName name="wrn.Tank._.Emissions." localSheetId="2" hidden="1">{#N/A,#N/A,FALSE,"21164";#N/A,#N/A,FALSE,"21166";#N/A,#N/A,FALSE,"25539";#N/A,#N/A,FALSE,"25540";#N/A,#N/A,FALSE,"25541";#N/A,#N/A,FALSE,"25542";#N/A,#N/A,FALSE,"25564";#N/A,#N/A,FALSE,"25565";#N/A,#N/A,FALSE,"25566";#N/A,#N/A,FALSE,"25567";#N/A,#N/A,FALSE,"25635";#N/A,#N/A,FALSE,"31514";#N/A,#N/A,FALSE,"31899";#N/A,#N/A,FALSE,"boiler";#N/A,#N/A,FALSE,"loadrack";#N/A,#N/A,FALSE,"25536";#N/A,#N/A,FALSE,"TOTALS"}</definedName>
    <definedName name="wrn.Tank._.Emissions." localSheetId="4" hidden="1">{#N/A,#N/A,FALSE,"21164";#N/A,#N/A,FALSE,"21166";#N/A,#N/A,FALSE,"25539";#N/A,#N/A,FALSE,"25540";#N/A,#N/A,FALSE,"25541";#N/A,#N/A,FALSE,"25542";#N/A,#N/A,FALSE,"25564";#N/A,#N/A,FALSE,"25565";#N/A,#N/A,FALSE,"25566";#N/A,#N/A,FALSE,"25567";#N/A,#N/A,FALSE,"25635";#N/A,#N/A,FALSE,"31514";#N/A,#N/A,FALSE,"31899";#N/A,#N/A,FALSE,"boiler";#N/A,#N/A,FALSE,"loadrack";#N/A,#N/A,FALSE,"25536";#N/A,#N/A,FALSE,"TOTALS"}</definedName>
    <definedName name="wrn.Tank._.Emissions." localSheetId="3" hidden="1">{#N/A,#N/A,FALSE,"21164";#N/A,#N/A,FALSE,"21166";#N/A,#N/A,FALSE,"25539";#N/A,#N/A,FALSE,"25540";#N/A,#N/A,FALSE,"25541";#N/A,#N/A,FALSE,"25542";#N/A,#N/A,FALSE,"25564";#N/A,#N/A,FALSE,"25565";#N/A,#N/A,FALSE,"25566";#N/A,#N/A,FALSE,"25567";#N/A,#N/A,FALSE,"25635";#N/A,#N/A,FALSE,"31514";#N/A,#N/A,FALSE,"31899";#N/A,#N/A,FALSE,"boiler";#N/A,#N/A,FALSE,"loadrack";#N/A,#N/A,FALSE,"25536";#N/A,#N/A,FALSE,"TOTALS"}</definedName>
    <definedName name="wrn.Tank._.Emissions." localSheetId="5" hidden="1">{#N/A,#N/A,FALSE,"21164";#N/A,#N/A,FALSE,"21166";#N/A,#N/A,FALSE,"25539";#N/A,#N/A,FALSE,"25540";#N/A,#N/A,FALSE,"25541";#N/A,#N/A,FALSE,"25542";#N/A,#N/A,FALSE,"25564";#N/A,#N/A,FALSE,"25565";#N/A,#N/A,FALSE,"25566";#N/A,#N/A,FALSE,"25567";#N/A,#N/A,FALSE,"25635";#N/A,#N/A,FALSE,"31514";#N/A,#N/A,FALSE,"31899";#N/A,#N/A,FALSE,"boiler";#N/A,#N/A,FALSE,"loadrack";#N/A,#N/A,FALSE,"25536";#N/A,#N/A,FALSE,"TOTALS"}</definedName>
    <definedName name="wrn.Tank._.Emissions." localSheetId="8" hidden="1">{#N/A,#N/A,FALSE,"21164";#N/A,#N/A,FALSE,"21166";#N/A,#N/A,FALSE,"25539";#N/A,#N/A,FALSE,"25540";#N/A,#N/A,FALSE,"25541";#N/A,#N/A,FALSE,"25542";#N/A,#N/A,FALSE,"25564";#N/A,#N/A,FALSE,"25565";#N/A,#N/A,FALSE,"25566";#N/A,#N/A,FALSE,"25567";#N/A,#N/A,FALSE,"25635";#N/A,#N/A,FALSE,"31514";#N/A,#N/A,FALSE,"31899";#N/A,#N/A,FALSE,"boiler";#N/A,#N/A,FALSE,"loadrack";#N/A,#N/A,FALSE,"25536";#N/A,#N/A,FALSE,"TOTALS"}</definedName>
    <definedName name="wrn.Tank._.Emissions." hidden="1">{#N/A,#N/A,FALSE,"21164";#N/A,#N/A,FALSE,"21166";#N/A,#N/A,FALSE,"25539";#N/A,#N/A,FALSE,"25540";#N/A,#N/A,FALSE,"25541";#N/A,#N/A,FALSE,"25542";#N/A,#N/A,FALSE,"25564";#N/A,#N/A,FALSE,"25565";#N/A,#N/A,FALSE,"25566";#N/A,#N/A,FALSE,"25567";#N/A,#N/A,FALSE,"25635";#N/A,#N/A,FALSE,"31514";#N/A,#N/A,FALSE,"31899";#N/A,#N/A,FALSE,"boiler";#N/A,#N/A,FALSE,"loadrack";#N/A,#N/A,FALSE,"25536";#N/A,#N/A,FALSE,"TOTALS"}</definedName>
    <definedName name="wrn.TTU._.Detail." localSheetId="2" hidden="1">{"B68 TTU Detail",#N/A,FALSE,"TTU Summary";"B19 TTU Detail",#N/A,FALSE,"TTU Summary"}</definedName>
    <definedName name="wrn.TTU._.Detail." localSheetId="4" hidden="1">{"B68 TTU Detail",#N/A,FALSE,"TTU Summary";"B19 TTU Detail",#N/A,FALSE,"TTU Summary"}</definedName>
    <definedName name="wrn.TTU._.Detail." localSheetId="3" hidden="1">{"B68 TTU Detail",#N/A,FALSE,"TTU Summary";"B19 TTU Detail",#N/A,FALSE,"TTU Summary"}</definedName>
    <definedName name="wrn.TTU._.Detail." localSheetId="5" hidden="1">{"B68 TTU Detail",#N/A,FALSE,"TTU Summary";"B19 TTU Detail",#N/A,FALSE,"TTU Summary"}</definedName>
    <definedName name="wrn.TTU._.Detail." localSheetId="8" hidden="1">{"B68 TTU Detail",#N/A,FALSE,"TTU Summary";"B19 TTU Detail",#N/A,FALSE,"TTU Summary"}</definedName>
    <definedName name="wrn.TTU._.Detail." hidden="1">{"B68 TTU Detail",#N/A,FALSE,"TTU Summary";"B19 TTU Detail",#N/A,FALSE,"TTU Summary"}</definedName>
    <definedName name="wvu.Detailed." localSheetId="2" hidden="1">{TRUE,TRUE,-1.25,-15.5,759.75,457.5,FALSE,FALSE,TRUE,TRUE,0,1,#N/A,394,#N/A,26.515625,37.4666666666667,1,FALSE,FALSE,3,TRUE,1,FALSE,100,"Swvu.Detailed.","ACwvu.Detailed.",0,FALSE,FALSE,0.67,0.4,1,0.75,1,"&amp;L&amp;8COMPANY
PROJECT/SITE","&amp;L&amp;8&amp;F![&amp;A]&amp;R&amp;8&amp;D
&amp;T",TRUE,FALSE,FALSE,FALSE,1,100,#N/A,#N/A,"=R55C1:R429C11",FALSE,"Rwvu.Detailed.",#N/A,FALSE,FALSE,TRUE,1,300,300,FALSE,FALSE,TRUE,TRUE,TRUE}</definedName>
    <definedName name="wvu.Detailed." localSheetId="4" hidden="1">{TRUE,TRUE,-1.25,-15.5,759.75,457.5,FALSE,FALSE,TRUE,TRUE,0,1,#N/A,394,#N/A,26.515625,37.4666666666667,1,FALSE,FALSE,3,TRUE,1,FALSE,100,"Swvu.Detailed.","ACwvu.Detailed.",0,FALSE,FALSE,0.67,0.4,1,0.75,1,"&amp;L&amp;8COMPANY
PROJECT/SITE","&amp;L&amp;8&amp;F![&amp;A]&amp;R&amp;8&amp;D
&amp;T",TRUE,FALSE,FALSE,FALSE,1,100,#N/A,#N/A,"=R55C1:R429C11",FALSE,"Rwvu.Detailed.",#N/A,FALSE,FALSE,TRUE,1,300,300,FALSE,FALSE,TRUE,TRUE,TRUE}</definedName>
    <definedName name="wvu.Detailed." localSheetId="3" hidden="1">{TRUE,TRUE,-1.25,-15.5,759.75,457.5,FALSE,FALSE,TRUE,TRUE,0,1,#N/A,394,#N/A,26.515625,37.4666666666667,1,FALSE,FALSE,3,TRUE,1,FALSE,100,"Swvu.Detailed.","ACwvu.Detailed.",0,FALSE,FALSE,0.67,0.4,1,0.75,1,"&amp;L&amp;8COMPANY
PROJECT/SITE","&amp;L&amp;8&amp;F![&amp;A]&amp;R&amp;8&amp;D
&amp;T",TRUE,FALSE,FALSE,FALSE,1,100,#N/A,#N/A,"=R55C1:R429C11",FALSE,"Rwvu.Detailed.",#N/A,FALSE,FALSE,TRUE,1,300,300,FALSE,FALSE,TRUE,TRUE,TRUE}</definedName>
    <definedName name="wvu.Detailed." localSheetId="5" hidden="1">{TRUE,TRUE,-1.25,-15.5,759.75,457.5,FALSE,FALSE,TRUE,TRUE,0,1,#N/A,394,#N/A,26.515625,37.4666666666667,1,FALSE,FALSE,3,TRUE,1,FALSE,100,"Swvu.Detailed.","ACwvu.Detailed.",0,FALSE,FALSE,0.67,0.4,1,0.75,1,"&amp;L&amp;8COMPANY
PROJECT/SITE","&amp;L&amp;8&amp;F![&amp;A]&amp;R&amp;8&amp;D
&amp;T",TRUE,FALSE,FALSE,FALSE,1,100,#N/A,#N/A,"=R55C1:R429C11",FALSE,"Rwvu.Detailed.",#N/A,FALSE,FALSE,TRUE,1,300,300,FALSE,FALSE,TRUE,TRUE,TRUE}</definedName>
    <definedName name="wvu.Detailed." localSheetId="8" hidden="1">{TRUE,TRUE,-1.25,-15.5,759.75,457.5,FALSE,FALSE,TRUE,TRUE,0,1,#N/A,394,#N/A,26.515625,37.4666666666667,1,FALSE,FALSE,3,TRUE,1,FALSE,100,"Swvu.Detailed.","ACwvu.Detailed.",0,FALSE,FALSE,0.67,0.4,1,0.75,1,"&amp;L&amp;8COMPANY
PROJECT/SITE","&amp;L&amp;8&amp;F![&amp;A]&amp;R&amp;8&amp;D
&amp;T",TRUE,FALSE,FALSE,FALSE,1,100,#N/A,#N/A,"=R55C1:R429C11",FALSE,"Rwvu.Detailed.",#N/A,FALSE,FALSE,TRUE,1,300,300,FALSE,FALSE,TRUE,TRUE,TRUE}</definedName>
    <definedName name="wvu.Detailed." hidden="1">{TRUE,TRUE,-1.25,-15.5,759.75,457.5,FALSE,FALSE,TRUE,TRUE,0,1,#N/A,394,#N/A,26.515625,37.4666666666667,1,FALSE,FALSE,3,TRUE,1,FALSE,100,"Swvu.Detailed.","ACwvu.Detailed.",0,FALSE,FALSE,0.67,0.4,1,0.75,1,"&amp;L&amp;8COMPANY
PROJECT/SITE","&amp;L&amp;8&amp;F![&amp;A]&amp;R&amp;8&amp;D
&amp;T",TRUE,FALSE,FALSE,FALSE,1,100,#N/A,#N/A,"=R55C1:R429C11",FALSE,"Rwvu.Detailed.",#N/A,FALSE,FALSE,TRUE,1,300,300,FALSE,FALSE,TRUE,TRUE,TRUE}</definedName>
    <definedName name="wvu.Detailed._.and._.Summary." localSheetId="2" hidden="1">{TRUE,TRUE,-1.25,-15.5,759.75,457.5,FALSE,FALSE,TRUE,TRUE,0,1,#N/A,47,#N/A,26.515625,39.6428571428571,1,FALSE,FALSE,3,TRUE,1,FALSE,100,"Swvu.Detailed._.and._.Summary.","ACwvu.Detailed._.and._.Summary.",0,FALSE,FALSE,0.67,0.4,1,0.75,1,"&amp;L&amp;8COMPANY
PROJECT/SITE","&amp;L&amp;8&amp;F![&amp;A]&amp;R&amp;8&amp;D
&amp;T",TRUE,FALSE,FALSE,FALSE,1,100,#N/A,#N/A,"=R55C1:R488C11",FALSE,"Rwvu.Detailed._.and._.Summary.",#N/A,FALSE,FALSE,TRUE,1,300,300,FALSE,FALSE,TRUE,TRUE,TRUE}</definedName>
    <definedName name="wvu.Detailed._.and._.Summary." localSheetId="4" hidden="1">{TRUE,TRUE,-1.25,-15.5,759.75,457.5,FALSE,FALSE,TRUE,TRUE,0,1,#N/A,47,#N/A,26.515625,39.6428571428571,1,FALSE,FALSE,3,TRUE,1,FALSE,100,"Swvu.Detailed._.and._.Summary.","ACwvu.Detailed._.and._.Summary.",0,FALSE,FALSE,0.67,0.4,1,0.75,1,"&amp;L&amp;8COMPANY
PROJECT/SITE","&amp;L&amp;8&amp;F![&amp;A]&amp;R&amp;8&amp;D
&amp;T",TRUE,FALSE,FALSE,FALSE,1,100,#N/A,#N/A,"=R55C1:R488C11",FALSE,"Rwvu.Detailed._.and._.Summary.",#N/A,FALSE,FALSE,TRUE,1,300,300,FALSE,FALSE,TRUE,TRUE,TRUE}</definedName>
    <definedName name="wvu.Detailed._.and._.Summary." localSheetId="3" hidden="1">{TRUE,TRUE,-1.25,-15.5,759.75,457.5,FALSE,FALSE,TRUE,TRUE,0,1,#N/A,47,#N/A,26.515625,39.6428571428571,1,FALSE,FALSE,3,TRUE,1,FALSE,100,"Swvu.Detailed._.and._.Summary.","ACwvu.Detailed._.and._.Summary.",0,FALSE,FALSE,0.67,0.4,1,0.75,1,"&amp;L&amp;8COMPANY
PROJECT/SITE","&amp;L&amp;8&amp;F![&amp;A]&amp;R&amp;8&amp;D
&amp;T",TRUE,FALSE,FALSE,FALSE,1,100,#N/A,#N/A,"=R55C1:R488C11",FALSE,"Rwvu.Detailed._.and._.Summary.",#N/A,FALSE,FALSE,TRUE,1,300,300,FALSE,FALSE,TRUE,TRUE,TRUE}</definedName>
    <definedName name="wvu.Detailed._.and._.Summary." localSheetId="5" hidden="1">{TRUE,TRUE,-1.25,-15.5,759.75,457.5,FALSE,FALSE,TRUE,TRUE,0,1,#N/A,47,#N/A,26.515625,39.6428571428571,1,FALSE,FALSE,3,TRUE,1,FALSE,100,"Swvu.Detailed._.and._.Summary.","ACwvu.Detailed._.and._.Summary.",0,FALSE,FALSE,0.67,0.4,1,0.75,1,"&amp;L&amp;8COMPANY
PROJECT/SITE","&amp;L&amp;8&amp;F![&amp;A]&amp;R&amp;8&amp;D
&amp;T",TRUE,FALSE,FALSE,FALSE,1,100,#N/A,#N/A,"=R55C1:R488C11",FALSE,"Rwvu.Detailed._.and._.Summary.",#N/A,FALSE,FALSE,TRUE,1,300,300,FALSE,FALSE,TRUE,TRUE,TRUE}</definedName>
    <definedName name="wvu.Detailed._.and._.Summary." localSheetId="8" hidden="1">{TRUE,TRUE,-1.25,-15.5,759.75,457.5,FALSE,FALSE,TRUE,TRUE,0,1,#N/A,47,#N/A,26.515625,39.6428571428571,1,FALSE,FALSE,3,TRUE,1,FALSE,100,"Swvu.Detailed._.and._.Summary.","ACwvu.Detailed._.and._.Summary.",0,FALSE,FALSE,0.67,0.4,1,0.75,1,"&amp;L&amp;8COMPANY
PROJECT/SITE","&amp;L&amp;8&amp;F![&amp;A]&amp;R&amp;8&amp;D
&amp;T",TRUE,FALSE,FALSE,FALSE,1,100,#N/A,#N/A,"=R55C1:R488C11",FALSE,"Rwvu.Detailed._.and._.Summary.",#N/A,FALSE,FALSE,TRUE,1,300,300,FALSE,FALSE,TRUE,TRUE,TRUE}</definedName>
    <definedName name="wvu.Detailed._.and._.Summary." hidden="1">{TRUE,TRUE,-1.25,-15.5,759.75,457.5,FALSE,FALSE,TRUE,TRUE,0,1,#N/A,47,#N/A,26.515625,39.6428571428571,1,FALSE,FALSE,3,TRUE,1,FALSE,100,"Swvu.Detailed._.and._.Summary.","ACwvu.Detailed._.and._.Summary.",0,FALSE,FALSE,0.67,0.4,1,0.75,1,"&amp;L&amp;8COMPANY
PROJECT/SITE","&amp;L&amp;8&amp;F![&amp;A]&amp;R&amp;8&amp;D
&amp;T",TRUE,FALSE,FALSE,FALSE,1,100,#N/A,#N/A,"=R55C1:R488C11",FALSE,"Rwvu.Detailed._.and._.Summary.",#N/A,FALSE,FALSE,TRUE,1,300,300,FALSE,FALSE,TRUE,TRUE,TRUE}</definedName>
    <definedName name="wvu.Summary." localSheetId="2" hidden="1">{TRUE,TRUE,-1.25,-15.5,759.75,457.5,FALSE,FALSE,TRUE,TRUE,0,1,#N/A,461,#N/A,26.515625,36.7857142857143,1,FALSE,FALSE,3,TRUE,1,FALSE,100,"Swvu.Summary.","ACwvu.Summary.",0,FALSE,FALSE,0.67,0.4,1,0.75,1,"&amp;L&amp;8COMPANY
PROJECT/SITE","&amp;L&amp;8&amp;F![&amp;A]&amp;R&amp;8&amp;D
&amp;T",TRUE,FALSE,FALSE,FALSE,1,100,#N/A,#N/A,"=R430C1:R488C11",FALSE,"Rwvu.Summary.",#N/A,FALSE,FALSE,TRUE,1,300,300,FALSE,FALSE,TRUE,TRUE,TRUE}</definedName>
    <definedName name="wvu.Summary." localSheetId="4" hidden="1">{TRUE,TRUE,-1.25,-15.5,759.75,457.5,FALSE,FALSE,TRUE,TRUE,0,1,#N/A,461,#N/A,26.515625,36.7857142857143,1,FALSE,FALSE,3,TRUE,1,FALSE,100,"Swvu.Summary.","ACwvu.Summary.",0,FALSE,FALSE,0.67,0.4,1,0.75,1,"&amp;L&amp;8COMPANY
PROJECT/SITE","&amp;L&amp;8&amp;F![&amp;A]&amp;R&amp;8&amp;D
&amp;T",TRUE,FALSE,FALSE,FALSE,1,100,#N/A,#N/A,"=R430C1:R488C11",FALSE,"Rwvu.Summary.",#N/A,FALSE,FALSE,TRUE,1,300,300,FALSE,FALSE,TRUE,TRUE,TRUE}</definedName>
    <definedName name="wvu.Summary." localSheetId="3" hidden="1">{TRUE,TRUE,-1.25,-15.5,759.75,457.5,FALSE,FALSE,TRUE,TRUE,0,1,#N/A,461,#N/A,26.515625,36.7857142857143,1,FALSE,FALSE,3,TRUE,1,FALSE,100,"Swvu.Summary.","ACwvu.Summary.",0,FALSE,FALSE,0.67,0.4,1,0.75,1,"&amp;L&amp;8COMPANY
PROJECT/SITE","&amp;L&amp;8&amp;F![&amp;A]&amp;R&amp;8&amp;D
&amp;T",TRUE,FALSE,FALSE,FALSE,1,100,#N/A,#N/A,"=R430C1:R488C11",FALSE,"Rwvu.Summary.",#N/A,FALSE,FALSE,TRUE,1,300,300,FALSE,FALSE,TRUE,TRUE,TRUE}</definedName>
    <definedName name="wvu.Summary." localSheetId="5" hidden="1">{TRUE,TRUE,-1.25,-15.5,759.75,457.5,FALSE,FALSE,TRUE,TRUE,0,1,#N/A,461,#N/A,26.515625,36.7857142857143,1,FALSE,FALSE,3,TRUE,1,FALSE,100,"Swvu.Summary.","ACwvu.Summary.",0,FALSE,FALSE,0.67,0.4,1,0.75,1,"&amp;L&amp;8COMPANY
PROJECT/SITE","&amp;L&amp;8&amp;F![&amp;A]&amp;R&amp;8&amp;D
&amp;T",TRUE,FALSE,FALSE,FALSE,1,100,#N/A,#N/A,"=R430C1:R488C11",FALSE,"Rwvu.Summary.",#N/A,FALSE,FALSE,TRUE,1,300,300,FALSE,FALSE,TRUE,TRUE,TRUE}</definedName>
    <definedName name="wvu.Summary." localSheetId="8" hidden="1">{TRUE,TRUE,-1.25,-15.5,759.75,457.5,FALSE,FALSE,TRUE,TRUE,0,1,#N/A,461,#N/A,26.515625,36.7857142857143,1,FALSE,FALSE,3,TRUE,1,FALSE,100,"Swvu.Summary.","ACwvu.Summary.",0,FALSE,FALSE,0.67,0.4,1,0.75,1,"&amp;L&amp;8COMPANY
PROJECT/SITE","&amp;L&amp;8&amp;F![&amp;A]&amp;R&amp;8&amp;D
&amp;T",TRUE,FALSE,FALSE,FALSE,1,100,#N/A,#N/A,"=R430C1:R488C11",FALSE,"Rwvu.Summary.",#N/A,FALSE,FALSE,TRUE,1,300,300,FALSE,FALSE,TRUE,TRUE,TRUE}</definedName>
    <definedName name="wvu.Summary." hidden="1">{TRUE,TRUE,-1.25,-15.5,759.75,457.5,FALSE,FALSE,TRUE,TRUE,0,1,#N/A,461,#N/A,26.515625,36.7857142857143,1,FALSE,FALSE,3,TRUE,1,FALSE,100,"Swvu.Summary.","ACwvu.Summary.",0,FALSE,FALSE,0.67,0.4,1,0.75,1,"&amp;L&amp;8COMPANY
PROJECT/SITE","&amp;L&amp;8&amp;F![&amp;A]&amp;R&amp;8&amp;D
&amp;T",TRUE,FALSE,FALSE,FALSE,1,100,#N/A,#N/A,"=R430C1:R488C11",FALSE,"Rwvu.Summary.",#N/A,FALSE,FALSE,TRUE,1,300,300,FALSE,FALSE,TRUE,TRUE,TRUE}</definedName>
    <definedName name="WW" localSheetId="2">#REF!</definedName>
    <definedName name="WW" localSheetId="4">#REF!</definedName>
    <definedName name="WW" localSheetId="3">#REF!</definedName>
    <definedName name="WW" localSheetId="5">#REF!</definedName>
    <definedName name="WW">#REF!</definedName>
    <definedName name="wwwwww" localSheetId="2" hidden="1">{#N/A,#N/A,FALSE,"Heater summary";#N/A,#N/A,FALSE,"H-101 Post";#N/A,#N/A,FALSE,"H-102 Post";#N/A,#N/A,FALSE,"SG-1101A Post";#N/A,#N/A,FALSE,"SG-1101B Post";#N/A,#N/A,FALSE,"H-501 Post"}</definedName>
    <definedName name="wwwwww" localSheetId="4" hidden="1">{#N/A,#N/A,FALSE,"Heater summary";#N/A,#N/A,FALSE,"H-101 Post";#N/A,#N/A,FALSE,"H-102 Post";#N/A,#N/A,FALSE,"SG-1101A Post";#N/A,#N/A,FALSE,"SG-1101B Post";#N/A,#N/A,FALSE,"H-501 Post"}</definedName>
    <definedName name="wwwwww" localSheetId="3" hidden="1">{#N/A,#N/A,FALSE,"Heater summary";#N/A,#N/A,FALSE,"H-101 Post";#N/A,#N/A,FALSE,"H-102 Post";#N/A,#N/A,FALSE,"SG-1101A Post";#N/A,#N/A,FALSE,"SG-1101B Post";#N/A,#N/A,FALSE,"H-501 Post"}</definedName>
    <definedName name="wwwwww" localSheetId="5" hidden="1">{#N/A,#N/A,FALSE,"Heater summary";#N/A,#N/A,FALSE,"H-101 Post";#N/A,#N/A,FALSE,"H-102 Post";#N/A,#N/A,FALSE,"SG-1101A Post";#N/A,#N/A,FALSE,"SG-1101B Post";#N/A,#N/A,FALSE,"H-501 Post"}</definedName>
    <definedName name="wwwwww" localSheetId="8" hidden="1">{#N/A,#N/A,FALSE,"Heater summary";#N/A,#N/A,FALSE,"H-101 Post";#N/A,#N/A,FALSE,"H-102 Post";#N/A,#N/A,FALSE,"SG-1101A Post";#N/A,#N/A,FALSE,"SG-1101B Post";#N/A,#N/A,FALSE,"H-501 Post"}</definedName>
    <definedName name="wwwwww" hidden="1">{#N/A,#N/A,FALSE,"Heater summary";#N/A,#N/A,FALSE,"H-101 Post";#N/A,#N/A,FALSE,"H-102 Post";#N/A,#N/A,FALSE,"SG-1101A Post";#N/A,#N/A,FALSE,"SG-1101B Post";#N/A,#N/A,FALSE,"H-501 Post"}</definedName>
    <definedName name="x" localSheetId="2">#REF!</definedName>
    <definedName name="x" localSheetId="4">#REF!</definedName>
    <definedName name="x" localSheetId="3">#REF!</definedName>
    <definedName name="x" localSheetId="5">#REF!</definedName>
    <definedName name="x">#REF!</definedName>
    <definedName name="X.Axis.Max" localSheetId="2">#REF!</definedName>
    <definedName name="X.Axis.Max" localSheetId="4">#REF!</definedName>
    <definedName name="X.Axis.Max" localSheetId="3">#REF!</definedName>
    <definedName name="X.Axis.Max" localSheetId="5">#REF!</definedName>
    <definedName name="X.Axis.Max">#REF!</definedName>
    <definedName name="X.Axis.Min" localSheetId="2">#REF!</definedName>
    <definedName name="X.Axis.Min" localSheetId="4">#REF!</definedName>
    <definedName name="X.Axis.Min" localSheetId="3">#REF!</definedName>
    <definedName name="X.Axis.Min" localSheetId="5">#REF!</definedName>
    <definedName name="X.Axis.Min">#REF!</definedName>
    <definedName name="X.Data" localSheetId="2">#REF!</definedName>
    <definedName name="X.Data" localSheetId="4">#REF!</definedName>
    <definedName name="X.Data" localSheetId="3">#REF!</definedName>
    <definedName name="X.Data" localSheetId="5">#REF!</definedName>
    <definedName name="X.Data">#REF!</definedName>
    <definedName name="x.data1" localSheetId="2">#REF!</definedName>
    <definedName name="x.data1" localSheetId="4">#REF!</definedName>
    <definedName name="x.data1" localSheetId="3">#REF!</definedName>
    <definedName name="x.data1" localSheetId="5">#REF!</definedName>
    <definedName name="x.data1">#REF!</definedName>
    <definedName name="X.min" localSheetId="2">#REF!</definedName>
    <definedName name="X.min" localSheetId="4">#REF!</definedName>
    <definedName name="X.min" localSheetId="3">#REF!</definedName>
    <definedName name="X.min" localSheetId="5">#REF!</definedName>
    <definedName name="X.min">#REF!</definedName>
    <definedName name="X_Values">OFFSET(#REF!,#REF!-1,0,#REF!-#REF!+1,1)</definedName>
    <definedName name="xo" localSheetId="2">#REF!</definedName>
    <definedName name="xo" localSheetId="4">#REF!</definedName>
    <definedName name="xo" localSheetId="3">#REF!</definedName>
    <definedName name="xo" localSheetId="5">#REF!</definedName>
    <definedName name="xo">#REF!</definedName>
    <definedName name="XXStd" localSheetId="2">#REF!</definedName>
    <definedName name="XXStd" localSheetId="4">#REF!</definedName>
    <definedName name="XXStd" localSheetId="3">#REF!</definedName>
    <definedName name="XXStd" localSheetId="5">#REF!</definedName>
    <definedName name="XXStd">#REF!</definedName>
    <definedName name="xxx" localSheetId="2" hidden="1">{#N/A,#N/A,FALSE,"Annual Summary";#N/A,#N/A,FALSE,"Hourly Summary";#N/A,#N/A,FALSE,"Flare Combustion";#N/A,#N/A,FALSE,"Shipping";#N/A,#N/A,FALSE,"Process Turnaround";#N/A,#N/A,FALSE,"Lab Samples";#N/A,#N/A,FALSE,"Product Cycles 5-4";#N/A,#N/A,FALSE,"5-4.1";#N/A,#N/A,FALSE,"5-4.2";#N/A,#N/A,FALSE,"Physical Prop Data"}</definedName>
    <definedName name="xxx" localSheetId="4" hidden="1">{#N/A,#N/A,FALSE,"Annual Summary";#N/A,#N/A,FALSE,"Hourly Summary";#N/A,#N/A,FALSE,"Flare Combustion";#N/A,#N/A,FALSE,"Shipping";#N/A,#N/A,FALSE,"Process Turnaround";#N/A,#N/A,FALSE,"Lab Samples";#N/A,#N/A,FALSE,"Product Cycles 5-4";#N/A,#N/A,FALSE,"5-4.1";#N/A,#N/A,FALSE,"5-4.2";#N/A,#N/A,FALSE,"Physical Prop Data"}</definedName>
    <definedName name="xxx" localSheetId="3" hidden="1">{#N/A,#N/A,FALSE,"Annual Summary";#N/A,#N/A,FALSE,"Hourly Summary";#N/A,#N/A,FALSE,"Flare Combustion";#N/A,#N/A,FALSE,"Shipping";#N/A,#N/A,FALSE,"Process Turnaround";#N/A,#N/A,FALSE,"Lab Samples";#N/A,#N/A,FALSE,"Product Cycles 5-4";#N/A,#N/A,FALSE,"5-4.1";#N/A,#N/A,FALSE,"5-4.2";#N/A,#N/A,FALSE,"Physical Prop Data"}</definedName>
    <definedName name="xxx" localSheetId="5" hidden="1">{#N/A,#N/A,FALSE,"Annual Summary";#N/A,#N/A,FALSE,"Hourly Summary";#N/A,#N/A,FALSE,"Flare Combustion";#N/A,#N/A,FALSE,"Shipping";#N/A,#N/A,FALSE,"Process Turnaround";#N/A,#N/A,FALSE,"Lab Samples";#N/A,#N/A,FALSE,"Product Cycles 5-4";#N/A,#N/A,FALSE,"5-4.1";#N/A,#N/A,FALSE,"5-4.2";#N/A,#N/A,FALSE,"Physical Prop Data"}</definedName>
    <definedName name="xxx" localSheetId="8" hidden="1">{#N/A,#N/A,FALSE,"Annual Summary";#N/A,#N/A,FALSE,"Hourly Summary";#N/A,#N/A,FALSE,"Flare Combustion";#N/A,#N/A,FALSE,"Shipping";#N/A,#N/A,FALSE,"Process Turnaround";#N/A,#N/A,FALSE,"Lab Samples";#N/A,#N/A,FALSE,"Product Cycles 5-4";#N/A,#N/A,FALSE,"5-4.1";#N/A,#N/A,FALSE,"5-4.2";#N/A,#N/A,FALSE,"Physical Prop Data"}</definedName>
    <definedName name="xxx" hidden="1">{#N/A,#N/A,FALSE,"Annual Summary";#N/A,#N/A,FALSE,"Hourly Summary";#N/A,#N/A,FALSE,"Flare Combustion";#N/A,#N/A,FALSE,"Shipping";#N/A,#N/A,FALSE,"Process Turnaround";#N/A,#N/A,FALSE,"Lab Samples";#N/A,#N/A,FALSE,"Product Cycles 5-4";#N/A,#N/A,FALSE,"5-4.1";#N/A,#N/A,FALSE,"5-4.2";#N/A,#N/A,FALSE,"Physical Prop Data"}</definedName>
    <definedName name="xxxxxx" localSheetId="2" hidden="1">{"Detailed",#N/A,FALSE,"GAS-COMB";"Summary",#N/A,FALSE,"GAS-COMB"}</definedName>
    <definedName name="xxxxxx" localSheetId="4" hidden="1">{"Detailed",#N/A,FALSE,"GAS-COMB";"Summary",#N/A,FALSE,"GAS-COMB"}</definedName>
    <definedName name="xxxxxx" localSheetId="3" hidden="1">{"Detailed",#N/A,FALSE,"GAS-COMB";"Summary",#N/A,FALSE,"GAS-COMB"}</definedName>
    <definedName name="xxxxxx" localSheetId="5" hidden="1">{"Detailed",#N/A,FALSE,"GAS-COMB";"Summary",#N/A,FALSE,"GAS-COMB"}</definedName>
    <definedName name="xxxxxx" localSheetId="8" hidden="1">{"Detailed",#N/A,FALSE,"GAS-COMB";"Summary",#N/A,FALSE,"GAS-COMB"}</definedName>
    <definedName name="xxxxxx" hidden="1">{"Detailed",#N/A,FALSE,"GAS-COMB";"Summary",#N/A,FALSE,"GAS-COMB"}</definedName>
    <definedName name="xya" localSheetId="2">#REF!</definedName>
    <definedName name="xya" localSheetId="4">#REF!</definedName>
    <definedName name="xya" localSheetId="3">#REF!</definedName>
    <definedName name="xya" localSheetId="5">#REF!</definedName>
    <definedName name="xya">#REF!</definedName>
    <definedName name="y" localSheetId="2">#REF!</definedName>
    <definedName name="y" localSheetId="4">#REF!</definedName>
    <definedName name="y" localSheetId="3">#REF!</definedName>
    <definedName name="y" localSheetId="5">#REF!</definedName>
    <definedName name="y">#REF!</definedName>
    <definedName name="Y.Axis.Max" localSheetId="2">#REF!</definedName>
    <definedName name="Y.Axis.Max" localSheetId="4">#REF!</definedName>
    <definedName name="Y.Axis.Max" localSheetId="3">#REF!</definedName>
    <definedName name="Y.Axis.Max" localSheetId="5">#REF!</definedName>
    <definedName name="Y.Axis.Max">#REF!</definedName>
    <definedName name="Y.Axis.Min" localSheetId="2">#REF!</definedName>
    <definedName name="Y.Axis.Min" localSheetId="4">#REF!</definedName>
    <definedName name="Y.Axis.Min" localSheetId="3">#REF!</definedName>
    <definedName name="Y.Axis.Min" localSheetId="5">#REF!</definedName>
    <definedName name="Y.Axis.Min">#REF!</definedName>
    <definedName name="Y.min" localSheetId="2">#REF!</definedName>
    <definedName name="Y.min" localSheetId="4">#REF!</definedName>
    <definedName name="Y.min" localSheetId="3">#REF!</definedName>
    <definedName name="Y.min" localSheetId="5">#REF!</definedName>
    <definedName name="Y.min">#REF!</definedName>
    <definedName name="Y_Values">OFFSET([0]!X_Values,0,2)</definedName>
    <definedName name="Y1_Values">OFFSET([0]!X_Values,0,3)</definedName>
    <definedName name="Y2_Values">OFFSET([0]!X_Values,0,4)</definedName>
    <definedName name="yo" localSheetId="2">#REF!</definedName>
    <definedName name="yo" localSheetId="4">#REF!</definedName>
    <definedName name="yo" localSheetId="3">#REF!</definedName>
    <definedName name="yo" localSheetId="5">#REF!</definedName>
    <definedName name="yo">#REF!</definedName>
    <definedName name="YTD_sales_factor" localSheetId="2">#REF!</definedName>
    <definedName name="YTD_sales_factor" localSheetId="4">#REF!</definedName>
    <definedName name="YTD_sales_factor" localSheetId="3">#REF!</definedName>
    <definedName name="YTD_sales_factor" localSheetId="5">#REF!</definedName>
    <definedName name="YTD_sales_factor">#REF!</definedName>
    <definedName name="z" localSheetId="2" hidden="1">{#N/A,#N/A,FALSE,"Annual Summary";#N/A,#N/A,FALSE,"Hourly Summary";#N/A,#N/A,FALSE,"Flare Combustion";#N/A,#N/A,FALSE,"Shipping";#N/A,#N/A,FALSE,"Process Turnaround";#N/A,#N/A,FALSE,"Lab Samples";#N/A,#N/A,FALSE,"Product Cycles 5-4";#N/A,#N/A,FALSE,"5-4.1";#N/A,#N/A,FALSE,"5-4.2";#N/A,#N/A,FALSE,"Physical Prop Data"}</definedName>
    <definedName name="z" localSheetId="4" hidden="1">{#N/A,#N/A,FALSE,"Annual Summary";#N/A,#N/A,FALSE,"Hourly Summary";#N/A,#N/A,FALSE,"Flare Combustion";#N/A,#N/A,FALSE,"Shipping";#N/A,#N/A,FALSE,"Process Turnaround";#N/A,#N/A,FALSE,"Lab Samples";#N/A,#N/A,FALSE,"Product Cycles 5-4";#N/A,#N/A,FALSE,"5-4.1";#N/A,#N/A,FALSE,"5-4.2";#N/A,#N/A,FALSE,"Physical Prop Data"}</definedName>
    <definedName name="z" localSheetId="3" hidden="1">{#N/A,#N/A,FALSE,"Annual Summary";#N/A,#N/A,FALSE,"Hourly Summary";#N/A,#N/A,FALSE,"Flare Combustion";#N/A,#N/A,FALSE,"Shipping";#N/A,#N/A,FALSE,"Process Turnaround";#N/A,#N/A,FALSE,"Lab Samples";#N/A,#N/A,FALSE,"Product Cycles 5-4";#N/A,#N/A,FALSE,"5-4.1";#N/A,#N/A,FALSE,"5-4.2";#N/A,#N/A,FALSE,"Physical Prop Data"}</definedName>
    <definedName name="z" localSheetId="5" hidden="1">{#N/A,#N/A,FALSE,"Annual Summary";#N/A,#N/A,FALSE,"Hourly Summary";#N/A,#N/A,FALSE,"Flare Combustion";#N/A,#N/A,FALSE,"Shipping";#N/A,#N/A,FALSE,"Process Turnaround";#N/A,#N/A,FALSE,"Lab Samples";#N/A,#N/A,FALSE,"Product Cycles 5-4";#N/A,#N/A,FALSE,"5-4.1";#N/A,#N/A,FALSE,"5-4.2";#N/A,#N/A,FALSE,"Physical Prop Data"}</definedName>
    <definedName name="z" localSheetId="8" hidden="1">{#N/A,#N/A,FALSE,"Annual Summary";#N/A,#N/A,FALSE,"Hourly Summary";#N/A,#N/A,FALSE,"Flare Combustion";#N/A,#N/A,FALSE,"Shipping";#N/A,#N/A,FALSE,"Process Turnaround";#N/A,#N/A,FALSE,"Lab Samples";#N/A,#N/A,FALSE,"Product Cycles 5-4";#N/A,#N/A,FALSE,"5-4.1";#N/A,#N/A,FALSE,"5-4.2";#N/A,#N/A,FALSE,"Physical Prop Data"}</definedName>
    <definedName name="z" hidden="1">{#N/A,#N/A,FALSE,"Annual Summary";#N/A,#N/A,FALSE,"Hourly Summary";#N/A,#N/A,FALSE,"Flare Combustion";#N/A,#N/A,FALSE,"Shipping";#N/A,#N/A,FALSE,"Process Turnaround";#N/A,#N/A,FALSE,"Lab Samples";#N/A,#N/A,FALSE,"Product Cycles 5-4";#N/A,#N/A,FALSE,"5-4.1";#N/A,#N/A,FALSE,"5-4.2";#N/A,#N/A,FALSE,"Physical Prop Data"}</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7" i="23" l="1"/>
  <c r="C17" i="23"/>
  <c r="E13" i="23"/>
  <c r="C13" i="23"/>
  <c r="E11" i="23"/>
  <c r="C11" i="23"/>
  <c r="C5" i="23"/>
  <c r="E3" i="23"/>
  <c r="D3" i="23"/>
  <c r="C3" i="23"/>
  <c r="F17" i="23" l="1"/>
  <c r="D17" i="23"/>
  <c r="E15" i="23"/>
  <c r="C15" i="23"/>
  <c r="Q13" i="23"/>
  <c r="F15" i="23" s="1"/>
  <c r="P13" i="23"/>
  <c r="O13" i="23"/>
  <c r="D15" i="23" s="1"/>
  <c r="N13" i="23"/>
  <c r="F13" i="23"/>
  <c r="Q12" i="23"/>
  <c r="F14" i="23" s="1"/>
  <c r="P12" i="23"/>
  <c r="E14" i="23" s="1"/>
  <c r="O12" i="23"/>
  <c r="D13" i="23" s="1"/>
  <c r="N12" i="23"/>
  <c r="H13" i="23" s="1"/>
  <c r="J13" i="23" s="1"/>
  <c r="E12" i="23"/>
  <c r="D12" i="23"/>
  <c r="C12" i="23"/>
  <c r="O11" i="23"/>
  <c r="N11" i="23"/>
  <c r="F11" i="23"/>
  <c r="O10" i="23"/>
  <c r="N10" i="23"/>
  <c r="H17" i="23" s="1"/>
  <c r="J17" i="23" s="1"/>
  <c r="H10" i="23"/>
  <c r="J10" i="23" s="1"/>
  <c r="Q9" i="23"/>
  <c r="P9" i="23"/>
  <c r="O9" i="23"/>
  <c r="N9" i="23"/>
  <c r="H9" i="23"/>
  <c r="J9" i="23" s="1"/>
  <c r="H8" i="23"/>
  <c r="J8" i="23" s="1"/>
  <c r="H7" i="23"/>
  <c r="J7" i="23" s="1"/>
  <c r="H5" i="23"/>
  <c r="J5" i="23" s="1"/>
  <c r="F5" i="23"/>
  <c r="E5" i="23"/>
  <c r="D5" i="23"/>
  <c r="F3" i="23"/>
  <c r="H3" i="23"/>
  <c r="J3" i="23" s="1"/>
  <c r="C39" i="20"/>
  <c r="E39" i="20" s="1"/>
  <c r="F39" i="20" s="1"/>
  <c r="E43" i="15"/>
  <c r="F43" i="15" s="1"/>
  <c r="E40" i="15"/>
  <c r="F40" i="15" s="1"/>
  <c r="E37" i="15"/>
  <c r="F37" i="15" s="1"/>
  <c r="H15" i="23" l="1"/>
  <c r="J15" i="23" s="1"/>
  <c r="F12" i="23"/>
  <c r="H12" i="23" s="1"/>
  <c r="J12" i="23" s="1"/>
  <c r="D11" i="23"/>
  <c r="H11" i="23" s="1"/>
  <c r="J11" i="23" s="1"/>
  <c r="C14" i="23"/>
  <c r="H14" i="23" s="1"/>
  <c r="J14" i="23" s="1"/>
  <c r="D14" i="23"/>
  <c r="G13" i="20"/>
  <c r="G14" i="15"/>
  <c r="G15" i="20"/>
  <c r="C25" i="20" s="1"/>
  <c r="G15" i="16"/>
  <c r="G16" i="22"/>
  <c r="G16" i="16"/>
  <c r="G15" i="22" l="1"/>
  <c r="C19" i="16"/>
  <c r="E36" i="20" l="1"/>
  <c r="E33" i="20"/>
  <c r="D74" i="22"/>
  <c r="F74" i="22" s="1"/>
  <c r="G74" i="22" s="1"/>
  <c r="D73" i="22"/>
  <c r="F73" i="22" s="1"/>
  <c r="G73" i="22" s="1"/>
  <c r="D72" i="22"/>
  <c r="D71" i="22"/>
  <c r="F70" i="22"/>
  <c r="G70" i="22" s="1"/>
  <c r="D70" i="22"/>
  <c r="D69" i="22"/>
  <c r="D68" i="22"/>
  <c r="D67" i="22"/>
  <c r="F67" i="22" s="1"/>
  <c r="G67" i="22" s="1"/>
  <c r="D66" i="22"/>
  <c r="F66" i="22" s="1"/>
  <c r="G66" i="22" s="1"/>
  <c r="D65" i="22"/>
  <c r="D64" i="22"/>
  <c r="D63" i="22"/>
  <c r="F63" i="22" s="1"/>
  <c r="G63" i="22" s="1"/>
  <c r="F62" i="22"/>
  <c r="G62" i="22" s="1"/>
  <c r="D62" i="22"/>
  <c r="D61" i="22"/>
  <c r="D60" i="22"/>
  <c r="F60" i="22" s="1"/>
  <c r="G60" i="22" s="1"/>
  <c r="D59" i="22"/>
  <c r="F59" i="22" s="1"/>
  <c r="G59" i="22" s="1"/>
  <c r="D58" i="22"/>
  <c r="D57" i="22"/>
  <c r="D56" i="22"/>
  <c r="F56" i="22" s="1"/>
  <c r="G56" i="22" s="1"/>
  <c r="D55" i="22"/>
  <c r="F55" i="22" s="1"/>
  <c r="G55" i="22" s="1"/>
  <c r="D54" i="22"/>
  <c r="D53" i="22"/>
  <c r="D52" i="22"/>
  <c r="F52" i="22" s="1"/>
  <c r="G52" i="22" s="1"/>
  <c r="D51" i="22"/>
  <c r="E41" i="22"/>
  <c r="F41" i="22" s="1"/>
  <c r="E39" i="22"/>
  <c r="F39" i="22" s="1"/>
  <c r="E37" i="22"/>
  <c r="F37" i="22" s="1"/>
  <c r="E35" i="22"/>
  <c r="F35" i="22" s="1"/>
  <c r="E33" i="22"/>
  <c r="F33" i="22" s="1"/>
  <c r="E31" i="22"/>
  <c r="F31" i="22" s="1"/>
  <c r="C20" i="22"/>
  <c r="C19" i="22" s="1"/>
  <c r="F33" i="20" l="1"/>
  <c r="F36" i="20"/>
  <c r="F68" i="22"/>
  <c r="G68" i="22" s="1"/>
  <c r="F54" i="22"/>
  <c r="G54" i="22" s="1"/>
  <c r="E32" i="22"/>
  <c r="F32" i="22" s="1"/>
  <c r="F57" i="22"/>
  <c r="G57" i="22" s="1"/>
  <c r="F64" i="22"/>
  <c r="G64" i="22" s="1"/>
  <c r="F71" i="22"/>
  <c r="G71" i="22" s="1"/>
  <c r="F51" i="22"/>
  <c r="F58" i="22"/>
  <c r="G58" i="22" s="1"/>
  <c r="F65" i="22"/>
  <c r="G65" i="22" s="1"/>
  <c r="F72" i="22"/>
  <c r="G72" i="22" s="1"/>
  <c r="J19" i="22"/>
  <c r="C22" i="22"/>
  <c r="C23" i="22" s="1"/>
  <c r="G51" i="22"/>
  <c r="E36" i="22"/>
  <c r="F36" i="22" s="1"/>
  <c r="E40" i="22"/>
  <c r="F40" i="22" s="1"/>
  <c r="F61" i="22"/>
  <c r="G61" i="22" s="1"/>
  <c r="F69" i="22"/>
  <c r="G69" i="22" s="1"/>
  <c r="C21" i="22"/>
  <c r="E30" i="22"/>
  <c r="F30" i="22" s="1"/>
  <c r="E34" i="22"/>
  <c r="F53" i="22"/>
  <c r="G53" i="22" s="1"/>
  <c r="E38" i="22"/>
  <c r="F38" i="22" s="1"/>
  <c r="F75" i="22" l="1"/>
  <c r="G75" i="22"/>
  <c r="F34" i="22"/>
  <c r="K36" i="22"/>
  <c r="E38" i="20"/>
  <c r="F38" i="20" s="1"/>
  <c r="E37" i="20"/>
  <c r="F37" i="20" s="1"/>
  <c r="E35" i="20"/>
  <c r="E34" i="20"/>
  <c r="F34" i="20" s="1"/>
  <c r="E32" i="20"/>
  <c r="F32" i="20" s="1"/>
  <c r="F35" i="20" l="1"/>
  <c r="C21" i="20"/>
  <c r="C19" i="20"/>
  <c r="E71" i="20" s="1"/>
  <c r="F71" i="20" s="1"/>
  <c r="E41" i="16"/>
  <c r="E39" i="16"/>
  <c r="E33" i="16"/>
  <c r="E35" i="16"/>
  <c r="E37" i="16"/>
  <c r="E31" i="16"/>
  <c r="F35" i="16" l="1"/>
  <c r="F41" i="16"/>
  <c r="F33" i="16"/>
  <c r="F39" i="16"/>
  <c r="F31" i="16"/>
  <c r="F37" i="16"/>
  <c r="C20" i="20"/>
  <c r="E58" i="20"/>
  <c r="F58" i="20" s="1"/>
  <c r="E66" i="20"/>
  <c r="F66" i="20" s="1"/>
  <c r="E52" i="20"/>
  <c r="F52" i="20" s="1"/>
  <c r="E60" i="20"/>
  <c r="F60" i="20" s="1"/>
  <c r="E68" i="20"/>
  <c r="F68" i="20" s="1"/>
  <c r="E54" i="20"/>
  <c r="F54" i="20" s="1"/>
  <c r="E62" i="20"/>
  <c r="F62" i="20" s="1"/>
  <c r="E70" i="20"/>
  <c r="F70" i="20" s="1"/>
  <c r="E56" i="20"/>
  <c r="F56" i="20" s="1"/>
  <c r="E64" i="20"/>
  <c r="F64" i="20" s="1"/>
  <c r="E72" i="20"/>
  <c r="F72" i="20" s="1"/>
  <c r="K37" i="20"/>
  <c r="E51" i="20"/>
  <c r="F51" i="20" s="1"/>
  <c r="E53" i="20"/>
  <c r="F53" i="20" s="1"/>
  <c r="E55" i="20"/>
  <c r="F55" i="20" s="1"/>
  <c r="E57" i="20"/>
  <c r="F57" i="20" s="1"/>
  <c r="E59" i="20"/>
  <c r="F59" i="20" s="1"/>
  <c r="E61" i="20"/>
  <c r="F61" i="20" s="1"/>
  <c r="E63" i="20"/>
  <c r="F63" i="20" s="1"/>
  <c r="E65" i="20"/>
  <c r="F65" i="20" s="1"/>
  <c r="E67" i="20"/>
  <c r="F67" i="20" s="1"/>
  <c r="E69" i="20"/>
  <c r="F69" i="20" s="1"/>
  <c r="F73" i="20" l="1"/>
  <c r="E73" i="20"/>
  <c r="J39" i="18"/>
  <c r="I39" i="18"/>
  <c r="H39" i="18"/>
  <c r="J37" i="18"/>
  <c r="I37" i="18"/>
  <c r="H37" i="18"/>
  <c r="G37" i="18"/>
  <c r="F37" i="18"/>
  <c r="E37" i="18"/>
  <c r="D37" i="18"/>
  <c r="C37" i="18"/>
  <c r="J36" i="18"/>
  <c r="I36" i="18"/>
  <c r="H36" i="18"/>
  <c r="G36" i="18"/>
  <c r="F36" i="18"/>
  <c r="E36" i="18"/>
  <c r="D36" i="18"/>
  <c r="C36" i="18"/>
  <c r="J27" i="18"/>
  <c r="H27" i="18"/>
  <c r="I27" i="18" s="1"/>
  <c r="J25" i="18"/>
  <c r="I25" i="18"/>
  <c r="H25" i="18"/>
  <c r="G25" i="18"/>
  <c r="F25" i="18"/>
  <c r="E25" i="18"/>
  <c r="D25" i="18"/>
  <c r="C25" i="18"/>
  <c r="J24" i="18"/>
  <c r="I24" i="18"/>
  <c r="H24" i="18"/>
  <c r="G24" i="18"/>
  <c r="F24" i="18"/>
  <c r="E24" i="18"/>
  <c r="D24" i="18"/>
  <c r="C24" i="18"/>
  <c r="I15" i="18"/>
  <c r="J12" i="18"/>
  <c r="H12" i="18"/>
  <c r="I12" i="18" s="1"/>
  <c r="J10" i="18"/>
  <c r="I10" i="18"/>
  <c r="H10" i="18"/>
  <c r="G10" i="18"/>
  <c r="F10" i="18"/>
  <c r="E10" i="18"/>
  <c r="C10" i="18"/>
  <c r="J9" i="18"/>
  <c r="I9" i="18"/>
  <c r="H9" i="18"/>
  <c r="G9" i="18"/>
  <c r="F9" i="18"/>
  <c r="E9" i="18"/>
  <c r="C9" i="18"/>
  <c r="B11" i="12" l="1"/>
  <c r="D28" i="12" l="1"/>
  <c r="C20" i="16" l="1"/>
  <c r="D74" i="16"/>
  <c r="E40" i="16" l="1"/>
  <c r="F40" i="16" s="1"/>
  <c r="E32" i="16"/>
  <c r="F32" i="16" s="1"/>
  <c r="E34" i="16"/>
  <c r="F34" i="16" s="1"/>
  <c r="E38" i="16"/>
  <c r="F38" i="16" s="1"/>
  <c r="E30" i="16"/>
  <c r="F30" i="16" s="1"/>
  <c r="E36" i="16"/>
  <c r="F36" i="16" s="1"/>
  <c r="C21" i="16"/>
  <c r="F74" i="16"/>
  <c r="G74" i="16" s="1"/>
  <c r="D73" i="16"/>
  <c r="F73" i="16" s="1"/>
  <c r="G73" i="16" s="1"/>
  <c r="D52" i="16"/>
  <c r="F52" i="16" s="1"/>
  <c r="G52" i="16" s="1"/>
  <c r="D56" i="16"/>
  <c r="F56" i="16" s="1"/>
  <c r="G56" i="16" s="1"/>
  <c r="D60" i="16"/>
  <c r="F60" i="16" s="1"/>
  <c r="G60" i="16" s="1"/>
  <c r="D64" i="16"/>
  <c r="F64" i="16" s="1"/>
  <c r="G64" i="16" s="1"/>
  <c r="D68" i="16"/>
  <c r="F68" i="16" s="1"/>
  <c r="G68" i="16" s="1"/>
  <c r="D72" i="16"/>
  <c r="F72" i="16" s="1"/>
  <c r="G72" i="16" s="1"/>
  <c r="D69" i="16"/>
  <c r="F69" i="16" s="1"/>
  <c r="G69" i="16" s="1"/>
  <c r="D51" i="16"/>
  <c r="F51" i="16" s="1"/>
  <c r="G51" i="16" s="1"/>
  <c r="D55" i="16"/>
  <c r="F55" i="16" s="1"/>
  <c r="G55" i="16" s="1"/>
  <c r="D59" i="16"/>
  <c r="F59" i="16" s="1"/>
  <c r="G59" i="16" s="1"/>
  <c r="D63" i="16"/>
  <c r="F63" i="16" s="1"/>
  <c r="G63" i="16" s="1"/>
  <c r="D67" i="16"/>
  <c r="F67" i="16" s="1"/>
  <c r="G67" i="16" s="1"/>
  <c r="D71" i="16"/>
  <c r="F71" i="16" s="1"/>
  <c r="G71" i="16" s="1"/>
  <c r="D53" i="16"/>
  <c r="F53" i="16" s="1"/>
  <c r="G53" i="16" s="1"/>
  <c r="D57" i="16"/>
  <c r="F57" i="16" s="1"/>
  <c r="G57" i="16" s="1"/>
  <c r="D61" i="16"/>
  <c r="F61" i="16" s="1"/>
  <c r="G61" i="16" s="1"/>
  <c r="D65" i="16"/>
  <c r="F65" i="16" s="1"/>
  <c r="G65" i="16" s="1"/>
  <c r="D54" i="16"/>
  <c r="F54" i="16" s="1"/>
  <c r="G54" i="16" s="1"/>
  <c r="D58" i="16"/>
  <c r="F58" i="16" s="1"/>
  <c r="G58" i="16" s="1"/>
  <c r="D62" i="16"/>
  <c r="F62" i="16" s="1"/>
  <c r="G62" i="16" s="1"/>
  <c r="D66" i="16"/>
  <c r="F66" i="16" s="1"/>
  <c r="G66" i="16" s="1"/>
  <c r="D70" i="16"/>
  <c r="F70" i="16" s="1"/>
  <c r="G70" i="16" s="1"/>
  <c r="B10" i="12"/>
  <c r="G75" i="16" l="1"/>
  <c r="G40" i="18"/>
  <c r="G28" i="18"/>
  <c r="G29" i="18"/>
  <c r="G41" i="18"/>
  <c r="D41" i="18"/>
  <c r="D29" i="18"/>
  <c r="D40" i="18"/>
  <c r="D28" i="18"/>
  <c r="C40" i="18"/>
  <c r="C28" i="18"/>
  <c r="C41" i="18"/>
  <c r="C29" i="18"/>
  <c r="E40" i="18"/>
  <c r="E28" i="18"/>
  <c r="E41" i="18"/>
  <c r="E29" i="18"/>
  <c r="F40" i="18"/>
  <c r="F28" i="18"/>
  <c r="F41" i="18"/>
  <c r="F29" i="18"/>
  <c r="H41" i="18"/>
  <c r="H29" i="18"/>
  <c r="H40" i="18"/>
  <c r="H28" i="18"/>
  <c r="K36" i="16"/>
  <c r="J19" i="16"/>
  <c r="C22" i="16"/>
  <c r="C23" i="16" s="1"/>
  <c r="F75" i="16"/>
  <c r="B17" i="12"/>
  <c r="F13" i="18" l="1"/>
  <c r="F14" i="18"/>
  <c r="H13" i="18"/>
  <c r="H14" i="18"/>
  <c r="E13" i="18"/>
  <c r="E14" i="18"/>
  <c r="D13" i="18"/>
  <c r="D14" i="18"/>
  <c r="C14" i="18"/>
  <c r="C13" i="18"/>
  <c r="G14" i="18"/>
  <c r="G13" i="18"/>
  <c r="I13" i="18"/>
  <c r="I14" i="18"/>
  <c r="I41" i="18"/>
  <c r="I40" i="18"/>
  <c r="I28" i="18"/>
  <c r="I29" i="18"/>
  <c r="A2" i="12"/>
  <c r="A3" i="12"/>
  <c r="A1" i="12"/>
  <c r="B2" i="13" l="1"/>
  <c r="B3" i="13"/>
  <c r="B1" i="13"/>
  <c r="C21" i="15"/>
  <c r="D81" i="13"/>
  <c r="C16" i="13"/>
  <c r="C26" i="13" s="1"/>
  <c r="C25" i="13" s="1"/>
  <c r="E73" i="15" l="1"/>
  <c r="F73" i="15" s="1"/>
  <c r="E41" i="15"/>
  <c r="F41" i="15" s="1"/>
  <c r="E86" i="15"/>
  <c r="F86" i="15" s="1"/>
  <c r="E85" i="15"/>
  <c r="F85" i="15" s="1"/>
  <c r="E82" i="15"/>
  <c r="F82" i="15" s="1"/>
  <c r="E83" i="15"/>
  <c r="F83" i="15" s="1"/>
  <c r="E78" i="15"/>
  <c r="F78" i="15" s="1"/>
  <c r="E80" i="15"/>
  <c r="F80" i="15" s="1"/>
  <c r="E75" i="15"/>
  <c r="F75" i="15" s="1"/>
  <c r="E74" i="15"/>
  <c r="F74" i="15" s="1"/>
  <c r="E69" i="15"/>
  <c r="F69" i="15" s="1"/>
  <c r="E70" i="15"/>
  <c r="F70" i="15" s="1"/>
  <c r="E66" i="15"/>
  <c r="F66" i="15" s="1"/>
  <c r="E67" i="15"/>
  <c r="F67" i="15" s="1"/>
  <c r="E64" i="15"/>
  <c r="F64" i="15" s="1"/>
  <c r="E65" i="15"/>
  <c r="F65" i="15" s="1"/>
  <c r="E58" i="15"/>
  <c r="F58" i="15" s="1"/>
  <c r="E59" i="15"/>
  <c r="F59" i="15" s="1"/>
  <c r="E36" i="15"/>
  <c r="E57" i="15"/>
  <c r="C22" i="15"/>
  <c r="C20" i="15"/>
  <c r="C23" i="15" s="1"/>
  <c r="C24" i="15" s="1"/>
  <c r="F81" i="13"/>
  <c r="G81" i="13" s="1"/>
  <c r="J25" i="13"/>
  <c r="C28" i="13"/>
  <c r="C29" i="13" s="1"/>
  <c r="J24" i="13"/>
  <c r="C27" i="13"/>
  <c r="D41" i="13"/>
  <c r="F41" i="13" s="1"/>
  <c r="G41" i="13" s="1"/>
  <c r="D59" i="13"/>
  <c r="F59" i="13" s="1"/>
  <c r="G59" i="13" s="1"/>
  <c r="D63" i="13"/>
  <c r="F63" i="13" s="1"/>
  <c r="G63" i="13" s="1"/>
  <c r="D67" i="13"/>
  <c r="F67" i="13" s="1"/>
  <c r="G67" i="13" s="1"/>
  <c r="D71" i="13"/>
  <c r="F71" i="13" s="1"/>
  <c r="G71" i="13" s="1"/>
  <c r="D75" i="13"/>
  <c r="F75" i="13" s="1"/>
  <c r="G75" i="13" s="1"/>
  <c r="D79" i="13"/>
  <c r="F79" i="13" s="1"/>
  <c r="G79" i="13" s="1"/>
  <c r="D40" i="13"/>
  <c r="F40" i="13" s="1"/>
  <c r="G40" i="13" s="1"/>
  <c r="D58" i="13"/>
  <c r="F58" i="13" s="1"/>
  <c r="D62" i="13"/>
  <c r="F62" i="13" s="1"/>
  <c r="G62" i="13" s="1"/>
  <c r="D66" i="13"/>
  <c r="F66" i="13" s="1"/>
  <c r="G66" i="13" s="1"/>
  <c r="D70" i="13"/>
  <c r="F70" i="13" s="1"/>
  <c r="G70" i="13" s="1"/>
  <c r="D74" i="13"/>
  <c r="F74" i="13" s="1"/>
  <c r="G74" i="13" s="1"/>
  <c r="D78" i="13"/>
  <c r="F78" i="13" s="1"/>
  <c r="G78" i="13" s="1"/>
  <c r="D38" i="13"/>
  <c r="F38" i="13" s="1"/>
  <c r="G38" i="13" s="1"/>
  <c r="D42" i="13"/>
  <c r="F42" i="13" s="1"/>
  <c r="G42" i="13" s="1"/>
  <c r="D60" i="13"/>
  <c r="F60" i="13" s="1"/>
  <c r="G60" i="13" s="1"/>
  <c r="D64" i="13"/>
  <c r="F64" i="13" s="1"/>
  <c r="G64" i="13" s="1"/>
  <c r="D68" i="13"/>
  <c r="F68" i="13" s="1"/>
  <c r="G68" i="13" s="1"/>
  <c r="D72" i="13"/>
  <c r="F72" i="13" s="1"/>
  <c r="G72" i="13" s="1"/>
  <c r="D76" i="13"/>
  <c r="F76" i="13" s="1"/>
  <c r="G76" i="13" s="1"/>
  <c r="D80" i="13"/>
  <c r="F80" i="13" s="1"/>
  <c r="G80" i="13" s="1"/>
  <c r="D39" i="13"/>
  <c r="F39" i="13" s="1"/>
  <c r="G39" i="13" s="1"/>
  <c r="D43" i="13"/>
  <c r="F43" i="13" s="1"/>
  <c r="G43" i="13" s="1"/>
  <c r="D61" i="13"/>
  <c r="F61" i="13" s="1"/>
  <c r="G61" i="13" s="1"/>
  <c r="D65" i="13"/>
  <c r="F65" i="13" s="1"/>
  <c r="G65" i="13" s="1"/>
  <c r="D69" i="13"/>
  <c r="F69" i="13" s="1"/>
  <c r="G69" i="13" s="1"/>
  <c r="D73" i="13"/>
  <c r="F73" i="13" s="1"/>
  <c r="G73" i="13" s="1"/>
  <c r="D77" i="13"/>
  <c r="F77" i="13" s="1"/>
  <c r="G77" i="13" s="1"/>
  <c r="F57" i="15" l="1"/>
  <c r="F36" i="15"/>
  <c r="G58" i="13"/>
  <c r="G83" i="13" s="1"/>
  <c r="F83" i="13"/>
  <c r="C27" i="12" l="1"/>
  <c r="D25" i="12"/>
  <c r="D26" i="12"/>
  <c r="D27" i="12"/>
  <c r="D24" i="12"/>
  <c r="C28" i="12"/>
  <c r="C26" i="12"/>
  <c r="C25" i="12"/>
  <c r="C24" i="12"/>
  <c r="A24" i="12"/>
  <c r="E10" i="12"/>
  <c r="B28" i="12" l="1"/>
  <c r="F28" i="12" l="1"/>
  <c r="H28" i="12" s="1"/>
  <c r="E28" i="12"/>
  <c r="G28" i="12" s="1"/>
  <c r="J38" i="18" s="1"/>
  <c r="J11" i="18" l="1"/>
  <c r="J16" i="18" s="1"/>
  <c r="J43" i="18"/>
  <c r="J26" i="18"/>
  <c r="J31" i="18" s="1"/>
  <c r="E81" i="15" l="1"/>
  <c r="F81" i="15" s="1"/>
  <c r="E42" i="15"/>
  <c r="F42" i="15" s="1"/>
  <c r="E38" i="15"/>
  <c r="F38" i="15" s="1"/>
  <c r="E77" i="15"/>
  <c r="F77" i="15" s="1"/>
  <c r="E79" i="15"/>
  <c r="F79" i="15" s="1"/>
  <c r="E72" i="15"/>
  <c r="F72" i="15" s="1"/>
  <c r="E62" i="15"/>
  <c r="F62" i="15" s="1"/>
  <c r="E68" i="15"/>
  <c r="F68" i="15" s="1"/>
  <c r="E39" i="15"/>
  <c r="F39" i="15" s="1"/>
  <c r="E84" i="15"/>
  <c r="F84" i="15" s="1"/>
  <c r="E76" i="15"/>
  <c r="F76" i="15" s="1"/>
  <c r="E71" i="15"/>
  <c r="F71" i="15" s="1"/>
  <c r="E63" i="15"/>
  <c r="F63" i="15" s="1"/>
  <c r="E60" i="15"/>
  <c r="E44" i="15"/>
  <c r="F44" i="15" s="1"/>
  <c r="E61" i="15"/>
  <c r="F61" i="15" s="1"/>
  <c r="F60" i="15" l="1"/>
  <c r="F87" i="15" s="1"/>
  <c r="E87" i="15"/>
  <c r="C15" i="18"/>
  <c r="C16" i="18" s="1"/>
  <c r="K41" i="15"/>
  <c r="D42" i="18"/>
  <c r="D43" i="18" s="1"/>
  <c r="D30" i="18"/>
  <c r="D31" i="18" s="1"/>
  <c r="H30" i="18"/>
  <c r="H42" i="18"/>
  <c r="G30" i="18"/>
  <c r="G31" i="18" s="1"/>
  <c r="G42" i="18"/>
  <c r="G43" i="18" s="1"/>
  <c r="F30" i="18"/>
  <c r="F31" i="18" s="1"/>
  <c r="F42" i="18"/>
  <c r="F43" i="18" s="1"/>
  <c r="E42" i="18"/>
  <c r="E43" i="18" s="1"/>
  <c r="E30" i="18"/>
  <c r="E31" i="18" s="1"/>
  <c r="C30" i="18"/>
  <c r="C31" i="18" s="1"/>
  <c r="C42" i="18"/>
  <c r="C43" i="18" s="1"/>
  <c r="H15" i="18"/>
  <c r="F15" i="18"/>
  <c r="F16" i="18" s="1"/>
  <c r="D15" i="18" l="1"/>
  <c r="D16" i="18" s="1"/>
  <c r="E15" i="18"/>
  <c r="E16" i="18" s="1"/>
  <c r="I42" i="18"/>
  <c r="I30" i="18"/>
  <c r="G15" i="18"/>
  <c r="G16" i="18" s="1"/>
  <c r="B26" i="12" l="1"/>
  <c r="B25" i="12"/>
  <c r="E25" i="12" l="1"/>
  <c r="F25" i="12"/>
  <c r="B24" i="12"/>
  <c r="F24" i="12" s="1"/>
  <c r="F26" i="12"/>
  <c r="H26" i="12" s="1"/>
  <c r="E26" i="12"/>
  <c r="G26" i="12" s="1"/>
  <c r="B27" i="12"/>
  <c r="H25" i="12" l="1"/>
  <c r="G25" i="12"/>
  <c r="F27" i="12"/>
  <c r="H27" i="12" s="1"/>
  <c r="E27" i="12"/>
  <c r="G27" i="12" s="1"/>
  <c r="H24" i="12"/>
  <c r="E24" i="12"/>
  <c r="G24" i="12" s="1"/>
  <c r="I38" i="18" l="1"/>
  <c r="H38" i="18"/>
  <c r="H43" i="18" s="1"/>
  <c r="H26" i="18"/>
  <c r="H31" i="18" s="1"/>
  <c r="I11" i="18"/>
  <c r="I16" i="18" s="1"/>
  <c r="H11" i="18"/>
  <c r="H16" i="18" s="1"/>
  <c r="I26" i="18" l="1"/>
  <c r="I31" i="18" s="1"/>
  <c r="I43" i="18"/>
  <c r="D25" i="1" l="1"/>
  <c r="D26" i="1"/>
  <c r="D27" i="1"/>
  <c r="D28" i="1"/>
  <c r="C27" i="1"/>
  <c r="D37" i="1" l="1"/>
  <c r="D38" i="1"/>
  <c r="D39" i="1"/>
  <c r="D40" i="1"/>
  <c r="D41" i="1"/>
  <c r="D42" i="1"/>
  <c r="D43" i="1"/>
  <c r="D44" i="1"/>
  <c r="D45" i="1"/>
  <c r="D46" i="1"/>
  <c r="D47" i="1"/>
  <c r="D48" i="1"/>
  <c r="D49" i="1"/>
  <c r="D50" i="1"/>
  <c r="D51" i="1"/>
  <c r="D52" i="1"/>
  <c r="D53" i="1"/>
  <c r="D54" i="1"/>
  <c r="D55" i="1"/>
  <c r="D56" i="1"/>
  <c r="D57" i="1"/>
  <c r="D58" i="1"/>
  <c r="D59" i="1"/>
  <c r="D36" i="1"/>
  <c r="C12" i="1"/>
  <c r="B2" i="1"/>
  <c r="B3" i="1"/>
  <c r="B1" i="1"/>
  <c r="C9" i="1" l="1"/>
  <c r="C11" i="1" s="1"/>
  <c r="C14" i="1" l="1"/>
  <c r="C15" i="1" s="1"/>
  <c r="C16" i="1" l="1"/>
  <c r="E56" i="1"/>
  <c r="F56" i="1" s="1"/>
  <c r="E48" i="1"/>
  <c r="F48" i="1" s="1"/>
  <c r="E44" i="1"/>
  <c r="F44" i="1" s="1"/>
  <c r="E40" i="1"/>
  <c r="F40" i="1" s="1"/>
  <c r="E36" i="1"/>
  <c r="F36" i="1" s="1"/>
  <c r="E51" i="1"/>
  <c r="F51" i="1" s="1"/>
  <c r="E47" i="1"/>
  <c r="F47" i="1" s="1"/>
  <c r="E43" i="1"/>
  <c r="F43" i="1" s="1"/>
  <c r="E39" i="1"/>
  <c r="F39" i="1" s="1"/>
  <c r="E24" i="1"/>
  <c r="F24" i="1" s="1"/>
  <c r="E59" i="1"/>
  <c r="F59" i="1" s="1"/>
  <c r="E55" i="1"/>
  <c r="F55" i="1" s="1"/>
  <c r="E28" i="1"/>
  <c r="F28" i="1" s="1"/>
  <c r="E37" i="1"/>
  <c r="F37" i="1" s="1"/>
  <c r="E41" i="1"/>
  <c r="F41" i="1" s="1"/>
  <c r="E45" i="1"/>
  <c r="F45" i="1" s="1"/>
  <c r="E49" i="1"/>
  <c r="F49" i="1" s="1"/>
  <c r="E53" i="1"/>
  <c r="F53" i="1" s="1"/>
  <c r="E57" i="1"/>
  <c r="F57" i="1" s="1"/>
  <c r="E38" i="1"/>
  <c r="F38" i="1" s="1"/>
  <c r="E46" i="1"/>
  <c r="F46" i="1" s="1"/>
  <c r="E50" i="1"/>
  <c r="F50" i="1" s="1"/>
  <c r="E58" i="1"/>
  <c r="F58" i="1" s="1"/>
  <c r="E42" i="1"/>
  <c r="F42" i="1" s="1"/>
  <c r="E54" i="1"/>
  <c r="F54" i="1" s="1"/>
  <c r="E52" i="1" l="1"/>
  <c r="F52" i="1" s="1"/>
  <c r="E25" i="1"/>
  <c r="F25" i="1" s="1"/>
  <c r="E23" i="1"/>
  <c r="F23" i="1" s="1"/>
  <c r="E26" i="1"/>
  <c r="F26" i="1" s="1"/>
  <c r="E27" i="1"/>
  <c r="F27" i="1" s="1"/>
  <c r="F60" i="1"/>
  <c r="E6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tc={7C63B800-5ED5-4CCB-BE4B-BCEE022DECBB}</author>
    <author>tc={696F98C0-82D4-47BA-86B3-3262A2A0F528}</author>
  </authors>
  <commentList>
    <comment ref="F16" authorId="0" shapeId="0" xr:uid="{7C63B800-5ED5-4CCB-BE4B-BCEE022DECBB}">
      <text>
        <t>[Threaded comment]
Your version of Excel allows you to read this threaded comment; however, any edits to it will get removed if the file is opened in a newer version of Excel. Learn more: https://go.microsoft.com/fwlink/?linkid=870924
Comment:
    1cuft ng+15cuft air</t>
      </text>
    </comment>
    <comment ref="B33" authorId="1" shapeId="0" xr:uid="{696F98C0-82D4-47BA-86B3-3262A2A0F528}">
      <text>
        <t>[Threaded comment]
Your version of Excel allows you to read this threaded comment; however, any edits to it will get removed if the file is opened in a newer version of Excel. Learn more: https://go.microsoft.com/fwlink/?linkid=870924
Comment:
    Synonymous with NMHCs in this case</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tc={D48532D9-8ABD-4D6D-B28B-80DD00827185}</author>
  </authors>
  <commentList>
    <comment ref="B33" authorId="0" shapeId="0" xr:uid="{D48532D9-8ABD-4D6D-B28B-80DD00827185}">
      <text>
        <t>[Threaded comment]
Your version of Excel allows you to read this threaded comment; however, any edits to it will get removed if the file is opened in a newer version of Excel. Learn more: https://go.microsoft.com/fwlink/?linkid=870924
Comment:
    Synonymous with NMHCs in this case</t>
      </text>
    </comment>
  </commentList>
</comments>
</file>

<file path=xl/sharedStrings.xml><?xml version="1.0" encoding="utf-8"?>
<sst xmlns="http://schemas.openxmlformats.org/spreadsheetml/2006/main" count="1169" uniqueCount="330">
  <si>
    <t>Parameter</t>
  </si>
  <si>
    <t>Value</t>
  </si>
  <si>
    <t>Vapor Heat Input (MMBtu/hr)</t>
  </si>
  <si>
    <t>Design Heat Input Rating, MMBtu/hr</t>
  </si>
  <si>
    <t>Component</t>
  </si>
  <si>
    <r>
      <t xml:space="preserve">Emission Factor, lb/MMSCF </t>
    </r>
    <r>
      <rPr>
        <b/>
        <vertAlign val="superscript"/>
        <sz val="11"/>
        <color theme="1"/>
        <rFont val="Calibri"/>
        <family val="2"/>
        <scheme val="minor"/>
      </rPr>
      <t>1</t>
    </r>
  </si>
  <si>
    <r>
      <t xml:space="preserve">Emission Factor, lb/MMBtu </t>
    </r>
    <r>
      <rPr>
        <b/>
        <vertAlign val="superscript"/>
        <sz val="11"/>
        <color theme="1"/>
        <rFont val="Calibri"/>
        <family val="2"/>
        <scheme val="minor"/>
      </rPr>
      <t>2</t>
    </r>
  </si>
  <si>
    <t>Emission Rate, lb/hr</t>
  </si>
  <si>
    <t>Emission Rate, tpy</t>
  </si>
  <si>
    <r>
      <t>NO</t>
    </r>
    <r>
      <rPr>
        <vertAlign val="subscript"/>
        <sz val="11"/>
        <color theme="1"/>
        <rFont val="Calibri"/>
        <family val="2"/>
        <scheme val="minor"/>
      </rPr>
      <t>X</t>
    </r>
  </si>
  <si>
    <t>-</t>
  </si>
  <si>
    <t>CO</t>
  </si>
  <si>
    <r>
      <t>CO</t>
    </r>
    <r>
      <rPr>
        <vertAlign val="subscript"/>
        <sz val="10"/>
        <color theme="1"/>
        <rFont val="Calibri"/>
        <family val="2"/>
        <scheme val="minor"/>
      </rPr>
      <t>2</t>
    </r>
  </si>
  <si>
    <r>
      <t xml:space="preserve">Emission Factor, lb/MMBtu </t>
    </r>
    <r>
      <rPr>
        <b/>
        <vertAlign val="superscript"/>
        <sz val="11"/>
        <color theme="1"/>
        <rFont val="Calibri"/>
        <family val="2"/>
        <scheme val="minor"/>
      </rPr>
      <t>1</t>
    </r>
  </si>
  <si>
    <t>2-Methylnaphthalene</t>
  </si>
  <si>
    <t>3-Methylchloranthrene</t>
  </si>
  <si>
    <t>7,12-Dimethylbenz(a)anthracene</t>
  </si>
  <si>
    <t>Acenaphthene</t>
  </si>
  <si>
    <t>Acenaphthylene</t>
  </si>
  <si>
    <t>Anthracene</t>
  </si>
  <si>
    <t>Benz(a)anthracene</t>
  </si>
  <si>
    <t>Benzene</t>
  </si>
  <si>
    <t>Benzo(a)pyrene</t>
  </si>
  <si>
    <t>Benzo(b)fluoranthene</t>
  </si>
  <si>
    <t>Benzo(g,h,i)perylene</t>
  </si>
  <si>
    <t>Benzo(k)fluoranthene</t>
  </si>
  <si>
    <t>Chrysene</t>
  </si>
  <si>
    <t>Dibenzo(a,h)anthracene</t>
  </si>
  <si>
    <t>Dichlorobenzene</t>
  </si>
  <si>
    <t>Fluoranthene</t>
  </si>
  <si>
    <t>Fluorene</t>
  </si>
  <si>
    <t>Formaldehyde</t>
  </si>
  <si>
    <t>Hexane</t>
  </si>
  <si>
    <t>Indeno(1,2,3-cd)pyrene</t>
  </si>
  <si>
    <t>Naphthalene</t>
  </si>
  <si>
    <t>Phenanathrene</t>
  </si>
  <si>
    <t>Pyrene</t>
  </si>
  <si>
    <t>Toluene</t>
  </si>
  <si>
    <t>Total</t>
  </si>
  <si>
    <t>Design Parameter</t>
  </si>
  <si>
    <t>Thermal Oxidizer</t>
  </si>
  <si>
    <r>
      <t xml:space="preserve">Biogas Flow Rate (scfh) </t>
    </r>
    <r>
      <rPr>
        <vertAlign val="superscript"/>
        <sz val="11"/>
        <color theme="1"/>
        <rFont val="Calibri"/>
        <family val="2"/>
        <scheme val="minor"/>
      </rPr>
      <t>1</t>
    </r>
  </si>
  <si>
    <t>Emission Calculations</t>
  </si>
  <si>
    <t>Table 3.a. - Oxidizer Information</t>
  </si>
  <si>
    <t>Table 3.b. - Oxidizer - Criteria Pollutant Emissions</t>
  </si>
  <si>
    <t>Table 3.c. - Oxidizer - Hazardous Air Pollutant Emissions</t>
  </si>
  <si>
    <t>Supplemental Gas (MMBtu/hr)</t>
  </si>
  <si>
    <t>Supplemental Gas Usage (MMSCF/yr)</t>
  </si>
  <si>
    <r>
      <rPr>
        <vertAlign val="superscript"/>
        <sz val="10"/>
        <color theme="1"/>
        <rFont val="Calibri"/>
        <family val="2"/>
        <scheme val="minor"/>
      </rPr>
      <t>1</t>
    </r>
    <r>
      <rPr>
        <sz val="10"/>
        <color theme="1"/>
        <rFont val="Calibri"/>
        <family val="2"/>
        <scheme val="minor"/>
      </rPr>
      <t xml:space="preserve"> Oxidizer is designed for flow rates of 495-675 scfm of biogas and 34.2-46.6 scfm of supplemental natural gas. The maximum flow rates of 675 scfm of biogas and 46.6 scfm of supplemental gas were used in these calculations for a conservative estimate of emissions.</t>
    </r>
  </si>
  <si>
    <r>
      <rPr>
        <vertAlign val="superscript"/>
        <sz val="10"/>
        <color theme="1"/>
        <rFont val="Calibri"/>
        <family val="2"/>
        <scheme val="minor"/>
      </rPr>
      <t>1</t>
    </r>
    <r>
      <rPr>
        <sz val="10"/>
        <color theme="1"/>
        <rFont val="Calibri"/>
        <family val="2"/>
        <scheme val="minor"/>
      </rPr>
      <t xml:space="preserve"> Based on EPA AP-42, Section 1.4, Natural Gas Combustion (Tables 1.4-1 and 1.4-2). 
Emission factors converted from lb/10^6 scf to lb/MMBtu by dividing by natural gas heating value (1,020 Btu/scf).</t>
    </r>
  </si>
  <si>
    <r>
      <t xml:space="preserve">1 </t>
    </r>
    <r>
      <rPr>
        <sz val="10"/>
        <color theme="1"/>
        <rFont val="Calibri"/>
        <family val="2"/>
        <scheme val="minor"/>
      </rPr>
      <t>Emission factor from AP-42 Chapter 1 Section 4 – Natural Gas Combustion Table 1.4-3 - Emission Factors for Speciated Organic Compounds from Natural Gas Combustion, dated July 1998. Emission factors converted from lb/10^6 scf to lb/MMBtu by dividing by natural gas heating value (1,020 Btu/scf).</t>
    </r>
  </si>
  <si>
    <r>
      <rPr>
        <vertAlign val="superscript"/>
        <sz val="10"/>
        <color theme="1"/>
        <rFont val="Calibri"/>
        <family val="2"/>
        <scheme val="minor"/>
      </rPr>
      <t>2</t>
    </r>
    <r>
      <rPr>
        <sz val="10"/>
        <color theme="1"/>
        <rFont val="Calibri"/>
        <family val="2"/>
        <scheme val="minor"/>
      </rPr>
      <t xml:space="preserve"> Biogas heat value from design estimates. Assumed natural gas heat value of 1,020 Btu/scf.</t>
    </r>
  </si>
  <si>
    <r>
      <t xml:space="preserve">Biogas Heat Value (Btu/scf) </t>
    </r>
    <r>
      <rPr>
        <vertAlign val="superscript"/>
        <sz val="11"/>
        <color theme="1"/>
        <rFont val="Calibri"/>
        <family val="2"/>
        <scheme val="minor"/>
      </rPr>
      <t>2</t>
    </r>
  </si>
  <si>
    <r>
      <t xml:space="preserve">Supplemental Natural Gas Usage, scfh </t>
    </r>
    <r>
      <rPr>
        <vertAlign val="superscript"/>
        <sz val="11"/>
        <color theme="1"/>
        <rFont val="Calibri"/>
        <family val="2"/>
        <scheme val="minor"/>
      </rPr>
      <t>1</t>
    </r>
  </si>
  <si>
    <r>
      <t xml:space="preserve">Supplemental Natural Gas Heat Value, Btu/scf </t>
    </r>
    <r>
      <rPr>
        <vertAlign val="superscript"/>
        <sz val="11"/>
        <color theme="1"/>
        <rFont val="Calibri"/>
        <family val="2"/>
        <scheme val="minor"/>
      </rPr>
      <t>2</t>
    </r>
  </si>
  <si>
    <t>Emission Unit</t>
  </si>
  <si>
    <t xml:space="preserve">Type of Equipment </t>
  </si>
  <si>
    <t>Potential to Emit (Tons/year)</t>
  </si>
  <si>
    <r>
      <t>NO</t>
    </r>
    <r>
      <rPr>
        <b/>
        <vertAlign val="subscript"/>
        <sz val="11"/>
        <rFont val="Calibri"/>
        <family val="2"/>
        <scheme val="minor"/>
      </rPr>
      <t>X</t>
    </r>
  </si>
  <si>
    <t>VOC</t>
  </si>
  <si>
    <t>HAP</t>
  </si>
  <si>
    <t>Table 1. - Summary of New Unit Potential-to-Emit in Tons per Year</t>
  </si>
  <si>
    <t>Emissions Summary</t>
  </si>
  <si>
    <t>Flare</t>
  </si>
  <si>
    <r>
      <t>3</t>
    </r>
    <r>
      <rPr>
        <sz val="10"/>
        <rFont val="Calibri"/>
        <family val="2"/>
        <scheme val="minor"/>
      </rPr>
      <t xml:space="preserve"> SO</t>
    </r>
    <r>
      <rPr>
        <vertAlign val="subscript"/>
        <sz val="10"/>
        <rFont val="Calibri"/>
        <family val="2"/>
        <scheme val="minor"/>
      </rPr>
      <t>x</t>
    </r>
    <r>
      <rPr>
        <sz val="10"/>
        <rFont val="Calibri"/>
        <family val="2"/>
        <scheme val="minor"/>
      </rPr>
      <t xml:space="preserve"> emissions were calculated assuming a conservative sulfur content of 0.04 grains per dry standard cubic feet of gas (0.04 gr S / scf) and conservatively assuming 100% conversion of the sulfur to SO</t>
    </r>
    <r>
      <rPr>
        <vertAlign val="subscript"/>
        <sz val="10"/>
        <rFont val="Calibri"/>
        <family val="2"/>
        <scheme val="minor"/>
      </rPr>
      <t>2</t>
    </r>
    <r>
      <rPr>
        <sz val="10"/>
        <rFont val="Calibri"/>
        <family val="2"/>
        <scheme val="minor"/>
      </rPr>
      <t>.</t>
    </r>
  </si>
  <si>
    <r>
      <t>SO</t>
    </r>
    <r>
      <rPr>
        <b/>
        <vertAlign val="subscript"/>
        <sz val="11"/>
        <rFont val="Calibri"/>
        <family val="2"/>
        <scheme val="minor"/>
      </rPr>
      <t>2</t>
    </r>
  </si>
  <si>
    <r>
      <t>PM/PM</t>
    </r>
    <r>
      <rPr>
        <vertAlign val="subscript"/>
        <sz val="11"/>
        <rFont val="Calibri"/>
        <family val="2"/>
        <scheme val="minor"/>
      </rPr>
      <t>10</t>
    </r>
    <r>
      <rPr>
        <sz val="11"/>
        <rFont val="Calibri"/>
        <family val="2"/>
        <scheme val="minor"/>
      </rPr>
      <t>/PM</t>
    </r>
    <r>
      <rPr>
        <vertAlign val="subscript"/>
        <sz val="11"/>
        <rFont val="Calibri"/>
        <family val="2"/>
        <scheme val="minor"/>
      </rPr>
      <t>2.5</t>
    </r>
  </si>
  <si>
    <r>
      <t>SO</t>
    </r>
    <r>
      <rPr>
        <vertAlign val="subscript"/>
        <sz val="11"/>
        <rFont val="Calibri"/>
        <family val="2"/>
        <scheme val="minor"/>
      </rPr>
      <t xml:space="preserve">2 </t>
    </r>
    <r>
      <rPr>
        <vertAlign val="superscript"/>
        <sz val="11"/>
        <rFont val="Calibri"/>
        <family val="2"/>
        <scheme val="minor"/>
      </rPr>
      <t>4</t>
    </r>
  </si>
  <si>
    <r>
      <rPr>
        <vertAlign val="superscript"/>
        <sz val="10"/>
        <color theme="1"/>
        <rFont val="Calibri"/>
        <family val="2"/>
        <scheme val="minor"/>
      </rPr>
      <t>2</t>
    </r>
    <r>
      <rPr>
        <sz val="10"/>
        <color theme="1"/>
        <rFont val="Calibri"/>
        <family val="2"/>
        <scheme val="minor"/>
      </rPr>
      <t xml:space="preserve"> NO</t>
    </r>
    <r>
      <rPr>
        <vertAlign val="subscript"/>
        <sz val="10"/>
        <color theme="1"/>
        <rFont val="Calibri"/>
        <family val="2"/>
        <scheme val="minor"/>
      </rPr>
      <t>X</t>
    </r>
    <r>
      <rPr>
        <sz val="10"/>
        <color theme="1"/>
        <rFont val="Calibri"/>
        <family val="2"/>
        <scheme val="minor"/>
      </rPr>
      <t xml:space="preserve"> emission factor for vapor oxidizers firing less than 40 MMBtu/hr from TCEQs Air Permit Division's New Source Review Emission Calculations for Vapor Oxidizers (January 2008). CO emission factor from TCEQs Air Permit Division's Technical Guidance for Flares and Vapor Oxidizers, RG-109 dated October 2000.</t>
    </r>
  </si>
  <si>
    <t>Bartlett &amp; West, Inc.</t>
  </si>
  <si>
    <t>Siloxanes</t>
  </si>
  <si>
    <t>Compound</t>
  </si>
  <si>
    <t>MW</t>
  </si>
  <si>
    <t>(Mole %)</t>
  </si>
  <si>
    <t>(lb/lb-mole)</t>
  </si>
  <si>
    <t>(%)</t>
  </si>
  <si>
    <t>(lb/hr)</t>
  </si>
  <si>
    <t>(tpy)</t>
  </si>
  <si>
    <t>HAPs</t>
  </si>
  <si>
    <r>
      <t>H</t>
    </r>
    <r>
      <rPr>
        <vertAlign val="subscript"/>
        <sz val="11"/>
        <rFont val="Calibri"/>
        <family val="2"/>
        <scheme val="minor"/>
      </rPr>
      <t>2</t>
    </r>
    <r>
      <rPr>
        <sz val="11"/>
        <rFont val="Calibri"/>
        <family val="2"/>
        <scheme val="minor"/>
      </rPr>
      <t>S</t>
    </r>
  </si>
  <si>
    <t>Table 2. - Summary of New Unit Potential-to-Emit in Lb/day</t>
  </si>
  <si>
    <t>Table 3. - Summary of New Unit Potential-to-Emit in Lb/hr</t>
  </si>
  <si>
    <t>Units</t>
  </si>
  <si>
    <t>Avg Waste Gas Flow Rate, scfm</t>
  </si>
  <si>
    <t>Avg Waste Gas Flow Rate, scfh</t>
  </si>
  <si>
    <t>Avg Waste Gas Flow Rate, mmscf/yr</t>
  </si>
  <si>
    <t>Max Waste Gas Flow Rate, scfm</t>
  </si>
  <si>
    <t>Max Waste Gas Flow Rate, scfh</t>
  </si>
  <si>
    <r>
      <t>Composition</t>
    </r>
    <r>
      <rPr>
        <b/>
        <vertAlign val="superscript"/>
        <sz val="11"/>
        <rFont val="Calibri"/>
        <family val="2"/>
        <scheme val="minor"/>
      </rPr>
      <t xml:space="preserve"> </t>
    </r>
  </si>
  <si>
    <t>Tail Gas</t>
  </si>
  <si>
    <t>Uncaptured Biogas</t>
  </si>
  <si>
    <t>Refining-1</t>
  </si>
  <si>
    <t>Refining-2</t>
  </si>
  <si>
    <t>Plant Runtime (hr/yr)</t>
  </si>
  <si>
    <t>Processing Plant/Backup Flare System Capture Efficiency</t>
  </si>
  <si>
    <t>Capture</t>
  </si>
  <si>
    <t>Total Biogas</t>
  </si>
  <si>
    <r>
      <t>Potential to Emit (lb/hr)</t>
    </r>
    <r>
      <rPr>
        <b/>
        <vertAlign val="superscript"/>
        <sz val="11"/>
        <rFont val="Calibri"/>
        <family val="2"/>
        <scheme val="minor"/>
      </rPr>
      <t>1</t>
    </r>
  </si>
  <si>
    <r>
      <t>Potential to Emit (lb/day)</t>
    </r>
    <r>
      <rPr>
        <b/>
        <vertAlign val="superscript"/>
        <sz val="11"/>
        <rFont val="Calibri"/>
        <family val="2"/>
        <scheme val="minor"/>
      </rPr>
      <t>1</t>
    </r>
  </si>
  <si>
    <t>Heater - Fuel Products</t>
  </si>
  <si>
    <t>Heater Information:</t>
  </si>
  <si>
    <t>Source ID:</t>
  </si>
  <si>
    <t>H-01</t>
  </si>
  <si>
    <t>Manufacturer:</t>
  </si>
  <si>
    <t>Model No.:</t>
  </si>
  <si>
    <t>Stroke Cycle:</t>
  </si>
  <si>
    <t>Type of Burn:</t>
  </si>
  <si>
    <t>Input Heat Rating (MMBtu/hr)</t>
  </si>
  <si>
    <t>Fuel Information:</t>
  </si>
  <si>
    <t>Fuel Type:</t>
  </si>
  <si>
    <t>Digester Gas</t>
  </si>
  <si>
    <t>scfm</t>
  </si>
  <si>
    <t>Higher Heating Value (HHV) (Btu/scf):</t>
  </si>
  <si>
    <t>Maximum Fuel Consumption at 100% Load (scf/day):</t>
  </si>
  <si>
    <t>Heat Input (MMBtu/hr):</t>
  </si>
  <si>
    <t>Potential Fuel Consumption (MMBtu/yr):</t>
  </si>
  <si>
    <t>Max. Fuel Consumption at 100%(MMscf/hr):</t>
  </si>
  <si>
    <t>Max. Fuel Consumption (MMscf/yr):</t>
  </si>
  <si>
    <t>Max. Annual Hours of Operation (hr/yr):</t>
  </si>
  <si>
    <t>Heater Emissions Data</t>
  </si>
  <si>
    <t>Pollutant</t>
  </si>
  <si>
    <t>AP-42 Emission Factor (lb/mmscf)</t>
  </si>
  <si>
    <t>Emission Factor</t>
  </si>
  <si>
    <t>Maximum Potential Emissions</t>
  </si>
  <si>
    <t>Estimation Basis / Emission Factor Source</t>
  </si>
  <si>
    <t>lbs/hr</t>
  </si>
  <si>
    <t>tpy</t>
  </si>
  <si>
    <r>
      <t>NO</t>
    </r>
    <r>
      <rPr>
        <vertAlign val="subscript"/>
        <sz val="10"/>
        <color indexed="8"/>
        <rFont val="Calibri"/>
        <family val="2"/>
        <scheme val="minor"/>
      </rPr>
      <t>X</t>
    </r>
  </si>
  <si>
    <t>lb/MMBtu</t>
  </si>
  <si>
    <t>AP-42, Table 1.4-1 (Jul-1998)</t>
  </si>
  <si>
    <t>AP-42, Table 1.4-2 (Jul-1998)</t>
  </si>
  <si>
    <r>
      <rPr>
        <sz val="10"/>
        <color indexed="8"/>
        <rFont val="Calibri"/>
        <family val="2"/>
        <scheme val="minor"/>
      </rPr>
      <t>SO</t>
    </r>
    <r>
      <rPr>
        <vertAlign val="subscript"/>
        <sz val="10"/>
        <color indexed="8"/>
        <rFont val="Calibri"/>
        <family val="2"/>
        <scheme val="minor"/>
      </rPr>
      <t>2</t>
    </r>
  </si>
  <si>
    <r>
      <t>PM</t>
    </r>
    <r>
      <rPr>
        <vertAlign val="subscript"/>
        <sz val="10"/>
        <color indexed="8"/>
        <rFont val="Calibri"/>
        <family val="2"/>
        <scheme val="minor"/>
      </rPr>
      <t>10</t>
    </r>
  </si>
  <si>
    <r>
      <t>PM</t>
    </r>
    <r>
      <rPr>
        <vertAlign val="subscript"/>
        <sz val="10"/>
        <color indexed="8"/>
        <rFont val="Calibri"/>
        <family val="2"/>
        <scheme val="minor"/>
      </rPr>
      <t>2.5</t>
    </r>
  </si>
  <si>
    <t>Notes:</t>
  </si>
  <si>
    <r>
      <t>1.  PM</t>
    </r>
    <r>
      <rPr>
        <vertAlign val="subscript"/>
        <sz val="10"/>
        <rFont val="Calibri"/>
        <family val="2"/>
        <scheme val="minor"/>
      </rPr>
      <t>10</t>
    </r>
    <r>
      <rPr>
        <sz val="10"/>
        <rFont val="Calibri"/>
        <family val="2"/>
        <scheme val="minor"/>
      </rPr>
      <t xml:space="preserve"> and PM</t>
    </r>
    <r>
      <rPr>
        <vertAlign val="subscript"/>
        <sz val="10"/>
        <rFont val="Calibri"/>
        <family val="2"/>
        <scheme val="minor"/>
      </rPr>
      <t>2.5</t>
    </r>
    <r>
      <rPr>
        <sz val="10"/>
        <rFont val="Calibri"/>
        <family val="2"/>
        <scheme val="minor"/>
      </rPr>
      <t xml:space="preserve"> are total values (filterable + condensable).</t>
    </r>
  </si>
  <si>
    <t>Example Calculations:</t>
  </si>
  <si>
    <r>
      <t>Emission Rate (lbs/hr) = EF (lb/MMscf) * (Ratio of Specified HHV to average HHV of 1,020)</t>
    </r>
    <r>
      <rPr>
        <vertAlign val="superscript"/>
        <sz val="10"/>
        <rFont val="Calibri"/>
        <family val="2"/>
        <scheme val="minor"/>
      </rPr>
      <t>1</t>
    </r>
    <r>
      <rPr>
        <sz val="10"/>
        <rFont val="Calibri"/>
        <family val="2"/>
        <scheme val="minor"/>
      </rPr>
      <t xml:space="preserve"> / 1,020 (MMscf/MMBtu) * Heat Input (MMBtu/hr)</t>
    </r>
  </si>
  <si>
    <r>
      <t xml:space="preserve">Emission Rate (tpy) = Emissions (lb/hr) * 8,760 (hrs/yr) </t>
    </r>
    <r>
      <rPr>
        <sz val="10"/>
        <rFont val="Calibri"/>
        <family val="2"/>
      </rPr>
      <t>÷ 2,000 (lbs/ton)</t>
    </r>
  </si>
  <si>
    <t>Hazardous Air Pollutant (HAP) Emissions Calculations</t>
  </si>
  <si>
    <t>AP-42 
Emission Factor (lb/mmscf)</t>
  </si>
  <si>
    <t>AP-42 
Emission Factor</t>
  </si>
  <si>
    <t>AP-42, Table 1.4-3 (Jul 1998)</t>
  </si>
  <si>
    <t>Total HAPs</t>
  </si>
  <si>
    <t xml:space="preserve">1. Footnote from Table 1.4-1 and 1.4-2 specify that: The emission factors in this table may be converted to other natural gas heating values by multiplying the given emission factor by the ratio of the specified heating value to this average heating value. </t>
  </si>
  <si>
    <t>1800 MBtu/hr Reboiler Heater - PTE Below is for each unit - PRE PROJECT EMISSIONS</t>
  </si>
  <si>
    <t>H-01 - H-03</t>
  </si>
  <si>
    <t>H-02</t>
  </si>
  <si>
    <t>H-03</t>
  </si>
  <si>
    <t>Natural Gas</t>
  </si>
  <si>
    <r>
      <t>Total</t>
    </r>
    <r>
      <rPr>
        <b/>
        <vertAlign val="superscript"/>
        <sz val="11"/>
        <color theme="1"/>
        <rFont val="Calibri"/>
        <family val="2"/>
        <scheme val="minor"/>
      </rPr>
      <t>1</t>
    </r>
  </si>
  <si>
    <r>
      <t>FL-2</t>
    </r>
    <r>
      <rPr>
        <vertAlign val="superscript"/>
        <sz val="11"/>
        <color theme="1"/>
        <rFont val="Calibri"/>
        <family val="2"/>
        <scheme val="minor"/>
      </rPr>
      <t>1</t>
    </r>
  </si>
  <si>
    <r>
      <t>FL-1</t>
    </r>
    <r>
      <rPr>
        <vertAlign val="superscript"/>
        <sz val="11"/>
        <color theme="1"/>
        <rFont val="Calibri"/>
        <family val="2"/>
        <scheme val="minor"/>
      </rPr>
      <t>1</t>
    </r>
  </si>
  <si>
    <r>
      <t>Burnham Boilers</t>
    </r>
    <r>
      <rPr>
        <vertAlign val="superscript"/>
        <sz val="11"/>
        <color theme="1"/>
        <rFont val="Calibri"/>
        <family val="2"/>
        <scheme val="minor"/>
      </rPr>
      <t>2</t>
    </r>
  </si>
  <si>
    <r>
      <rPr>
        <vertAlign val="superscript"/>
        <sz val="10"/>
        <color theme="1"/>
        <rFont val="Calibri"/>
        <family val="2"/>
        <scheme val="minor"/>
      </rPr>
      <t>2</t>
    </r>
    <r>
      <rPr>
        <sz val="10"/>
        <color theme="1"/>
        <rFont val="Calibri"/>
        <family val="2"/>
        <scheme val="minor"/>
      </rPr>
      <t xml:space="preserve"> Conservatively including heater emissions from natural gas combustion though technically only emission increase from the fuel change (not total emissions) would count toward KAR permitting thresholds.</t>
    </r>
  </si>
  <si>
    <t>Oakland RNG Project</t>
  </si>
  <si>
    <t>VOCs</t>
  </si>
  <si>
    <r>
      <rPr>
        <vertAlign val="superscript"/>
        <sz val="10"/>
        <color theme="1"/>
        <rFont val="Calibri"/>
        <family val="2"/>
        <scheme val="minor"/>
      </rPr>
      <t>1</t>
    </r>
    <r>
      <rPr>
        <sz val="10"/>
        <color theme="1"/>
        <rFont val="Calibri"/>
        <family val="2"/>
        <scheme val="minor"/>
      </rPr>
      <t xml:space="preserve"> Based on maximum hourly and daily emissions. Note that since FL-1 and FL-2 will not operate simultaneously at the overall maximum gas flow rate, the total lb/hr or lb/day reflects </t>
    </r>
    <r>
      <rPr>
        <i/>
        <sz val="10"/>
        <color theme="1"/>
        <rFont val="Calibri"/>
        <family val="2"/>
        <scheme val="minor"/>
      </rPr>
      <t>maximum</t>
    </r>
    <r>
      <rPr>
        <sz val="10"/>
        <color theme="1"/>
        <rFont val="Calibri"/>
        <family val="2"/>
        <scheme val="minor"/>
      </rPr>
      <t xml:space="preserve"> flare emission rates plus refining and boiler emissions. </t>
    </r>
  </si>
  <si>
    <r>
      <t>H</t>
    </r>
    <r>
      <rPr>
        <b/>
        <vertAlign val="subscript"/>
        <sz val="11"/>
        <rFont val="Calibri"/>
        <family val="2"/>
        <scheme val="minor"/>
      </rPr>
      <t>2</t>
    </r>
    <r>
      <rPr>
        <b/>
        <sz val="11"/>
        <rFont val="Calibri"/>
        <family val="2"/>
        <scheme val="minor"/>
      </rPr>
      <t>S</t>
    </r>
  </si>
  <si>
    <r>
      <t>Emission Rate (lbs/hr) = EF (lb/MMscf) * (Ratio of Specified HHV to average HHV of 1,020)</t>
    </r>
    <r>
      <rPr>
        <vertAlign val="superscript"/>
        <sz val="10"/>
        <rFont val="Calibri"/>
        <family val="2"/>
        <scheme val="minor"/>
      </rPr>
      <t>1</t>
    </r>
    <r>
      <rPr>
        <sz val="10"/>
        <rFont val="Calibri"/>
        <family val="2"/>
        <scheme val="minor"/>
      </rPr>
      <t xml:space="preserve"> / 1,020 (MMBtu/MMscf) * Heat Input (MMBtu/hr)</t>
    </r>
  </si>
  <si>
    <t>O-DG-BLR3</t>
  </si>
  <si>
    <t>O-DG-BLR1</t>
  </si>
  <si>
    <t>O-DG-BLR2</t>
  </si>
  <si>
    <r>
      <t>Natural Gas-Fired Boilers</t>
    </r>
    <r>
      <rPr>
        <vertAlign val="superscript"/>
        <sz val="11"/>
        <color theme="1"/>
        <rFont val="Calibri"/>
        <family val="2"/>
        <scheme val="minor"/>
      </rPr>
      <t>2</t>
    </r>
  </si>
  <si>
    <r>
      <rPr>
        <vertAlign val="superscript"/>
        <sz val="10"/>
        <color theme="1"/>
        <rFont val="Calibri"/>
        <family val="2"/>
        <scheme val="minor"/>
      </rPr>
      <t>3</t>
    </r>
    <r>
      <rPr>
        <sz val="10"/>
        <color theme="1"/>
        <rFont val="Calibri"/>
        <family val="2"/>
        <scheme val="minor"/>
      </rPr>
      <t xml:space="preserve"> Both PM parameters for boilers are for total particulate matter. Therefore, for threshold comparison purporses, each PM column is for all emitted PM - a conservative estimate.</t>
    </r>
  </si>
  <si>
    <r>
      <t>PM</t>
    </r>
    <r>
      <rPr>
        <b/>
        <vertAlign val="subscript"/>
        <sz val="11"/>
        <rFont val="Calibri"/>
        <family val="2"/>
        <scheme val="minor"/>
      </rPr>
      <t>10</t>
    </r>
    <r>
      <rPr>
        <b/>
        <vertAlign val="superscript"/>
        <sz val="11"/>
        <rFont val="Calibri"/>
        <family val="2"/>
        <scheme val="minor"/>
      </rPr>
      <t>3</t>
    </r>
  </si>
  <si>
    <r>
      <t>PM</t>
    </r>
    <r>
      <rPr>
        <b/>
        <vertAlign val="subscript"/>
        <sz val="11"/>
        <rFont val="Calibri"/>
        <family val="2"/>
        <scheme val="minor"/>
      </rPr>
      <t>2.5</t>
    </r>
    <r>
      <rPr>
        <b/>
        <vertAlign val="superscript"/>
        <sz val="11"/>
        <rFont val="Calibri"/>
        <family val="2"/>
        <scheme val="minor"/>
      </rPr>
      <t>3</t>
    </r>
  </si>
  <si>
    <t>Controlled Emissions</t>
  </si>
  <si>
    <t>N/A</t>
  </si>
  <si>
    <t>P-BLR2 and P-BLR3</t>
  </si>
  <si>
    <t>Low-NOx</t>
  </si>
  <si>
    <t>lb/MMscf</t>
  </si>
  <si>
    <t>2000 kWe Combined Heat and Power Engines - PTE Below is for each unit</t>
  </si>
  <si>
    <t>P-CHP1 and P-CHP2</t>
  </si>
  <si>
    <t>Engine - Natural Gas</t>
  </si>
  <si>
    <t>Boiler - Natural Gas</t>
  </si>
  <si>
    <t>Displacement</t>
  </si>
  <si>
    <t>Electrical Output:</t>
  </si>
  <si>
    <t>Expected Uptime</t>
  </si>
  <si>
    <t>Max. Fuel Consumption at 100% (MMscf/hr):</t>
  </si>
  <si>
    <t>Manufacturer data</t>
  </si>
  <si>
    <t>AP-42, Table 3.2-2 (Jul-2000)</t>
  </si>
  <si>
    <t>Emission Factor Source</t>
  </si>
  <si>
    <t>AP-42 
Emission Factor (lb/MMBtu)</t>
  </si>
  <si>
    <t>Acetaldehyde</t>
  </si>
  <si>
    <t>Acrolein</t>
  </si>
  <si>
    <t>Benzo(e)pyrene</t>
  </si>
  <si>
    <t>Biphenyl</t>
  </si>
  <si>
    <t>Carbon Tetrachloride</t>
  </si>
  <si>
    <t>Chlorobenzene</t>
  </si>
  <si>
    <t>Chloroform</t>
  </si>
  <si>
    <t>Ethylbenzene</t>
  </si>
  <si>
    <t>Ethylene Dibromide</t>
  </si>
  <si>
    <t>n-Hexane</t>
  </si>
  <si>
    <t>Methanol</t>
  </si>
  <si>
    <t>Methylene Chloride</t>
  </si>
  <si>
    <t>PAHs</t>
  </si>
  <si>
    <t>Phenol</t>
  </si>
  <si>
    <t>Styrene</t>
  </si>
  <si>
    <t>Tetrachloroethane</t>
  </si>
  <si>
    <t>Vinyl Chloride</t>
  </si>
  <si>
    <t>Xylene</t>
  </si>
  <si>
    <t>Table 8.f. - Hazardous Air Pollutant (HAP) Emissions Calculations</t>
  </si>
  <si>
    <t>Exhaust Gas Flow, 100% load (lb/hr):</t>
  </si>
  <si>
    <t>Exhaust Gas Volume, 100% load (cfm):</t>
  </si>
  <si>
    <r>
      <t>Exhaust Temperature (</t>
    </r>
    <r>
      <rPr>
        <b/>
        <sz val="10"/>
        <rFont val="Calibri"/>
        <family val="2"/>
      </rPr>
      <t>°F)</t>
    </r>
    <r>
      <rPr>
        <b/>
        <sz val="10"/>
        <rFont val="Calibri"/>
        <family val="2"/>
        <scheme val="minor"/>
      </rPr>
      <t>:</t>
    </r>
  </si>
  <si>
    <r>
      <t>PM</t>
    </r>
    <r>
      <rPr>
        <vertAlign val="subscript"/>
        <sz val="10"/>
        <color indexed="8"/>
        <rFont val="Calibri"/>
        <family val="2"/>
        <scheme val="minor"/>
      </rPr>
      <t>10</t>
    </r>
    <r>
      <rPr>
        <vertAlign val="superscript"/>
        <sz val="10"/>
        <color rgb="FF000000"/>
        <rFont val="Calibri"/>
        <family val="2"/>
        <scheme val="minor"/>
      </rPr>
      <t>1</t>
    </r>
  </si>
  <si>
    <r>
      <t>PM</t>
    </r>
    <r>
      <rPr>
        <vertAlign val="subscript"/>
        <sz val="10"/>
        <color indexed="8"/>
        <rFont val="Calibri"/>
        <family val="2"/>
        <scheme val="minor"/>
      </rPr>
      <t>2.5</t>
    </r>
    <r>
      <rPr>
        <vertAlign val="superscript"/>
        <sz val="10"/>
        <color rgb="FF000000"/>
        <rFont val="Calibri"/>
        <family val="2"/>
        <scheme val="minor"/>
      </rPr>
      <t>1</t>
    </r>
  </si>
  <si>
    <t>Emission Rate (lbs/hr) = EF (ppm)/1,000,000 lbs exhaust  * Gas Flow (lbs/hr)</t>
  </si>
  <si>
    <t>AP-42 Emission Factor</t>
  </si>
  <si>
    <t>40 CFR part 51, Appendix S, paragraph II.A.4(iii) or 52.21(b)(1)(iii)</t>
  </si>
  <si>
    <t>Engine - Diesel</t>
  </si>
  <si>
    <t>Higher Heating Value (HHV) (Btu/gal):</t>
  </si>
  <si>
    <t>Maximum Fuel Consumption at 100% Load (gal/hr):</t>
  </si>
  <si>
    <t>Max. Fuel Consumption (gal/yr):</t>
  </si>
  <si>
    <t>No. 2 Diesel (300-4000 ppm sulfur)</t>
  </si>
  <si>
    <t>Power (hp)</t>
  </si>
  <si>
    <t>Emission Rate (lbs/hr) = EF (g/hp-hr) * Power (hp) ÷ Annual operating time (hrs)</t>
  </si>
  <si>
    <t>AP-42, Table 3.3-1 (Oct-1996)</t>
  </si>
  <si>
    <t>lb/hp-hr</t>
  </si>
  <si>
    <t>VOCs (as Aldehydes)</t>
  </si>
  <si>
    <t>Xylenes</t>
  </si>
  <si>
    <t>1,3-Butadiene</t>
  </si>
  <si>
    <t>Benzo(a)anthracene</t>
  </si>
  <si>
    <t>Dibenz(a,h)anthracene)</t>
  </si>
  <si>
    <t>Benzo(g,h,l)perylene</t>
  </si>
  <si>
    <t>Displacement (L):</t>
  </si>
  <si>
    <t>Prime rating (kW):</t>
  </si>
  <si>
    <t>Link to fuel-related specs</t>
  </si>
  <si>
    <r>
      <t>NO</t>
    </r>
    <r>
      <rPr>
        <vertAlign val="subscript"/>
        <sz val="10"/>
        <color indexed="8"/>
        <rFont val="Calibri"/>
        <family val="2"/>
        <scheme val="minor"/>
      </rPr>
      <t>X</t>
    </r>
    <r>
      <rPr>
        <sz val="10"/>
        <color indexed="8"/>
        <rFont val="Calibri"/>
        <family val="2"/>
        <scheme val="minor"/>
      </rPr>
      <t xml:space="preserve"> - post-catalytic treatment</t>
    </r>
  </si>
  <si>
    <t>Height (ft)</t>
  </si>
  <si>
    <t>Elevation (ft)</t>
  </si>
  <si>
    <t>Diameter (in)</t>
  </si>
  <si>
    <t>Velocity (fps)</t>
  </si>
  <si>
    <r>
      <t>Temperature (</t>
    </r>
    <r>
      <rPr>
        <sz val="10"/>
        <rFont val="Calibri"/>
        <family val="2"/>
      </rPr>
      <t>°F)</t>
    </r>
  </si>
  <si>
    <t>Table 2.a - Biogas Information - Annual</t>
  </si>
  <si>
    <t>Table 2.b - Uncaptured Biogas Information</t>
  </si>
  <si>
    <t>Table 2.c - Flare Information - Short Term</t>
  </si>
  <si>
    <t>Table 2.d - Raw Gas Emissions</t>
  </si>
  <si>
    <t>Table 2.a - Engine Information</t>
  </si>
  <si>
    <t>Table 2.b - Fuel Information:</t>
  </si>
  <si>
    <t>Table 2.c - Exhaust Information:</t>
  </si>
  <si>
    <t>Table 2.e - Stack Information</t>
  </si>
  <si>
    <t>Table 2.f - Engine Emissions Data - Unpurified</t>
  </si>
  <si>
    <t>Table 3.a - Heater Information:</t>
  </si>
  <si>
    <t>Table 3.b - Fuel Information:</t>
  </si>
  <si>
    <t>Table 3.c - Stack Information</t>
  </si>
  <si>
    <t>Table 4.e - Hazardous Air Pollutant (HAP) Emissions Calculations</t>
  </si>
  <si>
    <t>Table 3.d - Heater Emissions Data</t>
  </si>
  <si>
    <t>Table 5.a - Engine Information</t>
  </si>
  <si>
    <t>Table 5.b - Fuel Information:</t>
  </si>
  <si>
    <t>Table 5.c - Stack Information</t>
  </si>
  <si>
    <t>Table 5.d - Engine Emissions Data</t>
  </si>
  <si>
    <t>Table 5.e - Hazardous Air Pollutant (HAP) Emissions Calculations</t>
  </si>
  <si>
    <t>Exhaust flow (lbs/hr)</t>
  </si>
  <si>
    <t>Stacks (#)</t>
  </si>
  <si>
    <t>Per each CHP</t>
  </si>
  <si>
    <t>Type</t>
  </si>
  <si>
    <t>Vertical, uncovered</t>
  </si>
  <si>
    <t>Vertical, rain cap</t>
  </si>
  <si>
    <r>
      <t>PM</t>
    </r>
    <r>
      <rPr>
        <vertAlign val="subscript"/>
        <sz val="10"/>
        <color indexed="8"/>
        <rFont val="Calibri"/>
        <family val="2"/>
        <scheme val="minor"/>
      </rPr>
      <t>10</t>
    </r>
    <r>
      <rPr>
        <vertAlign val="superscript"/>
        <sz val="10"/>
        <color rgb="FF000000"/>
        <rFont val="Calibri"/>
        <family val="2"/>
        <scheme val="minor"/>
      </rPr>
      <t>1,2</t>
    </r>
  </si>
  <si>
    <r>
      <t xml:space="preserve">Emission Rate (tpy) = Emissions (lb/hr) * 500 (hrs/yr) </t>
    </r>
    <r>
      <rPr>
        <sz val="10"/>
        <rFont val="Calibri"/>
        <family val="2"/>
      </rPr>
      <t>÷ 2,000 (lbs/ton) [</t>
    </r>
    <r>
      <rPr>
        <i/>
        <sz val="10"/>
        <rFont val="Calibri"/>
        <family val="2"/>
      </rPr>
      <t>EPA Emergency Generator PTE Guidance = 500 hrs/yr</t>
    </r>
    <r>
      <rPr>
        <sz val="10"/>
        <rFont val="Calibri"/>
        <family val="2"/>
      </rPr>
      <t>]</t>
    </r>
  </si>
  <si>
    <t>Emission Rate (lbs/hr) = EF (lb/hp-hr) * Power ((680 kW)*(1.34 hp)) ÷ Annual operating time (hrs)</t>
  </si>
  <si>
    <t>Flow (scfm)</t>
  </si>
  <si>
    <t>2. Post-catalyst numbers not available for VOC, SO2, and PM. VOCs are assumed to be very low due to catalyst activity, while PM may be very similar to direct exhaust</t>
  </si>
  <si>
    <r>
      <t>tpy</t>
    </r>
    <r>
      <rPr>
        <b/>
        <vertAlign val="superscript"/>
        <sz val="10"/>
        <rFont val="Calibri"/>
        <family val="2"/>
        <scheme val="minor"/>
      </rPr>
      <t>1</t>
    </r>
  </si>
  <si>
    <t>1.  EPA guidance on emergency generators allows for a maximum 500 hrs/yr of operation</t>
  </si>
  <si>
    <t xml:space="preserve">1 X 420HP Dutch Style Boiler </t>
  </si>
  <si>
    <t xml:space="preserve">TK Topboiler </t>
  </si>
  <si>
    <t>Type 3.5</t>
  </si>
  <si>
    <t>Manufacturer data (Nox as NO)</t>
  </si>
  <si>
    <t>Manufacturer data (Burner does not produce CO)</t>
  </si>
  <si>
    <t>Manufacturer data not available</t>
  </si>
  <si>
    <t>Type 2.5</t>
  </si>
  <si>
    <t>2000 kW Standby Diesel Generator - PTE calculated below</t>
  </si>
  <si>
    <t>Jenbacher</t>
  </si>
  <si>
    <t>JMS 612-GS-N.L</t>
  </si>
  <si>
    <t>1979 kWe @ 100% load</t>
  </si>
  <si>
    <t>74.90 L</t>
  </si>
  <si>
    <t>CAT</t>
  </si>
  <si>
    <t>C32</t>
  </si>
  <si>
    <t>P-GEN-1 and P-GEN-2</t>
  </si>
  <si>
    <t>*with fan</t>
  </si>
  <si>
    <t>*Based on 71.9 gal/hr @ 7.09 lb/gal of Diesel fuel, with Air/Fuel Ratio 14.6lb:1lb</t>
  </si>
  <si>
    <t>lbs/hour</t>
  </si>
  <si>
    <t>CO - post-catalyst system</t>
  </si>
  <si>
    <t>lb/hour</t>
  </si>
  <si>
    <t>lb/kW-hr</t>
  </si>
  <si>
    <t>2,114' Finished Floor</t>
  </si>
  <si>
    <t>≈2,114' Ground Elevation</t>
  </si>
  <si>
    <t>Standard</t>
  </si>
  <si>
    <r>
      <t>Model Concentration (</t>
    </r>
    <r>
      <rPr>
        <b/>
        <sz val="9"/>
        <color theme="0"/>
        <rFont val="Symbol"/>
        <family val="1"/>
        <charset val="2"/>
      </rPr>
      <t>m</t>
    </r>
    <r>
      <rPr>
        <b/>
        <sz val="9"/>
        <color theme="0"/>
        <rFont val="Calibri"/>
        <family val="2"/>
        <scheme val="minor"/>
      </rPr>
      <t>g/m</t>
    </r>
    <r>
      <rPr>
        <b/>
        <vertAlign val="superscript"/>
        <sz val="9"/>
        <color theme="0"/>
        <rFont val="Calibri"/>
        <family val="2"/>
        <scheme val="minor"/>
      </rPr>
      <t>3</t>
    </r>
    <r>
      <rPr>
        <b/>
        <sz val="9"/>
        <color theme="0"/>
        <rFont val="Calibri"/>
        <family val="2"/>
        <scheme val="minor"/>
      </rPr>
      <t>)</t>
    </r>
  </si>
  <si>
    <r>
      <t>Background Concentration (</t>
    </r>
    <r>
      <rPr>
        <b/>
        <sz val="9"/>
        <color theme="0"/>
        <rFont val="Symbol"/>
        <family val="1"/>
        <charset val="2"/>
      </rPr>
      <t>m</t>
    </r>
    <r>
      <rPr>
        <b/>
        <sz val="9"/>
        <color theme="0"/>
        <rFont val="Calibri"/>
        <family val="2"/>
        <scheme val="minor"/>
      </rPr>
      <t>g/m</t>
    </r>
    <r>
      <rPr>
        <b/>
        <vertAlign val="superscript"/>
        <sz val="9"/>
        <color theme="0"/>
        <rFont val="Calibri"/>
        <family val="2"/>
        <scheme val="minor"/>
      </rPr>
      <t>3</t>
    </r>
    <r>
      <rPr>
        <b/>
        <sz val="9"/>
        <color theme="0"/>
        <rFont val="Calibri"/>
        <family val="2"/>
        <scheme val="minor"/>
      </rPr>
      <t>)</t>
    </r>
  </si>
  <si>
    <r>
      <t>Total Predicted Concentration (</t>
    </r>
    <r>
      <rPr>
        <b/>
        <sz val="9"/>
        <color theme="0"/>
        <rFont val="Symbol"/>
        <family val="1"/>
        <charset val="2"/>
      </rPr>
      <t>m</t>
    </r>
    <r>
      <rPr>
        <b/>
        <sz val="9"/>
        <color theme="0"/>
        <rFont val="Calibri"/>
        <family val="2"/>
        <scheme val="minor"/>
      </rPr>
      <t>g/m</t>
    </r>
    <r>
      <rPr>
        <b/>
        <vertAlign val="superscript"/>
        <sz val="9"/>
        <color theme="0"/>
        <rFont val="Calibri"/>
        <family val="2"/>
        <scheme val="minor"/>
      </rPr>
      <t>3</t>
    </r>
    <r>
      <rPr>
        <b/>
        <sz val="9"/>
        <color theme="0"/>
        <rFont val="Calibri"/>
        <family val="2"/>
        <scheme val="minor"/>
      </rPr>
      <t>)</t>
    </r>
  </si>
  <si>
    <r>
      <t>Value of Standard (</t>
    </r>
    <r>
      <rPr>
        <b/>
        <sz val="9"/>
        <color theme="0"/>
        <rFont val="Symbol"/>
        <family val="1"/>
        <charset val="2"/>
      </rPr>
      <t>m</t>
    </r>
    <r>
      <rPr>
        <b/>
        <sz val="9"/>
        <color theme="0"/>
        <rFont val="Calibri"/>
        <family val="2"/>
        <scheme val="minor"/>
      </rPr>
      <t>g/m</t>
    </r>
    <r>
      <rPr>
        <b/>
        <vertAlign val="superscript"/>
        <sz val="9"/>
        <color theme="0"/>
        <rFont val="Calibri"/>
        <family val="2"/>
        <scheme val="minor"/>
      </rPr>
      <t>3</t>
    </r>
    <r>
      <rPr>
        <b/>
        <sz val="9"/>
        <color theme="0"/>
        <rFont val="Calibri"/>
        <family val="2"/>
        <scheme val="minor"/>
      </rPr>
      <t>)</t>
    </r>
  </si>
  <si>
    <t>Percent of Standard [%]</t>
  </si>
  <si>
    <t>Radius of Impact [m]</t>
  </si>
  <si>
    <t>AERSCREEN Results using Emission Rate = 1 grams/second</t>
  </si>
  <si>
    <t>Engine #1</t>
  </si>
  <si>
    <t>Engine #2</t>
  </si>
  <si>
    <t>Boiler 420 HP</t>
  </si>
  <si>
    <t>Boiler 300 HP</t>
  </si>
  <si>
    <t>[Engine/Boiler420/Boiler300]</t>
  </si>
  <si>
    <t>Engine</t>
  </si>
  <si>
    <t>Boiler 420</t>
  </si>
  <si>
    <t>Boiler 300</t>
  </si>
  <si>
    <t>1-hour CO</t>
  </si>
  <si>
    <t>SIL</t>
  </si>
  <si>
    <t>NA</t>
  </si>
  <si>
    <t>72/75/68</t>
  </si>
  <si>
    <t>1-hour</t>
  </si>
  <si>
    <t>8-hour</t>
  </si>
  <si>
    <t>24-hour</t>
  </si>
  <si>
    <t>Annual</t>
  </si>
  <si>
    <t>NAAQS</t>
  </si>
  <si>
    <t>8-hour CO</t>
  </si>
  <si>
    <r>
      <t>1-hour NO</t>
    </r>
    <r>
      <rPr>
        <vertAlign val="subscript"/>
        <sz val="9"/>
        <color rgb="FF000000"/>
        <rFont val="Calibri"/>
        <family val="2"/>
        <scheme val="minor"/>
      </rPr>
      <t>2</t>
    </r>
  </si>
  <si>
    <t>Emission Rates (g/s)</t>
  </si>
  <si>
    <t>Emission Rates (lb/hr)</t>
  </si>
  <si>
    <t>Engine 1</t>
  </si>
  <si>
    <t>Engine 2</t>
  </si>
  <si>
    <r>
      <t>Annual NO</t>
    </r>
    <r>
      <rPr>
        <vertAlign val="subscript"/>
        <sz val="9"/>
        <color rgb="FF000000"/>
        <rFont val="Calibri"/>
        <family val="2"/>
        <scheme val="minor"/>
      </rPr>
      <t>2</t>
    </r>
  </si>
  <si>
    <t>NO2</t>
  </si>
  <si>
    <t>SO2</t>
  </si>
  <si>
    <r>
      <t>Primary 24-hour PM</t>
    </r>
    <r>
      <rPr>
        <vertAlign val="subscript"/>
        <sz val="9"/>
        <color rgb="FF000000"/>
        <rFont val="Calibri"/>
        <family val="2"/>
        <scheme val="minor"/>
      </rPr>
      <t>2.5</t>
    </r>
  </si>
  <si>
    <t>PM2.5</t>
  </si>
  <si>
    <r>
      <t>Primary Annual PM</t>
    </r>
    <r>
      <rPr>
        <vertAlign val="subscript"/>
        <sz val="9"/>
        <color rgb="FF000000"/>
        <rFont val="Calibri"/>
        <family val="2"/>
        <scheme val="minor"/>
      </rPr>
      <t>2.5</t>
    </r>
  </si>
  <si>
    <t>PM10</t>
  </si>
  <si>
    <r>
      <t>24-hour PM</t>
    </r>
    <r>
      <rPr>
        <vertAlign val="subscript"/>
        <sz val="9"/>
        <color rgb="FF000000"/>
        <rFont val="Calibri"/>
        <family val="2"/>
        <scheme val="minor"/>
      </rPr>
      <t>10</t>
    </r>
  </si>
  <si>
    <r>
      <t>1-hour SO</t>
    </r>
    <r>
      <rPr>
        <vertAlign val="subscript"/>
        <sz val="9"/>
        <color rgb="FF000000"/>
        <rFont val="Calibri"/>
        <family val="2"/>
        <scheme val="minor"/>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</si>
</sst>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_(* \(#,##0.00\);_(* &quot;-&quot;??_);_(@_)"/>
    <numFmt numFmtId="164" formatCode="0.0"/>
    <numFmt numFmtId="165" formatCode="0.000"/>
    <numFmt numFmtId="166" formatCode="#,##0.000"/>
    <numFmt numFmtId="167" formatCode="0.0000"/>
    <numFmt numFmtId="168" formatCode="0.00000"/>
    <numFmt numFmtId="169" formatCode="[$-409]mmmm\ d\,\ yyyy;@"/>
    <numFmt numFmtId="170" formatCode="#,##0.0"/>
    <numFmt numFmtId="171" formatCode="#,##0.0000"/>
  </numFmts>
  <fonts count="49"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
      <vertAlign val="superscript"/>
      <sz val="11"/>
      <color theme="1"/>
      <name val="Calibri"/>
      <family val="2"/>
      <scheme val="minor"/>
    </font>
    <font>
      <sz val="10"/>
      <color theme="1"/>
      <name val="Calibri"/>
      <family val="2"/>
      <scheme val="minor"/>
    </font>
    <font>
      <vertAlign val="superscript"/>
      <sz val="10"/>
      <color theme="1"/>
      <name val="Calibri"/>
      <family val="2"/>
      <scheme val="minor"/>
    </font>
    <font>
      <b/>
      <vertAlign val="superscript"/>
      <sz val="11"/>
      <color theme="1"/>
      <name val="Calibri"/>
      <family val="2"/>
      <scheme val="minor"/>
    </font>
    <font>
      <vertAlign val="subscript"/>
      <sz val="11"/>
      <color theme="1"/>
      <name val="Calibri"/>
      <family val="2"/>
      <scheme val="minor"/>
    </font>
    <font>
      <sz val="11"/>
      <name val="Calibri"/>
      <family val="2"/>
      <scheme val="minor"/>
    </font>
    <font>
      <vertAlign val="subscript"/>
      <sz val="10"/>
      <color theme="1"/>
      <name val="Calibri"/>
      <family val="2"/>
      <scheme val="minor"/>
    </font>
    <font>
      <b/>
      <sz val="11"/>
      <name val="Calibri"/>
      <family val="2"/>
      <scheme val="minor"/>
    </font>
    <font>
      <b/>
      <vertAlign val="subscript"/>
      <sz val="11"/>
      <name val="Calibri"/>
      <family val="2"/>
      <scheme val="minor"/>
    </font>
    <font>
      <sz val="10"/>
      <name val="Times New Roman"/>
      <family val="1"/>
    </font>
    <font>
      <vertAlign val="superscript"/>
      <sz val="10"/>
      <name val="Calibri"/>
      <family val="2"/>
      <scheme val="minor"/>
    </font>
    <font>
      <sz val="10"/>
      <name val="Calibri"/>
      <family val="2"/>
      <scheme val="minor"/>
    </font>
    <font>
      <vertAlign val="subscript"/>
      <sz val="10"/>
      <name val="Calibri"/>
      <family val="2"/>
      <scheme val="minor"/>
    </font>
    <font>
      <vertAlign val="subscript"/>
      <sz val="11"/>
      <name val="Calibri"/>
      <family val="2"/>
      <scheme val="minor"/>
    </font>
    <font>
      <vertAlign val="superscript"/>
      <sz val="11"/>
      <name val="Calibri"/>
      <family val="2"/>
      <scheme val="minor"/>
    </font>
    <font>
      <sz val="10"/>
      <name val="Arial"/>
      <family val="2"/>
    </font>
    <font>
      <b/>
      <sz val="12"/>
      <name val="Calibri"/>
      <family val="2"/>
      <scheme val="minor"/>
    </font>
    <font>
      <b/>
      <sz val="10"/>
      <color rgb="FFFF0000"/>
      <name val="Calibri"/>
      <family val="2"/>
      <scheme val="minor"/>
    </font>
    <font>
      <b/>
      <sz val="10"/>
      <name val="Calibri"/>
      <family val="2"/>
      <scheme val="minor"/>
    </font>
    <font>
      <b/>
      <vertAlign val="superscript"/>
      <sz val="11"/>
      <name val="Calibri"/>
      <family val="2"/>
      <scheme val="minor"/>
    </font>
    <font>
      <b/>
      <sz val="10"/>
      <color theme="0"/>
      <name val="Calibri"/>
      <family val="2"/>
      <scheme val="minor"/>
    </font>
    <font>
      <b/>
      <u/>
      <sz val="10"/>
      <color rgb="FFFF0000"/>
      <name val="Calibri"/>
      <family val="2"/>
      <scheme val="minor"/>
    </font>
    <font>
      <sz val="10"/>
      <color theme="0"/>
      <name val="Calibri"/>
      <family val="2"/>
      <scheme val="minor"/>
    </font>
    <font>
      <b/>
      <i/>
      <sz val="10"/>
      <color rgb="FFFF0000"/>
      <name val="Calibri"/>
      <family val="2"/>
      <scheme val="minor"/>
    </font>
    <font>
      <b/>
      <u/>
      <sz val="10"/>
      <name val="Calibri"/>
      <family val="2"/>
      <scheme val="minor"/>
    </font>
    <font>
      <b/>
      <sz val="10"/>
      <color indexed="8"/>
      <name val="Calibri"/>
      <family val="2"/>
      <scheme val="minor"/>
    </font>
    <font>
      <sz val="10"/>
      <color indexed="8"/>
      <name val="Calibri"/>
      <family val="2"/>
      <scheme val="minor"/>
    </font>
    <font>
      <sz val="10"/>
      <color rgb="FF00B050"/>
      <name val="Calibri"/>
      <family val="2"/>
      <scheme val="minor"/>
    </font>
    <font>
      <u/>
      <sz val="10"/>
      <name val="Calibri"/>
      <family val="2"/>
      <scheme val="minor"/>
    </font>
    <font>
      <sz val="10"/>
      <color rgb="FFFF0000"/>
      <name val="Calibri"/>
      <family val="2"/>
      <scheme val="minor"/>
    </font>
    <font>
      <vertAlign val="subscript"/>
      <sz val="10"/>
      <color indexed="8"/>
      <name val="Calibri"/>
      <family val="2"/>
      <scheme val="minor"/>
    </font>
    <font>
      <sz val="10"/>
      <name val="Calibri"/>
      <family val="2"/>
    </font>
    <font>
      <i/>
      <sz val="10"/>
      <color theme="1"/>
      <name val="Calibri"/>
      <family val="2"/>
      <scheme val="minor"/>
    </font>
    <font>
      <b/>
      <sz val="10"/>
      <name val="Calibri"/>
      <family val="2"/>
    </font>
    <font>
      <vertAlign val="superscript"/>
      <sz val="10"/>
      <color rgb="FF000000"/>
      <name val="Calibri"/>
      <family val="2"/>
      <scheme val="minor"/>
    </font>
    <font>
      <u/>
      <sz val="11"/>
      <color theme="10"/>
      <name val="Calibri"/>
      <family val="2"/>
      <scheme val="minor"/>
    </font>
    <font>
      <i/>
      <sz val="10"/>
      <name val="Calibri"/>
      <family val="2"/>
    </font>
    <font>
      <b/>
      <vertAlign val="superscript"/>
      <sz val="10"/>
      <name val="Calibri"/>
      <family val="2"/>
      <scheme val="minor"/>
    </font>
    <font>
      <b/>
      <sz val="9"/>
      <color theme="0"/>
      <name val="Calibri"/>
      <family val="2"/>
      <scheme val="minor"/>
    </font>
    <font>
      <b/>
      <sz val="9"/>
      <color theme="0"/>
      <name val="Symbol"/>
      <family val="1"/>
      <charset val="2"/>
    </font>
    <font>
      <b/>
      <vertAlign val="superscript"/>
      <sz val="9"/>
      <color theme="0"/>
      <name val="Calibri"/>
      <family val="2"/>
      <scheme val="minor"/>
    </font>
    <font>
      <sz val="9"/>
      <color rgb="FF000000"/>
      <name val="Calibri"/>
      <family val="2"/>
      <scheme val="minor"/>
    </font>
    <font>
      <sz val="9"/>
      <color theme="1"/>
      <name val="Calibri"/>
      <family val="2"/>
      <scheme val="minor"/>
    </font>
    <font>
      <vertAlign val="subscript"/>
      <sz val="9"/>
      <color rgb="FF000000"/>
      <name val="Calibri"/>
      <family val="2"/>
      <scheme val="minor"/>
    </font>
    <font>
      <b/>
      <sz val="9"/>
      <color rgb="FFFF0000"/>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indexed="22"/>
        <bgColor indexed="64"/>
      </patternFill>
    </fill>
    <fill>
      <patternFill patternType="solid">
        <fgColor rgb="FFFFFF00"/>
        <bgColor indexed="64"/>
      </patternFill>
    </fill>
    <fill>
      <patternFill patternType="solid">
        <fgColor theme="9" tint="0.79998168889431442"/>
        <bgColor indexed="64"/>
      </patternFill>
    </fill>
    <fill>
      <patternFill patternType="solid">
        <fgColor theme="0"/>
        <bgColor indexed="64"/>
      </patternFill>
    </fill>
    <fill>
      <patternFill patternType="solid">
        <fgColor theme="8" tint="-0.249977111117893"/>
        <bgColor indexed="64"/>
      </patternFill>
    </fill>
  </fills>
  <borders count="65">
    <border>
      <left/>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thin">
        <color indexed="64"/>
      </right>
      <top/>
      <bottom/>
      <diagonal/>
    </border>
    <border>
      <left/>
      <right/>
      <top style="medium">
        <color indexed="64"/>
      </top>
      <bottom/>
      <diagonal/>
    </border>
    <border>
      <left/>
      <right style="medium">
        <color indexed="64"/>
      </right>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top style="medium">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s>
  <cellStyleXfs count="13">
    <xf numFmtId="0" fontId="0" fillId="0" borderId="0"/>
    <xf numFmtId="0" fontId="1" fillId="0" borderId="0"/>
    <xf numFmtId="0" fontId="13" fillId="0" borderId="0"/>
    <xf numFmtId="0" fontId="19" fillId="0" borderId="0"/>
    <xf numFmtId="0" fontId="13" fillId="0" borderId="0"/>
    <xf numFmtId="0" fontId="19" fillId="0" borderId="0"/>
    <xf numFmtId="0" fontId="13" fillId="0" borderId="0"/>
    <xf numFmtId="0" fontId="19" fillId="0" borderId="0"/>
    <xf numFmtId="9" fontId="13" fillId="0" borderId="0" applyFont="0" applyFill="0" applyBorder="0" applyAlignment="0" applyProtection="0"/>
    <xf numFmtId="0" fontId="1" fillId="0" borderId="0"/>
    <xf numFmtId="43" fontId="19" fillId="0" borderId="0" applyFont="0" applyFill="0" applyBorder="0" applyAlignment="0" applyProtection="0"/>
    <xf numFmtId="9" fontId="1" fillId="0" borderId="0" applyFont="0" applyFill="0" applyBorder="0" applyAlignment="0" applyProtection="0"/>
    <xf numFmtId="0" fontId="39" fillId="0" borderId="0" applyNumberFormat="0" applyFill="0" applyBorder="0" applyAlignment="0" applyProtection="0"/>
  </cellStyleXfs>
  <cellXfs count="480">
    <xf numFmtId="0" fontId="0" fillId="0" borderId="0" xfId="0"/>
    <xf numFmtId="0" fontId="2" fillId="0" borderId="0" xfId="1" applyFont="1" applyAlignment="1">
      <alignment vertical="center"/>
    </xf>
    <xf numFmtId="0" fontId="1" fillId="0" borderId="0" xfId="1" applyAlignment="1">
      <alignment horizontal="center" vertical="center"/>
    </xf>
    <xf numFmtId="0" fontId="1" fillId="0" borderId="0" xfId="1" applyAlignment="1">
      <alignment vertical="center"/>
    </xf>
    <xf numFmtId="0" fontId="2" fillId="2" borderId="1" xfId="1" applyFont="1" applyFill="1" applyBorder="1" applyAlignment="1">
      <alignment vertical="center" wrapText="1"/>
    </xf>
    <xf numFmtId="0" fontId="2" fillId="2" borderId="2" xfId="1" applyFont="1" applyFill="1" applyBorder="1" applyAlignment="1">
      <alignment horizontal="center" vertical="center" wrapText="1"/>
    </xf>
    <xf numFmtId="0" fontId="2" fillId="0" borderId="0" xfId="1" applyFont="1" applyAlignment="1">
      <alignment horizontal="center" vertical="center" wrapText="1"/>
    </xf>
    <xf numFmtId="0" fontId="1" fillId="0" borderId="0" xfId="1" applyAlignment="1">
      <alignment vertical="center" wrapText="1"/>
    </xf>
    <xf numFmtId="0" fontId="0" fillId="0" borderId="3" xfId="0" applyBorder="1"/>
    <xf numFmtId="3" fontId="0" fillId="0" borderId="4" xfId="0" applyNumberFormat="1" applyBorder="1" applyAlignment="1">
      <alignment horizontal="center"/>
    </xf>
    <xf numFmtId="0" fontId="0" fillId="0" borderId="5" xfId="1" applyFont="1" applyBorder="1" applyAlignment="1">
      <alignment vertical="center" wrapText="1"/>
    </xf>
    <xf numFmtId="0" fontId="1" fillId="0" borderId="6" xfId="1" applyBorder="1" applyAlignment="1">
      <alignment horizontal="center" vertical="center" wrapText="1"/>
    </xf>
    <xf numFmtId="0" fontId="0" fillId="0" borderId="7" xfId="1" applyFont="1" applyBorder="1" applyAlignment="1">
      <alignment vertical="center" wrapText="1"/>
    </xf>
    <xf numFmtId="4" fontId="1" fillId="0" borderId="8" xfId="1" applyNumberFormat="1" applyBorder="1" applyAlignment="1">
      <alignment horizontal="center" vertical="center" wrapText="1"/>
    </xf>
    <xf numFmtId="0" fontId="0" fillId="0" borderId="3" xfId="1" applyFont="1" applyBorder="1" applyAlignment="1">
      <alignment vertical="center" wrapText="1"/>
    </xf>
    <xf numFmtId="3" fontId="1" fillId="0" borderId="4" xfId="1" applyNumberFormat="1" applyBorder="1" applyAlignment="1">
      <alignment horizontal="center" vertical="center" wrapText="1"/>
    </xf>
    <xf numFmtId="0" fontId="0" fillId="0" borderId="5" xfId="1" applyFont="1" applyBorder="1" applyAlignment="1">
      <alignment vertical="center"/>
    </xf>
    <xf numFmtId="3" fontId="1" fillId="0" borderId="6" xfId="1" applyNumberFormat="1" applyBorder="1" applyAlignment="1">
      <alignment horizontal="center" vertical="center"/>
    </xf>
    <xf numFmtId="11" fontId="0" fillId="0" borderId="0" xfId="0" applyNumberFormat="1"/>
    <xf numFmtId="4" fontId="1" fillId="0" borderId="6" xfId="1" applyNumberFormat="1" applyBorder="1" applyAlignment="1">
      <alignment horizontal="center" vertical="center"/>
    </xf>
    <xf numFmtId="0" fontId="0" fillId="0" borderId="9" xfId="1" applyFont="1" applyBorder="1" applyAlignment="1">
      <alignment vertical="center" wrapText="1"/>
    </xf>
    <xf numFmtId="2" fontId="0" fillId="0" borderId="10" xfId="0" applyNumberFormat="1" applyBorder="1" applyAlignment="1">
      <alignment horizontal="center"/>
    </xf>
    <xf numFmtId="0" fontId="0" fillId="0" borderId="11" xfId="1" applyFont="1" applyBorder="1" applyAlignment="1">
      <alignment vertical="center" wrapText="1"/>
    </xf>
    <xf numFmtId="2" fontId="1" fillId="0" borderId="12" xfId="1" applyNumberFormat="1" applyBorder="1" applyAlignment="1">
      <alignment horizontal="center" vertical="center"/>
    </xf>
    <xf numFmtId="2" fontId="1" fillId="0" borderId="0" xfId="1" applyNumberFormat="1" applyAlignment="1">
      <alignment horizontal="center" vertical="center"/>
    </xf>
    <xf numFmtId="0" fontId="5" fillId="0" borderId="0" xfId="1" applyFont="1" applyAlignment="1">
      <alignment horizontal="left" vertical="top" wrapText="1"/>
    </xf>
    <xf numFmtId="0" fontId="2" fillId="2" borderId="13" xfId="1" applyFont="1" applyFill="1" applyBorder="1" applyAlignment="1">
      <alignment vertical="center" wrapText="1"/>
    </xf>
    <xf numFmtId="0" fontId="2" fillId="2" borderId="14" xfId="1" applyFont="1" applyFill="1" applyBorder="1" applyAlignment="1">
      <alignment horizontal="center" vertical="center" wrapText="1"/>
    </xf>
    <xf numFmtId="0" fontId="2" fillId="2" borderId="15" xfId="1" applyFont="1" applyFill="1" applyBorder="1" applyAlignment="1">
      <alignment horizontal="center" vertical="center" wrapText="1"/>
    </xf>
    <xf numFmtId="0" fontId="1" fillId="0" borderId="5" xfId="1" applyBorder="1" applyAlignment="1">
      <alignment vertical="center"/>
    </xf>
    <xf numFmtId="164" fontId="9" fillId="0" borderId="16" xfId="0" applyNumberFormat="1" applyFont="1" applyBorder="1" applyAlignment="1">
      <alignment horizontal="center"/>
    </xf>
    <xf numFmtId="165" fontId="1" fillId="0" borderId="16" xfId="1" applyNumberFormat="1" applyBorder="1" applyAlignment="1">
      <alignment horizontal="center" vertical="center"/>
    </xf>
    <xf numFmtId="0" fontId="5" fillId="0" borderId="9" xfId="1" applyFont="1" applyBorder="1" applyAlignment="1">
      <alignment vertical="center"/>
    </xf>
    <xf numFmtId="3" fontId="9" fillId="0" borderId="17" xfId="0" applyNumberFormat="1" applyFont="1" applyBorder="1" applyAlignment="1">
      <alignment horizontal="center"/>
    </xf>
    <xf numFmtId="165" fontId="1" fillId="0" borderId="17" xfId="1" applyNumberFormat="1" applyBorder="1" applyAlignment="1">
      <alignment horizontal="center" vertical="center"/>
    </xf>
    <xf numFmtId="0" fontId="2" fillId="2" borderId="1" xfId="1" applyFont="1" applyFill="1" applyBorder="1" applyAlignment="1">
      <alignment horizontal="center" vertical="center" wrapText="1"/>
    </xf>
    <xf numFmtId="0" fontId="2" fillId="2" borderId="18" xfId="1" applyFont="1" applyFill="1" applyBorder="1" applyAlignment="1">
      <alignment horizontal="center" vertical="center" wrapText="1"/>
    </xf>
    <xf numFmtId="0" fontId="1" fillId="0" borderId="3" xfId="1" applyBorder="1" applyAlignment="1">
      <alignment horizontal="left" vertical="center"/>
    </xf>
    <xf numFmtId="11" fontId="1" fillId="0" borderId="19" xfId="1" applyNumberFormat="1" applyBorder="1" applyAlignment="1">
      <alignment horizontal="center" vertical="center"/>
    </xf>
    <xf numFmtId="11" fontId="1" fillId="0" borderId="4" xfId="1" applyNumberFormat="1" applyBorder="1" applyAlignment="1">
      <alignment horizontal="center" vertical="center"/>
    </xf>
    <xf numFmtId="0" fontId="1" fillId="0" borderId="5" xfId="1" applyBorder="1" applyAlignment="1">
      <alignment horizontal="left" vertical="center"/>
    </xf>
    <xf numFmtId="11" fontId="1" fillId="0" borderId="16" xfId="1" applyNumberFormat="1" applyBorder="1" applyAlignment="1">
      <alignment horizontal="center" vertical="center"/>
    </xf>
    <xf numFmtId="11" fontId="1" fillId="0" borderId="6" xfId="1" applyNumberFormat="1" applyBorder="1" applyAlignment="1">
      <alignment horizontal="center" vertical="center"/>
    </xf>
    <xf numFmtId="0" fontId="1" fillId="0" borderId="9" xfId="1" applyBorder="1" applyAlignment="1">
      <alignment horizontal="left" vertical="center"/>
    </xf>
    <xf numFmtId="11" fontId="1" fillId="0" borderId="17" xfId="1" applyNumberFormat="1" applyBorder="1" applyAlignment="1">
      <alignment horizontal="center" vertical="center"/>
    </xf>
    <xf numFmtId="11" fontId="1" fillId="0" borderId="10" xfId="1" applyNumberFormat="1" applyBorder="1" applyAlignment="1">
      <alignment horizontal="center" vertical="center"/>
    </xf>
    <xf numFmtId="11" fontId="2" fillId="0" borderId="12" xfId="1" applyNumberFormat="1" applyFont="1" applyBorder="1" applyAlignment="1">
      <alignment horizontal="center" vertical="center"/>
    </xf>
    <xf numFmtId="4" fontId="0" fillId="0" borderId="4" xfId="1" applyNumberFormat="1" applyFont="1" applyBorder="1" applyAlignment="1">
      <alignment horizontal="center" vertical="center" wrapText="1"/>
    </xf>
    <xf numFmtId="0" fontId="2" fillId="0" borderId="0" xfId="0" applyFont="1"/>
    <xf numFmtId="0" fontId="11" fillId="3" borderId="13" xfId="0" applyFont="1" applyFill="1" applyBorder="1" applyAlignment="1">
      <alignment horizontal="center" vertical="center" wrapText="1"/>
    </xf>
    <xf numFmtId="0" fontId="11" fillId="3" borderId="14" xfId="0" applyFont="1" applyFill="1" applyBorder="1" applyAlignment="1">
      <alignment horizontal="center" vertical="center" wrapText="1"/>
    </xf>
    <xf numFmtId="166" fontId="0" fillId="0" borderId="16" xfId="0" applyNumberFormat="1" applyBorder="1" applyAlignment="1">
      <alignment horizontal="center"/>
    </xf>
    <xf numFmtId="166" fontId="0" fillId="0" borderId="6" xfId="0" applyNumberFormat="1" applyBorder="1" applyAlignment="1">
      <alignment horizontal="center"/>
    </xf>
    <xf numFmtId="166" fontId="2" fillId="0" borderId="13" xfId="0" applyNumberFormat="1" applyFont="1" applyBorder="1" applyAlignment="1">
      <alignment horizontal="center"/>
    </xf>
    <xf numFmtId="166" fontId="2" fillId="0" borderId="14" xfId="0" applyNumberFormat="1" applyFont="1" applyBorder="1" applyAlignment="1">
      <alignment horizontal="center"/>
    </xf>
    <xf numFmtId="166" fontId="2" fillId="0" borderId="15" xfId="0" applyNumberFormat="1" applyFont="1" applyBorder="1" applyAlignment="1">
      <alignment horizontal="center"/>
    </xf>
    <xf numFmtId="0" fontId="0" fillId="0" borderId="5" xfId="0" applyBorder="1" applyAlignment="1">
      <alignment horizontal="center"/>
    </xf>
    <xf numFmtId="0" fontId="9" fillId="0" borderId="5" xfId="0" applyFont="1" applyBorder="1" applyAlignment="1">
      <alignment horizontal="left"/>
    </xf>
    <xf numFmtId="164" fontId="0" fillId="0" borderId="0" xfId="0" applyNumberFormat="1" applyAlignment="1">
      <alignment horizontal="center"/>
    </xf>
    <xf numFmtId="164" fontId="9" fillId="0" borderId="16" xfId="2" applyNumberFormat="1" applyFont="1" applyBorder="1" applyAlignment="1">
      <alignment horizontal="center"/>
    </xf>
    <xf numFmtId="166" fontId="0" fillId="0" borderId="19" xfId="0" applyNumberFormat="1" applyBorder="1" applyAlignment="1">
      <alignment horizontal="center"/>
    </xf>
    <xf numFmtId="166" fontId="0" fillId="0" borderId="4" xfId="0" applyNumberFormat="1" applyBorder="1" applyAlignment="1">
      <alignment horizontal="center"/>
    </xf>
    <xf numFmtId="166" fontId="1" fillId="0" borderId="10" xfId="1" applyNumberFormat="1" applyBorder="1" applyAlignment="1">
      <alignment horizontal="center" vertical="center"/>
    </xf>
    <xf numFmtId="166" fontId="1" fillId="0" borderId="16" xfId="1" applyNumberFormat="1" applyBorder="1" applyAlignment="1">
      <alignment horizontal="center" vertical="center"/>
    </xf>
    <xf numFmtId="166" fontId="1" fillId="0" borderId="6" xfId="1" applyNumberFormat="1" applyBorder="1" applyAlignment="1">
      <alignment horizontal="center" vertical="center"/>
    </xf>
    <xf numFmtId="166" fontId="1" fillId="0" borderId="17" xfId="1" applyNumberFormat="1" applyBorder="1" applyAlignment="1">
      <alignment horizontal="center" vertical="center"/>
    </xf>
    <xf numFmtId="0" fontId="15" fillId="0" borderId="0" xfId="3" applyFont="1" applyAlignment="1">
      <alignment vertical="center"/>
    </xf>
    <xf numFmtId="9" fontId="1" fillId="0" borderId="10" xfId="1" applyNumberFormat="1" applyBorder="1" applyAlignment="1">
      <alignment horizontal="center" vertical="center"/>
    </xf>
    <xf numFmtId="0" fontId="11" fillId="2" borderId="18" xfId="5" applyFont="1" applyFill="1" applyBorder="1" applyAlignment="1">
      <alignment horizontal="center"/>
    </xf>
    <xf numFmtId="0" fontId="11" fillId="2" borderId="34" xfId="5" applyFont="1" applyFill="1" applyBorder="1" applyAlignment="1">
      <alignment horizontal="center"/>
    </xf>
    <xf numFmtId="0" fontId="11" fillId="2" borderId="41" xfId="5" applyFont="1" applyFill="1" applyBorder="1" applyAlignment="1">
      <alignment horizontal="centerContinuous"/>
    </xf>
    <xf numFmtId="0" fontId="11" fillId="2" borderId="29" xfId="5" applyFont="1" applyFill="1" applyBorder="1" applyAlignment="1">
      <alignment horizontal="centerContinuous"/>
    </xf>
    <xf numFmtId="0" fontId="11" fillId="2" borderId="42" xfId="5" applyFont="1" applyFill="1" applyBorder="1" applyAlignment="1">
      <alignment horizontal="centerContinuous"/>
    </xf>
    <xf numFmtId="4" fontId="0" fillId="0" borderId="6" xfId="1" applyNumberFormat="1" applyFont="1" applyBorder="1" applyAlignment="1">
      <alignment horizontal="center" vertical="center" wrapText="1"/>
    </xf>
    <xf numFmtId="4" fontId="0" fillId="0" borderId="10" xfId="1" applyNumberFormat="1" applyFont="1" applyBorder="1" applyAlignment="1">
      <alignment horizontal="center" vertical="center" wrapText="1"/>
    </xf>
    <xf numFmtId="1" fontId="1" fillId="0" borderId="6" xfId="1" applyNumberFormat="1" applyBorder="1" applyAlignment="1">
      <alignment horizontal="center" vertical="center"/>
    </xf>
    <xf numFmtId="166" fontId="0" fillId="0" borderId="3" xfId="0" applyNumberFormat="1" applyBorder="1" applyAlignment="1">
      <alignment horizontal="center"/>
    </xf>
    <xf numFmtId="0" fontId="24" fillId="0" borderId="0" xfId="3" applyFont="1" applyAlignment="1">
      <alignment vertical="center"/>
    </xf>
    <xf numFmtId="0" fontId="25" fillId="0" borderId="0" xfId="6" applyFont="1" applyAlignment="1">
      <alignment vertical="center"/>
    </xf>
    <xf numFmtId="0" fontId="24" fillId="0" borderId="0" xfId="6" applyFont="1" applyAlignment="1">
      <alignment horizontal="center"/>
    </xf>
    <xf numFmtId="0" fontId="15" fillId="0" borderId="0" xfId="6" applyFont="1" applyAlignment="1">
      <alignment horizontal="center"/>
    </xf>
    <xf numFmtId="0" fontId="15" fillId="0" borderId="0" xfId="6" applyFont="1"/>
    <xf numFmtId="0" fontId="26" fillId="0" borderId="0" xfId="6" applyFont="1" applyAlignment="1">
      <alignment horizontal="right"/>
    </xf>
    <xf numFmtId="165" fontId="26" fillId="0" borderId="0" xfId="6" applyNumberFormat="1" applyFont="1" applyAlignment="1">
      <alignment horizontal="center"/>
    </xf>
    <xf numFmtId="0" fontId="26" fillId="0" borderId="0" xfId="6" applyFont="1"/>
    <xf numFmtId="2" fontId="26" fillId="0" borderId="0" xfId="6" applyNumberFormat="1" applyFont="1" applyAlignment="1">
      <alignment horizontal="center"/>
    </xf>
    <xf numFmtId="0" fontId="27" fillId="0" borderId="0" xfId="6" applyFont="1"/>
    <xf numFmtId="0" fontId="21" fillId="0" borderId="0" xfId="6" applyFont="1"/>
    <xf numFmtId="1" fontId="26" fillId="0" borderId="0" xfId="6" applyNumberFormat="1" applyFont="1" applyAlignment="1">
      <alignment horizontal="center"/>
    </xf>
    <xf numFmtId="0" fontId="20" fillId="0" borderId="0" xfId="6" applyFont="1"/>
    <xf numFmtId="0" fontId="21" fillId="0" borderId="0" xfId="6" applyFont="1" applyAlignment="1">
      <alignment horizontal="center"/>
    </xf>
    <xf numFmtId="164" fontId="26" fillId="0" borderId="0" xfId="6" applyNumberFormat="1" applyFont="1" applyAlignment="1">
      <alignment horizontal="center"/>
    </xf>
    <xf numFmtId="0" fontId="22" fillId="0" borderId="0" xfId="6" applyFont="1"/>
    <xf numFmtId="0" fontId="28" fillId="0" borderId="0" xfId="3" applyFont="1" applyAlignment="1">
      <alignment vertical="center"/>
    </xf>
    <xf numFmtId="164" fontId="15" fillId="0" borderId="0" xfId="3" applyNumberFormat="1" applyFont="1" applyAlignment="1">
      <alignment vertical="center"/>
    </xf>
    <xf numFmtId="0" fontId="22" fillId="0" borderId="1" xfId="3" applyFont="1" applyBorder="1" applyAlignment="1">
      <alignment vertical="center"/>
    </xf>
    <xf numFmtId="0" fontId="22" fillId="0" borderId="44" xfId="7" applyFont="1" applyBorder="1" applyAlignment="1">
      <alignment vertical="center"/>
    </xf>
    <xf numFmtId="0" fontId="22" fillId="0" borderId="5" xfId="7" applyFont="1" applyBorder="1" applyAlignment="1">
      <alignment vertical="center"/>
    </xf>
    <xf numFmtId="0" fontId="31" fillId="0" borderId="0" xfId="3" applyFont="1" applyAlignment="1">
      <alignment vertical="center"/>
    </xf>
    <xf numFmtId="0" fontId="22" fillId="0" borderId="7" xfId="7" applyFont="1" applyBorder="1" applyAlignment="1">
      <alignment vertical="center"/>
    </xf>
    <xf numFmtId="3" fontId="15" fillId="0" borderId="0" xfId="3" applyNumberFormat="1" applyFont="1" applyAlignment="1">
      <alignment vertical="center"/>
    </xf>
    <xf numFmtId="0" fontId="15" fillId="0" borderId="11" xfId="7" applyFont="1" applyBorder="1" applyAlignment="1">
      <alignment vertical="center"/>
    </xf>
    <xf numFmtId="0" fontId="15" fillId="0" borderId="0" xfId="7" applyFont="1" applyAlignment="1">
      <alignment vertical="center"/>
    </xf>
    <xf numFmtId="0" fontId="30" fillId="0" borderId="0" xfId="7" applyFont="1" applyAlignment="1">
      <alignment horizontal="center" vertical="center"/>
    </xf>
    <xf numFmtId="0" fontId="28" fillId="0" borderId="0" xfId="7" applyFont="1" applyAlignment="1">
      <alignment vertical="center"/>
    </xf>
    <xf numFmtId="0" fontId="32" fillId="0" borderId="1" xfId="7" applyFont="1" applyBorder="1" applyAlignment="1">
      <alignment vertical="center"/>
    </xf>
    <xf numFmtId="0" fontId="33" fillId="0" borderId="0" xfId="3" applyFont="1" applyAlignment="1">
      <alignment vertical="center"/>
    </xf>
    <xf numFmtId="0" fontId="33" fillId="0" borderId="0" xfId="3" quotePrefix="1" applyFont="1" applyAlignment="1">
      <alignment vertical="center"/>
    </xf>
    <xf numFmtId="0" fontId="22" fillId="0" borderId="5" xfId="7" applyFont="1" applyBorder="1" applyAlignment="1">
      <alignment vertical="center" wrapText="1"/>
    </xf>
    <xf numFmtId="11" fontId="24" fillId="0" borderId="0" xfId="3" applyNumberFormat="1" applyFont="1" applyAlignment="1">
      <alignment vertical="center"/>
    </xf>
    <xf numFmtId="0" fontId="26" fillId="0" borderId="0" xfId="3" applyFont="1" applyAlignment="1">
      <alignment vertical="center"/>
    </xf>
    <xf numFmtId="0" fontId="22" fillId="0" borderId="5" xfId="3" applyFont="1" applyBorder="1" applyAlignment="1">
      <alignment vertical="center"/>
    </xf>
    <xf numFmtId="2" fontId="15" fillId="0" borderId="0" xfId="3" applyNumberFormat="1" applyFont="1" applyAlignment="1">
      <alignment vertical="center"/>
    </xf>
    <xf numFmtId="0" fontId="22" fillId="0" borderId="45" xfId="7" applyFont="1" applyBorder="1" applyAlignment="1">
      <alignment vertical="center" wrapText="1"/>
    </xf>
    <xf numFmtId="0" fontId="22" fillId="0" borderId="7" xfId="3" applyFont="1" applyBorder="1" applyAlignment="1">
      <alignment vertical="center"/>
    </xf>
    <xf numFmtId="0" fontId="15" fillId="0" borderId="11" xfId="3" applyFont="1" applyBorder="1" applyAlignment="1">
      <alignment vertical="center"/>
    </xf>
    <xf numFmtId="0" fontId="24" fillId="0" borderId="0" xfId="7" applyFont="1" applyAlignment="1">
      <alignment horizontal="center" vertical="center" wrapText="1"/>
    </xf>
    <xf numFmtId="0" fontId="24" fillId="0" borderId="0" xfId="3" applyFont="1" applyAlignment="1">
      <alignment horizontal="centerContinuous" wrapText="1"/>
    </xf>
    <xf numFmtId="0" fontId="24" fillId="0" borderId="0" xfId="3" applyFont="1" applyAlignment="1">
      <alignment horizontal="centerContinuous" vertical="center"/>
    </xf>
    <xf numFmtId="0" fontId="22" fillId="0" borderId="0" xfId="3" applyFont="1" applyAlignment="1">
      <alignment vertical="center"/>
    </xf>
    <xf numFmtId="0" fontId="22" fillId="2" borderId="26" xfId="3" applyFont="1" applyFill="1" applyBorder="1" applyAlignment="1">
      <alignment horizontal="center" vertical="center"/>
    </xf>
    <xf numFmtId="0" fontId="24" fillId="0" borderId="0" xfId="3" applyFont="1" applyAlignment="1">
      <alignment horizontal="center" vertical="center"/>
    </xf>
    <xf numFmtId="0" fontId="15" fillId="0" borderId="30" xfId="3" applyFont="1" applyBorder="1" applyAlignment="1">
      <alignment vertical="center"/>
    </xf>
    <xf numFmtId="49" fontId="15" fillId="0" borderId="1" xfId="3" applyNumberFormat="1" applyFont="1" applyBorder="1" applyAlignment="1">
      <alignment horizontal="center" vertical="center"/>
    </xf>
    <xf numFmtId="0" fontId="15" fillId="0" borderId="31" xfId="3" applyFont="1" applyBorder="1" applyAlignment="1">
      <alignment vertical="center"/>
    </xf>
    <xf numFmtId="0" fontId="24" fillId="0" borderId="0" xfId="7" applyFont="1" applyAlignment="1">
      <alignment horizontal="center" vertical="center"/>
    </xf>
    <xf numFmtId="0" fontId="30" fillId="0" borderId="53" xfId="3" applyFont="1" applyBorder="1" applyAlignment="1">
      <alignment vertical="center"/>
    </xf>
    <xf numFmtId="0" fontId="30" fillId="0" borderId="36" xfId="3" applyFont="1" applyBorder="1" applyAlignment="1">
      <alignment horizontal="center" vertical="center"/>
    </xf>
    <xf numFmtId="165" fontId="15" fillId="0" borderId="44" xfId="7" applyNumberFormat="1" applyFont="1" applyBorder="1" applyAlignment="1">
      <alignment horizontal="center" vertical="center"/>
    </xf>
    <xf numFmtId="0" fontId="15" fillId="0" borderId="47" xfId="7" applyFont="1" applyBorder="1" applyAlignment="1">
      <alignment horizontal="center" vertical="center"/>
    </xf>
    <xf numFmtId="2" fontId="15" fillId="0" borderId="47" xfId="7" applyNumberFormat="1" applyFont="1" applyBorder="1" applyAlignment="1">
      <alignment horizontal="center" vertical="center"/>
    </xf>
    <xf numFmtId="164" fontId="24" fillId="0" borderId="0" xfId="8" applyNumberFormat="1" applyFont="1" applyAlignment="1">
      <alignment horizontal="center" vertical="center"/>
    </xf>
    <xf numFmtId="9" fontId="24" fillId="0" borderId="0" xfId="8" applyFont="1" applyBorder="1" applyAlignment="1">
      <alignment horizontal="left" vertical="center"/>
    </xf>
    <xf numFmtId="0" fontId="30" fillId="0" borderId="37" xfId="7" applyFont="1" applyBorder="1" applyAlignment="1">
      <alignment vertical="center"/>
    </xf>
    <xf numFmtId="0" fontId="30" fillId="0" borderId="36" xfId="7" applyFont="1" applyBorder="1" applyAlignment="1">
      <alignment horizontal="center" vertical="center"/>
    </xf>
    <xf numFmtId="0" fontId="30" fillId="0" borderId="37" xfId="3" applyFont="1" applyBorder="1" applyAlignment="1">
      <alignment vertical="center"/>
    </xf>
    <xf numFmtId="0" fontId="34" fillId="0" borderId="37" xfId="3" applyFont="1" applyBorder="1" applyAlignment="1">
      <alignment vertical="center"/>
    </xf>
    <xf numFmtId="164" fontId="24" fillId="0" borderId="0" xfId="7" applyNumberFormat="1" applyFont="1" applyAlignment="1">
      <alignment horizontal="center" vertical="center"/>
    </xf>
    <xf numFmtId="2" fontId="26" fillId="0" borderId="0" xfId="7" applyNumberFormat="1" applyFont="1" applyAlignment="1">
      <alignment horizontal="left" vertical="center"/>
    </xf>
    <xf numFmtId="0" fontId="30" fillId="0" borderId="37" xfId="7" applyFont="1" applyBorder="1" applyAlignment="1">
      <alignment horizontal="center" vertical="center"/>
    </xf>
    <xf numFmtId="165" fontId="15" fillId="0" borderId="5" xfId="7" applyNumberFormat="1" applyFont="1" applyBorder="1" applyAlignment="1">
      <alignment horizontal="center" vertical="center"/>
    </xf>
    <xf numFmtId="0" fontId="30" fillId="0" borderId="54" xfId="7" applyFont="1" applyBorder="1" applyAlignment="1">
      <alignment vertical="center"/>
    </xf>
    <xf numFmtId="0" fontId="30" fillId="0" borderId="54" xfId="7" applyFont="1" applyBorder="1" applyAlignment="1">
      <alignment horizontal="center" vertical="center"/>
    </xf>
    <xf numFmtId="165" fontId="15" fillId="0" borderId="7" xfId="7" applyNumberFormat="1" applyFont="1" applyBorder="1" applyAlignment="1">
      <alignment horizontal="center" vertical="center"/>
    </xf>
    <xf numFmtId="0" fontId="15" fillId="0" borderId="50" xfId="7" applyFont="1" applyBorder="1" applyAlignment="1">
      <alignment horizontal="center" vertical="center"/>
    </xf>
    <xf numFmtId="2" fontId="15" fillId="0" borderId="50" xfId="7" applyNumberFormat="1" applyFont="1" applyBorder="1" applyAlignment="1">
      <alignment horizontal="center" vertical="center"/>
    </xf>
    <xf numFmtId="0" fontId="15" fillId="0" borderId="20" xfId="3" applyFont="1" applyBorder="1" applyAlignment="1">
      <alignment vertical="center"/>
    </xf>
    <xf numFmtId="49" fontId="15" fillId="0" borderId="11" xfId="3" applyNumberFormat="1" applyFont="1" applyBorder="1" applyAlignment="1">
      <alignment horizontal="center" vertical="center"/>
    </xf>
    <xf numFmtId="0" fontId="15" fillId="0" borderId="28" xfId="3" applyFont="1" applyBorder="1" applyAlignment="1">
      <alignment vertical="center"/>
    </xf>
    <xf numFmtId="49" fontId="15" fillId="0" borderId="0" xfId="3" applyNumberFormat="1" applyFont="1" applyAlignment="1">
      <alignment horizontal="center" vertical="center"/>
    </xf>
    <xf numFmtId="49" fontId="33" fillId="0" borderId="0" xfId="3" applyNumberFormat="1" applyFont="1" applyAlignment="1">
      <alignment horizontal="center" vertical="center"/>
    </xf>
    <xf numFmtId="0" fontId="21" fillId="0" borderId="0" xfId="3" applyFont="1" applyAlignment="1">
      <alignment vertical="center"/>
    </xf>
    <xf numFmtId="49" fontId="15" fillId="0" borderId="0" xfId="3" applyNumberFormat="1" applyFont="1" applyAlignment="1">
      <alignment horizontal="right" vertical="center"/>
    </xf>
    <xf numFmtId="0" fontId="15" fillId="0" borderId="0" xfId="3" applyFont="1" applyAlignment="1">
      <alignment horizontal="left" vertical="center"/>
    </xf>
    <xf numFmtId="0" fontId="22" fillId="2" borderId="25" xfId="3" applyFont="1" applyFill="1" applyBorder="1" applyAlignment="1">
      <alignment horizontal="center" vertical="center"/>
    </xf>
    <xf numFmtId="0" fontId="22" fillId="2" borderId="55" xfId="3" applyFont="1" applyFill="1" applyBorder="1" applyAlignment="1">
      <alignment horizontal="center" vertical="center"/>
    </xf>
    <xf numFmtId="0" fontId="15" fillId="0" borderId="2" xfId="3" applyFont="1" applyBorder="1" applyAlignment="1">
      <alignment horizontal="center" vertical="center"/>
    </xf>
    <xf numFmtId="0" fontId="15" fillId="0" borderId="32" xfId="3" applyFont="1" applyBorder="1" applyAlignment="1">
      <alignment vertical="center"/>
    </xf>
    <xf numFmtId="0" fontId="15" fillId="0" borderId="44" xfId="9" applyFont="1" applyBorder="1" applyAlignment="1">
      <alignment horizontal="left"/>
    </xf>
    <xf numFmtId="11" fontId="15" fillId="0" borderId="36" xfId="7" applyNumberFormat="1" applyFont="1" applyBorder="1" applyAlignment="1">
      <alignment horizontal="center" vertical="center"/>
    </xf>
    <xf numFmtId="0" fontId="15" fillId="0" borderId="27" xfId="7" applyFont="1" applyBorder="1" applyAlignment="1">
      <alignment horizontal="center" vertical="center"/>
    </xf>
    <xf numFmtId="11" fontId="15" fillId="0" borderId="53" xfId="7" applyNumberFormat="1" applyFont="1" applyBorder="1" applyAlignment="1">
      <alignment horizontal="center" vertical="center"/>
    </xf>
    <xf numFmtId="0" fontId="15" fillId="0" borderId="36" xfId="7" applyFont="1" applyBorder="1" applyAlignment="1">
      <alignment horizontal="left" vertical="center"/>
    </xf>
    <xf numFmtId="11" fontId="15" fillId="0" borderId="0" xfId="3" applyNumberFormat="1" applyFont="1" applyAlignment="1">
      <alignment vertical="center"/>
    </xf>
    <xf numFmtId="2" fontId="15" fillId="0" borderId="0" xfId="3" applyNumberFormat="1" applyFont="1" applyAlignment="1">
      <alignment horizontal="center" vertical="center"/>
    </xf>
    <xf numFmtId="0" fontId="15" fillId="0" borderId="5" xfId="9" applyFont="1" applyBorder="1" applyAlignment="1">
      <alignment horizontal="left"/>
    </xf>
    <xf numFmtId="0" fontId="15" fillId="0" borderId="6" xfId="7" applyFont="1" applyBorder="1" applyAlignment="1">
      <alignment horizontal="center" vertical="center"/>
    </xf>
    <xf numFmtId="11" fontId="15" fillId="0" borderId="37" xfId="7" applyNumberFormat="1" applyFont="1" applyBorder="1" applyAlignment="1">
      <alignment horizontal="center" vertical="center"/>
    </xf>
    <xf numFmtId="11" fontId="15" fillId="0" borderId="56" xfId="7" applyNumberFormat="1" applyFont="1" applyBorder="1" applyAlignment="1">
      <alignment horizontal="center" vertical="center"/>
    </xf>
    <xf numFmtId="0" fontId="15" fillId="0" borderId="37" xfId="7" applyFont="1" applyBorder="1" applyAlignment="1">
      <alignment horizontal="left" vertical="center"/>
    </xf>
    <xf numFmtId="0" fontId="15" fillId="0" borderId="48" xfId="7" applyFont="1" applyBorder="1" applyAlignment="1">
      <alignment horizontal="center" vertical="center"/>
    </xf>
    <xf numFmtId="0" fontId="15" fillId="0" borderId="7" xfId="9" applyFont="1" applyBorder="1" applyAlignment="1">
      <alignment horizontal="left"/>
    </xf>
    <xf numFmtId="11" fontId="15" fillId="0" borderId="54" xfId="7" applyNumberFormat="1" applyFont="1" applyBorder="1" applyAlignment="1">
      <alignment horizontal="center" vertical="center"/>
    </xf>
    <xf numFmtId="0" fontId="15" fillId="0" borderId="8" xfId="7" applyFont="1" applyBorder="1" applyAlignment="1">
      <alignment horizontal="center" vertical="center"/>
    </xf>
    <xf numFmtId="11" fontId="15" fillId="0" borderId="57" xfId="7" applyNumberFormat="1" applyFont="1" applyBorder="1" applyAlignment="1">
      <alignment horizontal="center" vertical="center"/>
    </xf>
    <xf numFmtId="0" fontId="15" fillId="0" borderId="54" xfId="7" applyFont="1" applyBorder="1" applyAlignment="1">
      <alignment horizontal="left" vertical="center"/>
    </xf>
    <xf numFmtId="0" fontId="15" fillId="0" borderId="20" xfId="3" applyFont="1" applyBorder="1" applyAlignment="1">
      <alignment horizontal="center" vertical="center"/>
    </xf>
    <xf numFmtId="11" fontId="15" fillId="0" borderId="12" xfId="10" applyNumberFormat="1" applyFont="1" applyFill="1" applyBorder="1" applyAlignment="1">
      <alignment horizontal="center" vertical="center"/>
    </xf>
    <xf numFmtId="11" fontId="15" fillId="0" borderId="20" xfId="3" applyNumberFormat="1" applyFont="1" applyBorder="1" applyAlignment="1">
      <alignment vertical="center"/>
    </xf>
    <xf numFmtId="11" fontId="15" fillId="0" borderId="52" xfId="3" applyNumberFormat="1" applyFont="1" applyBorder="1" applyAlignment="1">
      <alignment vertical="center"/>
    </xf>
    <xf numFmtId="0" fontId="15" fillId="0" borderId="21" xfId="3" applyFont="1" applyBorder="1" applyAlignment="1">
      <alignment vertical="center"/>
    </xf>
    <xf numFmtId="0" fontId="15" fillId="0" borderId="35" xfId="3" applyFont="1" applyBorder="1" applyAlignment="1">
      <alignment vertical="center"/>
    </xf>
    <xf numFmtId="0" fontId="15" fillId="0" borderId="0" xfId="3" applyFont="1" applyAlignment="1">
      <alignment horizontal="center" vertical="center"/>
    </xf>
    <xf numFmtId="0" fontId="22" fillId="0" borderId="24" xfId="7" applyFont="1" applyBorder="1" applyAlignment="1">
      <alignment vertical="center"/>
    </xf>
    <xf numFmtId="0" fontId="22" fillId="0" borderId="25" xfId="7" applyFont="1" applyBorder="1" applyAlignment="1">
      <alignment vertical="center"/>
    </xf>
    <xf numFmtId="11" fontId="22" fillId="0" borderId="25" xfId="3" applyNumberFormat="1" applyFont="1" applyBorder="1" applyAlignment="1">
      <alignment horizontal="center" vertical="center"/>
    </xf>
    <xf numFmtId="0" fontId="15" fillId="0" borderId="25" xfId="3" applyFont="1" applyBorder="1" applyAlignment="1">
      <alignment vertical="center"/>
    </xf>
    <xf numFmtId="0" fontId="15" fillId="0" borderId="26" xfId="3" applyFont="1" applyBorder="1" applyAlignment="1">
      <alignment vertical="center"/>
    </xf>
    <xf numFmtId="0" fontId="22" fillId="0" borderId="0" xfId="7" applyFont="1" applyAlignment="1">
      <alignment horizontal="left" vertical="center"/>
    </xf>
    <xf numFmtId="2" fontId="22" fillId="0" borderId="0" xfId="3" applyNumberFormat="1" applyFont="1" applyAlignment="1">
      <alignment horizontal="center" vertical="center"/>
    </xf>
    <xf numFmtId="11" fontId="33" fillId="0" borderId="0" xfId="3" applyNumberFormat="1" applyFont="1" applyAlignment="1">
      <alignment vertical="center"/>
    </xf>
    <xf numFmtId="165" fontId="24" fillId="0" borderId="0" xfId="8" applyNumberFormat="1" applyFont="1" applyBorder="1" applyAlignment="1">
      <alignment horizontal="left" vertical="center"/>
    </xf>
    <xf numFmtId="0" fontId="0" fillId="0" borderId="51" xfId="0" applyBorder="1" applyAlignment="1">
      <alignment horizontal="left"/>
    </xf>
    <xf numFmtId="0" fontId="0" fillId="0" borderId="49" xfId="0" applyBorder="1" applyAlignment="1">
      <alignment horizontal="left"/>
    </xf>
    <xf numFmtId="0" fontId="11" fillId="3" borderId="18" xfId="0" applyFont="1" applyFill="1" applyBorder="1" applyAlignment="1">
      <alignment horizontal="center" vertical="center" wrapText="1"/>
    </xf>
    <xf numFmtId="3" fontId="0" fillId="0" borderId="16" xfId="0" applyNumberFormat="1" applyBorder="1" applyAlignment="1">
      <alignment horizontal="center"/>
    </xf>
    <xf numFmtId="166" fontId="0" fillId="0" borderId="5" xfId="0" applyNumberFormat="1" applyBorder="1" applyAlignment="1">
      <alignment horizontal="center"/>
    </xf>
    <xf numFmtId="3" fontId="0" fillId="0" borderId="5" xfId="0" applyNumberFormat="1" applyBorder="1" applyAlignment="1">
      <alignment horizontal="center"/>
    </xf>
    <xf numFmtId="166" fontId="0" fillId="0" borderId="7" xfId="0" applyNumberFormat="1" applyBorder="1" applyAlignment="1">
      <alignment horizontal="center"/>
    </xf>
    <xf numFmtId="166" fontId="0" fillId="0" borderId="58" xfId="0" applyNumberFormat="1" applyBorder="1" applyAlignment="1">
      <alignment horizontal="center"/>
    </xf>
    <xf numFmtId="166" fontId="0" fillId="0" borderId="8" xfId="0" applyNumberFormat="1" applyBorder="1" applyAlignment="1">
      <alignment horizontal="center"/>
    </xf>
    <xf numFmtId="0" fontId="11" fillId="2" borderId="33" xfId="5" applyFont="1" applyFill="1" applyBorder="1" applyAlignment="1">
      <alignment horizontal="center"/>
    </xf>
    <xf numFmtId="0" fontId="11" fillId="2" borderId="0" xfId="5" applyFont="1" applyFill="1" applyAlignment="1">
      <alignment horizontal="center"/>
    </xf>
    <xf numFmtId="0" fontId="11" fillId="2" borderId="40" xfId="5" applyFont="1" applyFill="1" applyBorder="1" applyAlignment="1">
      <alignment horizontal="center"/>
    </xf>
    <xf numFmtId="0" fontId="11" fillId="2" borderId="23" xfId="5" applyFont="1" applyFill="1" applyBorder="1" applyAlignment="1">
      <alignment horizontal="center"/>
    </xf>
    <xf numFmtId="2" fontId="9" fillId="0" borderId="16" xfId="5" applyNumberFormat="1" applyFont="1" applyBorder="1" applyAlignment="1">
      <alignment horizontal="center"/>
    </xf>
    <xf numFmtId="9" fontId="9" fillId="0" borderId="16" xfId="5" applyNumberFormat="1" applyFont="1" applyBorder="1" applyAlignment="1">
      <alignment horizontal="center"/>
    </xf>
    <xf numFmtId="167" fontId="9" fillId="0" borderId="16" xfId="5" applyNumberFormat="1" applyFont="1" applyBorder="1" applyAlignment="1">
      <alignment horizontal="center"/>
    </xf>
    <xf numFmtId="0" fontId="9" fillId="0" borderId="3" xfId="5" applyFont="1" applyBorder="1" applyAlignment="1">
      <alignment horizontal="left" indent="1"/>
    </xf>
    <xf numFmtId="2" fontId="9" fillId="0" borderId="19" xfId="5" applyNumberFormat="1" applyFont="1" applyBorder="1" applyAlignment="1">
      <alignment horizontal="center"/>
    </xf>
    <xf numFmtId="9" fontId="9" fillId="0" borderId="19" xfId="5" applyNumberFormat="1" applyFont="1" applyBorder="1" applyAlignment="1">
      <alignment horizontal="center"/>
    </xf>
    <xf numFmtId="164" fontId="9" fillId="0" borderId="19" xfId="5" applyNumberFormat="1" applyFont="1" applyBorder="1" applyAlignment="1">
      <alignment horizontal="center"/>
    </xf>
    <xf numFmtId="167" fontId="9" fillId="0" borderId="19" xfId="5" applyNumberFormat="1" applyFont="1" applyBorder="1" applyAlignment="1">
      <alignment horizontal="center"/>
    </xf>
    <xf numFmtId="167" fontId="9" fillId="0" borderId="4" xfId="5" applyNumberFormat="1" applyFont="1" applyBorder="1" applyAlignment="1">
      <alignment horizontal="center"/>
    </xf>
    <xf numFmtId="0" fontId="9" fillId="0" borderId="5" xfId="5" applyFont="1" applyBorder="1" applyAlignment="1">
      <alignment horizontal="left" indent="1"/>
    </xf>
    <xf numFmtId="167" fontId="9" fillId="0" borderId="6" xfId="5" applyNumberFormat="1" applyFont="1" applyBorder="1" applyAlignment="1">
      <alignment horizontal="center"/>
    </xf>
    <xf numFmtId="0" fontId="9" fillId="0" borderId="9" xfId="5" applyFont="1" applyBorder="1" applyAlignment="1">
      <alignment horizontal="left" indent="1"/>
    </xf>
    <xf numFmtId="2" fontId="9" fillId="0" borderId="17" xfId="5" applyNumberFormat="1" applyFont="1" applyBorder="1" applyAlignment="1">
      <alignment horizontal="center"/>
    </xf>
    <xf numFmtId="9" fontId="9" fillId="0" borderId="17" xfId="5" applyNumberFormat="1" applyFont="1" applyBorder="1" applyAlignment="1">
      <alignment horizontal="center"/>
    </xf>
    <xf numFmtId="167" fontId="9" fillId="0" borderId="17" xfId="5" applyNumberFormat="1" applyFont="1" applyBorder="1" applyAlignment="1">
      <alignment horizontal="center"/>
    </xf>
    <xf numFmtId="167" fontId="9" fillId="0" borderId="10" xfId="5" applyNumberFormat="1" applyFont="1" applyBorder="1" applyAlignment="1">
      <alignment horizontal="center"/>
    </xf>
    <xf numFmtId="168" fontId="9" fillId="0" borderId="16" xfId="5" applyNumberFormat="1" applyFont="1" applyBorder="1" applyAlignment="1">
      <alignment horizontal="center"/>
    </xf>
    <xf numFmtId="0" fontId="11" fillId="3" borderId="1" xfId="0" applyFont="1" applyFill="1" applyBorder="1" applyAlignment="1">
      <alignment horizontal="center" vertical="center" wrapText="1"/>
    </xf>
    <xf numFmtId="0" fontId="11" fillId="3" borderId="2" xfId="0" applyFont="1" applyFill="1" applyBorder="1" applyAlignment="1">
      <alignment horizontal="center" vertical="center" wrapText="1"/>
    </xf>
    <xf numFmtId="0" fontId="0" fillId="0" borderId="2" xfId="0" applyBorder="1" applyAlignment="1">
      <alignment horizontal="left" vertical="center"/>
    </xf>
    <xf numFmtId="0" fontId="0" fillId="0" borderId="27" xfId="0" applyBorder="1" applyAlignment="1">
      <alignment horizontal="left" vertical="center"/>
    </xf>
    <xf numFmtId="0" fontId="30" fillId="0" borderId="59" xfId="7" applyFont="1" applyBorder="1" applyAlignment="1">
      <alignment vertical="center"/>
    </xf>
    <xf numFmtId="0" fontId="22" fillId="0" borderId="3" xfId="7" applyFont="1" applyBorder="1" applyAlignment="1">
      <alignment vertical="center"/>
    </xf>
    <xf numFmtId="0" fontId="22" fillId="0" borderId="9" xfId="3" applyFont="1" applyBorder="1" applyAlignment="1">
      <alignment vertical="center"/>
    </xf>
    <xf numFmtId="0" fontId="22" fillId="0" borderId="9" xfId="7" applyFont="1" applyBorder="1" applyAlignment="1">
      <alignment vertical="center"/>
    </xf>
    <xf numFmtId="11" fontId="15" fillId="0" borderId="44" xfId="7" applyNumberFormat="1" applyFont="1" applyBorder="1" applyAlignment="1">
      <alignment horizontal="center" vertical="center"/>
    </xf>
    <xf numFmtId="11" fontId="30" fillId="0" borderId="9" xfId="7" applyNumberFormat="1" applyFont="1" applyBorder="1" applyAlignment="1">
      <alignment horizontal="center" vertical="center"/>
    </xf>
    <xf numFmtId="167" fontId="15" fillId="0" borderId="60" xfId="7" applyNumberFormat="1" applyFont="1" applyBorder="1" applyAlignment="1">
      <alignment horizontal="center" vertical="center"/>
    </xf>
    <xf numFmtId="2" fontId="15" fillId="0" borderId="37" xfId="7" applyNumberFormat="1" applyFont="1" applyBorder="1" applyAlignment="1">
      <alignment horizontal="center" vertical="center"/>
    </xf>
    <xf numFmtId="2" fontId="15" fillId="0" borderId="56" xfId="7" applyNumberFormat="1" applyFont="1" applyBorder="1" applyAlignment="1">
      <alignment horizontal="center" vertical="center"/>
    </xf>
    <xf numFmtId="11" fontId="15" fillId="0" borderId="62" xfId="7" applyNumberFormat="1" applyFont="1" applyBorder="1" applyAlignment="1">
      <alignment horizontal="center" vertical="center"/>
    </xf>
    <xf numFmtId="0" fontId="22" fillId="0" borderId="9" xfId="7" applyFont="1" applyBorder="1" applyAlignment="1">
      <alignment vertical="center" wrapText="1"/>
    </xf>
    <xf numFmtId="0" fontId="15" fillId="0" borderId="0" xfId="6" applyFont="1" applyAlignment="1">
      <alignment horizontal="right"/>
    </xf>
    <xf numFmtId="164" fontId="15" fillId="0" borderId="0" xfId="6" applyNumberFormat="1" applyFont="1" applyAlignment="1">
      <alignment horizontal="center"/>
    </xf>
    <xf numFmtId="0" fontId="22" fillId="0" borderId="0" xfId="6" applyFont="1" applyAlignment="1">
      <alignment horizontal="center"/>
    </xf>
    <xf numFmtId="0" fontId="15" fillId="0" borderId="60" xfId="7" applyFont="1" applyBorder="1" applyAlignment="1">
      <alignment horizontal="center" vertical="center"/>
    </xf>
    <xf numFmtId="0" fontId="39" fillId="0" borderId="0" xfId="12" applyFill="1"/>
    <xf numFmtId="0" fontId="30" fillId="0" borderId="16" xfId="3" applyFont="1" applyBorder="1" applyAlignment="1">
      <alignment horizontal="center" vertical="center"/>
    </xf>
    <xf numFmtId="14" fontId="22" fillId="0" borderId="0" xfId="3" applyNumberFormat="1" applyFont="1" applyAlignment="1">
      <alignment vertical="center"/>
    </xf>
    <xf numFmtId="14" fontId="15" fillId="0" borderId="0" xfId="3" applyNumberFormat="1" applyFont="1" applyAlignment="1">
      <alignment vertical="center"/>
    </xf>
    <xf numFmtId="0" fontId="22" fillId="2" borderId="31" xfId="3" applyFont="1" applyFill="1" applyBorder="1" applyAlignment="1">
      <alignment horizontal="center" vertical="center"/>
    </xf>
    <xf numFmtId="165" fontId="15" fillId="0" borderId="16" xfId="7" applyNumberFormat="1" applyFont="1" applyBorder="1" applyAlignment="1">
      <alignment horizontal="center" vertical="center"/>
    </xf>
    <xf numFmtId="0" fontId="15" fillId="0" borderId="16" xfId="7" applyFont="1" applyBorder="1" applyAlignment="1">
      <alignment horizontal="center" vertical="center"/>
    </xf>
    <xf numFmtId="2" fontId="15" fillId="0" borderId="16" xfId="7" applyNumberFormat="1" applyFont="1" applyBorder="1" applyAlignment="1">
      <alignment horizontal="center" vertical="center"/>
    </xf>
    <xf numFmtId="167" fontId="15" fillId="0" borderId="16" xfId="7" applyNumberFormat="1" applyFont="1" applyBorder="1" applyAlignment="1">
      <alignment horizontal="center" vertical="center"/>
    </xf>
    <xf numFmtId="0" fontId="30" fillId="0" borderId="3" xfId="3" applyFont="1" applyBorder="1" applyAlignment="1">
      <alignment vertical="center"/>
    </xf>
    <xf numFmtId="0" fontId="15" fillId="0" borderId="19" xfId="7" applyFont="1" applyBorder="1" applyAlignment="1">
      <alignment horizontal="center" vertical="center"/>
    </xf>
    <xf numFmtId="2" fontId="15" fillId="0" borderId="19" xfId="7" applyNumberFormat="1" applyFont="1" applyBorder="1" applyAlignment="1">
      <alignment horizontal="center" vertical="center"/>
    </xf>
    <xf numFmtId="0" fontId="30" fillId="0" borderId="5" xfId="3" applyFont="1" applyBorder="1" applyAlignment="1">
      <alignment vertical="center"/>
    </xf>
    <xf numFmtId="0" fontId="30" fillId="0" borderId="5" xfId="7" applyFont="1" applyBorder="1" applyAlignment="1">
      <alignment vertical="center"/>
    </xf>
    <xf numFmtId="0" fontId="34" fillId="0" borderId="5" xfId="3" applyFont="1" applyBorder="1" applyAlignment="1">
      <alignment vertical="center"/>
    </xf>
    <xf numFmtId="0" fontId="30" fillId="0" borderId="9" xfId="7" applyFont="1" applyBorder="1" applyAlignment="1">
      <alignment vertical="center"/>
    </xf>
    <xf numFmtId="165" fontId="30" fillId="0" borderId="17" xfId="7" applyNumberFormat="1" applyFont="1" applyBorder="1" applyAlignment="1">
      <alignment horizontal="center" vertical="center"/>
    </xf>
    <xf numFmtId="0" fontId="15" fillId="0" borderId="17" xfId="7" applyFont="1" applyBorder="1" applyAlignment="1">
      <alignment horizontal="center" vertical="center"/>
    </xf>
    <xf numFmtId="2" fontId="15" fillId="0" borderId="17" xfId="7" applyNumberFormat="1" applyFont="1" applyBorder="1" applyAlignment="1">
      <alignment horizontal="center" vertical="center"/>
    </xf>
    <xf numFmtId="0" fontId="30" fillId="0" borderId="19" xfId="3" applyFont="1" applyBorder="1" applyAlignment="1">
      <alignment horizontal="center" vertical="center"/>
    </xf>
    <xf numFmtId="0" fontId="15" fillId="0" borderId="3" xfId="3" applyFont="1" applyBorder="1" applyAlignment="1">
      <alignment vertical="center"/>
    </xf>
    <xf numFmtId="0" fontId="15" fillId="0" borderId="5" xfId="3" applyFont="1" applyBorder="1" applyAlignment="1">
      <alignment vertical="center"/>
    </xf>
    <xf numFmtId="0" fontId="15" fillId="0" borderId="9" xfId="3" applyFont="1" applyBorder="1" applyAlignment="1">
      <alignment vertical="center"/>
    </xf>
    <xf numFmtId="0" fontId="15" fillId="0" borderId="4" xfId="3" applyFont="1" applyBorder="1" applyAlignment="1">
      <alignment horizontal="center" vertical="center"/>
    </xf>
    <xf numFmtId="0" fontId="15" fillId="0" borderId="6" xfId="3" applyFont="1" applyBorder="1" applyAlignment="1">
      <alignment horizontal="center" vertical="center"/>
    </xf>
    <xf numFmtId="0" fontId="15" fillId="0" borderId="10" xfId="3" applyFont="1" applyBorder="1" applyAlignment="1">
      <alignment horizontal="center" vertical="center"/>
    </xf>
    <xf numFmtId="1" fontId="15" fillId="0" borderId="6" xfId="3" applyNumberFormat="1" applyFont="1" applyBorder="1" applyAlignment="1">
      <alignment horizontal="center" vertical="center"/>
    </xf>
    <xf numFmtId="2" fontId="22" fillId="4" borderId="25" xfId="3" applyNumberFormat="1" applyFont="1" applyFill="1" applyBorder="1" applyAlignment="1">
      <alignment horizontal="center" vertical="center"/>
    </xf>
    <xf numFmtId="0" fontId="15" fillId="0" borderId="5" xfId="3" applyFont="1" applyBorder="1" applyAlignment="1">
      <alignment vertical="center" wrapText="1"/>
    </xf>
    <xf numFmtId="164" fontId="15" fillId="0" borderId="6" xfId="3" applyNumberFormat="1" applyFont="1" applyBorder="1" applyAlignment="1">
      <alignment horizontal="center" vertical="center"/>
    </xf>
    <xf numFmtId="3" fontId="15" fillId="0" borderId="6" xfId="3" applyNumberFormat="1" applyFont="1" applyBorder="1" applyAlignment="1">
      <alignment horizontal="center" vertical="center"/>
    </xf>
    <xf numFmtId="165" fontId="15" fillId="4" borderId="16" xfId="7" applyNumberFormat="1" applyFont="1" applyFill="1" applyBorder="1" applyAlignment="1">
      <alignment horizontal="center" vertical="center"/>
    </xf>
    <xf numFmtId="0" fontId="30" fillId="4" borderId="16" xfId="7" applyFont="1" applyFill="1" applyBorder="1" applyAlignment="1">
      <alignment horizontal="center" vertical="center"/>
    </xf>
    <xf numFmtId="2" fontId="15" fillId="4" borderId="16" xfId="7" applyNumberFormat="1" applyFont="1" applyFill="1" applyBorder="1" applyAlignment="1">
      <alignment horizontal="center" vertical="center"/>
    </xf>
    <xf numFmtId="167" fontId="15" fillId="4" borderId="16" xfId="7" applyNumberFormat="1" applyFont="1" applyFill="1" applyBorder="1" applyAlignment="1">
      <alignment horizontal="center" vertical="center"/>
    </xf>
    <xf numFmtId="3" fontId="15" fillId="0" borderId="0" xfId="3" applyNumberFormat="1" applyFont="1" applyAlignment="1">
      <alignment horizontal="center" vertical="center"/>
    </xf>
    <xf numFmtId="3" fontId="15" fillId="6" borderId="10" xfId="3" applyNumberFormat="1" applyFont="1" applyFill="1" applyBorder="1" applyAlignment="1">
      <alignment horizontal="center" vertical="center"/>
    </xf>
    <xf numFmtId="4" fontId="15" fillId="0" borderId="6" xfId="3" applyNumberFormat="1" applyFont="1" applyBorder="1" applyAlignment="1">
      <alignment horizontal="center" vertical="center"/>
    </xf>
    <xf numFmtId="170" fontId="15" fillId="0" borderId="6" xfId="3" applyNumberFormat="1" applyFont="1" applyBorder="1" applyAlignment="1">
      <alignment horizontal="center" vertical="center"/>
    </xf>
    <xf numFmtId="11" fontId="22" fillId="4" borderId="25" xfId="3" applyNumberFormat="1" applyFont="1" applyFill="1" applyBorder="1" applyAlignment="1">
      <alignment horizontal="center" vertical="center"/>
    </xf>
    <xf numFmtId="0" fontId="15" fillId="4" borderId="16" xfId="7" applyFont="1" applyFill="1" applyBorder="1" applyAlignment="1">
      <alignment horizontal="center" vertical="center"/>
    </xf>
    <xf numFmtId="0" fontId="30" fillId="4" borderId="5" xfId="3" applyFont="1" applyFill="1" applyBorder="1" applyAlignment="1">
      <alignment vertical="center"/>
    </xf>
    <xf numFmtId="0" fontId="34" fillId="4" borderId="5" xfId="3" applyFont="1" applyFill="1" applyBorder="1" applyAlignment="1">
      <alignment vertical="center"/>
    </xf>
    <xf numFmtId="0" fontId="30" fillId="4" borderId="5" xfId="7" applyFont="1" applyFill="1" applyBorder="1" applyAlignment="1">
      <alignment vertical="center"/>
    </xf>
    <xf numFmtId="167" fontId="15" fillId="0" borderId="19" xfId="7" applyNumberFormat="1" applyFont="1" applyBorder="1" applyAlignment="1">
      <alignment horizontal="center" vertical="center"/>
    </xf>
    <xf numFmtId="167" fontId="30" fillId="4" borderId="16" xfId="7" applyNumberFormat="1" applyFont="1" applyFill="1" applyBorder="1" applyAlignment="1">
      <alignment horizontal="center" vertical="center"/>
    </xf>
    <xf numFmtId="167" fontId="22" fillId="4" borderId="25" xfId="3" applyNumberFormat="1" applyFont="1" applyFill="1" applyBorder="1" applyAlignment="1">
      <alignment horizontal="center" vertical="center"/>
    </xf>
    <xf numFmtId="0" fontId="30" fillId="4" borderId="53" xfId="3" applyFont="1" applyFill="1" applyBorder="1" applyAlignment="1">
      <alignment vertical="center"/>
    </xf>
    <xf numFmtId="165" fontId="15" fillId="4" borderId="44" xfId="7" applyNumberFormat="1" applyFont="1" applyFill="1" applyBorder="1" applyAlignment="1">
      <alignment horizontal="center" vertical="center"/>
    </xf>
    <xf numFmtId="0" fontId="15" fillId="4" borderId="47" xfId="7" applyFont="1" applyFill="1" applyBorder="1" applyAlignment="1">
      <alignment horizontal="center" vertical="center"/>
    </xf>
    <xf numFmtId="0" fontId="30" fillId="4" borderId="37" xfId="7" applyFont="1" applyFill="1" applyBorder="1" applyAlignment="1">
      <alignment vertical="center"/>
    </xf>
    <xf numFmtId="11" fontId="15" fillId="4" borderId="44" xfId="7" applyNumberFormat="1" applyFont="1" applyFill="1" applyBorder="1" applyAlignment="1">
      <alignment horizontal="center" vertical="center"/>
    </xf>
    <xf numFmtId="167" fontId="15" fillId="0" borderId="47" xfId="7" applyNumberFormat="1" applyFont="1" applyBorder="1" applyAlignment="1">
      <alignment horizontal="center" vertical="center"/>
    </xf>
    <xf numFmtId="167" fontId="15" fillId="4" borderId="47" xfId="7" applyNumberFormat="1" applyFont="1" applyFill="1" applyBorder="1" applyAlignment="1">
      <alignment horizontal="center" vertical="center"/>
    </xf>
    <xf numFmtId="0" fontId="30" fillId="4" borderId="37" xfId="3" applyFont="1" applyFill="1" applyBorder="1" applyAlignment="1">
      <alignment vertical="center"/>
    </xf>
    <xf numFmtId="0" fontId="34" fillId="4" borderId="37" xfId="3" applyFont="1" applyFill="1" applyBorder="1" applyAlignment="1">
      <alignment vertical="center"/>
    </xf>
    <xf numFmtId="0" fontId="42" fillId="7" borderId="31" xfId="0" applyFont="1" applyFill="1" applyBorder="1" applyAlignment="1">
      <alignment horizontal="center" vertical="center" wrapText="1"/>
    </xf>
    <xf numFmtId="0" fontId="42" fillId="7" borderId="28" xfId="0" applyFont="1" applyFill="1" applyBorder="1" applyAlignment="1">
      <alignment horizontal="center" vertical="center" wrapText="1"/>
    </xf>
    <xf numFmtId="0" fontId="42" fillId="7" borderId="26" xfId="0" applyFont="1" applyFill="1" applyBorder="1" applyAlignment="1">
      <alignment horizontal="center" vertical="center" wrapText="1"/>
    </xf>
    <xf numFmtId="0" fontId="45" fillId="0" borderId="52" xfId="0" applyFont="1" applyBorder="1" applyAlignment="1">
      <alignment vertical="center" wrapText="1"/>
    </xf>
    <xf numFmtId="0" fontId="45" fillId="0" borderId="28" xfId="0" applyFont="1" applyBorder="1" applyAlignment="1">
      <alignment horizontal="center" vertical="center"/>
    </xf>
    <xf numFmtId="2" fontId="46" fillId="0" borderId="28" xfId="0" applyNumberFormat="1" applyFont="1" applyBorder="1" applyAlignment="1">
      <alignment horizontal="center" vertical="center"/>
    </xf>
    <xf numFmtId="0" fontId="46" fillId="0" borderId="28" xfId="0" applyFont="1" applyBorder="1" applyAlignment="1">
      <alignment horizontal="center" vertical="center"/>
    </xf>
    <xf numFmtId="164" fontId="46" fillId="0" borderId="28" xfId="0" applyNumberFormat="1" applyFont="1" applyBorder="1" applyAlignment="1">
      <alignment horizontal="center" vertical="center"/>
    </xf>
    <xf numFmtId="0" fontId="46" fillId="0" borderId="28" xfId="0" applyFont="1" applyBorder="1" applyAlignment="1">
      <alignment horizontal="center" vertical="center" wrapText="1"/>
    </xf>
    <xf numFmtId="0" fontId="0" fillId="0" borderId="16" xfId="0" applyBorder="1" applyAlignment="1">
      <alignment horizontal="center" vertical="center"/>
    </xf>
    <xf numFmtId="2" fontId="46" fillId="0" borderId="28" xfId="0" applyNumberFormat="1" applyFont="1" applyBorder="1" applyAlignment="1">
      <alignment horizontal="center" vertical="center" wrapText="1"/>
    </xf>
    <xf numFmtId="2" fontId="48" fillId="0" borderId="28" xfId="0" applyNumberFormat="1" applyFont="1" applyBorder="1" applyAlignment="1">
      <alignment horizontal="center" vertical="center"/>
    </xf>
    <xf numFmtId="0" fontId="0" fillId="0" borderId="16" xfId="0" applyBorder="1"/>
    <xf numFmtId="2" fontId="45" fillId="0" borderId="28" xfId="0" applyNumberFormat="1" applyFont="1" applyBorder="1" applyAlignment="1">
      <alignment horizontal="center" vertical="center"/>
    </xf>
    <xf numFmtId="2" fontId="45" fillId="0" borderId="28" xfId="0" applyNumberFormat="1" applyFont="1" applyBorder="1" applyAlignment="1">
      <alignment horizontal="center" vertical="center" wrapText="1"/>
    </xf>
    <xf numFmtId="165" fontId="0" fillId="0" borderId="16" xfId="0" applyNumberFormat="1" applyBorder="1" applyAlignment="1">
      <alignment horizontal="center" vertical="center"/>
    </xf>
    <xf numFmtId="168" fontId="0" fillId="0" borderId="16" xfId="0" applyNumberFormat="1" applyBorder="1" applyAlignment="1">
      <alignment horizontal="center" vertical="center"/>
    </xf>
    <xf numFmtId="2" fontId="0" fillId="0" borderId="0" xfId="0" applyNumberFormat="1"/>
    <xf numFmtId="49" fontId="5" fillId="0" borderId="0" xfId="1" applyNumberFormat="1" applyFont="1" applyAlignment="1">
      <alignment horizontal="left" vertical="top" wrapText="1"/>
    </xf>
    <xf numFmtId="0" fontId="2" fillId="0" borderId="20" xfId="1" applyFont="1" applyBorder="1" applyAlignment="1">
      <alignment horizontal="center" vertical="center"/>
    </xf>
    <xf numFmtId="0" fontId="2" fillId="0" borderId="21" xfId="1" applyFont="1" applyBorder="1" applyAlignment="1">
      <alignment horizontal="center" vertical="center"/>
    </xf>
    <xf numFmtId="0" fontId="2" fillId="0" borderId="22" xfId="1" applyFont="1" applyBorder="1" applyAlignment="1">
      <alignment horizontal="center" vertical="center"/>
    </xf>
    <xf numFmtId="0" fontId="6" fillId="0" borderId="0" xfId="1" applyFont="1" applyAlignment="1">
      <alignment horizontal="left" vertical="top" wrapText="1"/>
    </xf>
    <xf numFmtId="0" fontId="5" fillId="0" borderId="0" xfId="1" applyFont="1" applyAlignment="1">
      <alignment horizontal="left" vertical="top" wrapText="1"/>
    </xf>
    <xf numFmtId="0" fontId="14" fillId="0" borderId="0" xfId="0" applyFont="1" applyAlignment="1">
      <alignment wrapText="1"/>
    </xf>
    <xf numFmtId="0" fontId="5" fillId="0" borderId="0" xfId="0" applyFont="1" applyAlignment="1">
      <alignment wrapText="1"/>
    </xf>
    <xf numFmtId="0" fontId="3" fillId="0" borderId="0" xfId="0" applyFont="1" applyAlignment="1">
      <alignment horizontal="center" vertical="center"/>
    </xf>
    <xf numFmtId="0" fontId="42" fillId="7" borderId="32" xfId="0" applyFont="1" applyFill="1" applyBorder="1" applyAlignment="1">
      <alignment horizontal="center" vertical="center" wrapText="1"/>
    </xf>
    <xf numFmtId="0" fontId="42" fillId="7" borderId="52" xfId="0" applyFont="1" applyFill="1" applyBorder="1" applyAlignment="1">
      <alignment horizontal="center" vertical="center" wrapText="1"/>
    </xf>
    <xf numFmtId="0" fontId="0" fillId="0" borderId="16" xfId="0" applyBorder="1" applyAlignment="1">
      <alignment horizontal="center"/>
    </xf>
    <xf numFmtId="0" fontId="0" fillId="0" borderId="51" xfId="0" applyBorder="1" applyAlignment="1">
      <alignment horizontal="center" vertical="center"/>
    </xf>
    <xf numFmtId="0" fontId="0" fillId="0" borderId="39" xfId="0" applyBorder="1" applyAlignment="1">
      <alignment horizontal="center" vertical="center"/>
    </xf>
    <xf numFmtId="0" fontId="0" fillId="0" borderId="64" xfId="0" applyBorder="1" applyAlignment="1">
      <alignment horizontal="center" vertical="center"/>
    </xf>
    <xf numFmtId="0" fontId="0" fillId="0" borderId="51" xfId="0" applyBorder="1" applyAlignment="1">
      <alignment horizontal="center"/>
    </xf>
    <xf numFmtId="0" fontId="0" fillId="0" borderId="39" xfId="0" applyBorder="1" applyAlignment="1">
      <alignment horizontal="center"/>
    </xf>
    <xf numFmtId="0" fontId="0" fillId="0" borderId="64" xfId="0" applyBorder="1" applyAlignment="1">
      <alignment horizontal="center"/>
    </xf>
    <xf numFmtId="0" fontId="42" fillId="7" borderId="32" xfId="0" applyFont="1" applyFill="1" applyBorder="1" applyAlignment="1">
      <alignment horizontal="center" vertical="center"/>
    </xf>
    <xf numFmtId="0" fontId="42" fillId="7" borderId="52" xfId="0" applyFont="1" applyFill="1" applyBorder="1" applyAlignment="1">
      <alignment horizontal="center" vertical="center"/>
    </xf>
    <xf numFmtId="0" fontId="42" fillId="7" borderId="24" xfId="0" applyFont="1" applyFill="1" applyBorder="1" applyAlignment="1">
      <alignment horizontal="center" vertical="center" wrapText="1"/>
    </xf>
    <xf numFmtId="0" fontId="42" fillId="7" borderId="25" xfId="0" applyFont="1" applyFill="1" applyBorder="1" applyAlignment="1">
      <alignment horizontal="center" vertical="center" wrapText="1"/>
    </xf>
    <xf numFmtId="0" fontId="42" fillId="7" borderId="26" xfId="0" applyFont="1" applyFill="1" applyBorder="1" applyAlignment="1">
      <alignment horizontal="center" vertical="center" wrapText="1"/>
    </xf>
    <xf numFmtId="0" fontId="15" fillId="0" borderId="16" xfId="7" applyFont="1" applyBorder="1" applyAlignment="1">
      <alignment horizontal="center" vertical="center"/>
    </xf>
    <xf numFmtId="0" fontId="15" fillId="0" borderId="6" xfId="7" applyFont="1" applyBorder="1" applyAlignment="1">
      <alignment horizontal="center" vertical="center"/>
    </xf>
    <xf numFmtId="0" fontId="15" fillId="4" borderId="16" xfId="7" applyFont="1" applyFill="1" applyBorder="1" applyAlignment="1">
      <alignment horizontal="center" vertical="center"/>
    </xf>
    <xf numFmtId="0" fontId="15" fillId="4" borderId="6" xfId="7" applyFont="1" applyFill="1" applyBorder="1" applyAlignment="1">
      <alignment horizontal="center" vertical="center"/>
    </xf>
    <xf numFmtId="0" fontId="22" fillId="2" borderId="32" xfId="3" applyFont="1" applyFill="1" applyBorder="1" applyAlignment="1">
      <alignment horizontal="center" vertical="center"/>
    </xf>
    <xf numFmtId="0" fontId="22" fillId="2" borderId="52" xfId="3" applyFont="1" applyFill="1" applyBorder="1" applyAlignment="1">
      <alignment horizontal="center" vertical="center"/>
    </xf>
    <xf numFmtId="0" fontId="22" fillId="2" borderId="1" xfId="3" applyFont="1" applyFill="1" applyBorder="1" applyAlignment="1">
      <alignment horizontal="center" vertical="center" wrapText="1"/>
    </xf>
    <xf numFmtId="0" fontId="22" fillId="2" borderId="11" xfId="3" applyFont="1" applyFill="1" applyBorder="1" applyAlignment="1">
      <alignment horizontal="center" vertical="center" wrapText="1"/>
    </xf>
    <xf numFmtId="0" fontId="22" fillId="2" borderId="31" xfId="3" applyFont="1" applyFill="1" applyBorder="1" applyAlignment="1">
      <alignment horizontal="center" vertical="center" wrapText="1"/>
    </xf>
    <xf numFmtId="0" fontId="22" fillId="2" borderId="28" xfId="3" applyFont="1" applyFill="1" applyBorder="1" applyAlignment="1">
      <alignment horizontal="center" vertical="center" wrapText="1"/>
    </xf>
    <xf numFmtId="0" fontId="22" fillId="2" borderId="24" xfId="3" applyFont="1" applyFill="1" applyBorder="1" applyAlignment="1">
      <alignment horizontal="center" vertical="center"/>
    </xf>
    <xf numFmtId="0" fontId="22" fillId="2" borderId="26" xfId="3" applyFont="1" applyFill="1" applyBorder="1" applyAlignment="1">
      <alignment horizontal="center" vertical="center"/>
    </xf>
    <xf numFmtId="0" fontId="22" fillId="2" borderId="30" xfId="3" applyFont="1" applyFill="1" applyBorder="1" applyAlignment="1">
      <alignment horizontal="center" vertical="center" wrapText="1"/>
    </xf>
    <xf numFmtId="0" fontId="22" fillId="2" borderId="20" xfId="3" applyFont="1" applyFill="1" applyBorder="1" applyAlignment="1">
      <alignment horizontal="center" vertical="center" wrapText="1"/>
    </xf>
    <xf numFmtId="0" fontId="15" fillId="0" borderId="16" xfId="3" applyFont="1" applyBorder="1" applyAlignment="1">
      <alignment horizontal="center" vertical="center"/>
    </xf>
    <xf numFmtId="0" fontId="15" fillId="0" borderId="6" xfId="3" applyFont="1" applyBorder="1" applyAlignment="1">
      <alignment horizontal="center" vertical="center"/>
    </xf>
    <xf numFmtId="0" fontId="22" fillId="2" borderId="35" xfId="3" applyFont="1" applyFill="1" applyBorder="1" applyAlignment="1">
      <alignment horizontal="center" vertical="center" wrapText="1"/>
    </xf>
    <xf numFmtId="0" fontId="22" fillId="2" borderId="63" xfId="3" applyFont="1" applyFill="1" applyBorder="1" applyAlignment="1">
      <alignment horizontal="center" vertical="center"/>
    </xf>
    <xf numFmtId="0" fontId="22" fillId="2" borderId="45" xfId="3" applyFont="1" applyFill="1" applyBorder="1" applyAlignment="1">
      <alignment horizontal="center" vertical="center" wrapText="1"/>
    </xf>
    <xf numFmtId="9" fontId="15" fillId="0" borderId="48" xfId="11" applyFont="1" applyFill="1" applyBorder="1" applyAlignment="1">
      <alignment horizontal="center" vertical="center"/>
    </xf>
    <xf numFmtId="0" fontId="22" fillId="2" borderId="62" xfId="3" applyFont="1" applyFill="1" applyBorder="1" applyAlignment="1">
      <alignment horizontal="center" vertical="center" wrapText="1"/>
    </xf>
    <xf numFmtId="0" fontId="29" fillId="0" borderId="41" xfId="3" quotePrefix="1" applyFont="1" applyBorder="1" applyAlignment="1">
      <alignment horizontal="center" vertical="center"/>
    </xf>
    <xf numFmtId="0" fontId="29" fillId="0" borderId="42" xfId="3" quotePrefix="1" applyFont="1" applyBorder="1" applyAlignment="1">
      <alignment horizontal="center" vertical="center"/>
    </xf>
    <xf numFmtId="3" fontId="15" fillId="0" borderId="51" xfId="3" applyNumberFormat="1" applyFont="1" applyBorder="1" applyAlignment="1">
      <alignment horizontal="center" vertical="center"/>
    </xf>
    <xf numFmtId="3" fontId="15" fillId="0" borderId="48" xfId="3" applyNumberFormat="1" applyFont="1" applyBorder="1" applyAlignment="1">
      <alignment horizontal="center" vertical="center"/>
    </xf>
    <xf numFmtId="0" fontId="30" fillId="0" borderId="51" xfId="3" applyFont="1" applyBorder="1" applyAlignment="1">
      <alignment horizontal="center" vertical="center"/>
    </xf>
    <xf numFmtId="0" fontId="30" fillId="0" borderId="48" xfId="3" applyFont="1" applyBorder="1" applyAlignment="1">
      <alignment horizontal="center" vertical="center"/>
    </xf>
    <xf numFmtId="169" fontId="30" fillId="5" borderId="51" xfId="7" applyNumberFormat="1" applyFont="1" applyFill="1" applyBorder="1" applyAlignment="1">
      <alignment horizontal="center" vertical="center"/>
    </xf>
    <xf numFmtId="169" fontId="30" fillId="5" borderId="48" xfId="7" applyNumberFormat="1" applyFont="1" applyFill="1" applyBorder="1" applyAlignment="1">
      <alignment horizontal="center" vertical="center"/>
    </xf>
    <xf numFmtId="1" fontId="30" fillId="5" borderId="51" xfId="7" applyNumberFormat="1" applyFont="1" applyFill="1" applyBorder="1" applyAlignment="1">
      <alignment horizontal="center" vertical="center"/>
    </xf>
    <xf numFmtId="1" fontId="30" fillId="5" borderId="48" xfId="7" applyNumberFormat="1" applyFont="1" applyFill="1" applyBorder="1" applyAlignment="1">
      <alignment horizontal="center" vertical="center"/>
    </xf>
    <xf numFmtId="0" fontId="15" fillId="4" borderId="16" xfId="3" applyFont="1" applyFill="1" applyBorder="1" applyAlignment="1">
      <alignment horizontal="center" vertical="center"/>
    </xf>
    <xf numFmtId="0" fontId="15" fillId="4" borderId="6" xfId="3" applyFont="1" applyFill="1" applyBorder="1" applyAlignment="1">
      <alignment horizontal="center" vertical="center"/>
    </xf>
    <xf numFmtId="3" fontId="15" fillId="0" borderId="48" xfId="7" applyNumberFormat="1" applyFont="1" applyBorder="1" applyAlignment="1">
      <alignment horizontal="center" vertical="center"/>
    </xf>
    <xf numFmtId="3" fontId="15" fillId="0" borderId="21" xfId="3" applyNumberFormat="1" applyFont="1" applyBorder="1" applyAlignment="1">
      <alignment horizontal="center" vertical="center"/>
    </xf>
    <xf numFmtId="3" fontId="15" fillId="0" borderId="28" xfId="3" applyNumberFormat="1" applyFont="1" applyBorder="1" applyAlignment="1">
      <alignment horizontal="center" vertical="center"/>
    </xf>
    <xf numFmtId="3" fontId="15" fillId="5" borderId="41" xfId="7" applyNumberFormat="1" applyFont="1" applyFill="1" applyBorder="1" applyAlignment="1">
      <alignment horizontal="center" vertical="center"/>
    </xf>
    <xf numFmtId="3" fontId="15" fillId="5" borderId="42" xfId="7" applyNumberFormat="1" applyFont="1" applyFill="1" applyBorder="1" applyAlignment="1">
      <alignment horizontal="center" vertical="center"/>
    </xf>
    <xf numFmtId="0" fontId="15" fillId="0" borderId="19" xfId="3" applyFont="1" applyBorder="1" applyAlignment="1">
      <alignment horizontal="center" vertical="center"/>
    </xf>
    <xf numFmtId="0" fontId="15" fillId="0" borderId="4" xfId="3" applyFont="1" applyBorder="1" applyAlignment="1">
      <alignment horizontal="center" vertical="center"/>
    </xf>
    <xf numFmtId="4" fontId="15" fillId="5" borderId="61" xfId="7" applyNumberFormat="1" applyFont="1" applyFill="1" applyBorder="1" applyAlignment="1">
      <alignment horizontal="center" vertical="center"/>
    </xf>
    <xf numFmtId="4" fontId="15" fillId="5" borderId="60" xfId="7" applyNumberFormat="1" applyFont="1" applyFill="1" applyBorder="1" applyAlignment="1">
      <alignment horizontal="center" vertical="center"/>
    </xf>
    <xf numFmtId="3" fontId="15" fillId="0" borderId="51" xfId="7" applyNumberFormat="1" applyFont="1" applyBorder="1" applyAlignment="1">
      <alignment horizontal="center" vertical="center"/>
    </xf>
    <xf numFmtId="3" fontId="15" fillId="0" borderId="41" xfId="7" applyNumberFormat="1" applyFont="1" applyBorder="1" applyAlignment="1">
      <alignment horizontal="center" vertical="center"/>
    </xf>
    <xf numFmtId="3" fontId="15" fillId="0" borderId="42" xfId="7" applyNumberFormat="1" applyFont="1" applyBorder="1" applyAlignment="1">
      <alignment horizontal="center" vertical="center"/>
    </xf>
    <xf numFmtId="4" fontId="15" fillId="0" borderId="51" xfId="7" applyNumberFormat="1" applyFont="1" applyBorder="1" applyAlignment="1">
      <alignment horizontal="center" vertical="center"/>
    </xf>
    <xf numFmtId="4" fontId="15" fillId="0" borderId="48" xfId="7" applyNumberFormat="1" applyFont="1" applyBorder="1" applyAlignment="1">
      <alignment horizontal="center" vertical="center"/>
    </xf>
    <xf numFmtId="170" fontId="15" fillId="0" borderId="46" xfId="7" applyNumberFormat="1" applyFont="1" applyBorder="1" applyAlignment="1">
      <alignment horizontal="center" vertical="center"/>
    </xf>
    <xf numFmtId="170" fontId="15" fillId="0" borderId="47" xfId="7" applyNumberFormat="1" applyFont="1" applyBorder="1" applyAlignment="1">
      <alignment horizontal="center" vertical="center"/>
    </xf>
    <xf numFmtId="3" fontId="15" fillId="5" borderId="51" xfId="7" applyNumberFormat="1" applyFont="1" applyFill="1" applyBorder="1" applyAlignment="1">
      <alignment horizontal="center" vertical="center"/>
    </xf>
    <xf numFmtId="3" fontId="15" fillId="5" borderId="48" xfId="7" applyNumberFormat="1" applyFont="1" applyFill="1" applyBorder="1" applyAlignment="1">
      <alignment horizontal="center" vertical="center"/>
    </xf>
    <xf numFmtId="3" fontId="15" fillId="5" borderId="61" xfId="7" applyNumberFormat="1" applyFont="1" applyFill="1" applyBorder="1" applyAlignment="1">
      <alignment horizontal="center" vertical="center"/>
    </xf>
    <xf numFmtId="3" fontId="15" fillId="5" borderId="60" xfId="7" applyNumberFormat="1" applyFont="1" applyFill="1" applyBorder="1" applyAlignment="1">
      <alignment horizontal="center" vertical="center"/>
    </xf>
    <xf numFmtId="0" fontId="15" fillId="0" borderId="51" xfId="7" applyFont="1" applyBorder="1" applyAlignment="1">
      <alignment horizontal="left" vertical="center"/>
    </xf>
    <xf numFmtId="0" fontId="15" fillId="0" borderId="48" xfId="7" applyFont="1" applyBorder="1" applyAlignment="1">
      <alignment horizontal="left" vertical="center"/>
    </xf>
    <xf numFmtId="0" fontId="15" fillId="4" borderId="51" xfId="3" applyFont="1" applyFill="1" applyBorder="1" applyAlignment="1">
      <alignment horizontal="left" vertical="center"/>
    </xf>
    <xf numFmtId="0" fontId="15" fillId="4" borderId="48" xfId="3" applyFont="1" applyFill="1" applyBorder="1" applyAlignment="1">
      <alignment horizontal="left" vertical="center"/>
    </xf>
    <xf numFmtId="0" fontId="15" fillId="0" borderId="51" xfId="3" applyFont="1" applyBorder="1" applyAlignment="1">
      <alignment horizontal="left" vertical="center"/>
    </xf>
    <xf numFmtId="0" fontId="15" fillId="0" borderId="48" xfId="3" applyFont="1" applyBorder="1" applyAlignment="1">
      <alignment horizontal="left" vertical="center"/>
    </xf>
    <xf numFmtId="0" fontId="15" fillId="4" borderId="51" xfId="7" applyFont="1" applyFill="1" applyBorder="1" applyAlignment="1">
      <alignment horizontal="left" vertical="center"/>
    </xf>
    <xf numFmtId="0" fontId="15" fillId="4" borderId="48" xfId="7" applyFont="1" applyFill="1" applyBorder="1" applyAlignment="1">
      <alignment horizontal="left" vertical="center"/>
    </xf>
    <xf numFmtId="0" fontId="15" fillId="0" borderId="0" xfId="3" applyFont="1" applyAlignment="1">
      <alignment horizontal="left" vertical="center" wrapText="1"/>
    </xf>
    <xf numFmtId="171" fontId="15" fillId="0" borderId="46" xfId="7" applyNumberFormat="1" applyFont="1" applyBorder="1" applyAlignment="1">
      <alignment horizontal="center" vertical="center"/>
    </xf>
    <xf numFmtId="171" fontId="15" fillId="0" borderId="47" xfId="7" applyNumberFormat="1" applyFont="1" applyBorder="1" applyAlignment="1">
      <alignment horizontal="center" vertical="center"/>
    </xf>
    <xf numFmtId="170" fontId="15" fillId="0" borderId="48" xfId="7" applyNumberFormat="1" applyFont="1" applyBorder="1" applyAlignment="1">
      <alignment horizontal="center" vertical="center"/>
    </xf>
    <xf numFmtId="0" fontId="15" fillId="0" borderId="41" xfId="3" applyFont="1" applyBorder="1" applyAlignment="1">
      <alignment horizontal="left" vertical="center"/>
    </xf>
    <xf numFmtId="0" fontId="15" fillId="0" borderId="42" xfId="3" applyFont="1" applyBorder="1" applyAlignment="1">
      <alignment horizontal="left" vertical="center"/>
    </xf>
    <xf numFmtId="3" fontId="15" fillId="0" borderId="38" xfId="7" applyNumberFormat="1" applyFont="1" applyBorder="1" applyAlignment="1">
      <alignment horizontal="center" vertical="center"/>
    </xf>
    <xf numFmtId="3" fontId="15" fillId="0" borderId="39" xfId="7" applyNumberFormat="1" applyFont="1" applyBorder="1" applyAlignment="1">
      <alignment horizontal="center" vertical="center"/>
    </xf>
    <xf numFmtId="0" fontId="29" fillId="0" borderId="38" xfId="3" quotePrefix="1" applyFont="1" applyBorder="1" applyAlignment="1">
      <alignment horizontal="center" vertical="center"/>
    </xf>
    <xf numFmtId="0" fontId="29" fillId="0" borderId="42" xfId="3" applyFont="1" applyBorder="1" applyAlignment="1">
      <alignment horizontal="center" vertical="center"/>
    </xf>
    <xf numFmtId="0" fontId="30" fillId="0" borderId="39" xfId="3" applyFont="1" applyBorder="1" applyAlignment="1">
      <alignment horizontal="center" vertical="center" wrapText="1"/>
    </xf>
    <xf numFmtId="0" fontId="30" fillId="0" borderId="48" xfId="3" applyFont="1" applyBorder="1" applyAlignment="1">
      <alignment horizontal="center" vertical="center" wrapText="1"/>
    </xf>
    <xf numFmtId="169" fontId="30" fillId="0" borderId="16" xfId="7" applyNumberFormat="1" applyFont="1" applyBorder="1" applyAlignment="1">
      <alignment horizontal="center" vertical="center"/>
    </xf>
    <xf numFmtId="169" fontId="30" fillId="0" borderId="6" xfId="7" applyNumberFormat="1" applyFont="1" applyBorder="1" applyAlignment="1">
      <alignment horizontal="center" vertical="center"/>
    </xf>
    <xf numFmtId="170" fontId="15" fillId="5" borderId="51" xfId="7" applyNumberFormat="1" applyFont="1" applyFill="1" applyBorder="1" applyAlignment="1">
      <alignment horizontal="center" vertical="center"/>
    </xf>
    <xf numFmtId="170" fontId="15" fillId="5" borderId="48" xfId="7" applyNumberFormat="1" applyFont="1" applyFill="1" applyBorder="1" applyAlignment="1">
      <alignment horizontal="center" vertical="center"/>
    </xf>
    <xf numFmtId="0" fontId="29" fillId="0" borderId="19" xfId="3" quotePrefix="1" applyFont="1" applyBorder="1" applyAlignment="1">
      <alignment horizontal="center" vertical="center"/>
    </xf>
    <xf numFmtId="0" fontId="29" fillId="0" borderId="4" xfId="3" quotePrefix="1" applyFont="1" applyBorder="1" applyAlignment="1">
      <alignment horizontal="center" vertical="center"/>
    </xf>
    <xf numFmtId="0" fontId="30" fillId="0" borderId="16" xfId="3" applyFont="1" applyBorder="1" applyAlignment="1">
      <alignment horizontal="center" vertical="center"/>
    </xf>
    <xf numFmtId="0" fontId="30" fillId="0" borderId="6" xfId="3" applyFont="1" applyBorder="1" applyAlignment="1">
      <alignment horizontal="center" vertical="center"/>
    </xf>
    <xf numFmtId="1" fontId="30" fillId="5" borderId="16" xfId="7" applyNumberFormat="1" applyFont="1" applyFill="1" applyBorder="1" applyAlignment="1">
      <alignment horizontal="center" vertical="center"/>
    </xf>
    <xf numFmtId="1" fontId="30" fillId="5" borderId="6" xfId="7" applyNumberFormat="1" applyFont="1" applyFill="1" applyBorder="1" applyAlignment="1">
      <alignment horizontal="center" vertical="center"/>
    </xf>
    <xf numFmtId="1" fontId="30" fillId="5" borderId="17" xfId="7" applyNumberFormat="1" applyFont="1" applyFill="1" applyBorder="1" applyAlignment="1">
      <alignment horizontal="center" vertical="center"/>
    </xf>
    <xf numFmtId="1" fontId="30" fillId="5" borderId="10" xfId="7" applyNumberFormat="1" applyFont="1" applyFill="1" applyBorder="1" applyAlignment="1">
      <alignment horizontal="center" vertical="center"/>
    </xf>
    <xf numFmtId="3" fontId="15" fillId="0" borderId="61" xfId="7" applyNumberFormat="1" applyFont="1" applyBorder="1" applyAlignment="1">
      <alignment horizontal="center" vertical="center"/>
    </xf>
    <xf numFmtId="3" fontId="15" fillId="0" borderId="60" xfId="7" applyNumberFormat="1" applyFont="1" applyBorder="1" applyAlignment="1">
      <alignment horizontal="center" vertical="center"/>
    </xf>
    <xf numFmtId="0" fontId="15" fillId="0" borderId="37" xfId="7" applyFont="1" applyBorder="1" applyAlignment="1">
      <alignment horizontal="center" vertical="center"/>
    </xf>
    <xf numFmtId="0" fontId="15" fillId="0" borderId="48" xfId="7" applyFont="1" applyBorder="1" applyAlignment="1">
      <alignment horizontal="center" vertical="center"/>
    </xf>
    <xf numFmtId="0" fontId="15" fillId="0" borderId="59" xfId="7" applyFont="1" applyBorder="1" applyAlignment="1">
      <alignment horizontal="center" vertical="center"/>
    </xf>
    <xf numFmtId="0" fontId="15" fillId="0" borderId="60" xfId="7" applyFont="1" applyBorder="1" applyAlignment="1">
      <alignment horizontal="center" vertical="center"/>
    </xf>
    <xf numFmtId="0" fontId="15" fillId="0" borderId="36" xfId="3" applyFont="1" applyBorder="1" applyAlignment="1">
      <alignment horizontal="center" vertical="center"/>
    </xf>
    <xf numFmtId="0" fontId="15" fillId="0" borderId="47" xfId="3" applyFont="1" applyBorder="1" applyAlignment="1">
      <alignment horizontal="center" vertical="center"/>
    </xf>
    <xf numFmtId="0" fontId="15" fillId="4" borderId="37" xfId="7" applyFont="1" applyFill="1" applyBorder="1" applyAlignment="1">
      <alignment horizontal="center" vertical="center"/>
    </xf>
    <xf numFmtId="0" fontId="15" fillId="4" borderId="48" xfId="7" applyFont="1" applyFill="1" applyBorder="1" applyAlignment="1">
      <alignment horizontal="center" vertical="center"/>
    </xf>
    <xf numFmtId="0" fontId="15" fillId="0" borderId="37" xfId="3" applyFont="1" applyBorder="1" applyAlignment="1">
      <alignment horizontal="center" vertical="center"/>
    </xf>
    <xf numFmtId="0" fontId="15" fillId="0" borderId="48" xfId="3" applyFont="1" applyBorder="1" applyAlignment="1">
      <alignment horizontal="center" vertical="center"/>
    </xf>
    <xf numFmtId="0" fontId="15" fillId="4" borderId="37" xfId="3" applyFont="1" applyFill="1" applyBorder="1" applyAlignment="1">
      <alignment horizontal="center" vertical="center"/>
    </xf>
    <xf numFmtId="0" fontId="15" fillId="4" borderId="48" xfId="3" applyFont="1" applyFill="1" applyBorder="1" applyAlignment="1">
      <alignment horizontal="center" vertical="center"/>
    </xf>
    <xf numFmtId="0" fontId="11" fillId="2" borderId="1" xfId="5" applyFont="1" applyFill="1" applyBorder="1" applyAlignment="1">
      <alignment horizontal="left" vertical="center"/>
    </xf>
    <xf numFmtId="0" fontId="11" fillId="2" borderId="45" xfId="5" applyFont="1" applyFill="1" applyBorder="1" applyAlignment="1">
      <alignment horizontal="left" vertical="center"/>
    </xf>
    <xf numFmtId="0" fontId="11" fillId="3" borderId="1"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2"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24" xfId="0" applyFont="1" applyFill="1" applyBorder="1" applyAlignment="1">
      <alignment horizontal="center" vertical="center" wrapText="1"/>
    </xf>
    <xf numFmtId="0" fontId="11" fillId="3" borderId="25" xfId="0" applyFont="1" applyFill="1" applyBorder="1" applyAlignment="1">
      <alignment horizontal="center" vertical="center" wrapText="1"/>
    </xf>
    <xf numFmtId="0" fontId="11" fillId="3" borderId="26" xfId="0" applyFont="1" applyFill="1" applyBorder="1" applyAlignment="1">
      <alignment horizontal="center" vertical="center" wrapText="1"/>
    </xf>
    <xf numFmtId="0" fontId="0" fillId="0" borderId="8" xfId="0" applyBorder="1" applyAlignment="1">
      <alignment horizontal="left" vertical="center" wrapText="1"/>
    </xf>
    <xf numFmtId="0" fontId="0" fillId="0" borderId="23" xfId="0" applyBorder="1" applyAlignment="1">
      <alignment horizontal="left" vertical="center" wrapText="1"/>
    </xf>
    <xf numFmtId="0" fontId="0" fillId="0" borderId="12" xfId="0" applyBorder="1" applyAlignment="1">
      <alignment horizontal="left" vertical="center" wrapText="1"/>
    </xf>
    <xf numFmtId="0" fontId="2" fillId="0" borderId="24" xfId="0" applyFont="1" applyBorder="1" applyAlignment="1">
      <alignment horizontal="center"/>
    </xf>
    <xf numFmtId="0" fontId="2" fillId="0" borderId="25" xfId="0" applyFont="1" applyBorder="1" applyAlignment="1">
      <alignment horizontal="center"/>
    </xf>
    <xf numFmtId="0" fontId="0" fillId="0" borderId="2" xfId="0" applyBorder="1" applyAlignment="1">
      <alignment horizontal="left" vertical="center"/>
    </xf>
    <xf numFmtId="0" fontId="0" fillId="0" borderId="27" xfId="0" applyBorder="1" applyAlignment="1">
      <alignment horizontal="left" vertical="center"/>
    </xf>
    <xf numFmtId="0" fontId="0" fillId="0" borderId="40" xfId="0" applyBorder="1" applyAlignment="1">
      <alignment horizontal="left" vertical="center" wrapText="1"/>
    </xf>
    <xf numFmtId="0" fontId="0" fillId="0" borderId="43" xfId="0" applyBorder="1" applyAlignment="1">
      <alignment horizontal="left" vertical="center" wrapText="1"/>
    </xf>
    <xf numFmtId="0" fontId="5" fillId="0" borderId="34" xfId="0" applyFont="1" applyBorder="1" applyAlignment="1">
      <alignment horizontal="left" wrapText="1"/>
    </xf>
    <xf numFmtId="0" fontId="5" fillId="0" borderId="0" xfId="0" applyFont="1" applyAlignment="1">
      <alignment horizontal="left" wrapText="1"/>
    </xf>
    <xf numFmtId="0" fontId="15" fillId="0" borderId="36" xfId="7" applyFont="1" applyBorder="1" applyAlignment="1">
      <alignment horizontal="center" vertical="center"/>
    </xf>
    <xf numFmtId="0" fontId="15" fillId="0" borderId="47" xfId="7" applyFont="1" applyBorder="1" applyAlignment="1">
      <alignment horizontal="center" vertical="center"/>
    </xf>
    <xf numFmtId="0" fontId="15" fillId="0" borderId="54" xfId="7" applyFont="1" applyBorder="1" applyAlignment="1">
      <alignment horizontal="center" vertical="center"/>
    </xf>
    <xf numFmtId="0" fontId="15" fillId="0" borderId="50" xfId="7" applyFont="1" applyBorder="1" applyAlignment="1">
      <alignment horizontal="center" vertical="center"/>
    </xf>
    <xf numFmtId="3" fontId="15" fillId="0" borderId="0" xfId="3" applyNumberFormat="1" applyFont="1" applyAlignment="1">
      <alignment horizontal="center" vertical="center"/>
    </xf>
    <xf numFmtId="3" fontId="15" fillId="0" borderId="35" xfId="3" applyNumberFormat="1" applyFont="1" applyBorder="1" applyAlignment="1">
      <alignment horizontal="center" vertical="center"/>
    </xf>
    <xf numFmtId="164" fontId="15" fillId="0" borderId="21" xfId="3" applyNumberFormat="1" applyFont="1" applyBorder="1" applyAlignment="1">
      <alignment horizontal="center" vertical="center"/>
    </xf>
    <xf numFmtId="164" fontId="15" fillId="0" borderId="28" xfId="3" applyNumberFormat="1" applyFont="1" applyBorder="1" applyAlignment="1">
      <alignment horizontal="center" vertical="center"/>
    </xf>
    <xf numFmtId="0" fontId="15" fillId="0" borderId="30" xfId="3" applyFont="1" applyBorder="1" applyAlignment="1">
      <alignment horizontal="center" vertical="center"/>
    </xf>
    <xf numFmtId="0" fontId="15" fillId="0" borderId="31" xfId="3" applyFont="1" applyBorder="1" applyAlignment="1">
      <alignment horizontal="center" vertical="center"/>
    </xf>
    <xf numFmtId="0" fontId="30" fillId="0" borderId="34" xfId="7" applyFont="1" applyBorder="1" applyAlignment="1">
      <alignment horizontal="center" vertical="center"/>
    </xf>
    <xf numFmtId="0" fontId="30" fillId="0" borderId="31" xfId="7" applyFont="1" applyBorder="1" applyAlignment="1">
      <alignment horizontal="center" vertical="center"/>
    </xf>
    <xf numFmtId="3" fontId="15" fillId="0" borderId="46" xfId="7" applyNumberFormat="1" applyFont="1" applyBorder="1" applyAlignment="1">
      <alignment horizontal="center" vertical="center"/>
    </xf>
    <xf numFmtId="3" fontId="15" fillId="0" borderId="47" xfId="7" applyNumberFormat="1" applyFont="1" applyBorder="1" applyAlignment="1">
      <alignment horizontal="center" vertical="center"/>
    </xf>
    <xf numFmtId="0" fontId="30" fillId="0" borderId="21" xfId="7" applyFont="1" applyBorder="1" applyAlignment="1">
      <alignment horizontal="center" vertical="center"/>
    </xf>
    <xf numFmtId="0" fontId="30" fillId="0" borderId="28" xfId="7" applyFont="1" applyBorder="1" applyAlignment="1">
      <alignment horizontal="center" vertical="center"/>
    </xf>
    <xf numFmtId="0" fontId="22" fillId="0" borderId="34" xfId="3" applyFont="1" applyBorder="1" applyAlignment="1">
      <alignment horizontal="center" vertical="center"/>
    </xf>
    <xf numFmtId="0" fontId="22" fillId="0" borderId="31" xfId="3" applyFont="1" applyBorder="1" applyAlignment="1">
      <alignment horizontal="center" vertical="center"/>
    </xf>
    <xf numFmtId="0" fontId="29" fillId="0" borderId="46" xfId="3" quotePrefix="1" applyFont="1" applyBorder="1" applyAlignment="1">
      <alignment horizontal="center" vertical="center"/>
    </xf>
    <xf numFmtId="0" fontId="29" fillId="0" borderId="47" xfId="3" applyFont="1" applyBorder="1" applyAlignment="1">
      <alignment horizontal="center" vertical="center"/>
    </xf>
    <xf numFmtId="0" fontId="30" fillId="0" borderId="39" xfId="3" applyFont="1" applyBorder="1" applyAlignment="1">
      <alignment horizontal="center" vertical="center"/>
    </xf>
    <xf numFmtId="170" fontId="15" fillId="0" borderId="49" xfId="7" applyNumberFormat="1" applyFont="1" applyBorder="1" applyAlignment="1">
      <alignment horizontal="center" vertical="center"/>
    </xf>
    <xf numFmtId="170" fontId="15" fillId="0" borderId="50" xfId="7" applyNumberFormat="1" applyFont="1" applyBorder="1" applyAlignment="1">
      <alignment horizontal="center" vertical="center"/>
    </xf>
  </cellXfs>
  <cellStyles count="13">
    <cellStyle name="Comma 3 7" xfId="10" xr:uid="{E10F05BE-CD01-4DF4-9622-008B8B54BCFC}"/>
    <cellStyle name="Hyperlink" xfId="12" builtinId="8"/>
    <cellStyle name="Normal" xfId="0" builtinId="0"/>
    <cellStyle name="Normal 10" xfId="5" xr:uid="{40FA8BA9-5D4E-429F-AAF6-765D65B7C222}"/>
    <cellStyle name="Normal 11" xfId="1" xr:uid="{00000000-0005-0000-0000-000001000000}"/>
    <cellStyle name="Normal 122" xfId="9" xr:uid="{0F60CAFA-2312-475A-86A8-CA4E6E15A892}"/>
    <cellStyle name="Normal 130" xfId="6" xr:uid="{3BB80821-283C-4D81-863A-0CDE4085896F}"/>
    <cellStyle name="Normal 2" xfId="4" xr:uid="{23594AFA-4902-4709-9E1C-35B1FA43C2A1}"/>
    <cellStyle name="Normal 3 8 3" xfId="2" xr:uid="{00000000-0005-0000-0000-000002000000}"/>
    <cellStyle name="Normal_Cherokee Emissions Inventory (2007-02-14)" xfId="3" xr:uid="{63F6154F-E41A-44A7-81C4-4F2F93BF9590}"/>
    <cellStyle name="Normal_Cherokee Emissions Inventory (2007-02-14) 2" xfId="7" xr:uid="{73095D59-5AE7-473B-A174-81038EBFE708}"/>
    <cellStyle name="Percent" xfId="11" builtinId="5"/>
    <cellStyle name="Percent 2 2 3" xfId="8" xr:uid="{535C0E7E-5908-4BC4-A7D6-F3E47FD7190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microsoft.com/office/2017/10/relationships/person" Target="persons/perso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41</xdr:row>
      <xdr:rowOff>138545</xdr:rowOff>
    </xdr:from>
    <xdr:to>
      <xdr:col>21</xdr:col>
      <xdr:colOff>226971</xdr:colOff>
      <xdr:row>66</xdr:row>
      <xdr:rowOff>58008</xdr:rowOff>
    </xdr:to>
    <xdr:pic>
      <xdr:nvPicPr>
        <xdr:cNvPr id="3" name="Picture 2">
          <a:extLst>
            <a:ext uri="{FF2B5EF4-FFF2-40B4-BE49-F238E27FC236}">
              <a16:creationId xmlns:a16="http://schemas.microsoft.com/office/drawing/2014/main" id="{53CB9105-07A8-43C8-B2AF-7A3A6EBC8CCA}"/>
            </a:ext>
          </a:extLst>
        </xdr:cNvPr>
        <xdr:cNvPicPr>
          <a:picLocks noChangeAspect="1"/>
        </xdr:cNvPicPr>
      </xdr:nvPicPr>
      <xdr:blipFill>
        <a:blip xmlns:r="http://schemas.openxmlformats.org/officeDocument/2006/relationships" r:embed="rId1"/>
        <a:stretch>
          <a:fillRect/>
        </a:stretch>
      </xdr:blipFill>
      <xdr:spPr>
        <a:xfrm>
          <a:off x="0" y="7712363"/>
          <a:ext cx="13077062" cy="4537645"/>
        </a:xfrm>
        <a:prstGeom prst="rect">
          <a:avLst/>
        </a:prstGeom>
      </xdr:spPr>
    </xdr:pic>
    <xdr:clientData/>
  </xdr:twoCellAnchor>
  <xdr:twoCellAnchor editAs="oneCell">
    <xdr:from>
      <xdr:col>22</xdr:col>
      <xdr:colOff>180975</xdr:colOff>
      <xdr:row>0</xdr:row>
      <xdr:rowOff>0</xdr:rowOff>
    </xdr:from>
    <xdr:to>
      <xdr:col>28</xdr:col>
      <xdr:colOff>418613</xdr:colOff>
      <xdr:row>32</xdr:row>
      <xdr:rowOff>170667</xdr:rowOff>
    </xdr:to>
    <xdr:pic>
      <xdr:nvPicPr>
        <xdr:cNvPr id="4" name="Picture 3">
          <a:extLst>
            <a:ext uri="{FF2B5EF4-FFF2-40B4-BE49-F238E27FC236}">
              <a16:creationId xmlns:a16="http://schemas.microsoft.com/office/drawing/2014/main" id="{24A399E4-EAE2-4CEE-981E-2C31530F880F}"/>
            </a:ext>
          </a:extLst>
        </xdr:cNvPr>
        <xdr:cNvPicPr>
          <a:picLocks noChangeAspect="1"/>
        </xdr:cNvPicPr>
      </xdr:nvPicPr>
      <xdr:blipFill>
        <a:blip xmlns:r="http://schemas.openxmlformats.org/officeDocument/2006/relationships" r:embed="rId2"/>
        <a:stretch>
          <a:fillRect/>
        </a:stretch>
      </xdr:blipFill>
      <xdr:spPr>
        <a:xfrm>
          <a:off x="13592175" y="0"/>
          <a:ext cx="3895238" cy="6266667"/>
        </a:xfrm>
        <a:prstGeom prst="rect">
          <a:avLst/>
        </a:prstGeom>
      </xdr:spPr>
    </xdr:pic>
    <xdr:clientData/>
  </xdr:twoCellAnchor>
  <xdr:twoCellAnchor editAs="oneCell">
    <xdr:from>
      <xdr:col>0</xdr:col>
      <xdr:colOff>0</xdr:colOff>
      <xdr:row>0</xdr:row>
      <xdr:rowOff>0</xdr:rowOff>
    </xdr:from>
    <xdr:to>
      <xdr:col>21</xdr:col>
      <xdr:colOff>473364</xdr:colOff>
      <xdr:row>33</xdr:row>
      <xdr:rowOff>41485</xdr:rowOff>
    </xdr:to>
    <xdr:pic>
      <xdr:nvPicPr>
        <xdr:cNvPr id="5" name="Picture 4">
          <a:extLst>
            <a:ext uri="{FF2B5EF4-FFF2-40B4-BE49-F238E27FC236}">
              <a16:creationId xmlns:a16="http://schemas.microsoft.com/office/drawing/2014/main" id="{BD7FA72B-EA3D-450C-925C-816DFCB328CF}"/>
            </a:ext>
          </a:extLst>
        </xdr:cNvPr>
        <xdr:cNvPicPr>
          <a:picLocks noChangeAspect="1"/>
        </xdr:cNvPicPr>
      </xdr:nvPicPr>
      <xdr:blipFill>
        <a:blip xmlns:r="http://schemas.openxmlformats.org/officeDocument/2006/relationships" r:embed="rId3"/>
        <a:stretch>
          <a:fillRect/>
        </a:stretch>
      </xdr:blipFill>
      <xdr:spPr>
        <a:xfrm>
          <a:off x="0" y="0"/>
          <a:ext cx="13323455" cy="6137485"/>
        </a:xfrm>
        <a:prstGeom prst="rect">
          <a:avLst/>
        </a:prstGeom>
      </xdr:spPr>
    </xdr:pic>
    <xdr:clientData/>
  </xdr:twoCellAnchor>
  <xdr:twoCellAnchor editAs="oneCell">
    <xdr:from>
      <xdr:col>0</xdr:col>
      <xdr:colOff>323273</xdr:colOff>
      <xdr:row>34</xdr:row>
      <xdr:rowOff>46183</xdr:rowOff>
    </xdr:from>
    <xdr:to>
      <xdr:col>16</xdr:col>
      <xdr:colOff>580347</xdr:colOff>
      <xdr:row>40</xdr:row>
      <xdr:rowOff>137819</xdr:rowOff>
    </xdr:to>
    <xdr:pic>
      <xdr:nvPicPr>
        <xdr:cNvPr id="6" name="Picture 5">
          <a:extLst>
            <a:ext uri="{FF2B5EF4-FFF2-40B4-BE49-F238E27FC236}">
              <a16:creationId xmlns:a16="http://schemas.microsoft.com/office/drawing/2014/main" id="{472380ED-BD9C-4041-8F8F-842FFB07C6AE}"/>
            </a:ext>
          </a:extLst>
        </xdr:cNvPr>
        <xdr:cNvPicPr>
          <a:picLocks noChangeAspect="1"/>
        </xdr:cNvPicPr>
      </xdr:nvPicPr>
      <xdr:blipFill>
        <a:blip xmlns:r="http://schemas.openxmlformats.org/officeDocument/2006/relationships" r:embed="rId4"/>
        <a:stretch>
          <a:fillRect/>
        </a:stretch>
      </xdr:blipFill>
      <xdr:spPr>
        <a:xfrm>
          <a:off x="323273" y="6326910"/>
          <a:ext cx="10047619" cy="1200000"/>
        </a:xfrm>
        <a:prstGeom prst="rect">
          <a:avLst/>
        </a:prstGeom>
      </xdr:spPr>
    </xdr:pic>
    <xdr:clientData/>
  </xdr:twoCellAnchor>
  <xdr:twoCellAnchor editAs="oneCell">
    <xdr:from>
      <xdr:col>0</xdr:col>
      <xdr:colOff>0</xdr:colOff>
      <xdr:row>69</xdr:row>
      <xdr:rowOff>0</xdr:rowOff>
    </xdr:from>
    <xdr:to>
      <xdr:col>20</xdr:col>
      <xdr:colOff>438008</xdr:colOff>
      <xdr:row>102</xdr:row>
      <xdr:rowOff>123048</xdr:rowOff>
    </xdr:to>
    <xdr:pic>
      <xdr:nvPicPr>
        <xdr:cNvPr id="2" name="Picture 1">
          <a:extLst>
            <a:ext uri="{FF2B5EF4-FFF2-40B4-BE49-F238E27FC236}">
              <a16:creationId xmlns:a16="http://schemas.microsoft.com/office/drawing/2014/main" id="{1B41D2CC-BC25-4902-A9C8-A4128AEDA79E}"/>
            </a:ext>
          </a:extLst>
        </xdr:cNvPr>
        <xdr:cNvPicPr>
          <a:picLocks noChangeAspect="1"/>
        </xdr:cNvPicPr>
      </xdr:nvPicPr>
      <xdr:blipFill>
        <a:blip xmlns:r="http://schemas.openxmlformats.org/officeDocument/2006/relationships" r:embed="rId5"/>
        <a:stretch>
          <a:fillRect/>
        </a:stretch>
      </xdr:blipFill>
      <xdr:spPr>
        <a:xfrm>
          <a:off x="0" y="12746182"/>
          <a:ext cx="12676190" cy="6219048"/>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Nick Kuzmyak" id="{A8BA257E-2333-4E41-A7E1-720CB4803A78}" userId="S::NJK01662@bartwest.com::dfc06d6e-0c49-4eb8-a27e-304dae484086" providerId="AD"/>
  <person displayName="James Krumwied" id="{82DEE59C-68DF-4AFF-BF4A-D17472879700}" userId="S::jlk01671@bartwest.com::16ad7d6a-5177-4cff-935d-57fb66be7247"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F16" dT="2022-09-30T19:56:38.69" personId="{82DEE59C-68DF-4AFF-BF4A-D17472879700}" id="{7C63B800-5ED5-4CCB-BE4B-BCEE022DECBB}">
    <text>1cuft ng+15cuft air</text>
  </threadedComment>
  <threadedComment ref="B33" dT="2021-01-14T15:45:33.37" personId="{A8BA257E-2333-4E41-A7E1-720CB4803A78}" id="{696F98C0-82D4-47BA-86B3-3262A2A0F528}">
    <text>Synonymous with NMHCs in this case</text>
  </threadedComment>
</ThreadedComments>
</file>

<file path=xl/threadedComments/threadedComment2.xml><?xml version="1.0" encoding="utf-8"?>
<ThreadedComments xmlns="http://schemas.microsoft.com/office/spreadsheetml/2018/threadedcomments" xmlns:x="http://schemas.openxmlformats.org/spreadsheetml/2006/main">
  <threadedComment ref="B33" dT="2021-01-14T15:45:33.37" personId="{A8BA257E-2333-4E41-A7E1-720CB4803A78}" id="{D48532D9-8ABD-4D6D-B28B-80DD00827185}">
    <text>Synonymous with NMHCs in this case</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 Id="rId4" Type="http://schemas.microsoft.com/office/2017/10/relationships/threadedComment" Target="../threadedComments/threadedComment1.xm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 Id="rId4" Type="http://schemas.microsoft.com/office/2017/10/relationships/threadedComment" Target="../threadedComments/threadedComment2.xm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woodstockpower.com/wp-content/uploads/2019/03/Cummins-750-kW-DQCB_QSK23.pdf"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R61"/>
  <sheetViews>
    <sheetView workbookViewId="0"/>
  </sheetViews>
  <sheetFormatPr defaultRowHeight="14.5" x14ac:dyDescent="0.35"/>
  <cols>
    <col min="2" max="2" width="43" customWidth="1"/>
    <col min="3" max="3" width="14.08984375" customWidth="1"/>
    <col min="4" max="4" width="12.36328125" customWidth="1"/>
    <col min="6" max="6" width="10.54296875" bestFit="1" customWidth="1"/>
    <col min="10" max="10" width="12" bestFit="1" customWidth="1"/>
    <col min="14" max="15" width="12.08984375" customWidth="1"/>
    <col min="16" max="16" width="12.453125" customWidth="1"/>
  </cols>
  <sheetData>
    <row r="1" spans="2:18" ht="18.5" x14ac:dyDescent="0.35">
      <c r="B1" s="323" t="e">
        <f>#REF!</f>
        <v>#REF!</v>
      </c>
      <c r="C1" s="323"/>
      <c r="D1" s="323"/>
      <c r="E1" s="323"/>
      <c r="F1" s="323"/>
    </row>
    <row r="2" spans="2:18" ht="18.5" x14ac:dyDescent="0.35">
      <c r="B2" s="323" t="e">
        <f>#REF!</f>
        <v>#REF!</v>
      </c>
      <c r="C2" s="323"/>
      <c r="D2" s="323"/>
      <c r="E2" s="323"/>
      <c r="F2" s="323"/>
    </row>
    <row r="3" spans="2:18" ht="18.5" x14ac:dyDescent="0.35">
      <c r="B3" s="323" t="e">
        <f>#REF!</f>
        <v>#REF!</v>
      </c>
      <c r="C3" s="323"/>
      <c r="D3" s="323"/>
      <c r="E3" s="323"/>
      <c r="F3" s="323"/>
    </row>
    <row r="4" spans="2:18" ht="18.5" x14ac:dyDescent="0.35">
      <c r="B4" s="323" t="s">
        <v>40</v>
      </c>
      <c r="C4" s="323"/>
      <c r="D4" s="323"/>
      <c r="E4" s="323"/>
      <c r="F4" s="323"/>
    </row>
    <row r="6" spans="2:18" x14ac:dyDescent="0.35">
      <c r="B6" s="1" t="s">
        <v>43</v>
      </c>
      <c r="C6" s="2"/>
      <c r="D6" s="2"/>
      <c r="E6" s="2"/>
      <c r="F6" s="3"/>
    </row>
    <row r="7" spans="2:18" ht="7.5" customHeight="1" thickBot="1" x14ac:dyDescent="0.4">
      <c r="B7" s="3"/>
      <c r="C7" s="2"/>
      <c r="D7" s="2"/>
      <c r="E7" s="2"/>
      <c r="F7" s="3"/>
    </row>
    <row r="8" spans="2:18" ht="15" thickBot="1" x14ac:dyDescent="0.4">
      <c r="B8" s="4" t="s">
        <v>0</v>
      </c>
      <c r="C8" s="5" t="s">
        <v>1</v>
      </c>
      <c r="D8" s="6"/>
      <c r="E8" s="7"/>
      <c r="F8" s="7"/>
    </row>
    <row r="9" spans="2:18" ht="16.5" x14ac:dyDescent="0.35">
      <c r="B9" s="8" t="s">
        <v>41</v>
      </c>
      <c r="C9" s="9">
        <f>675*60</f>
        <v>40500</v>
      </c>
      <c r="D9" s="6"/>
      <c r="E9" s="7"/>
      <c r="F9" s="7"/>
    </row>
    <row r="10" spans="2:18" ht="16.5" x14ac:dyDescent="0.35">
      <c r="B10" s="10" t="s">
        <v>52</v>
      </c>
      <c r="C10" s="11">
        <v>485</v>
      </c>
      <c r="D10" s="6"/>
      <c r="E10" s="7"/>
      <c r="F10" s="7"/>
    </row>
    <row r="11" spans="2:18" ht="15" thickBot="1" x14ac:dyDescent="0.4">
      <c r="B11" s="12" t="s">
        <v>2</v>
      </c>
      <c r="C11" s="13">
        <f>(C9*C10)/1000000</f>
        <v>19.642499999999998</v>
      </c>
      <c r="D11" s="6"/>
      <c r="E11" s="7"/>
      <c r="F11" s="7"/>
    </row>
    <row r="12" spans="2:18" ht="18.75" customHeight="1" x14ac:dyDescent="0.35">
      <c r="B12" s="14" t="s">
        <v>53</v>
      </c>
      <c r="C12" s="15">
        <f>46.6*60</f>
        <v>2796</v>
      </c>
      <c r="D12" s="6"/>
      <c r="E12" s="7"/>
      <c r="F12" s="7"/>
    </row>
    <row r="13" spans="2:18" ht="16.5" x14ac:dyDescent="0.35">
      <c r="B13" s="16" t="s">
        <v>54</v>
      </c>
      <c r="C13" s="17">
        <v>1020</v>
      </c>
      <c r="D13" s="6"/>
      <c r="E13" s="7"/>
      <c r="F13" s="7"/>
      <c r="R13" s="18"/>
    </row>
    <row r="14" spans="2:18" x14ac:dyDescent="0.35">
      <c r="B14" s="16" t="s">
        <v>46</v>
      </c>
      <c r="C14" s="19">
        <f>(C12*C13)/1000000</f>
        <v>2.8519199999999998</v>
      </c>
      <c r="D14" s="6"/>
      <c r="E14" s="7"/>
      <c r="F14" s="7"/>
      <c r="R14" s="18"/>
    </row>
    <row r="15" spans="2:18" ht="15" thickBot="1" x14ac:dyDescent="0.4">
      <c r="B15" s="20" t="s">
        <v>47</v>
      </c>
      <c r="C15" s="21">
        <f>C14*8760/C13</f>
        <v>24.492959999999997</v>
      </c>
      <c r="D15" s="6"/>
      <c r="E15" s="7"/>
      <c r="F15" s="7"/>
      <c r="R15" s="18"/>
    </row>
    <row r="16" spans="2:18" ht="15" thickBot="1" x14ac:dyDescent="0.4">
      <c r="B16" s="22" t="s">
        <v>3</v>
      </c>
      <c r="C16" s="23">
        <f>C11+C14</f>
        <v>22.494419999999998</v>
      </c>
      <c r="D16" s="24"/>
      <c r="E16" s="3"/>
      <c r="F16" s="3"/>
    </row>
    <row r="17" spans="2:6" ht="41.25" customHeight="1" x14ac:dyDescent="0.35">
      <c r="B17" s="320" t="s">
        <v>48</v>
      </c>
      <c r="C17" s="320"/>
      <c r="D17" s="320"/>
      <c r="E17" s="320"/>
      <c r="F17" s="320"/>
    </row>
    <row r="18" spans="2:6" ht="16.5" customHeight="1" x14ac:dyDescent="0.35">
      <c r="B18" s="320" t="s">
        <v>51</v>
      </c>
      <c r="C18" s="320"/>
      <c r="D18" s="320"/>
      <c r="E18" s="320"/>
      <c r="F18" s="320"/>
    </row>
    <row r="19" spans="2:6" x14ac:dyDescent="0.35">
      <c r="B19" s="25"/>
      <c r="C19" s="25"/>
      <c r="D19" s="25"/>
      <c r="E19" s="25"/>
      <c r="F19" s="25"/>
    </row>
    <row r="20" spans="2:6" x14ac:dyDescent="0.35">
      <c r="B20" s="1" t="s">
        <v>44</v>
      </c>
      <c r="C20" s="2"/>
      <c r="D20" s="2"/>
      <c r="E20" s="2"/>
      <c r="F20" s="3"/>
    </row>
    <row r="21" spans="2:6" ht="7.5" customHeight="1" thickBot="1" x14ac:dyDescent="0.4">
      <c r="B21" s="3"/>
      <c r="C21" s="2"/>
      <c r="D21" s="2"/>
      <c r="E21" s="2"/>
      <c r="F21" s="3"/>
    </row>
    <row r="22" spans="2:6" ht="51.75" customHeight="1" thickBot="1" x14ac:dyDescent="0.4">
      <c r="B22" s="26" t="s">
        <v>4</v>
      </c>
      <c r="C22" s="27" t="s">
        <v>5</v>
      </c>
      <c r="D22" s="27" t="s">
        <v>6</v>
      </c>
      <c r="E22" s="27" t="s">
        <v>7</v>
      </c>
      <c r="F22" s="28" t="s">
        <v>8</v>
      </c>
    </row>
    <row r="23" spans="2:6" ht="16.5" x14ac:dyDescent="0.35">
      <c r="B23" s="29" t="s">
        <v>9</v>
      </c>
      <c r="C23" s="30" t="s">
        <v>10</v>
      </c>
      <c r="D23" s="31">
        <v>0.1</v>
      </c>
      <c r="E23" s="63">
        <f>D23*$C$16</f>
        <v>2.2494419999999997</v>
      </c>
      <c r="F23" s="64">
        <f>E23*8760/2000</f>
        <v>9.8525559599999983</v>
      </c>
    </row>
    <row r="24" spans="2:6" ht="15.75" customHeight="1" x14ac:dyDescent="0.35">
      <c r="B24" s="29" t="s">
        <v>11</v>
      </c>
      <c r="C24" s="30" t="s">
        <v>10</v>
      </c>
      <c r="D24" s="31">
        <v>0.27550000000000002</v>
      </c>
      <c r="E24" s="63">
        <f>D24*$C$16</f>
        <v>6.1972127099999996</v>
      </c>
      <c r="F24" s="64">
        <f>E24*8760/2000</f>
        <v>27.143791669799999</v>
      </c>
    </row>
    <row r="25" spans="2:6" ht="15.75" customHeight="1" x14ac:dyDescent="0.35">
      <c r="B25" s="29" t="s">
        <v>59</v>
      </c>
      <c r="C25" s="59">
        <v>5.5</v>
      </c>
      <c r="D25" s="31">
        <f t="shared" ref="D25:D27" si="0">C25/1020</f>
        <v>5.392156862745098E-3</v>
      </c>
      <c r="E25" s="63">
        <f t="shared" ref="E25:E27" si="1">D25*$C$16</f>
        <v>0.12129344117647058</v>
      </c>
      <c r="F25" s="64">
        <f t="shared" ref="F25:F27" si="2">E25*8760/2000</f>
        <v>0.53126527235294108</v>
      </c>
    </row>
    <row r="26" spans="2:6" ht="16.5" x14ac:dyDescent="0.45">
      <c r="B26" s="57" t="s">
        <v>66</v>
      </c>
      <c r="C26" s="30">
        <v>7.6</v>
      </c>
      <c r="D26" s="31">
        <f t="shared" si="0"/>
        <v>7.4509803921568628E-3</v>
      </c>
      <c r="E26" s="63">
        <f t="shared" si="1"/>
        <v>0.16760548235294118</v>
      </c>
      <c r="F26" s="64">
        <f t="shared" si="2"/>
        <v>0.73411201270588233</v>
      </c>
    </row>
    <row r="27" spans="2:6" ht="17.5" x14ac:dyDescent="0.45">
      <c r="B27" s="57" t="s">
        <v>67</v>
      </c>
      <c r="C27" s="58">
        <f>0.04*1000000/2000*0.6</f>
        <v>12</v>
      </c>
      <c r="D27" s="31">
        <f t="shared" si="0"/>
        <v>1.1764705882352941E-2</v>
      </c>
      <c r="E27" s="63">
        <f t="shared" si="1"/>
        <v>0.26464023529411762</v>
      </c>
      <c r="F27" s="64">
        <f t="shared" si="2"/>
        <v>1.1591242305882352</v>
      </c>
    </row>
    <row r="28" spans="2:6" ht="15.5" thickBot="1" x14ac:dyDescent="0.4">
      <c r="B28" s="32" t="s">
        <v>12</v>
      </c>
      <c r="C28" s="33">
        <v>120000</v>
      </c>
      <c r="D28" s="34">
        <f>C28/1020</f>
        <v>117.64705882352941</v>
      </c>
      <c r="E28" s="65">
        <f>D28*$C$16</f>
        <v>2646.4023529411761</v>
      </c>
      <c r="F28" s="62">
        <f>E28*8760/2000</f>
        <v>11591.242305882352</v>
      </c>
    </row>
    <row r="29" spans="2:6" ht="40.5" customHeight="1" x14ac:dyDescent="0.35">
      <c r="B29" s="315" t="s">
        <v>49</v>
      </c>
      <c r="C29" s="315"/>
      <c r="D29" s="315"/>
      <c r="E29" s="315"/>
      <c r="F29" s="315"/>
    </row>
    <row r="30" spans="2:6" ht="40.5" customHeight="1" x14ac:dyDescent="0.35">
      <c r="B30" s="315" t="s">
        <v>68</v>
      </c>
      <c r="C30" s="315"/>
      <c r="D30" s="315"/>
      <c r="E30" s="315"/>
      <c r="F30" s="315"/>
    </row>
    <row r="31" spans="2:6" ht="28.5" customHeight="1" x14ac:dyDescent="0.4">
      <c r="B31" s="321" t="s">
        <v>64</v>
      </c>
      <c r="C31" s="322"/>
      <c r="D31" s="322"/>
      <c r="E31" s="322"/>
      <c r="F31" s="322"/>
    </row>
    <row r="32" spans="2:6" x14ac:dyDescent="0.35">
      <c r="B32" s="3"/>
      <c r="C32" s="2"/>
      <c r="D32" s="2"/>
      <c r="E32" s="2"/>
      <c r="F32" s="3"/>
    </row>
    <row r="33" spans="2:6" x14ac:dyDescent="0.35">
      <c r="B33" s="1" t="s">
        <v>45</v>
      </c>
      <c r="C33" s="2"/>
      <c r="D33" s="2"/>
      <c r="E33" s="2"/>
      <c r="F33" s="3"/>
    </row>
    <row r="34" spans="2:6" ht="7.5" customHeight="1" thickBot="1" x14ac:dyDescent="0.4">
      <c r="B34" s="3"/>
      <c r="C34" s="2"/>
      <c r="D34" s="2"/>
      <c r="E34" s="2"/>
      <c r="F34" s="3"/>
    </row>
    <row r="35" spans="2:6" ht="46" thickBot="1" x14ac:dyDescent="0.4">
      <c r="B35" s="35" t="s">
        <v>4</v>
      </c>
      <c r="C35" s="36" t="s">
        <v>5</v>
      </c>
      <c r="D35" s="36" t="s">
        <v>13</v>
      </c>
      <c r="E35" s="36" t="s">
        <v>7</v>
      </c>
      <c r="F35" s="5" t="s">
        <v>8</v>
      </c>
    </row>
    <row r="36" spans="2:6" x14ac:dyDescent="0.35">
      <c r="B36" s="37" t="s">
        <v>14</v>
      </c>
      <c r="C36" s="38">
        <v>2.4000000000000001E-5</v>
      </c>
      <c r="D36" s="38">
        <f>C36/1020</f>
        <v>2.3529411764705881E-8</v>
      </c>
      <c r="E36" s="38">
        <f>D36*$C$16</f>
        <v>5.2928047058823521E-7</v>
      </c>
      <c r="F36" s="39">
        <f>E36/2000*8760</f>
        <v>2.31824846117647E-6</v>
      </c>
    </row>
    <row r="37" spans="2:6" x14ac:dyDescent="0.35">
      <c r="B37" s="40" t="s">
        <v>15</v>
      </c>
      <c r="C37" s="41">
        <v>1.7999999999999999E-6</v>
      </c>
      <c r="D37" s="41">
        <f t="shared" ref="D37:D59" si="3">C37/1020</f>
        <v>1.7647058823529412E-9</v>
      </c>
      <c r="E37" s="41">
        <f t="shared" ref="E37:E59" si="4">D37*$C$16</f>
        <v>3.9696035294117641E-8</v>
      </c>
      <c r="F37" s="42">
        <f t="shared" ref="F37:F59" si="5">E37/2000*8760</f>
        <v>1.7386863458823527E-7</v>
      </c>
    </row>
    <row r="38" spans="2:6" x14ac:dyDescent="0.35">
      <c r="B38" s="40" t="s">
        <v>16</v>
      </c>
      <c r="C38" s="41">
        <v>1.5999999999999999E-5</v>
      </c>
      <c r="D38" s="41">
        <f t="shared" si="3"/>
        <v>1.5686274509803922E-8</v>
      </c>
      <c r="E38" s="41">
        <f t="shared" si="4"/>
        <v>3.5285364705882351E-7</v>
      </c>
      <c r="F38" s="42">
        <f t="shared" si="5"/>
        <v>1.5454989741176471E-6</v>
      </c>
    </row>
    <row r="39" spans="2:6" x14ac:dyDescent="0.35">
      <c r="B39" s="40" t="s">
        <v>17</v>
      </c>
      <c r="C39" s="41">
        <v>1.7999999999999999E-6</v>
      </c>
      <c r="D39" s="41">
        <f t="shared" si="3"/>
        <v>1.7647058823529412E-9</v>
      </c>
      <c r="E39" s="41">
        <f t="shared" si="4"/>
        <v>3.9696035294117641E-8</v>
      </c>
      <c r="F39" s="42">
        <f t="shared" si="5"/>
        <v>1.7386863458823527E-7</v>
      </c>
    </row>
    <row r="40" spans="2:6" x14ac:dyDescent="0.35">
      <c r="B40" s="40" t="s">
        <v>18</v>
      </c>
      <c r="C40" s="41">
        <v>1.7999999999999999E-6</v>
      </c>
      <c r="D40" s="41">
        <f t="shared" si="3"/>
        <v>1.7647058823529412E-9</v>
      </c>
      <c r="E40" s="41">
        <f t="shared" si="4"/>
        <v>3.9696035294117641E-8</v>
      </c>
      <c r="F40" s="42">
        <f t="shared" si="5"/>
        <v>1.7386863458823527E-7</v>
      </c>
    </row>
    <row r="41" spans="2:6" x14ac:dyDescent="0.35">
      <c r="B41" s="40" t="s">
        <v>19</v>
      </c>
      <c r="C41" s="41">
        <v>2.3999999999999999E-6</v>
      </c>
      <c r="D41" s="41">
        <f t="shared" si="3"/>
        <v>2.3529411764705881E-9</v>
      </c>
      <c r="E41" s="41">
        <f t="shared" si="4"/>
        <v>5.2928047058823521E-8</v>
      </c>
      <c r="F41" s="42">
        <f t="shared" si="5"/>
        <v>2.3182484611764702E-7</v>
      </c>
    </row>
    <row r="42" spans="2:6" x14ac:dyDescent="0.35">
      <c r="B42" s="40" t="s">
        <v>20</v>
      </c>
      <c r="C42" s="41">
        <v>1.7999999999999999E-6</v>
      </c>
      <c r="D42" s="41">
        <f t="shared" si="3"/>
        <v>1.7647058823529412E-9</v>
      </c>
      <c r="E42" s="41">
        <f t="shared" si="4"/>
        <v>3.9696035294117641E-8</v>
      </c>
      <c r="F42" s="42">
        <f t="shared" si="5"/>
        <v>1.7386863458823527E-7</v>
      </c>
    </row>
    <row r="43" spans="2:6" x14ac:dyDescent="0.35">
      <c r="B43" s="40" t="s">
        <v>21</v>
      </c>
      <c r="C43" s="41">
        <v>2.0999999999999999E-3</v>
      </c>
      <c r="D43" s="41">
        <f t="shared" si="3"/>
        <v>2.0588235294117645E-6</v>
      </c>
      <c r="E43" s="41">
        <f t="shared" si="4"/>
        <v>4.6312041176470579E-5</v>
      </c>
      <c r="F43" s="42">
        <f t="shared" si="5"/>
        <v>2.0284674035294113E-4</v>
      </c>
    </row>
    <row r="44" spans="2:6" x14ac:dyDescent="0.35">
      <c r="B44" s="40" t="s">
        <v>22</v>
      </c>
      <c r="C44" s="41">
        <v>1.1999999999999999E-6</v>
      </c>
      <c r="D44" s="41">
        <f t="shared" si="3"/>
        <v>1.176470588235294E-9</v>
      </c>
      <c r="E44" s="41">
        <f t="shared" si="4"/>
        <v>2.646402352941176E-8</v>
      </c>
      <c r="F44" s="42">
        <f t="shared" si="5"/>
        <v>1.1591242305882351E-7</v>
      </c>
    </row>
    <row r="45" spans="2:6" x14ac:dyDescent="0.35">
      <c r="B45" s="40" t="s">
        <v>23</v>
      </c>
      <c r="C45" s="41">
        <v>1.7999999999999999E-6</v>
      </c>
      <c r="D45" s="41">
        <f t="shared" si="3"/>
        <v>1.7647058823529412E-9</v>
      </c>
      <c r="E45" s="41">
        <f t="shared" si="4"/>
        <v>3.9696035294117641E-8</v>
      </c>
      <c r="F45" s="42">
        <f t="shared" si="5"/>
        <v>1.7386863458823527E-7</v>
      </c>
    </row>
    <row r="46" spans="2:6" x14ac:dyDescent="0.35">
      <c r="B46" s="40" t="s">
        <v>24</v>
      </c>
      <c r="C46" s="41">
        <v>1.1999999999999999E-6</v>
      </c>
      <c r="D46" s="41">
        <f t="shared" si="3"/>
        <v>1.176470588235294E-9</v>
      </c>
      <c r="E46" s="41">
        <f t="shared" si="4"/>
        <v>2.646402352941176E-8</v>
      </c>
      <c r="F46" s="42">
        <f t="shared" si="5"/>
        <v>1.1591242305882351E-7</v>
      </c>
    </row>
    <row r="47" spans="2:6" x14ac:dyDescent="0.35">
      <c r="B47" s="40" t="s">
        <v>25</v>
      </c>
      <c r="C47" s="41">
        <v>1.7999999999999999E-6</v>
      </c>
      <c r="D47" s="41">
        <f t="shared" si="3"/>
        <v>1.7647058823529412E-9</v>
      </c>
      <c r="E47" s="41">
        <f t="shared" si="4"/>
        <v>3.9696035294117641E-8</v>
      </c>
      <c r="F47" s="42">
        <f t="shared" si="5"/>
        <v>1.7386863458823527E-7</v>
      </c>
    </row>
    <row r="48" spans="2:6" x14ac:dyDescent="0.35">
      <c r="B48" s="40" t="s">
        <v>26</v>
      </c>
      <c r="C48" s="41">
        <v>1.7999999999999999E-6</v>
      </c>
      <c r="D48" s="41">
        <f t="shared" si="3"/>
        <v>1.7647058823529412E-9</v>
      </c>
      <c r="E48" s="41">
        <f t="shared" si="4"/>
        <v>3.9696035294117641E-8</v>
      </c>
      <c r="F48" s="42">
        <f t="shared" si="5"/>
        <v>1.7386863458823527E-7</v>
      </c>
    </row>
    <row r="49" spans="2:6" x14ac:dyDescent="0.35">
      <c r="B49" s="40" t="s">
        <v>27</v>
      </c>
      <c r="C49" s="41">
        <v>1.1999999999999999E-6</v>
      </c>
      <c r="D49" s="41">
        <f t="shared" si="3"/>
        <v>1.176470588235294E-9</v>
      </c>
      <c r="E49" s="41">
        <f t="shared" si="4"/>
        <v>2.646402352941176E-8</v>
      </c>
      <c r="F49" s="42">
        <f t="shared" si="5"/>
        <v>1.1591242305882351E-7</v>
      </c>
    </row>
    <row r="50" spans="2:6" x14ac:dyDescent="0.35">
      <c r="B50" s="40" t="s">
        <v>28</v>
      </c>
      <c r="C50" s="41">
        <v>1.1999999999999999E-3</v>
      </c>
      <c r="D50" s="41">
        <f t="shared" si="3"/>
        <v>1.176470588235294E-6</v>
      </c>
      <c r="E50" s="41">
        <f t="shared" si="4"/>
        <v>2.6464023529411759E-5</v>
      </c>
      <c r="F50" s="42">
        <f t="shared" si="5"/>
        <v>1.1591242305882351E-4</v>
      </c>
    </row>
    <row r="51" spans="2:6" x14ac:dyDescent="0.35">
      <c r="B51" s="40" t="s">
        <v>29</v>
      </c>
      <c r="C51" s="41">
        <v>3.0000000000000001E-6</v>
      </c>
      <c r="D51" s="41">
        <f t="shared" si="3"/>
        <v>2.9411764705882352E-9</v>
      </c>
      <c r="E51" s="41">
        <f t="shared" si="4"/>
        <v>6.6160058823529401E-8</v>
      </c>
      <c r="F51" s="42">
        <f t="shared" si="5"/>
        <v>2.8978105764705875E-7</v>
      </c>
    </row>
    <row r="52" spans="2:6" x14ac:dyDescent="0.35">
      <c r="B52" s="40" t="s">
        <v>30</v>
      </c>
      <c r="C52" s="41">
        <v>2.7999999999999999E-6</v>
      </c>
      <c r="D52" s="41">
        <f t="shared" si="3"/>
        <v>2.7450980392156863E-9</v>
      </c>
      <c r="E52" s="41">
        <f t="shared" si="4"/>
        <v>6.1749388235294116E-8</v>
      </c>
      <c r="F52" s="42">
        <f t="shared" si="5"/>
        <v>2.7046232047058821E-7</v>
      </c>
    </row>
    <row r="53" spans="2:6" x14ac:dyDescent="0.35">
      <c r="B53" s="40" t="s">
        <v>31</v>
      </c>
      <c r="C53" s="41">
        <v>7.4999999999999997E-2</v>
      </c>
      <c r="D53" s="41">
        <f t="shared" si="3"/>
        <v>7.3529411764705876E-5</v>
      </c>
      <c r="E53" s="41">
        <f t="shared" si="4"/>
        <v>1.654001470588235E-3</v>
      </c>
      <c r="F53" s="42">
        <f t="shared" si="5"/>
        <v>7.2445264411764689E-3</v>
      </c>
    </row>
    <row r="54" spans="2:6" x14ac:dyDescent="0.35">
      <c r="B54" s="40" t="s">
        <v>32</v>
      </c>
      <c r="C54" s="41">
        <v>1.8</v>
      </c>
      <c r="D54" s="41">
        <f t="shared" si="3"/>
        <v>1.7647058823529412E-3</v>
      </c>
      <c r="E54" s="41">
        <f t="shared" si="4"/>
        <v>3.9696035294117644E-2</v>
      </c>
      <c r="F54" s="42">
        <f t="shared" si="5"/>
        <v>0.17386863458823529</v>
      </c>
    </row>
    <row r="55" spans="2:6" x14ac:dyDescent="0.35">
      <c r="B55" s="40" t="s">
        <v>33</v>
      </c>
      <c r="C55" s="41">
        <v>1.7999999999999999E-6</v>
      </c>
      <c r="D55" s="41">
        <f t="shared" si="3"/>
        <v>1.7647058823529412E-9</v>
      </c>
      <c r="E55" s="41">
        <f t="shared" si="4"/>
        <v>3.9696035294117641E-8</v>
      </c>
      <c r="F55" s="42">
        <f t="shared" si="5"/>
        <v>1.7386863458823527E-7</v>
      </c>
    </row>
    <row r="56" spans="2:6" x14ac:dyDescent="0.35">
      <c r="B56" s="40" t="s">
        <v>34</v>
      </c>
      <c r="C56" s="41">
        <v>6.0999999999999997E-4</v>
      </c>
      <c r="D56" s="41">
        <f t="shared" si="3"/>
        <v>5.9803921568627444E-7</v>
      </c>
      <c r="E56" s="41">
        <f t="shared" si="4"/>
        <v>1.3452545294117644E-5</v>
      </c>
      <c r="F56" s="42">
        <f t="shared" si="5"/>
        <v>5.8922148388235282E-5</v>
      </c>
    </row>
    <row r="57" spans="2:6" x14ac:dyDescent="0.35">
      <c r="B57" s="40" t="s">
        <v>35</v>
      </c>
      <c r="C57" s="41">
        <v>1.7E-5</v>
      </c>
      <c r="D57" s="41">
        <f t="shared" si="3"/>
        <v>1.6666666666666667E-8</v>
      </c>
      <c r="E57" s="41">
        <f t="shared" si="4"/>
        <v>3.7490699999999998E-7</v>
      </c>
      <c r="F57" s="42">
        <f t="shared" si="5"/>
        <v>1.64209266E-6</v>
      </c>
    </row>
    <row r="58" spans="2:6" x14ac:dyDescent="0.35">
      <c r="B58" s="40" t="s">
        <v>36</v>
      </c>
      <c r="C58" s="41">
        <v>5.0000000000000004E-6</v>
      </c>
      <c r="D58" s="41">
        <f t="shared" si="3"/>
        <v>4.9019607843137263E-9</v>
      </c>
      <c r="E58" s="41">
        <f t="shared" si="4"/>
        <v>1.1026676470588237E-7</v>
      </c>
      <c r="F58" s="42">
        <f t="shared" si="5"/>
        <v>4.8296842941176475E-7</v>
      </c>
    </row>
    <row r="59" spans="2:6" ht="15" thickBot="1" x14ac:dyDescent="0.4">
      <c r="B59" s="43" t="s">
        <v>37</v>
      </c>
      <c r="C59" s="44">
        <v>3.3999999999999998E-3</v>
      </c>
      <c r="D59" s="44">
        <f t="shared" si="3"/>
        <v>3.3333333333333333E-6</v>
      </c>
      <c r="E59" s="44">
        <f t="shared" si="4"/>
        <v>7.4981399999999993E-5</v>
      </c>
      <c r="F59" s="45">
        <f t="shared" si="5"/>
        <v>3.2841853199999996E-4</v>
      </c>
    </row>
    <row r="60" spans="2:6" ht="15" thickBot="1" x14ac:dyDescent="0.4">
      <c r="B60" s="316" t="s">
        <v>38</v>
      </c>
      <c r="C60" s="317"/>
      <c r="D60" s="318"/>
      <c r="E60" s="46">
        <f>SUM(E36:E59)</f>
        <v>4.1513191880435292E-2</v>
      </c>
      <c r="F60" s="46">
        <f>SUM(F36:F59)</f>
        <v>0.18182778043630657</v>
      </c>
    </row>
    <row r="61" spans="2:6" ht="42" customHeight="1" x14ac:dyDescent="0.35">
      <c r="B61" s="319" t="s">
        <v>50</v>
      </c>
      <c r="C61" s="320"/>
      <c r="D61" s="320"/>
      <c r="E61" s="320"/>
      <c r="F61" s="320"/>
    </row>
  </sheetData>
  <mergeCells count="11">
    <mergeCell ref="B1:F1"/>
    <mergeCell ref="B2:F2"/>
    <mergeCell ref="B3:F3"/>
    <mergeCell ref="B4:F4"/>
    <mergeCell ref="B17:F17"/>
    <mergeCell ref="B29:F29"/>
    <mergeCell ref="B30:F30"/>
    <mergeCell ref="B60:D60"/>
    <mergeCell ref="B61:F61"/>
    <mergeCell ref="B18:F18"/>
    <mergeCell ref="B31:F31"/>
  </mergeCells>
  <printOptions horizontalCentered="1"/>
  <pageMargins left="0.45" right="0.45" top="0.5" bottom="0.5" header="0.3" footer="0.3"/>
  <pageSetup scale="66" fitToWidth="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1A2332-5DC9-478E-BC5F-E3086CE47130}">
  <dimension ref="A36"/>
  <sheetViews>
    <sheetView workbookViewId="0"/>
  </sheetViews>
  <sheetFormatPr defaultRowHeight="14.5" x14ac:dyDescent="0.35"/>
  <sheetData>
    <row r="36" spans="1:1" x14ac:dyDescent="0.35">
      <c r="A36" s="48"/>
    </row>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22FE2F-0BCA-4368-B42A-0A40630C6C49}">
  <dimension ref="A1:X35"/>
  <sheetViews>
    <sheetView tabSelected="1" workbookViewId="0">
      <selection sqref="A1:A2"/>
    </sheetView>
  </sheetViews>
  <sheetFormatPr defaultRowHeight="14.5" x14ac:dyDescent="0.35"/>
  <cols>
    <col min="1" max="1" width="16.08984375" customWidth="1"/>
    <col min="3" max="3" width="10.36328125" customWidth="1"/>
    <col min="4" max="4" width="9.81640625" customWidth="1"/>
    <col min="5" max="5" width="10.81640625" customWidth="1"/>
    <col min="6" max="7" width="11.81640625" customWidth="1"/>
    <col min="8" max="8" width="13.08984375" customWidth="1"/>
    <col min="11" max="11" width="22.1796875" customWidth="1"/>
    <col min="13" max="24" width="11.81640625" customWidth="1"/>
  </cols>
  <sheetData>
    <row r="1" spans="1:24" ht="24.5" customHeight="1" thickBot="1" x14ac:dyDescent="0.4">
      <c r="A1" s="333" t="s">
        <v>120</v>
      </c>
      <c r="B1" s="333" t="s">
        <v>290</v>
      </c>
      <c r="C1" s="335" t="s">
        <v>291</v>
      </c>
      <c r="D1" s="336"/>
      <c r="E1" s="336"/>
      <c r="F1" s="337"/>
      <c r="G1" s="324" t="s">
        <v>292</v>
      </c>
      <c r="H1" s="324" t="s">
        <v>293</v>
      </c>
      <c r="I1" s="324" t="s">
        <v>294</v>
      </c>
      <c r="J1" s="324" t="s">
        <v>295</v>
      </c>
      <c r="K1" s="297" t="s">
        <v>296</v>
      </c>
      <c r="M1" s="326" t="s">
        <v>297</v>
      </c>
      <c r="N1" s="326"/>
      <c r="O1" s="326"/>
      <c r="P1" s="326"/>
      <c r="Q1" s="326"/>
      <c r="R1" s="326"/>
      <c r="S1" s="326"/>
      <c r="T1" s="326"/>
      <c r="U1" s="326"/>
      <c r="V1" s="326"/>
      <c r="W1" s="326"/>
      <c r="X1" s="326"/>
    </row>
    <row r="2" spans="1:24" ht="22" customHeight="1" thickBot="1" x14ac:dyDescent="0.4">
      <c r="A2" s="334"/>
      <c r="B2" s="334"/>
      <c r="C2" s="298" t="s">
        <v>298</v>
      </c>
      <c r="D2" s="298" t="s">
        <v>299</v>
      </c>
      <c r="E2" s="298" t="s">
        <v>300</v>
      </c>
      <c r="F2" s="299" t="s">
        <v>301</v>
      </c>
      <c r="G2" s="325"/>
      <c r="H2" s="325"/>
      <c r="I2" s="325"/>
      <c r="J2" s="325"/>
      <c r="K2" s="298" t="s">
        <v>302</v>
      </c>
      <c r="M2" s="327" t="s">
        <v>303</v>
      </c>
      <c r="N2" s="328"/>
      <c r="O2" s="328"/>
      <c r="P2" s="329"/>
      <c r="Q2" s="327" t="s">
        <v>304</v>
      </c>
      <c r="R2" s="328"/>
      <c r="S2" s="328"/>
      <c r="T2" s="329"/>
      <c r="U2" s="327" t="s">
        <v>305</v>
      </c>
      <c r="V2" s="328"/>
      <c r="W2" s="328"/>
      <c r="X2" s="329"/>
    </row>
    <row r="3" spans="1:24" ht="15" thickBot="1" x14ac:dyDescent="0.4">
      <c r="A3" s="300" t="s">
        <v>306</v>
      </c>
      <c r="B3" s="301" t="s">
        <v>307</v>
      </c>
      <c r="C3" s="302">
        <f>$M$4*N11</f>
        <v>37.87452437948847</v>
      </c>
      <c r="D3" s="302">
        <f>$M$4*O11</f>
        <v>37.87452437948847</v>
      </c>
      <c r="E3" s="302">
        <f>$Q$4*P11</f>
        <v>0</v>
      </c>
      <c r="F3" s="302">
        <f>$U$4*Q11</f>
        <v>0</v>
      </c>
      <c r="G3" s="303" t="s">
        <v>308</v>
      </c>
      <c r="H3" s="302">
        <f>SUM(C3:F3)</f>
        <v>75.74904875897694</v>
      </c>
      <c r="I3" s="303">
        <v>2000</v>
      </c>
      <c r="J3" s="304">
        <f t="shared" ref="J3:J17" si="0">H3/I3*100</f>
        <v>3.787452437948847</v>
      </c>
      <c r="K3" s="305" t="s">
        <v>309</v>
      </c>
      <c r="M3" s="306" t="s">
        <v>310</v>
      </c>
      <c r="N3" s="306" t="s">
        <v>311</v>
      </c>
      <c r="O3" s="306" t="s">
        <v>312</v>
      </c>
      <c r="P3" s="306" t="s">
        <v>313</v>
      </c>
      <c r="Q3" s="306" t="s">
        <v>310</v>
      </c>
      <c r="R3" s="306" t="s">
        <v>311</v>
      </c>
      <c r="S3" s="306" t="s">
        <v>312</v>
      </c>
      <c r="T3" s="306" t="s">
        <v>313</v>
      </c>
      <c r="U3" s="306" t="s">
        <v>310</v>
      </c>
      <c r="V3" s="306" t="s">
        <v>311</v>
      </c>
      <c r="W3" s="306" t="s">
        <v>312</v>
      </c>
      <c r="X3" s="306" t="s">
        <v>313</v>
      </c>
    </row>
    <row r="4" spans="1:24" ht="15" thickBot="1" x14ac:dyDescent="0.4">
      <c r="A4" s="300" t="s">
        <v>306</v>
      </c>
      <c r="B4" s="301" t="s">
        <v>314</v>
      </c>
      <c r="C4" s="303" t="s">
        <v>308</v>
      </c>
      <c r="D4" s="303" t="s">
        <v>308</v>
      </c>
      <c r="E4" s="303" t="s">
        <v>308</v>
      </c>
      <c r="F4" s="303" t="s">
        <v>308</v>
      </c>
      <c r="G4" s="303" t="s">
        <v>308</v>
      </c>
      <c r="H4" s="303" t="s">
        <v>308</v>
      </c>
      <c r="I4" s="303">
        <v>40000</v>
      </c>
      <c r="J4" s="303" t="s">
        <v>308</v>
      </c>
      <c r="K4" s="305" t="s">
        <v>309</v>
      </c>
      <c r="M4" s="306">
        <v>151.9</v>
      </c>
      <c r="N4" s="306">
        <v>136.69999999999999</v>
      </c>
      <c r="O4" s="306">
        <v>91.15</v>
      </c>
      <c r="P4" s="306">
        <v>15.19</v>
      </c>
      <c r="Q4" s="306">
        <v>138.5</v>
      </c>
      <c r="R4" s="306">
        <v>124.7</v>
      </c>
      <c r="S4" s="306">
        <v>83.1</v>
      </c>
      <c r="T4" s="306">
        <v>13.85</v>
      </c>
      <c r="U4" s="306">
        <v>176.8</v>
      </c>
      <c r="V4" s="306">
        <v>159.1</v>
      </c>
      <c r="W4" s="306">
        <v>106.1</v>
      </c>
      <c r="X4" s="306">
        <v>17.68</v>
      </c>
    </row>
    <row r="5" spans="1:24" ht="15" thickBot="1" x14ac:dyDescent="0.4">
      <c r="A5" s="300" t="s">
        <v>315</v>
      </c>
      <c r="B5" s="301" t="s">
        <v>307</v>
      </c>
      <c r="C5" s="302">
        <f>$N$4*N11</f>
        <v>34.084578556129514</v>
      </c>
      <c r="D5" s="302">
        <f>$N$4*O11</f>
        <v>34.084578556129514</v>
      </c>
      <c r="E5" s="302">
        <f>$R$4*P11</f>
        <v>0</v>
      </c>
      <c r="F5" s="302">
        <f>$V$4*R11</f>
        <v>0</v>
      </c>
      <c r="G5" s="301" t="s">
        <v>308</v>
      </c>
      <c r="H5" s="302">
        <f>SUM(C5:F5)</f>
        <v>68.169157112259029</v>
      </c>
      <c r="I5" s="301">
        <v>500</v>
      </c>
      <c r="J5" s="304">
        <f t="shared" si="0"/>
        <v>13.633831422451806</v>
      </c>
      <c r="K5" s="305" t="s">
        <v>309</v>
      </c>
    </row>
    <row r="6" spans="1:24" ht="15" thickBot="1" x14ac:dyDescent="0.4">
      <c r="A6" s="300" t="s">
        <v>315</v>
      </c>
      <c r="B6" s="301" t="s">
        <v>314</v>
      </c>
      <c r="C6" s="303" t="s">
        <v>308</v>
      </c>
      <c r="D6" s="303" t="s">
        <v>308</v>
      </c>
      <c r="E6" s="303" t="s">
        <v>308</v>
      </c>
      <c r="F6" s="303" t="s">
        <v>308</v>
      </c>
      <c r="G6" s="303" t="s">
        <v>308</v>
      </c>
      <c r="H6" s="303" t="s">
        <v>308</v>
      </c>
      <c r="I6" s="301">
        <v>10000</v>
      </c>
      <c r="J6" s="303" t="s">
        <v>308</v>
      </c>
      <c r="K6" s="305" t="s">
        <v>309</v>
      </c>
    </row>
    <row r="7" spans="1:24" ht="15" thickBot="1" x14ac:dyDescent="0.4">
      <c r="A7" s="300" t="s">
        <v>316</v>
      </c>
      <c r="B7" s="301" t="s">
        <v>307</v>
      </c>
      <c r="C7" s="302">
        <v>5.0999999999999996</v>
      </c>
      <c r="D7" s="302">
        <v>5.0999999999999996</v>
      </c>
      <c r="E7" s="302">
        <v>5.6589999999999998</v>
      </c>
      <c r="F7" s="307">
        <v>5.218</v>
      </c>
      <c r="G7" s="303" t="s">
        <v>308</v>
      </c>
      <c r="H7" s="308">
        <f>SUM(C7:F7)</f>
        <v>21.076999999999998</v>
      </c>
      <c r="I7" s="303">
        <v>7.5</v>
      </c>
      <c r="J7" s="304">
        <f t="shared" si="0"/>
        <v>281.02666666666664</v>
      </c>
      <c r="K7" s="305" t="s">
        <v>309</v>
      </c>
      <c r="M7" s="330" t="s">
        <v>317</v>
      </c>
      <c r="N7" s="331"/>
      <c r="O7" s="331"/>
      <c r="P7" s="331"/>
      <c r="Q7" s="332"/>
      <c r="S7" s="330" t="s">
        <v>318</v>
      </c>
      <c r="T7" s="331"/>
      <c r="U7" s="331"/>
      <c r="V7" s="331"/>
      <c r="W7" s="332"/>
    </row>
    <row r="8" spans="1:24" ht="15" thickBot="1" x14ac:dyDescent="0.4">
      <c r="A8" s="300" t="s">
        <v>316</v>
      </c>
      <c r="B8" s="301" t="s">
        <v>314</v>
      </c>
      <c r="C8" s="302">
        <v>5.0999999999999996</v>
      </c>
      <c r="D8" s="302">
        <v>5.0999999999999996</v>
      </c>
      <c r="E8" s="302">
        <v>5.6589999999999998</v>
      </c>
      <c r="F8" s="307">
        <v>5.218</v>
      </c>
      <c r="G8" s="303">
        <v>21.7</v>
      </c>
      <c r="H8" s="302">
        <f>SUM(C8:G8)</f>
        <v>42.777000000000001</v>
      </c>
      <c r="I8" s="303">
        <v>188</v>
      </c>
      <c r="J8" s="304">
        <f t="shared" si="0"/>
        <v>22.753723404255318</v>
      </c>
      <c r="K8" s="305" t="s">
        <v>309</v>
      </c>
      <c r="M8" s="309" t="s">
        <v>120</v>
      </c>
      <c r="N8" s="306" t="s">
        <v>319</v>
      </c>
      <c r="O8" s="306" t="s">
        <v>320</v>
      </c>
      <c r="P8" s="306" t="s">
        <v>304</v>
      </c>
      <c r="Q8" s="306" t="s">
        <v>305</v>
      </c>
      <c r="S8" s="309" t="s">
        <v>120</v>
      </c>
      <c r="T8" s="306" t="s">
        <v>319</v>
      </c>
      <c r="U8" s="306" t="s">
        <v>320</v>
      </c>
      <c r="V8" s="306" t="s">
        <v>304</v>
      </c>
      <c r="W8" s="306" t="s">
        <v>305</v>
      </c>
    </row>
    <row r="9" spans="1:24" ht="15" thickBot="1" x14ac:dyDescent="0.4">
      <c r="A9" s="300" t="s">
        <v>321</v>
      </c>
      <c r="B9" s="301" t="s">
        <v>307</v>
      </c>
      <c r="C9" s="310">
        <v>0.50600000000000001</v>
      </c>
      <c r="D9" s="310">
        <v>0.50600000000000001</v>
      </c>
      <c r="E9" s="310">
        <v>0.56589999999999996</v>
      </c>
      <c r="F9" s="311">
        <v>0.52180000000000004</v>
      </c>
      <c r="G9" s="303" t="s">
        <v>308</v>
      </c>
      <c r="H9" s="308">
        <f>SUM(C9:F9)</f>
        <v>2.0997000000000003</v>
      </c>
      <c r="I9" s="301">
        <v>1</v>
      </c>
      <c r="J9" s="304">
        <f t="shared" si="0"/>
        <v>209.97000000000003</v>
      </c>
      <c r="K9" s="305" t="s">
        <v>309</v>
      </c>
      <c r="M9" s="309" t="s">
        <v>322</v>
      </c>
      <c r="N9" s="312">
        <f>T9/7.937</f>
        <v>3.7344084666750661E-2</v>
      </c>
      <c r="O9" s="312">
        <f>U9/7.937</f>
        <v>3.7344084666750661E-2</v>
      </c>
      <c r="P9" s="312">
        <f>V9/7.937</f>
        <v>4.5357187854353026E-2</v>
      </c>
      <c r="Q9" s="312">
        <f>W9/7.937</f>
        <v>3.2757969005921636E-2</v>
      </c>
      <c r="S9" s="309" t="s">
        <v>322</v>
      </c>
      <c r="T9" s="306">
        <v>0.2964</v>
      </c>
      <c r="U9" s="306">
        <v>0.2964</v>
      </c>
      <c r="V9" s="306">
        <v>0.36</v>
      </c>
      <c r="W9" s="306">
        <v>0.26</v>
      </c>
    </row>
    <row r="10" spans="1:24" ht="15" thickBot="1" x14ac:dyDescent="0.4">
      <c r="A10" s="300" t="s">
        <v>321</v>
      </c>
      <c r="B10" s="301" t="s">
        <v>314</v>
      </c>
      <c r="C10" s="310">
        <v>0.50600000000000001</v>
      </c>
      <c r="D10" s="310">
        <v>0.50600000000000001</v>
      </c>
      <c r="E10" s="310">
        <v>0.56589999999999996</v>
      </c>
      <c r="F10" s="311">
        <v>0.52180000000000004</v>
      </c>
      <c r="G10" s="301">
        <v>3.6</v>
      </c>
      <c r="H10" s="302">
        <f>SUM(C10:G10)</f>
        <v>5.6997</v>
      </c>
      <c r="I10" s="301">
        <v>100</v>
      </c>
      <c r="J10" s="304">
        <f t="shared" si="0"/>
        <v>5.6997</v>
      </c>
      <c r="K10" s="305" t="s">
        <v>309</v>
      </c>
      <c r="M10" s="309" t="s">
        <v>323</v>
      </c>
      <c r="N10" s="313">
        <f t="shared" ref="N10:O13" si="1">T10/7.937</f>
        <v>4.7877031624039308E-4</v>
      </c>
      <c r="O10" s="313">
        <f t="shared" si="1"/>
        <v>4.7877031624039308E-4</v>
      </c>
      <c r="P10" s="306">
        <v>0</v>
      </c>
      <c r="Q10" s="306">
        <v>0</v>
      </c>
      <c r="S10" s="309" t="s">
        <v>323</v>
      </c>
      <c r="T10" s="306">
        <v>3.8E-3</v>
      </c>
      <c r="U10" s="306">
        <v>3.8E-3</v>
      </c>
      <c r="V10" s="306">
        <v>0</v>
      </c>
      <c r="W10" s="306">
        <v>0</v>
      </c>
    </row>
    <row r="11" spans="1:24" ht="15" thickBot="1" x14ac:dyDescent="0.4">
      <c r="A11" s="300" t="s">
        <v>324</v>
      </c>
      <c r="B11" s="301" t="s">
        <v>307</v>
      </c>
      <c r="C11" s="302">
        <f>$O$4*N12</f>
        <v>5.742093990172609E-3</v>
      </c>
      <c r="D11" s="302">
        <f>$O$4*O12</f>
        <v>5.742093990172609E-3</v>
      </c>
      <c r="E11" s="302">
        <f>$S$4*P12</f>
        <v>1.5704926294569734</v>
      </c>
      <c r="F11" s="302">
        <f>$W$4*Q12</f>
        <v>1.4704548318004282</v>
      </c>
      <c r="G11" s="303" t="s">
        <v>308</v>
      </c>
      <c r="H11" s="308">
        <f>SUM(C11:F11)</f>
        <v>3.0524316492377466</v>
      </c>
      <c r="I11" s="303">
        <v>1.2</v>
      </c>
      <c r="J11" s="304">
        <f t="shared" si="0"/>
        <v>254.36930410314557</v>
      </c>
      <c r="K11" s="305" t="s">
        <v>309</v>
      </c>
      <c r="M11" s="309" t="s">
        <v>11</v>
      </c>
      <c r="N11" s="312">
        <f t="shared" si="1"/>
        <v>0.24933854101045735</v>
      </c>
      <c r="O11" s="312">
        <f t="shared" si="1"/>
        <v>0.24933854101045735</v>
      </c>
      <c r="P11" s="306">
        <v>0</v>
      </c>
      <c r="Q11" s="306">
        <v>0</v>
      </c>
      <c r="S11" s="309" t="s">
        <v>11</v>
      </c>
      <c r="T11" s="306">
        <v>1.9790000000000001</v>
      </c>
      <c r="U11" s="306">
        <v>1.9790000000000001</v>
      </c>
      <c r="V11" s="306">
        <v>0</v>
      </c>
      <c r="W11" s="306">
        <v>0</v>
      </c>
    </row>
    <row r="12" spans="1:24" ht="15" thickBot="1" x14ac:dyDescent="0.4">
      <c r="A12" s="300" t="s">
        <v>324</v>
      </c>
      <c r="B12" s="301" t="s">
        <v>314</v>
      </c>
      <c r="C12" s="302">
        <f>$O$4*N12</f>
        <v>5.742093990172609E-3</v>
      </c>
      <c r="D12" s="302">
        <f>$O$4*O12</f>
        <v>5.742093990172609E-3</v>
      </c>
      <c r="E12" s="302">
        <f>$S$4*P12</f>
        <v>1.5704926294569734</v>
      </c>
      <c r="F12" s="302">
        <f>$W$4*Q12</f>
        <v>1.4704548318004282</v>
      </c>
      <c r="G12" s="303">
        <v>29.4</v>
      </c>
      <c r="H12" s="302">
        <f>SUM(C12:G12)</f>
        <v>32.452431649237745</v>
      </c>
      <c r="I12" s="303">
        <v>35</v>
      </c>
      <c r="J12" s="304">
        <f t="shared" si="0"/>
        <v>92.721233283536421</v>
      </c>
      <c r="K12" s="305" t="s">
        <v>309</v>
      </c>
      <c r="M12" s="309" t="s">
        <v>325</v>
      </c>
      <c r="N12" s="313">
        <f t="shared" si="1"/>
        <v>6.2996094242156984E-5</v>
      </c>
      <c r="O12" s="313">
        <f t="shared" si="1"/>
        <v>6.2996094242156984E-5</v>
      </c>
      <c r="P12" s="312">
        <f>V12/7.937</f>
        <v>1.8898828272647095E-2</v>
      </c>
      <c r="Q12" s="312">
        <f>W12/7.937</f>
        <v>1.3859140733274537E-2</v>
      </c>
      <c r="S12" s="309" t="s">
        <v>325</v>
      </c>
      <c r="T12" s="306">
        <v>5.0000000000000001E-4</v>
      </c>
      <c r="U12" s="306">
        <v>5.0000000000000001E-4</v>
      </c>
      <c r="V12" s="306">
        <v>0.15</v>
      </c>
      <c r="W12" s="306">
        <v>0.11</v>
      </c>
    </row>
    <row r="13" spans="1:24" ht="15" thickBot="1" x14ac:dyDescent="0.4">
      <c r="A13" s="300" t="s">
        <v>326</v>
      </c>
      <c r="B13" s="301" t="s">
        <v>307</v>
      </c>
      <c r="C13" s="302">
        <f>$P$4*N12</f>
        <v>9.5691067153836457E-4</v>
      </c>
      <c r="D13" s="302">
        <f>$P$4*O12</f>
        <v>9.5691067153836457E-4</v>
      </c>
      <c r="E13" s="302">
        <f>$T$4*P12</f>
        <v>0.26174877157616228</v>
      </c>
      <c r="F13" s="302">
        <f>$X$4*Q12</f>
        <v>0.24502960816429381</v>
      </c>
      <c r="G13" s="303" t="s">
        <v>308</v>
      </c>
      <c r="H13" s="308">
        <f>SUM(C13:F13)</f>
        <v>0.50869220108353286</v>
      </c>
      <c r="I13" s="301">
        <v>0.13</v>
      </c>
      <c r="J13" s="304">
        <f t="shared" si="0"/>
        <v>391.3016931411791</v>
      </c>
      <c r="K13" s="305" t="s">
        <v>309</v>
      </c>
      <c r="M13" s="309" t="s">
        <v>327</v>
      </c>
      <c r="N13" s="312">
        <f t="shared" si="1"/>
        <v>7.4587375582713875E-3</v>
      </c>
      <c r="O13" s="312">
        <f t="shared" si="1"/>
        <v>7.4587375582713875E-3</v>
      </c>
      <c r="P13" s="312">
        <f>V13/7.937</f>
        <v>1.8898828272647095E-2</v>
      </c>
      <c r="Q13" s="312">
        <f>W13/7.937</f>
        <v>1.3859140733274537E-2</v>
      </c>
      <c r="S13" s="309" t="s">
        <v>327</v>
      </c>
      <c r="T13" s="306">
        <v>5.9200000000000003E-2</v>
      </c>
      <c r="U13" s="306">
        <v>5.9200000000000003E-2</v>
      </c>
      <c r="V13" s="306">
        <v>0.15</v>
      </c>
      <c r="W13" s="306">
        <v>0.11</v>
      </c>
    </row>
    <row r="14" spans="1:24" ht="15" thickBot="1" x14ac:dyDescent="0.4">
      <c r="A14" s="300" t="s">
        <v>326</v>
      </c>
      <c r="B14" s="301" t="s">
        <v>314</v>
      </c>
      <c r="C14" s="302">
        <f>$P$4*N12</f>
        <v>9.5691067153836457E-4</v>
      </c>
      <c r="D14" s="302">
        <f>$P$4*O12</f>
        <v>9.5691067153836457E-4</v>
      </c>
      <c r="E14" s="302">
        <f>$T$4*P12</f>
        <v>0.26174877157616228</v>
      </c>
      <c r="F14" s="302">
        <f>$X$4*Q12</f>
        <v>0.24502960816429381</v>
      </c>
      <c r="G14" s="301">
        <v>7.5</v>
      </c>
      <c r="H14" s="302">
        <f>SUM(C14:G14)</f>
        <v>8.0086922010835337</v>
      </c>
      <c r="I14" s="301">
        <v>9</v>
      </c>
      <c r="J14" s="304">
        <f t="shared" si="0"/>
        <v>88.985468900928154</v>
      </c>
      <c r="K14" s="305" t="s">
        <v>309</v>
      </c>
    </row>
    <row r="15" spans="1:24" ht="15" thickBot="1" x14ac:dyDescent="0.4">
      <c r="A15" s="300" t="s">
        <v>328</v>
      </c>
      <c r="B15" s="301" t="s">
        <v>307</v>
      </c>
      <c r="C15" s="302">
        <f>$O$4*N13</f>
        <v>0.67986392843643706</v>
      </c>
      <c r="D15" s="302">
        <f>$O$4*O13</f>
        <v>0.67986392843643706</v>
      </c>
      <c r="E15" s="302">
        <f>$S$4*P13</f>
        <v>1.5704926294569734</v>
      </c>
      <c r="F15" s="302">
        <f>$W$4*Q13</f>
        <v>1.4704548318004282</v>
      </c>
      <c r="G15" s="303" t="s">
        <v>308</v>
      </c>
      <c r="H15" s="302">
        <f>SUM(C15:F15)</f>
        <v>4.4006753181302756</v>
      </c>
      <c r="I15" s="303">
        <v>5</v>
      </c>
      <c r="J15" s="304">
        <f t="shared" si="0"/>
        <v>88.013506362605511</v>
      </c>
      <c r="K15" s="305" t="s">
        <v>309</v>
      </c>
    </row>
    <row r="16" spans="1:24" ht="15" thickBot="1" x14ac:dyDescent="0.4">
      <c r="A16" s="300" t="s">
        <v>328</v>
      </c>
      <c r="B16" s="301" t="s">
        <v>314</v>
      </c>
      <c r="C16" s="303" t="s">
        <v>308</v>
      </c>
      <c r="D16" s="303" t="s">
        <v>308</v>
      </c>
      <c r="E16" s="303" t="s">
        <v>308</v>
      </c>
      <c r="F16" s="303" t="s">
        <v>308</v>
      </c>
      <c r="G16" s="303" t="s">
        <v>308</v>
      </c>
      <c r="H16" s="303" t="s">
        <v>308</v>
      </c>
      <c r="I16" s="303">
        <v>150</v>
      </c>
      <c r="J16" s="303" t="s">
        <v>308</v>
      </c>
      <c r="K16" s="305" t="s">
        <v>309</v>
      </c>
    </row>
    <row r="17" spans="1:16" ht="15" thickBot="1" x14ac:dyDescent="0.4">
      <c r="A17" s="300" t="s">
        <v>329</v>
      </c>
      <c r="B17" s="301" t="s">
        <v>307</v>
      </c>
      <c r="C17" s="302">
        <f>$M$4*N10</f>
        <v>7.2725211036915718E-2</v>
      </c>
      <c r="D17" s="302">
        <f>$M$4*O10</f>
        <v>7.2725211036915718E-2</v>
      </c>
      <c r="E17" s="302">
        <f>$Q$4*P10</f>
        <v>0</v>
      </c>
      <c r="F17" s="302">
        <f>$U$4*Q10</f>
        <v>0</v>
      </c>
      <c r="G17" s="303" t="s">
        <v>308</v>
      </c>
      <c r="H17" s="302">
        <f>SUM(C17:F17)</f>
        <v>0.14545042207383144</v>
      </c>
      <c r="I17" s="301">
        <v>7.8</v>
      </c>
      <c r="J17" s="304">
        <f t="shared" si="0"/>
        <v>1.864749000946557</v>
      </c>
      <c r="K17" s="305" t="s">
        <v>309</v>
      </c>
    </row>
    <row r="18" spans="1:16" ht="15" thickBot="1" x14ac:dyDescent="0.4">
      <c r="A18" s="300" t="s">
        <v>329</v>
      </c>
      <c r="B18" s="301" t="s">
        <v>314</v>
      </c>
      <c r="C18" s="303" t="s">
        <v>308</v>
      </c>
      <c r="D18" s="303" t="s">
        <v>308</v>
      </c>
      <c r="E18" s="303" t="s">
        <v>308</v>
      </c>
      <c r="F18" s="303" t="s">
        <v>308</v>
      </c>
      <c r="G18" s="303" t="s">
        <v>308</v>
      </c>
      <c r="H18" s="303" t="s">
        <v>308</v>
      </c>
      <c r="I18" s="301">
        <v>196</v>
      </c>
      <c r="J18" s="303" t="s">
        <v>308</v>
      </c>
      <c r="K18" s="305" t="s">
        <v>309</v>
      </c>
    </row>
    <row r="20" spans="1:16" x14ac:dyDescent="0.35">
      <c r="B20" s="314"/>
      <c r="C20" s="314"/>
      <c r="D20" s="314"/>
      <c r="E20" s="314"/>
    </row>
    <row r="21" spans="1:16" x14ac:dyDescent="0.35">
      <c r="B21" s="314"/>
      <c r="C21" s="314"/>
      <c r="D21" s="314"/>
      <c r="E21" s="314"/>
    </row>
    <row r="22" spans="1:16" x14ac:dyDescent="0.35">
      <c r="B22" s="314"/>
      <c r="C22" s="314"/>
      <c r="D22" s="314"/>
      <c r="E22" s="314"/>
    </row>
    <row r="23" spans="1:16" x14ac:dyDescent="0.35">
      <c r="B23" s="314"/>
      <c r="C23" s="314"/>
      <c r="D23" s="314"/>
      <c r="E23" s="314"/>
    </row>
    <row r="24" spans="1:16" x14ac:dyDescent="0.35">
      <c r="B24" s="314"/>
      <c r="C24" s="314"/>
      <c r="D24" s="314"/>
      <c r="E24" s="314"/>
    </row>
    <row r="25" spans="1:16" x14ac:dyDescent="0.35">
      <c r="B25" s="314"/>
      <c r="C25" s="314"/>
      <c r="D25" s="314"/>
      <c r="E25" s="314"/>
    </row>
    <row r="26" spans="1:16" x14ac:dyDescent="0.35">
      <c r="B26" s="314"/>
      <c r="C26" s="314"/>
      <c r="D26" s="314"/>
      <c r="E26" s="314"/>
    </row>
    <row r="27" spans="1:16" x14ac:dyDescent="0.35">
      <c r="M27" s="314"/>
      <c r="N27" s="314"/>
      <c r="O27" s="314"/>
      <c r="P27" s="314"/>
    </row>
    <row r="28" spans="1:16" x14ac:dyDescent="0.35">
      <c r="M28" s="314"/>
      <c r="N28" s="314"/>
      <c r="O28" s="314"/>
      <c r="P28" s="314"/>
    </row>
    <row r="29" spans="1:16" x14ac:dyDescent="0.35">
      <c r="M29" s="314"/>
      <c r="N29" s="314"/>
      <c r="O29" s="314"/>
      <c r="P29" s="314"/>
    </row>
    <row r="30" spans="1:16" x14ac:dyDescent="0.35">
      <c r="M30" s="314"/>
      <c r="N30" s="314"/>
      <c r="O30" s="314"/>
      <c r="P30" s="314"/>
    </row>
    <row r="31" spans="1:16" x14ac:dyDescent="0.35">
      <c r="M31" s="314"/>
      <c r="N31" s="314"/>
      <c r="O31" s="314"/>
      <c r="P31" s="314"/>
    </row>
    <row r="32" spans="1:16" x14ac:dyDescent="0.35">
      <c r="M32" s="314"/>
      <c r="N32" s="314"/>
      <c r="O32" s="314"/>
      <c r="P32" s="314"/>
    </row>
    <row r="33" spans="13:16" x14ac:dyDescent="0.35">
      <c r="M33" s="314"/>
      <c r="N33" s="314"/>
      <c r="O33" s="314"/>
      <c r="P33" s="314"/>
    </row>
    <row r="34" spans="13:16" x14ac:dyDescent="0.35">
      <c r="M34" s="314"/>
      <c r="N34" s="314"/>
      <c r="O34" s="314"/>
      <c r="P34" s="314"/>
    </row>
    <row r="35" spans="13:16" x14ac:dyDescent="0.35">
      <c r="M35" s="314"/>
      <c r="N35" s="314"/>
      <c r="O35" s="314"/>
      <c r="P35" s="314"/>
    </row>
  </sheetData>
  <mergeCells count="13">
    <mergeCell ref="M7:Q7"/>
    <mergeCell ref="S7:W7"/>
    <mergeCell ref="A1:A2"/>
    <mergeCell ref="B1:B2"/>
    <mergeCell ref="C1:F1"/>
    <mergeCell ref="G1:G2"/>
    <mergeCell ref="H1:H2"/>
    <mergeCell ref="I1:I2"/>
    <mergeCell ref="J1:J2"/>
    <mergeCell ref="M1:X1"/>
    <mergeCell ref="M2:P2"/>
    <mergeCell ref="Q2:T2"/>
    <mergeCell ref="U2:X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29B139-3740-4DFD-AEC6-4D7FA49AECBC}">
  <sheetPr>
    <pageSetUpPr fitToPage="1"/>
  </sheetPr>
  <dimension ref="A1:R87"/>
  <sheetViews>
    <sheetView workbookViewId="0">
      <selection activeCell="F20" sqref="F20"/>
    </sheetView>
  </sheetViews>
  <sheetFormatPr defaultColWidth="8" defaultRowHeight="13" x14ac:dyDescent="0.35"/>
  <cols>
    <col min="1" max="1" width="3.36328125" style="66" customWidth="1"/>
    <col min="2" max="2" width="44" style="66" customWidth="1"/>
    <col min="3" max="3" width="14.36328125" style="66" customWidth="1"/>
    <col min="4" max="4" width="14.90625" style="66" customWidth="1"/>
    <col min="5" max="5" width="13" style="66" customWidth="1"/>
    <col min="6" max="6" width="13.90625" style="66" customWidth="1"/>
    <col min="7" max="7" width="16.453125" style="66" customWidth="1"/>
    <col min="8" max="8" width="17.54296875" style="66" customWidth="1"/>
    <col min="9" max="9" width="14.54296875" style="77" customWidth="1"/>
    <col min="10" max="10" width="12" style="66" customWidth="1"/>
    <col min="11" max="11" width="4.453125" style="66" customWidth="1"/>
    <col min="12" max="12" width="14.453125" style="66" customWidth="1"/>
    <col min="13" max="245" width="8" style="66"/>
    <col min="246" max="246" width="1.453125" style="66" customWidth="1"/>
    <col min="247" max="247" width="40.54296875" style="66" customWidth="1"/>
    <col min="248" max="248" width="20.08984375" style="66" customWidth="1"/>
    <col min="249" max="249" width="20.6328125" style="66" customWidth="1"/>
    <col min="250" max="250" width="24.08984375" style="66" customWidth="1"/>
    <col min="251" max="501" width="8" style="66"/>
    <col min="502" max="502" width="1.453125" style="66" customWidth="1"/>
    <col min="503" max="503" width="40.54296875" style="66" customWidth="1"/>
    <col min="504" max="504" width="20.08984375" style="66" customWidth="1"/>
    <col min="505" max="505" width="20.6328125" style="66" customWidth="1"/>
    <col min="506" max="506" width="24.08984375" style="66" customWidth="1"/>
    <col min="507" max="757" width="8" style="66"/>
    <col min="758" max="758" width="1.453125" style="66" customWidth="1"/>
    <col min="759" max="759" width="40.54296875" style="66" customWidth="1"/>
    <col min="760" max="760" width="20.08984375" style="66" customWidth="1"/>
    <col min="761" max="761" width="20.6328125" style="66" customWidth="1"/>
    <col min="762" max="762" width="24.08984375" style="66" customWidth="1"/>
    <col min="763" max="1013" width="8" style="66"/>
    <col min="1014" max="1014" width="1.453125" style="66" customWidth="1"/>
    <col min="1015" max="1015" width="40.54296875" style="66" customWidth="1"/>
    <col min="1016" max="1016" width="20.08984375" style="66" customWidth="1"/>
    <col min="1017" max="1017" width="20.6328125" style="66" customWidth="1"/>
    <col min="1018" max="1018" width="24.08984375" style="66" customWidth="1"/>
    <col min="1019" max="1269" width="8" style="66"/>
    <col min="1270" max="1270" width="1.453125" style="66" customWidth="1"/>
    <col min="1271" max="1271" width="40.54296875" style="66" customWidth="1"/>
    <col min="1272" max="1272" width="20.08984375" style="66" customWidth="1"/>
    <col min="1273" max="1273" width="20.6328125" style="66" customWidth="1"/>
    <col min="1274" max="1274" width="24.08984375" style="66" customWidth="1"/>
    <col min="1275" max="1525" width="8" style="66"/>
    <col min="1526" max="1526" width="1.453125" style="66" customWidth="1"/>
    <col min="1527" max="1527" width="40.54296875" style="66" customWidth="1"/>
    <col min="1528" max="1528" width="20.08984375" style="66" customWidth="1"/>
    <col min="1529" max="1529" width="20.6328125" style="66" customWidth="1"/>
    <col min="1530" max="1530" width="24.08984375" style="66" customWidth="1"/>
    <col min="1531" max="1781" width="8" style="66"/>
    <col min="1782" max="1782" width="1.453125" style="66" customWidth="1"/>
    <col min="1783" max="1783" width="40.54296875" style="66" customWidth="1"/>
    <col min="1784" max="1784" width="20.08984375" style="66" customWidth="1"/>
    <col min="1785" max="1785" width="20.6328125" style="66" customWidth="1"/>
    <col min="1786" max="1786" width="24.08984375" style="66" customWidth="1"/>
    <col min="1787" max="2037" width="8" style="66"/>
    <col min="2038" max="2038" width="1.453125" style="66" customWidth="1"/>
    <col min="2039" max="2039" width="40.54296875" style="66" customWidth="1"/>
    <col min="2040" max="2040" width="20.08984375" style="66" customWidth="1"/>
    <col min="2041" max="2041" width="20.6328125" style="66" customWidth="1"/>
    <col min="2042" max="2042" width="24.08984375" style="66" customWidth="1"/>
    <col min="2043" max="2293" width="8" style="66"/>
    <col min="2294" max="2294" width="1.453125" style="66" customWidth="1"/>
    <col min="2295" max="2295" width="40.54296875" style="66" customWidth="1"/>
    <col min="2296" max="2296" width="20.08984375" style="66" customWidth="1"/>
    <col min="2297" max="2297" width="20.6328125" style="66" customWidth="1"/>
    <col min="2298" max="2298" width="24.08984375" style="66" customWidth="1"/>
    <col min="2299" max="2549" width="8" style="66"/>
    <col min="2550" max="2550" width="1.453125" style="66" customWidth="1"/>
    <col min="2551" max="2551" width="40.54296875" style="66" customWidth="1"/>
    <col min="2552" max="2552" width="20.08984375" style="66" customWidth="1"/>
    <col min="2553" max="2553" width="20.6328125" style="66" customWidth="1"/>
    <col min="2554" max="2554" width="24.08984375" style="66" customWidth="1"/>
    <col min="2555" max="2805" width="8" style="66"/>
    <col min="2806" max="2806" width="1.453125" style="66" customWidth="1"/>
    <col min="2807" max="2807" width="40.54296875" style="66" customWidth="1"/>
    <col min="2808" max="2808" width="20.08984375" style="66" customWidth="1"/>
    <col min="2809" max="2809" width="20.6328125" style="66" customWidth="1"/>
    <col min="2810" max="2810" width="24.08984375" style="66" customWidth="1"/>
    <col min="2811" max="3061" width="8" style="66"/>
    <col min="3062" max="3062" width="1.453125" style="66" customWidth="1"/>
    <col min="3063" max="3063" width="40.54296875" style="66" customWidth="1"/>
    <col min="3064" max="3064" width="20.08984375" style="66" customWidth="1"/>
    <col min="3065" max="3065" width="20.6328125" style="66" customWidth="1"/>
    <col min="3066" max="3066" width="24.08984375" style="66" customWidth="1"/>
    <col min="3067" max="3317" width="8" style="66"/>
    <col min="3318" max="3318" width="1.453125" style="66" customWidth="1"/>
    <col min="3319" max="3319" width="40.54296875" style="66" customWidth="1"/>
    <col min="3320" max="3320" width="20.08984375" style="66" customWidth="1"/>
    <col min="3321" max="3321" width="20.6328125" style="66" customWidth="1"/>
    <col min="3322" max="3322" width="24.08984375" style="66" customWidth="1"/>
    <col min="3323" max="3573" width="8" style="66"/>
    <col min="3574" max="3574" width="1.453125" style="66" customWidth="1"/>
    <col min="3575" max="3575" width="40.54296875" style="66" customWidth="1"/>
    <col min="3576" max="3576" width="20.08984375" style="66" customWidth="1"/>
    <col min="3577" max="3577" width="20.6328125" style="66" customWidth="1"/>
    <col min="3578" max="3578" width="24.08984375" style="66" customWidth="1"/>
    <col min="3579" max="3829" width="8" style="66"/>
    <col min="3830" max="3830" width="1.453125" style="66" customWidth="1"/>
    <col min="3831" max="3831" width="40.54296875" style="66" customWidth="1"/>
    <col min="3832" max="3832" width="20.08984375" style="66" customWidth="1"/>
    <col min="3833" max="3833" width="20.6328125" style="66" customWidth="1"/>
    <col min="3834" max="3834" width="24.08984375" style="66" customWidth="1"/>
    <col min="3835" max="4085" width="8" style="66"/>
    <col min="4086" max="4086" width="1.453125" style="66" customWidth="1"/>
    <col min="4087" max="4087" width="40.54296875" style="66" customWidth="1"/>
    <col min="4088" max="4088" width="20.08984375" style="66" customWidth="1"/>
    <col min="4089" max="4089" width="20.6328125" style="66" customWidth="1"/>
    <col min="4090" max="4090" width="24.08984375" style="66" customWidth="1"/>
    <col min="4091" max="4341" width="8" style="66"/>
    <col min="4342" max="4342" width="1.453125" style="66" customWidth="1"/>
    <col min="4343" max="4343" width="40.54296875" style="66" customWidth="1"/>
    <col min="4344" max="4344" width="20.08984375" style="66" customWidth="1"/>
    <col min="4345" max="4345" width="20.6328125" style="66" customWidth="1"/>
    <col min="4346" max="4346" width="24.08984375" style="66" customWidth="1"/>
    <col min="4347" max="4597" width="8" style="66"/>
    <col min="4598" max="4598" width="1.453125" style="66" customWidth="1"/>
    <col min="4599" max="4599" width="40.54296875" style="66" customWidth="1"/>
    <col min="4600" max="4600" width="20.08984375" style="66" customWidth="1"/>
    <col min="4601" max="4601" width="20.6328125" style="66" customWidth="1"/>
    <col min="4602" max="4602" width="24.08984375" style="66" customWidth="1"/>
    <col min="4603" max="4853" width="8" style="66"/>
    <col min="4854" max="4854" width="1.453125" style="66" customWidth="1"/>
    <col min="4855" max="4855" width="40.54296875" style="66" customWidth="1"/>
    <col min="4856" max="4856" width="20.08984375" style="66" customWidth="1"/>
    <col min="4857" max="4857" width="20.6328125" style="66" customWidth="1"/>
    <col min="4858" max="4858" width="24.08984375" style="66" customWidth="1"/>
    <col min="4859" max="5109" width="8" style="66"/>
    <col min="5110" max="5110" width="1.453125" style="66" customWidth="1"/>
    <col min="5111" max="5111" width="40.54296875" style="66" customWidth="1"/>
    <col min="5112" max="5112" width="20.08984375" style="66" customWidth="1"/>
    <col min="5113" max="5113" width="20.6328125" style="66" customWidth="1"/>
    <col min="5114" max="5114" width="24.08984375" style="66" customWidth="1"/>
    <col min="5115" max="5365" width="8" style="66"/>
    <col min="5366" max="5366" width="1.453125" style="66" customWidth="1"/>
    <col min="5367" max="5367" width="40.54296875" style="66" customWidth="1"/>
    <col min="5368" max="5368" width="20.08984375" style="66" customWidth="1"/>
    <col min="5369" max="5369" width="20.6328125" style="66" customWidth="1"/>
    <col min="5370" max="5370" width="24.08984375" style="66" customWidth="1"/>
    <col min="5371" max="5621" width="8" style="66"/>
    <col min="5622" max="5622" width="1.453125" style="66" customWidth="1"/>
    <col min="5623" max="5623" width="40.54296875" style="66" customWidth="1"/>
    <col min="5624" max="5624" width="20.08984375" style="66" customWidth="1"/>
    <col min="5625" max="5625" width="20.6328125" style="66" customWidth="1"/>
    <col min="5626" max="5626" width="24.08984375" style="66" customWidth="1"/>
    <col min="5627" max="5877" width="8" style="66"/>
    <col min="5878" max="5878" width="1.453125" style="66" customWidth="1"/>
    <col min="5879" max="5879" width="40.54296875" style="66" customWidth="1"/>
    <col min="5880" max="5880" width="20.08984375" style="66" customWidth="1"/>
    <col min="5881" max="5881" width="20.6328125" style="66" customWidth="1"/>
    <col min="5882" max="5882" width="24.08984375" style="66" customWidth="1"/>
    <col min="5883" max="6133" width="8" style="66"/>
    <col min="6134" max="6134" width="1.453125" style="66" customWidth="1"/>
    <col min="6135" max="6135" width="40.54296875" style="66" customWidth="1"/>
    <col min="6136" max="6136" width="20.08984375" style="66" customWidth="1"/>
    <col min="6137" max="6137" width="20.6328125" style="66" customWidth="1"/>
    <col min="6138" max="6138" width="24.08984375" style="66" customWidth="1"/>
    <col min="6139" max="6389" width="8" style="66"/>
    <col min="6390" max="6390" width="1.453125" style="66" customWidth="1"/>
    <col min="6391" max="6391" width="40.54296875" style="66" customWidth="1"/>
    <col min="6392" max="6392" width="20.08984375" style="66" customWidth="1"/>
    <col min="6393" max="6393" width="20.6328125" style="66" customWidth="1"/>
    <col min="6394" max="6394" width="24.08984375" style="66" customWidth="1"/>
    <col min="6395" max="6645" width="8" style="66"/>
    <col min="6646" max="6646" width="1.453125" style="66" customWidth="1"/>
    <col min="6647" max="6647" width="40.54296875" style="66" customWidth="1"/>
    <col min="6648" max="6648" width="20.08984375" style="66" customWidth="1"/>
    <col min="6649" max="6649" width="20.6328125" style="66" customWidth="1"/>
    <col min="6650" max="6650" width="24.08984375" style="66" customWidth="1"/>
    <col min="6651" max="6901" width="8" style="66"/>
    <col min="6902" max="6902" width="1.453125" style="66" customWidth="1"/>
    <col min="6903" max="6903" width="40.54296875" style="66" customWidth="1"/>
    <col min="6904" max="6904" width="20.08984375" style="66" customWidth="1"/>
    <col min="6905" max="6905" width="20.6328125" style="66" customWidth="1"/>
    <col min="6906" max="6906" width="24.08984375" style="66" customWidth="1"/>
    <col min="6907" max="7157" width="8" style="66"/>
    <col min="7158" max="7158" width="1.453125" style="66" customWidth="1"/>
    <col min="7159" max="7159" width="40.54296875" style="66" customWidth="1"/>
    <col min="7160" max="7160" width="20.08984375" style="66" customWidth="1"/>
    <col min="7161" max="7161" width="20.6328125" style="66" customWidth="1"/>
    <col min="7162" max="7162" width="24.08984375" style="66" customWidth="1"/>
    <col min="7163" max="7413" width="8" style="66"/>
    <col min="7414" max="7414" width="1.453125" style="66" customWidth="1"/>
    <col min="7415" max="7415" width="40.54296875" style="66" customWidth="1"/>
    <col min="7416" max="7416" width="20.08984375" style="66" customWidth="1"/>
    <col min="7417" max="7417" width="20.6328125" style="66" customWidth="1"/>
    <col min="7418" max="7418" width="24.08984375" style="66" customWidth="1"/>
    <col min="7419" max="7669" width="8" style="66"/>
    <col min="7670" max="7670" width="1.453125" style="66" customWidth="1"/>
    <col min="7671" max="7671" width="40.54296875" style="66" customWidth="1"/>
    <col min="7672" max="7672" width="20.08984375" style="66" customWidth="1"/>
    <col min="7673" max="7673" width="20.6328125" style="66" customWidth="1"/>
    <col min="7674" max="7674" width="24.08984375" style="66" customWidth="1"/>
    <col min="7675" max="7925" width="8" style="66"/>
    <col min="7926" max="7926" width="1.453125" style="66" customWidth="1"/>
    <col min="7927" max="7927" width="40.54296875" style="66" customWidth="1"/>
    <col min="7928" max="7928" width="20.08984375" style="66" customWidth="1"/>
    <col min="7929" max="7929" width="20.6328125" style="66" customWidth="1"/>
    <col min="7930" max="7930" width="24.08984375" style="66" customWidth="1"/>
    <col min="7931" max="8181" width="8" style="66"/>
    <col min="8182" max="8182" width="1.453125" style="66" customWidth="1"/>
    <col min="8183" max="8183" width="40.54296875" style="66" customWidth="1"/>
    <col min="8184" max="8184" width="20.08984375" style="66" customWidth="1"/>
    <col min="8185" max="8185" width="20.6328125" style="66" customWidth="1"/>
    <col min="8186" max="8186" width="24.08984375" style="66" customWidth="1"/>
    <col min="8187" max="8437" width="8" style="66"/>
    <col min="8438" max="8438" width="1.453125" style="66" customWidth="1"/>
    <col min="8439" max="8439" width="40.54296875" style="66" customWidth="1"/>
    <col min="8440" max="8440" width="20.08984375" style="66" customWidth="1"/>
    <col min="8441" max="8441" width="20.6328125" style="66" customWidth="1"/>
    <col min="8442" max="8442" width="24.08984375" style="66" customWidth="1"/>
    <col min="8443" max="8693" width="8" style="66"/>
    <col min="8694" max="8694" width="1.453125" style="66" customWidth="1"/>
    <col min="8695" max="8695" width="40.54296875" style="66" customWidth="1"/>
    <col min="8696" max="8696" width="20.08984375" style="66" customWidth="1"/>
    <col min="8697" max="8697" width="20.6328125" style="66" customWidth="1"/>
    <col min="8698" max="8698" width="24.08984375" style="66" customWidth="1"/>
    <col min="8699" max="8949" width="8" style="66"/>
    <col min="8950" max="8950" width="1.453125" style="66" customWidth="1"/>
    <col min="8951" max="8951" width="40.54296875" style="66" customWidth="1"/>
    <col min="8952" max="8952" width="20.08984375" style="66" customWidth="1"/>
    <col min="8953" max="8953" width="20.6328125" style="66" customWidth="1"/>
    <col min="8954" max="8954" width="24.08984375" style="66" customWidth="1"/>
    <col min="8955" max="9205" width="8" style="66"/>
    <col min="9206" max="9206" width="1.453125" style="66" customWidth="1"/>
    <col min="9207" max="9207" width="40.54296875" style="66" customWidth="1"/>
    <col min="9208" max="9208" width="20.08984375" style="66" customWidth="1"/>
    <col min="9209" max="9209" width="20.6328125" style="66" customWidth="1"/>
    <col min="9210" max="9210" width="24.08984375" style="66" customWidth="1"/>
    <col min="9211" max="9461" width="8" style="66"/>
    <col min="9462" max="9462" width="1.453125" style="66" customWidth="1"/>
    <col min="9463" max="9463" width="40.54296875" style="66" customWidth="1"/>
    <col min="9464" max="9464" width="20.08984375" style="66" customWidth="1"/>
    <col min="9465" max="9465" width="20.6328125" style="66" customWidth="1"/>
    <col min="9466" max="9466" width="24.08984375" style="66" customWidth="1"/>
    <col min="9467" max="9717" width="8" style="66"/>
    <col min="9718" max="9718" width="1.453125" style="66" customWidth="1"/>
    <col min="9719" max="9719" width="40.54296875" style="66" customWidth="1"/>
    <col min="9720" max="9720" width="20.08984375" style="66" customWidth="1"/>
    <col min="9721" max="9721" width="20.6328125" style="66" customWidth="1"/>
    <col min="9722" max="9722" width="24.08984375" style="66" customWidth="1"/>
    <col min="9723" max="9973" width="8" style="66"/>
    <col min="9974" max="9974" width="1.453125" style="66" customWidth="1"/>
    <col min="9975" max="9975" width="40.54296875" style="66" customWidth="1"/>
    <col min="9976" max="9976" width="20.08984375" style="66" customWidth="1"/>
    <col min="9977" max="9977" width="20.6328125" style="66" customWidth="1"/>
    <col min="9978" max="9978" width="24.08984375" style="66" customWidth="1"/>
    <col min="9979" max="10229" width="8" style="66"/>
    <col min="10230" max="10230" width="1.453125" style="66" customWidth="1"/>
    <col min="10231" max="10231" width="40.54296875" style="66" customWidth="1"/>
    <col min="10232" max="10232" width="20.08984375" style="66" customWidth="1"/>
    <col min="10233" max="10233" width="20.6328125" style="66" customWidth="1"/>
    <col min="10234" max="10234" width="24.08984375" style="66" customWidth="1"/>
    <col min="10235" max="10485" width="8" style="66"/>
    <col min="10486" max="10486" width="1.453125" style="66" customWidth="1"/>
    <col min="10487" max="10487" width="40.54296875" style="66" customWidth="1"/>
    <col min="10488" max="10488" width="20.08984375" style="66" customWidth="1"/>
    <col min="10489" max="10489" width="20.6328125" style="66" customWidth="1"/>
    <col min="10490" max="10490" width="24.08984375" style="66" customWidth="1"/>
    <col min="10491" max="10741" width="8" style="66"/>
    <col min="10742" max="10742" width="1.453125" style="66" customWidth="1"/>
    <col min="10743" max="10743" width="40.54296875" style="66" customWidth="1"/>
    <col min="10744" max="10744" width="20.08984375" style="66" customWidth="1"/>
    <col min="10745" max="10745" width="20.6328125" style="66" customWidth="1"/>
    <col min="10746" max="10746" width="24.08984375" style="66" customWidth="1"/>
    <col min="10747" max="10997" width="8" style="66"/>
    <col min="10998" max="10998" width="1.453125" style="66" customWidth="1"/>
    <col min="10999" max="10999" width="40.54296875" style="66" customWidth="1"/>
    <col min="11000" max="11000" width="20.08984375" style="66" customWidth="1"/>
    <col min="11001" max="11001" width="20.6328125" style="66" customWidth="1"/>
    <col min="11002" max="11002" width="24.08984375" style="66" customWidth="1"/>
    <col min="11003" max="11253" width="8" style="66"/>
    <col min="11254" max="11254" width="1.453125" style="66" customWidth="1"/>
    <col min="11255" max="11255" width="40.54296875" style="66" customWidth="1"/>
    <col min="11256" max="11256" width="20.08984375" style="66" customWidth="1"/>
    <col min="11257" max="11257" width="20.6328125" style="66" customWidth="1"/>
    <col min="11258" max="11258" width="24.08984375" style="66" customWidth="1"/>
    <col min="11259" max="11509" width="8" style="66"/>
    <col min="11510" max="11510" width="1.453125" style="66" customWidth="1"/>
    <col min="11511" max="11511" width="40.54296875" style="66" customWidth="1"/>
    <col min="11512" max="11512" width="20.08984375" style="66" customWidth="1"/>
    <col min="11513" max="11513" width="20.6328125" style="66" customWidth="1"/>
    <col min="11514" max="11514" width="24.08984375" style="66" customWidth="1"/>
    <col min="11515" max="11765" width="8" style="66"/>
    <col min="11766" max="11766" width="1.453125" style="66" customWidth="1"/>
    <col min="11767" max="11767" width="40.54296875" style="66" customWidth="1"/>
    <col min="11768" max="11768" width="20.08984375" style="66" customWidth="1"/>
    <col min="11769" max="11769" width="20.6328125" style="66" customWidth="1"/>
    <col min="11770" max="11770" width="24.08984375" style="66" customWidth="1"/>
    <col min="11771" max="12021" width="8" style="66"/>
    <col min="12022" max="12022" width="1.453125" style="66" customWidth="1"/>
    <col min="12023" max="12023" width="40.54296875" style="66" customWidth="1"/>
    <col min="12024" max="12024" width="20.08984375" style="66" customWidth="1"/>
    <col min="12025" max="12025" width="20.6328125" style="66" customWidth="1"/>
    <col min="12026" max="12026" width="24.08984375" style="66" customWidth="1"/>
    <col min="12027" max="12277" width="8" style="66"/>
    <col min="12278" max="12278" width="1.453125" style="66" customWidth="1"/>
    <col min="12279" max="12279" width="40.54296875" style="66" customWidth="1"/>
    <col min="12280" max="12280" width="20.08984375" style="66" customWidth="1"/>
    <col min="12281" max="12281" width="20.6328125" style="66" customWidth="1"/>
    <col min="12282" max="12282" width="24.08984375" style="66" customWidth="1"/>
    <col min="12283" max="12533" width="8" style="66"/>
    <col min="12534" max="12534" width="1.453125" style="66" customWidth="1"/>
    <col min="12535" max="12535" width="40.54296875" style="66" customWidth="1"/>
    <col min="12536" max="12536" width="20.08984375" style="66" customWidth="1"/>
    <col min="12537" max="12537" width="20.6328125" style="66" customWidth="1"/>
    <col min="12538" max="12538" width="24.08984375" style="66" customWidth="1"/>
    <col min="12539" max="12789" width="8" style="66"/>
    <col min="12790" max="12790" width="1.453125" style="66" customWidth="1"/>
    <col min="12791" max="12791" width="40.54296875" style="66" customWidth="1"/>
    <col min="12792" max="12792" width="20.08984375" style="66" customWidth="1"/>
    <col min="12793" max="12793" width="20.6328125" style="66" customWidth="1"/>
    <col min="12794" max="12794" width="24.08984375" style="66" customWidth="1"/>
    <col min="12795" max="13045" width="8" style="66"/>
    <col min="13046" max="13046" width="1.453125" style="66" customWidth="1"/>
    <col min="13047" max="13047" width="40.54296875" style="66" customWidth="1"/>
    <col min="13048" max="13048" width="20.08984375" style="66" customWidth="1"/>
    <col min="13049" max="13049" width="20.6328125" style="66" customWidth="1"/>
    <col min="13050" max="13050" width="24.08984375" style="66" customWidth="1"/>
    <col min="13051" max="13301" width="8" style="66"/>
    <col min="13302" max="13302" width="1.453125" style="66" customWidth="1"/>
    <col min="13303" max="13303" width="40.54296875" style="66" customWidth="1"/>
    <col min="13304" max="13304" width="20.08984375" style="66" customWidth="1"/>
    <col min="13305" max="13305" width="20.6328125" style="66" customWidth="1"/>
    <col min="13306" max="13306" width="24.08984375" style="66" customWidth="1"/>
    <col min="13307" max="13557" width="8" style="66"/>
    <col min="13558" max="13558" width="1.453125" style="66" customWidth="1"/>
    <col min="13559" max="13559" width="40.54296875" style="66" customWidth="1"/>
    <col min="13560" max="13560" width="20.08984375" style="66" customWidth="1"/>
    <col min="13561" max="13561" width="20.6328125" style="66" customWidth="1"/>
    <col min="13562" max="13562" width="24.08984375" style="66" customWidth="1"/>
    <col min="13563" max="13813" width="8" style="66"/>
    <col min="13814" max="13814" width="1.453125" style="66" customWidth="1"/>
    <col min="13815" max="13815" width="40.54296875" style="66" customWidth="1"/>
    <col min="13816" max="13816" width="20.08984375" style="66" customWidth="1"/>
    <col min="13817" max="13817" width="20.6328125" style="66" customWidth="1"/>
    <col min="13818" max="13818" width="24.08984375" style="66" customWidth="1"/>
    <col min="13819" max="14069" width="8" style="66"/>
    <col min="14070" max="14070" width="1.453125" style="66" customWidth="1"/>
    <col min="14071" max="14071" width="40.54296875" style="66" customWidth="1"/>
    <col min="14072" max="14072" width="20.08984375" style="66" customWidth="1"/>
    <col min="14073" max="14073" width="20.6328125" style="66" customWidth="1"/>
    <col min="14074" max="14074" width="24.08984375" style="66" customWidth="1"/>
    <col min="14075" max="14325" width="8" style="66"/>
    <col min="14326" max="14326" width="1.453125" style="66" customWidth="1"/>
    <col min="14327" max="14327" width="40.54296875" style="66" customWidth="1"/>
    <col min="14328" max="14328" width="20.08984375" style="66" customWidth="1"/>
    <col min="14329" max="14329" width="20.6328125" style="66" customWidth="1"/>
    <col min="14330" max="14330" width="24.08984375" style="66" customWidth="1"/>
    <col min="14331" max="14581" width="8" style="66"/>
    <col min="14582" max="14582" width="1.453125" style="66" customWidth="1"/>
    <col min="14583" max="14583" width="40.54296875" style="66" customWidth="1"/>
    <col min="14584" max="14584" width="20.08984375" style="66" customWidth="1"/>
    <col min="14585" max="14585" width="20.6328125" style="66" customWidth="1"/>
    <col min="14586" max="14586" width="24.08984375" style="66" customWidth="1"/>
    <col min="14587" max="14837" width="8" style="66"/>
    <col min="14838" max="14838" width="1.453125" style="66" customWidth="1"/>
    <col min="14839" max="14839" width="40.54296875" style="66" customWidth="1"/>
    <col min="14840" max="14840" width="20.08984375" style="66" customWidth="1"/>
    <col min="14841" max="14841" width="20.6328125" style="66" customWidth="1"/>
    <col min="14842" max="14842" width="24.08984375" style="66" customWidth="1"/>
    <col min="14843" max="15093" width="8" style="66"/>
    <col min="15094" max="15094" width="1.453125" style="66" customWidth="1"/>
    <col min="15095" max="15095" width="40.54296875" style="66" customWidth="1"/>
    <col min="15096" max="15096" width="20.08984375" style="66" customWidth="1"/>
    <col min="15097" max="15097" width="20.6328125" style="66" customWidth="1"/>
    <col min="15098" max="15098" width="24.08984375" style="66" customWidth="1"/>
    <col min="15099" max="15349" width="8" style="66"/>
    <col min="15350" max="15350" width="1.453125" style="66" customWidth="1"/>
    <col min="15351" max="15351" width="40.54296875" style="66" customWidth="1"/>
    <col min="15352" max="15352" width="20.08984375" style="66" customWidth="1"/>
    <col min="15353" max="15353" width="20.6328125" style="66" customWidth="1"/>
    <col min="15354" max="15354" width="24.08984375" style="66" customWidth="1"/>
    <col min="15355" max="15605" width="8" style="66"/>
    <col min="15606" max="15606" width="1.453125" style="66" customWidth="1"/>
    <col min="15607" max="15607" width="40.54296875" style="66" customWidth="1"/>
    <col min="15608" max="15608" width="20.08984375" style="66" customWidth="1"/>
    <col min="15609" max="15609" width="20.6328125" style="66" customWidth="1"/>
    <col min="15610" max="15610" width="24.08984375" style="66" customWidth="1"/>
    <col min="15611" max="15861" width="8" style="66"/>
    <col min="15862" max="15862" width="1.453125" style="66" customWidth="1"/>
    <col min="15863" max="15863" width="40.54296875" style="66" customWidth="1"/>
    <col min="15864" max="15864" width="20.08984375" style="66" customWidth="1"/>
    <col min="15865" max="15865" width="20.6328125" style="66" customWidth="1"/>
    <col min="15866" max="15866" width="24.08984375" style="66" customWidth="1"/>
    <col min="15867" max="16117" width="8" style="66"/>
    <col min="16118" max="16118" width="1.453125" style="66" customWidth="1"/>
    <col min="16119" max="16119" width="40.54296875" style="66" customWidth="1"/>
    <col min="16120" max="16120" width="20.08984375" style="66" customWidth="1"/>
    <col min="16121" max="16121" width="20.6328125" style="66" customWidth="1"/>
    <col min="16122" max="16122" width="24.08984375" style="66" customWidth="1"/>
    <col min="16123" max="16384" width="8" style="66"/>
  </cols>
  <sheetData>
    <row r="1" spans="1:18" ht="18.5" x14ac:dyDescent="0.35">
      <c r="A1" s="66">
        <v>39</v>
      </c>
      <c r="B1" s="323"/>
      <c r="C1" s="323"/>
      <c r="D1" s="323"/>
      <c r="E1" s="323"/>
      <c r="F1" s="323"/>
      <c r="G1" s="323"/>
      <c r="H1" s="323"/>
      <c r="I1" s="323"/>
    </row>
    <row r="2" spans="1:18" s="81" customFormat="1" ht="18.5" x14ac:dyDescent="0.3">
      <c r="B2" s="323"/>
      <c r="C2" s="323"/>
      <c r="D2" s="323"/>
      <c r="E2" s="323"/>
      <c r="F2" s="323"/>
      <c r="G2" s="323"/>
      <c r="H2" s="323"/>
      <c r="I2" s="323"/>
      <c r="J2" s="80"/>
      <c r="K2" s="80"/>
      <c r="L2" s="80"/>
      <c r="M2" s="80"/>
      <c r="N2" s="80"/>
      <c r="O2" s="80"/>
      <c r="P2" s="80"/>
      <c r="Q2" s="80"/>
      <c r="R2" s="80"/>
    </row>
    <row r="3" spans="1:18" s="81" customFormat="1" ht="18.5" x14ac:dyDescent="0.3">
      <c r="B3" s="323"/>
      <c r="C3" s="323"/>
      <c r="D3" s="323"/>
      <c r="E3" s="323"/>
      <c r="F3" s="323"/>
      <c r="G3" s="323"/>
      <c r="H3" s="323"/>
      <c r="I3" s="323"/>
      <c r="J3" s="83"/>
      <c r="K3" s="84"/>
      <c r="L3" s="80"/>
      <c r="M3" s="80"/>
      <c r="N3" s="80"/>
      <c r="O3" s="80"/>
      <c r="P3" s="80"/>
      <c r="Q3" s="80"/>
      <c r="R3" s="80"/>
    </row>
    <row r="4" spans="1:18" s="81" customFormat="1" ht="18.5" x14ac:dyDescent="0.3">
      <c r="B4" s="323" t="s">
        <v>174</v>
      </c>
      <c r="C4" s="323"/>
      <c r="D4" s="323"/>
      <c r="E4" s="323"/>
      <c r="F4" s="323"/>
      <c r="G4" s="323"/>
      <c r="H4" s="323"/>
      <c r="I4" s="323"/>
      <c r="J4" s="85"/>
      <c r="K4" s="84"/>
      <c r="L4" s="80"/>
      <c r="M4" s="80"/>
      <c r="N4" s="80"/>
      <c r="O4" s="80"/>
      <c r="P4" s="80"/>
      <c r="Q4" s="80"/>
      <c r="R4" s="80"/>
    </row>
    <row r="5" spans="1:18" s="81" customFormat="1" x14ac:dyDescent="0.3">
      <c r="B5" s="86"/>
      <c r="C5" s="86"/>
      <c r="D5" s="80"/>
      <c r="E5" s="87"/>
      <c r="F5" s="66"/>
      <c r="G5" s="66"/>
      <c r="H5" s="66"/>
      <c r="I5" s="82"/>
      <c r="J5" s="88"/>
      <c r="K5" s="84"/>
      <c r="L5" s="80"/>
      <c r="M5" s="80"/>
      <c r="N5" s="80"/>
      <c r="O5" s="80"/>
      <c r="P5" s="80"/>
      <c r="Q5" s="80"/>
      <c r="R5" s="80"/>
    </row>
    <row r="6" spans="1:18" s="87" customFormat="1" ht="15.5" x14ac:dyDescent="0.35">
      <c r="B6" s="89" t="s">
        <v>172</v>
      </c>
      <c r="D6" s="90"/>
      <c r="F6" s="66"/>
      <c r="G6" s="66"/>
      <c r="H6" s="66"/>
      <c r="I6" s="237"/>
      <c r="J6" s="238"/>
      <c r="K6" s="81"/>
      <c r="L6" s="239"/>
      <c r="M6" s="239"/>
      <c r="N6" s="239"/>
      <c r="O6" s="239"/>
      <c r="P6" s="90"/>
      <c r="Q6" s="90"/>
      <c r="R6" s="90"/>
    </row>
    <row r="7" spans="1:18" s="81" customFormat="1" x14ac:dyDescent="0.3">
      <c r="B7" s="92"/>
      <c r="C7" s="92"/>
      <c r="D7" s="80"/>
      <c r="E7" s="87"/>
      <c r="F7" s="66"/>
      <c r="G7" s="66"/>
      <c r="H7" s="66"/>
      <c r="I7" s="237"/>
      <c r="J7" s="238"/>
      <c r="L7" s="80"/>
      <c r="M7" s="80"/>
      <c r="N7" s="80"/>
      <c r="O7" s="80"/>
      <c r="P7" s="80"/>
      <c r="Q7" s="80"/>
      <c r="R7" s="80"/>
    </row>
    <row r="8" spans="1:18" ht="13.5" thickBot="1" x14ac:dyDescent="0.4">
      <c r="B8" s="93" t="s">
        <v>239</v>
      </c>
      <c r="C8" s="94"/>
      <c r="F8" s="93" t="s">
        <v>242</v>
      </c>
      <c r="I8" s="119"/>
    </row>
    <row r="9" spans="1:18" x14ac:dyDescent="0.35">
      <c r="B9" s="227" t="s">
        <v>101</v>
      </c>
      <c r="C9" s="359" t="s">
        <v>173</v>
      </c>
      <c r="D9" s="360"/>
      <c r="F9" s="261" t="s">
        <v>255</v>
      </c>
      <c r="G9" s="264">
        <v>2</v>
      </c>
      <c r="I9" s="119"/>
    </row>
    <row r="10" spans="1:18" x14ac:dyDescent="0.35">
      <c r="B10" s="96" t="s">
        <v>103</v>
      </c>
      <c r="C10" s="363" t="s">
        <v>275</v>
      </c>
      <c r="D10" s="364"/>
      <c r="F10" s="262" t="s">
        <v>257</v>
      </c>
      <c r="G10" s="265" t="s">
        <v>258</v>
      </c>
      <c r="I10" s="119"/>
    </row>
    <row r="11" spans="1:18" x14ac:dyDescent="0.35">
      <c r="B11" s="97" t="s">
        <v>104</v>
      </c>
      <c r="C11" s="363" t="s">
        <v>276</v>
      </c>
      <c r="D11" s="364"/>
      <c r="E11" s="98"/>
      <c r="F11" s="262" t="s">
        <v>230</v>
      </c>
      <c r="G11" s="265">
        <v>39.375</v>
      </c>
      <c r="I11" s="119"/>
    </row>
    <row r="12" spans="1:18" x14ac:dyDescent="0.35">
      <c r="B12" s="97" t="s">
        <v>176</v>
      </c>
      <c r="C12" s="365" t="s">
        <v>278</v>
      </c>
      <c r="D12" s="366"/>
      <c r="F12" s="262" t="s">
        <v>231</v>
      </c>
      <c r="G12" s="278">
        <v>2149.375</v>
      </c>
      <c r="H12" s="66" t="s">
        <v>289</v>
      </c>
      <c r="I12" s="119"/>
    </row>
    <row r="13" spans="1:18" x14ac:dyDescent="0.35">
      <c r="B13" s="97" t="s">
        <v>216</v>
      </c>
      <c r="C13" s="367">
        <v>2760</v>
      </c>
      <c r="D13" s="368"/>
      <c r="F13" s="262" t="s">
        <v>232</v>
      </c>
      <c r="G13" s="265">
        <v>24</v>
      </c>
      <c r="I13" s="119"/>
    </row>
    <row r="14" spans="1:18" x14ac:dyDescent="0.35">
      <c r="B14" s="97" t="s">
        <v>177</v>
      </c>
      <c r="C14" s="365" t="s">
        <v>277</v>
      </c>
      <c r="D14" s="366"/>
      <c r="F14" s="262" t="s">
        <v>233</v>
      </c>
      <c r="G14" s="267">
        <f>(C30/60)/(3.14*(((G13/12)^2))/4)</f>
        <v>27.96709129511677</v>
      </c>
      <c r="I14" s="66"/>
    </row>
    <row r="15" spans="1:18" ht="13.5" thickBot="1" x14ac:dyDescent="0.4">
      <c r="B15" s="229" t="s">
        <v>107</v>
      </c>
      <c r="C15" s="378">
        <v>6.4950000000000001</v>
      </c>
      <c r="D15" s="379"/>
      <c r="E15" s="100"/>
      <c r="F15" s="262" t="s">
        <v>263</v>
      </c>
      <c r="G15" s="271">
        <v>5269</v>
      </c>
      <c r="I15" s="66"/>
    </row>
    <row r="16" spans="1:18" ht="13.5" thickBot="1" x14ac:dyDescent="0.4">
      <c r="B16" s="102"/>
      <c r="C16" s="103"/>
      <c r="F16" s="263" t="s">
        <v>234</v>
      </c>
      <c r="G16" s="277">
        <v>120</v>
      </c>
      <c r="I16" s="66"/>
    </row>
    <row r="17" spans="2:12" ht="13.5" thickBot="1" x14ac:dyDescent="0.4">
      <c r="B17" s="104" t="s">
        <v>240</v>
      </c>
      <c r="C17" s="103"/>
      <c r="F17" s="66" t="s">
        <v>256</v>
      </c>
      <c r="I17" s="66"/>
    </row>
    <row r="18" spans="2:12" x14ac:dyDescent="0.35">
      <c r="B18" s="227" t="s">
        <v>109</v>
      </c>
      <c r="C18" s="381" t="s">
        <v>149</v>
      </c>
      <c r="D18" s="382"/>
      <c r="I18" s="66"/>
    </row>
    <row r="19" spans="2:12" x14ac:dyDescent="0.35">
      <c r="B19" s="97" t="s">
        <v>112</v>
      </c>
      <c r="C19" s="380">
        <v>1020</v>
      </c>
      <c r="D19" s="371"/>
      <c r="I19" s="243"/>
    </row>
    <row r="20" spans="2:12" ht="12.75" customHeight="1" x14ac:dyDescent="0.35">
      <c r="B20" s="108" t="s">
        <v>113</v>
      </c>
      <c r="C20" s="380">
        <f>C21*24/C19*1000000</f>
        <v>152823.5294117647</v>
      </c>
      <c r="D20" s="371"/>
      <c r="E20" s="107"/>
      <c r="G20" s="119"/>
      <c r="I20" s="244"/>
      <c r="L20" s="106"/>
    </row>
    <row r="21" spans="2:12" x14ac:dyDescent="0.35">
      <c r="B21" s="99" t="s">
        <v>114</v>
      </c>
      <c r="C21" s="383">
        <f>C15</f>
        <v>6.4950000000000001</v>
      </c>
      <c r="D21" s="384"/>
      <c r="I21" s="244"/>
    </row>
    <row r="22" spans="2:12" x14ac:dyDescent="0.35">
      <c r="B22" s="111" t="s">
        <v>115</v>
      </c>
      <c r="C22" s="361">
        <f>C21*C26*C25</f>
        <v>54051.39</v>
      </c>
      <c r="D22" s="362"/>
      <c r="E22" s="107"/>
      <c r="G22" s="112"/>
      <c r="I22" s="66"/>
    </row>
    <row r="23" spans="2:12" x14ac:dyDescent="0.35">
      <c r="B23" s="108" t="s">
        <v>179</v>
      </c>
      <c r="C23" s="385">
        <f>C20/1000000*24</f>
        <v>3.6677647058823526</v>
      </c>
      <c r="D23" s="386"/>
      <c r="E23" s="107"/>
      <c r="I23" s="119"/>
    </row>
    <row r="24" spans="2:12" x14ac:dyDescent="0.35">
      <c r="B24" s="108" t="s">
        <v>117</v>
      </c>
      <c r="C24" s="371">
        <f>C23*C26*C25</f>
        <v>30523.137882352938</v>
      </c>
      <c r="D24" s="371"/>
      <c r="E24" s="107"/>
      <c r="I24" s="119"/>
    </row>
    <row r="25" spans="2:12" x14ac:dyDescent="0.35">
      <c r="B25" s="113" t="s">
        <v>178</v>
      </c>
      <c r="C25" s="357">
        <v>0.95</v>
      </c>
      <c r="D25" s="357"/>
      <c r="E25" s="106"/>
    </row>
    <row r="26" spans="2:12" ht="13.5" thickBot="1" x14ac:dyDescent="0.4">
      <c r="B26" s="228" t="s">
        <v>118</v>
      </c>
      <c r="C26" s="372">
        <v>8760</v>
      </c>
      <c r="D26" s="373"/>
    </row>
    <row r="27" spans="2:12" x14ac:dyDescent="0.35">
      <c r="C27" s="94"/>
    </row>
    <row r="28" spans="2:12" ht="13.5" thickBot="1" x14ac:dyDescent="0.4">
      <c r="B28" s="104" t="s">
        <v>241</v>
      </c>
      <c r="C28" s="103"/>
      <c r="I28" s="66"/>
    </row>
    <row r="29" spans="2:12" x14ac:dyDescent="0.35">
      <c r="B29" s="227" t="s">
        <v>203</v>
      </c>
      <c r="C29" s="374">
        <v>24985</v>
      </c>
      <c r="D29" s="375"/>
      <c r="I29" s="66"/>
    </row>
    <row r="30" spans="2:12" x14ac:dyDescent="0.35">
      <c r="B30" s="97" t="s">
        <v>204</v>
      </c>
      <c r="C30" s="387">
        <v>5269</v>
      </c>
      <c r="D30" s="388"/>
      <c r="E30" s="106"/>
      <c r="I30" s="119"/>
    </row>
    <row r="31" spans="2:12" ht="12.75" customHeight="1" thickBot="1" x14ac:dyDescent="0.4">
      <c r="B31" s="236" t="s">
        <v>205</v>
      </c>
      <c r="C31" s="389">
        <v>687</v>
      </c>
      <c r="D31" s="390"/>
      <c r="G31" s="119"/>
      <c r="I31" s="66"/>
    </row>
    <row r="32" spans="2:12" x14ac:dyDescent="0.35">
      <c r="C32" s="94"/>
    </row>
    <row r="33" spans="2:12" ht="13.5" thickBot="1" x14ac:dyDescent="0.4">
      <c r="B33" s="93" t="s">
        <v>243</v>
      </c>
    </row>
    <row r="34" spans="2:12" s="119" customFormat="1" ht="14.4" customHeight="1" thickBot="1" x14ac:dyDescent="0.4">
      <c r="B34" s="342" t="s">
        <v>120</v>
      </c>
      <c r="C34" s="344" t="s">
        <v>209</v>
      </c>
      <c r="D34" s="346" t="s">
        <v>82</v>
      </c>
      <c r="E34" s="348" t="s">
        <v>123</v>
      </c>
      <c r="F34" s="349"/>
      <c r="G34" s="350" t="s">
        <v>182</v>
      </c>
      <c r="H34" s="346"/>
      <c r="K34" s="116"/>
    </row>
    <row r="35" spans="2:12" s="119" customFormat="1" ht="13.5" thickBot="1" x14ac:dyDescent="0.4">
      <c r="B35" s="355"/>
      <c r="C35" s="356"/>
      <c r="D35" s="354"/>
      <c r="E35" s="245" t="s">
        <v>125</v>
      </c>
      <c r="F35" s="245" t="s">
        <v>126</v>
      </c>
      <c r="G35" s="358"/>
      <c r="H35" s="354"/>
      <c r="K35" s="121"/>
    </row>
    <row r="36" spans="2:12" ht="13.65" customHeight="1" x14ac:dyDescent="0.35">
      <c r="B36" s="250" t="s">
        <v>127</v>
      </c>
      <c r="C36" s="285">
        <v>4.08</v>
      </c>
      <c r="D36" s="251" t="s">
        <v>128</v>
      </c>
      <c r="E36" s="285">
        <f>C36*$C$21</f>
        <v>26.499600000000001</v>
      </c>
      <c r="F36" s="285">
        <f>E36*8760/2000</f>
        <v>116.06824800000001</v>
      </c>
      <c r="G36" s="376" t="s">
        <v>181</v>
      </c>
      <c r="H36" s="377"/>
      <c r="I36" s="66"/>
      <c r="K36" s="131"/>
    </row>
    <row r="37" spans="2:12" ht="13.65" customHeight="1" x14ac:dyDescent="0.35">
      <c r="B37" s="282" t="s">
        <v>229</v>
      </c>
      <c r="C37" s="275">
        <v>11.865</v>
      </c>
      <c r="D37" s="281" t="s">
        <v>284</v>
      </c>
      <c r="E37" s="275">
        <f>C37/1000000*$C$29</f>
        <v>0.29644702500000003</v>
      </c>
      <c r="F37" s="275">
        <f t="shared" ref="F37" si="0">E37*8760/2000</f>
        <v>1.2984379695000003</v>
      </c>
      <c r="G37" s="369" t="s">
        <v>180</v>
      </c>
      <c r="H37" s="370"/>
      <c r="I37" s="66"/>
      <c r="K37" s="131"/>
    </row>
    <row r="38" spans="2:12" ht="13.65" customHeight="1" x14ac:dyDescent="0.35">
      <c r="B38" s="284" t="s">
        <v>59</v>
      </c>
      <c r="C38" s="275">
        <v>0.11799999999999999</v>
      </c>
      <c r="D38" s="281" t="s">
        <v>128</v>
      </c>
      <c r="E38" s="275">
        <f>C38*$C$21</f>
        <v>0.76640999999999992</v>
      </c>
      <c r="F38" s="275">
        <f t="shared" ref="F38:F44" si="1">E38*8760/2000</f>
        <v>3.3568757999999996</v>
      </c>
      <c r="G38" s="340" t="s">
        <v>181</v>
      </c>
      <c r="H38" s="341"/>
      <c r="I38" s="66"/>
    </row>
    <row r="39" spans="2:12" ht="13.65" customHeight="1" x14ac:dyDescent="0.35">
      <c r="B39" s="253" t="s">
        <v>11</v>
      </c>
      <c r="C39" s="249">
        <v>0.55700000000000005</v>
      </c>
      <c r="D39" s="247" t="s">
        <v>128</v>
      </c>
      <c r="E39" s="249">
        <f>C39*$C$21</f>
        <v>3.6177150000000005</v>
      </c>
      <c r="F39" s="249">
        <f t="shared" si="1"/>
        <v>15.845591700000003</v>
      </c>
      <c r="G39" s="352" t="s">
        <v>181</v>
      </c>
      <c r="H39" s="353"/>
      <c r="I39" s="66"/>
      <c r="K39" s="110"/>
    </row>
    <row r="40" spans="2:12" ht="13.65" customHeight="1" x14ac:dyDescent="0.35">
      <c r="B40" s="282" t="s">
        <v>285</v>
      </c>
      <c r="C40" s="275">
        <v>79.209999999999994</v>
      </c>
      <c r="D40" s="281" t="s">
        <v>284</v>
      </c>
      <c r="E40" s="275">
        <f>C40/1000000*$C$29</f>
        <v>1.9790618499999999</v>
      </c>
      <c r="F40" s="275">
        <f t="shared" si="1"/>
        <v>8.668290902999999</v>
      </c>
      <c r="G40" s="369" t="s">
        <v>180</v>
      </c>
      <c r="H40" s="370"/>
      <c r="I40" s="66"/>
      <c r="K40" s="110"/>
    </row>
    <row r="41" spans="2:12" ht="13.65" customHeight="1" x14ac:dyDescent="0.35">
      <c r="B41" s="283" t="s">
        <v>131</v>
      </c>
      <c r="C41" s="275">
        <v>5.8799999999999998E-4</v>
      </c>
      <c r="D41" s="281" t="s">
        <v>128</v>
      </c>
      <c r="E41" s="275">
        <f t="shared" ref="E41:E44" si="2">C41*$C$21</f>
        <v>3.81906E-3</v>
      </c>
      <c r="F41" s="275">
        <f t="shared" si="1"/>
        <v>1.6727482800000002E-2</v>
      </c>
      <c r="G41" s="340" t="s">
        <v>181</v>
      </c>
      <c r="H41" s="341"/>
      <c r="I41" s="66"/>
      <c r="K41" s="191">
        <f>E$39</f>
        <v>3.6177150000000005</v>
      </c>
    </row>
    <row r="42" spans="2:12" ht="13.65" customHeight="1" x14ac:dyDescent="0.35">
      <c r="B42" s="254" t="s">
        <v>206</v>
      </c>
      <c r="C42" s="249">
        <v>7.7100000000000004E-5</v>
      </c>
      <c r="D42" s="247" t="s">
        <v>128</v>
      </c>
      <c r="E42" s="249">
        <f t="shared" si="2"/>
        <v>5.0076450000000007E-4</v>
      </c>
      <c r="F42" s="249">
        <f t="shared" si="1"/>
        <v>2.1933485100000005E-3</v>
      </c>
      <c r="G42" s="338" t="s">
        <v>181</v>
      </c>
      <c r="H42" s="339"/>
      <c r="I42" s="137"/>
      <c r="J42" s="138"/>
      <c r="K42" s="110"/>
    </row>
    <row r="43" spans="2:12" ht="13.65" customHeight="1" x14ac:dyDescent="0.35">
      <c r="B43" s="284" t="s">
        <v>260</v>
      </c>
      <c r="C43" s="275">
        <v>2.37</v>
      </c>
      <c r="D43" s="281" t="s">
        <v>286</v>
      </c>
      <c r="E43" s="275">
        <f>C43/1000000*$C$29</f>
        <v>5.9214450000000002E-2</v>
      </c>
      <c r="F43" s="275">
        <f t="shared" ref="F43" si="3">E43*8760/2000</f>
        <v>0.25935929099999999</v>
      </c>
      <c r="G43" s="340" t="s">
        <v>180</v>
      </c>
      <c r="H43" s="341"/>
      <c r="I43" s="137"/>
      <c r="J43" s="138"/>
      <c r="K43" s="110"/>
    </row>
    <row r="44" spans="2:12" ht="13.65" customHeight="1" x14ac:dyDescent="0.35">
      <c r="B44" s="284" t="s">
        <v>207</v>
      </c>
      <c r="C44" s="286">
        <v>7.7100000000000004E-5</v>
      </c>
      <c r="D44" s="281" t="s">
        <v>128</v>
      </c>
      <c r="E44" s="275">
        <f t="shared" si="2"/>
        <v>5.0076450000000007E-4</v>
      </c>
      <c r="F44" s="275">
        <f t="shared" si="1"/>
        <v>2.1933485100000005E-3</v>
      </c>
      <c r="G44" s="340" t="s">
        <v>181</v>
      </c>
      <c r="H44" s="341"/>
      <c r="I44" s="137"/>
      <c r="J44" s="138"/>
      <c r="K44" s="110"/>
    </row>
    <row r="45" spans="2:12" x14ac:dyDescent="0.35">
      <c r="B45" s="93" t="s">
        <v>134</v>
      </c>
      <c r="C45" s="149"/>
      <c r="D45" s="149"/>
      <c r="J45" s="110"/>
      <c r="K45" s="110"/>
    </row>
    <row r="46" spans="2:12" ht="15" x14ac:dyDescent="0.35">
      <c r="B46" s="66" t="s">
        <v>135</v>
      </c>
      <c r="C46" s="149"/>
      <c r="D46" s="149"/>
    </row>
    <row r="47" spans="2:12" x14ac:dyDescent="0.35">
      <c r="B47" s="66" t="s">
        <v>264</v>
      </c>
      <c r="C47" s="149"/>
      <c r="D47" s="149"/>
    </row>
    <row r="48" spans="2:12" s="106" customFormat="1" ht="20.149999999999999" customHeight="1" x14ac:dyDescent="0.35">
      <c r="B48" s="93" t="s">
        <v>136</v>
      </c>
      <c r="C48" s="150"/>
      <c r="D48" s="150"/>
      <c r="I48" s="151"/>
      <c r="J48" s="66"/>
      <c r="K48" s="66"/>
      <c r="L48" s="66"/>
    </row>
    <row r="49" spans="1:12" s="106" customFormat="1" ht="14.5" x14ac:dyDescent="0.35">
      <c r="B49" s="66" t="s">
        <v>159</v>
      </c>
      <c r="I49" s="151"/>
      <c r="J49" s="66"/>
      <c r="K49" s="66"/>
      <c r="L49" s="66"/>
    </row>
    <row r="50" spans="1:12" s="106" customFormat="1" x14ac:dyDescent="0.35">
      <c r="B50" s="66" t="s">
        <v>217</v>
      </c>
      <c r="I50" s="151"/>
      <c r="J50" s="66"/>
      <c r="K50" s="66"/>
      <c r="L50" s="66"/>
    </row>
    <row r="51" spans="1:12" x14ac:dyDescent="0.35">
      <c r="B51" s="66" t="s">
        <v>208</v>
      </c>
      <c r="C51" s="106"/>
      <c r="D51" s="106"/>
      <c r="E51" s="106"/>
      <c r="F51" s="106"/>
      <c r="G51" s="106"/>
      <c r="H51" s="106"/>
    </row>
    <row r="52" spans="1:12" s="106" customFormat="1" x14ac:dyDescent="0.35">
      <c r="B52" s="66" t="s">
        <v>138</v>
      </c>
      <c r="I52" s="151"/>
      <c r="J52" s="66"/>
      <c r="K52" s="66"/>
      <c r="L52" s="66"/>
    </row>
    <row r="53" spans="1:12" s="106" customFormat="1" x14ac:dyDescent="0.35">
      <c r="B53" s="66"/>
      <c r="I53" s="151"/>
      <c r="J53" s="66"/>
      <c r="K53" s="66"/>
      <c r="L53" s="66"/>
    </row>
    <row r="54" spans="1:12" ht="13.5" thickBot="1" x14ac:dyDescent="0.4">
      <c r="A54" s="152"/>
      <c r="B54" s="93" t="s">
        <v>202</v>
      </c>
      <c r="C54" s="153"/>
      <c r="J54" s="110"/>
      <c r="K54" s="110"/>
    </row>
    <row r="55" spans="1:12" s="119" customFormat="1" ht="14.25" customHeight="1" thickBot="1" x14ac:dyDescent="0.4">
      <c r="B55" s="342" t="s">
        <v>120</v>
      </c>
      <c r="C55" s="344" t="s">
        <v>183</v>
      </c>
      <c r="D55" s="346" t="s">
        <v>82</v>
      </c>
      <c r="E55" s="348" t="s">
        <v>123</v>
      </c>
      <c r="F55" s="349"/>
      <c r="G55" s="350" t="s">
        <v>124</v>
      </c>
      <c r="H55" s="346"/>
      <c r="I55" s="116"/>
      <c r="J55" s="125"/>
      <c r="K55" s="77"/>
    </row>
    <row r="56" spans="1:12" s="119" customFormat="1" ht="28.25" customHeight="1" thickBot="1" x14ac:dyDescent="0.4">
      <c r="B56" s="343"/>
      <c r="C56" s="345"/>
      <c r="D56" s="347"/>
      <c r="E56" s="154" t="s">
        <v>125</v>
      </c>
      <c r="F56" s="155" t="s">
        <v>126</v>
      </c>
      <c r="G56" s="351"/>
      <c r="H56" s="347"/>
      <c r="I56" s="77"/>
      <c r="J56" s="125"/>
      <c r="K56" s="77"/>
    </row>
    <row r="57" spans="1:12" x14ac:dyDescent="0.3">
      <c r="A57" s="152"/>
      <c r="B57" s="165" t="s">
        <v>17</v>
      </c>
      <c r="C57" s="159">
        <v>5.5300000000000004E-6</v>
      </c>
      <c r="D57" s="166" t="s">
        <v>128</v>
      </c>
      <c r="E57" s="167">
        <f t="shared" ref="E57:E66" si="4">C57*$C$21</f>
        <v>3.5917350000000006E-5</v>
      </c>
      <c r="F57" s="168">
        <f>E57*8760/2000</f>
        <v>1.5731799300000001E-4</v>
      </c>
      <c r="G57" s="169" t="s">
        <v>181</v>
      </c>
      <c r="H57" s="170"/>
      <c r="K57" s="163"/>
    </row>
    <row r="58" spans="1:12" x14ac:dyDescent="0.3">
      <c r="A58" s="152"/>
      <c r="B58" s="165" t="s">
        <v>184</v>
      </c>
      <c r="C58" s="159">
        <v>8.3599999999999994E-3</v>
      </c>
      <c r="D58" s="166" t="s">
        <v>128</v>
      </c>
      <c r="E58" s="233">
        <f t="shared" si="4"/>
        <v>5.4298199999999998E-2</v>
      </c>
      <c r="F58" s="234">
        <f t="shared" ref="F58:F86" si="5">E58*8760/2000</f>
        <v>0.23782611599999998</v>
      </c>
      <c r="G58" s="169" t="s">
        <v>181</v>
      </c>
      <c r="H58" s="170"/>
      <c r="K58" s="163"/>
    </row>
    <row r="59" spans="1:12" x14ac:dyDescent="0.3">
      <c r="A59" s="152"/>
      <c r="B59" s="165" t="s">
        <v>185</v>
      </c>
      <c r="C59" s="159">
        <v>5.1399999999999996E-3</v>
      </c>
      <c r="D59" s="166" t="s">
        <v>128</v>
      </c>
      <c r="E59" s="233">
        <f t="shared" si="4"/>
        <v>3.3384299999999999E-2</v>
      </c>
      <c r="F59" s="234">
        <f t="shared" si="5"/>
        <v>0.14622323399999998</v>
      </c>
      <c r="G59" s="169" t="s">
        <v>181</v>
      </c>
      <c r="H59" s="170"/>
      <c r="K59" s="163"/>
    </row>
    <row r="60" spans="1:12" x14ac:dyDescent="0.3">
      <c r="A60" s="152"/>
      <c r="B60" s="165" t="s">
        <v>21</v>
      </c>
      <c r="C60" s="159">
        <v>4.4000000000000002E-4</v>
      </c>
      <c r="D60" s="166" t="s">
        <v>128</v>
      </c>
      <c r="E60" s="167">
        <f t="shared" si="4"/>
        <v>2.8578000000000002E-3</v>
      </c>
      <c r="F60" s="168">
        <f t="shared" si="5"/>
        <v>1.2517164000000001E-2</v>
      </c>
      <c r="G60" s="169" t="s">
        <v>181</v>
      </c>
      <c r="H60" s="170"/>
      <c r="K60" s="163"/>
    </row>
    <row r="61" spans="1:12" x14ac:dyDescent="0.3">
      <c r="A61" s="152"/>
      <c r="B61" s="165" t="s">
        <v>23</v>
      </c>
      <c r="C61" s="159">
        <v>1.66E-7</v>
      </c>
      <c r="D61" s="166" t="s">
        <v>128</v>
      </c>
      <c r="E61" s="167">
        <f t="shared" si="4"/>
        <v>1.0781700000000001E-6</v>
      </c>
      <c r="F61" s="168">
        <f t="shared" si="5"/>
        <v>4.7223846000000008E-6</v>
      </c>
      <c r="G61" s="169" t="s">
        <v>181</v>
      </c>
      <c r="H61" s="170"/>
      <c r="K61" s="163"/>
    </row>
    <row r="62" spans="1:12" x14ac:dyDescent="0.3">
      <c r="A62" s="152"/>
      <c r="B62" s="165" t="s">
        <v>186</v>
      </c>
      <c r="C62" s="159">
        <v>4.15E-7</v>
      </c>
      <c r="D62" s="166" t="s">
        <v>128</v>
      </c>
      <c r="E62" s="167">
        <f t="shared" si="4"/>
        <v>2.6954250000000001E-6</v>
      </c>
      <c r="F62" s="168">
        <f t="shared" si="5"/>
        <v>1.18059615E-5</v>
      </c>
      <c r="G62" s="169" t="s">
        <v>181</v>
      </c>
      <c r="H62" s="170"/>
      <c r="K62" s="163"/>
    </row>
    <row r="63" spans="1:12" x14ac:dyDescent="0.3">
      <c r="A63" s="152"/>
      <c r="B63" s="165" t="s">
        <v>24</v>
      </c>
      <c r="C63" s="159">
        <v>4.1399999999999997E-7</v>
      </c>
      <c r="D63" s="166" t="s">
        <v>128</v>
      </c>
      <c r="E63" s="167">
        <f t="shared" si="4"/>
        <v>2.6889299999999998E-6</v>
      </c>
      <c r="F63" s="168">
        <f t="shared" si="5"/>
        <v>1.1777513399999999E-5</v>
      </c>
      <c r="G63" s="169" t="s">
        <v>181</v>
      </c>
      <c r="H63" s="170"/>
      <c r="K63" s="163"/>
    </row>
    <row r="64" spans="1:12" x14ac:dyDescent="0.3">
      <c r="A64" s="152"/>
      <c r="B64" s="165" t="s">
        <v>187</v>
      </c>
      <c r="C64" s="159">
        <v>2.12E-4</v>
      </c>
      <c r="D64" s="166" t="s">
        <v>128</v>
      </c>
      <c r="E64" s="167">
        <f t="shared" si="4"/>
        <v>1.3769400000000001E-3</v>
      </c>
      <c r="F64" s="168">
        <f t="shared" si="5"/>
        <v>6.0309972000000007E-3</v>
      </c>
      <c r="G64" s="169" t="s">
        <v>181</v>
      </c>
      <c r="H64" s="170"/>
      <c r="K64" s="163"/>
    </row>
    <row r="65" spans="1:11" x14ac:dyDescent="0.3">
      <c r="A65" s="152"/>
      <c r="B65" s="165" t="s">
        <v>188</v>
      </c>
      <c r="C65" s="159">
        <v>3.6699999999999998E-5</v>
      </c>
      <c r="D65" s="166" t="s">
        <v>128</v>
      </c>
      <c r="E65" s="167">
        <f t="shared" si="4"/>
        <v>2.3836649999999998E-4</v>
      </c>
      <c r="F65" s="168">
        <f t="shared" si="5"/>
        <v>1.04404527E-3</v>
      </c>
      <c r="G65" s="169" t="s">
        <v>181</v>
      </c>
      <c r="H65" s="170"/>
      <c r="K65" s="163"/>
    </row>
    <row r="66" spans="1:11" x14ac:dyDescent="0.3">
      <c r="A66" s="152"/>
      <c r="B66" s="165" t="s">
        <v>189</v>
      </c>
      <c r="C66" s="159">
        <v>3.04E-5</v>
      </c>
      <c r="D66" s="166" t="s">
        <v>128</v>
      </c>
      <c r="E66" s="167">
        <f t="shared" si="4"/>
        <v>1.97448E-4</v>
      </c>
      <c r="F66" s="168">
        <f t="shared" si="5"/>
        <v>8.6482223999999992E-4</v>
      </c>
      <c r="G66" s="169" t="s">
        <v>181</v>
      </c>
      <c r="H66" s="170"/>
      <c r="K66" s="163"/>
    </row>
    <row r="67" spans="1:11" x14ac:dyDescent="0.3">
      <c r="A67" s="152"/>
      <c r="B67" s="165" t="s">
        <v>190</v>
      </c>
      <c r="C67" s="159">
        <v>2.8500000000000002E-5</v>
      </c>
      <c r="D67" s="166" t="s">
        <v>128</v>
      </c>
      <c r="E67" s="167">
        <f t="shared" ref="E67" si="6">C67*$C$21</f>
        <v>1.8510750000000001E-4</v>
      </c>
      <c r="F67" s="168">
        <f t="shared" si="5"/>
        <v>8.1077085000000001E-4</v>
      </c>
      <c r="G67" s="169" t="s">
        <v>181</v>
      </c>
      <c r="H67" s="170"/>
      <c r="K67" s="163"/>
    </row>
    <row r="68" spans="1:11" x14ac:dyDescent="0.3">
      <c r="A68" s="152"/>
      <c r="B68" s="165" t="s">
        <v>26</v>
      </c>
      <c r="C68" s="159">
        <v>6.9299999999999997E-7</v>
      </c>
      <c r="D68" s="166" t="s">
        <v>128</v>
      </c>
      <c r="E68" s="167">
        <f>C68*$C$21</f>
        <v>4.5010349999999997E-6</v>
      </c>
      <c r="F68" s="168">
        <f t="shared" si="5"/>
        <v>1.9714533300000001E-5</v>
      </c>
      <c r="G68" s="169" t="s">
        <v>181</v>
      </c>
      <c r="H68" s="170"/>
      <c r="K68" s="163"/>
    </row>
    <row r="69" spans="1:11" x14ac:dyDescent="0.3">
      <c r="A69" s="152"/>
      <c r="B69" s="165" t="s">
        <v>191</v>
      </c>
      <c r="C69" s="159">
        <v>3.9700000000000003E-5</v>
      </c>
      <c r="D69" s="166" t="s">
        <v>128</v>
      </c>
      <c r="E69" s="167">
        <f>C69*$C$21</f>
        <v>2.5785150000000003E-4</v>
      </c>
      <c r="F69" s="168">
        <f t="shared" si="5"/>
        <v>1.1293895700000001E-3</v>
      </c>
      <c r="G69" s="169" t="s">
        <v>181</v>
      </c>
      <c r="H69" s="170"/>
      <c r="K69" s="163"/>
    </row>
    <row r="70" spans="1:11" x14ac:dyDescent="0.3">
      <c r="A70" s="152"/>
      <c r="B70" s="165" t="s">
        <v>192</v>
      </c>
      <c r="C70" s="159">
        <v>4.4299999999999999E-5</v>
      </c>
      <c r="D70" s="166" t="s">
        <v>128</v>
      </c>
      <c r="E70" s="167">
        <f t="shared" ref="E70" si="7">C70*$C$21</f>
        <v>2.8772850000000002E-4</v>
      </c>
      <c r="F70" s="168">
        <f t="shared" si="5"/>
        <v>1.2602508300000002E-3</v>
      </c>
      <c r="G70" s="169" t="s">
        <v>181</v>
      </c>
      <c r="H70" s="170"/>
      <c r="K70" s="163"/>
    </row>
    <row r="71" spans="1:11" x14ac:dyDescent="0.3">
      <c r="A71" s="152"/>
      <c r="B71" s="165" t="s">
        <v>29</v>
      </c>
      <c r="C71" s="159">
        <v>1.11E-6</v>
      </c>
      <c r="D71" s="166" t="s">
        <v>128</v>
      </c>
      <c r="E71" s="167">
        <f>C71*$C$21</f>
        <v>7.2094500000000001E-6</v>
      </c>
      <c r="F71" s="168">
        <f t="shared" si="5"/>
        <v>3.1577391000000002E-5</v>
      </c>
      <c r="G71" s="169" t="s">
        <v>181</v>
      </c>
      <c r="H71" s="170"/>
      <c r="K71" s="163"/>
    </row>
    <row r="72" spans="1:11" x14ac:dyDescent="0.3">
      <c r="A72" s="152"/>
      <c r="B72" s="165" t="s">
        <v>30</v>
      </c>
      <c r="C72" s="159">
        <v>5.6699999999999999E-6</v>
      </c>
      <c r="D72" s="166" t="s">
        <v>128</v>
      </c>
      <c r="E72" s="167">
        <f>C72*$C$21</f>
        <v>3.6826650000000001E-5</v>
      </c>
      <c r="F72" s="168">
        <f t="shared" si="5"/>
        <v>1.6130072700000001E-4</v>
      </c>
      <c r="G72" s="169" t="s">
        <v>181</v>
      </c>
      <c r="H72" s="170"/>
      <c r="K72" s="163"/>
    </row>
    <row r="73" spans="1:11" x14ac:dyDescent="0.3">
      <c r="A73" s="152"/>
      <c r="B73" s="165" t="s">
        <v>31</v>
      </c>
      <c r="C73" s="159">
        <v>5.28E-2</v>
      </c>
      <c r="D73" s="166" t="s">
        <v>128</v>
      </c>
      <c r="E73" s="233">
        <f>C73*$C$21</f>
        <v>0.34293600000000002</v>
      </c>
      <c r="F73" s="234">
        <f t="shared" si="5"/>
        <v>1.5020596800000001</v>
      </c>
      <c r="G73" s="169" t="s">
        <v>181</v>
      </c>
      <c r="H73" s="170"/>
      <c r="K73" s="163"/>
    </row>
    <row r="74" spans="1:11" x14ac:dyDescent="0.3">
      <c r="A74" s="152"/>
      <c r="B74" s="165" t="s">
        <v>194</v>
      </c>
      <c r="C74" s="159">
        <v>2.5000000000000001E-3</v>
      </c>
      <c r="D74" s="166" t="s">
        <v>128</v>
      </c>
      <c r="E74" s="167">
        <f t="shared" ref="E74" si="8">C74*$C$21</f>
        <v>1.6237500000000002E-2</v>
      </c>
      <c r="F74" s="168">
        <f t="shared" si="5"/>
        <v>7.112025000000001E-2</v>
      </c>
      <c r="G74" s="169" t="s">
        <v>181</v>
      </c>
      <c r="H74" s="170"/>
      <c r="K74" s="163"/>
    </row>
    <row r="75" spans="1:11" x14ac:dyDescent="0.3">
      <c r="A75" s="152"/>
      <c r="B75" s="165" t="s">
        <v>195</v>
      </c>
      <c r="C75" s="159">
        <v>1.23E-3</v>
      </c>
      <c r="D75" s="166" t="s">
        <v>128</v>
      </c>
      <c r="E75" s="167">
        <f t="shared" ref="E75" si="9">C75*$C$21</f>
        <v>7.9888500000000005E-3</v>
      </c>
      <c r="F75" s="168">
        <f t="shared" si="5"/>
        <v>3.4991162999999999E-2</v>
      </c>
      <c r="G75" s="169" t="s">
        <v>181</v>
      </c>
      <c r="H75" s="170"/>
      <c r="K75" s="163"/>
    </row>
    <row r="76" spans="1:11" x14ac:dyDescent="0.3">
      <c r="A76" s="152"/>
      <c r="B76" s="165" t="s">
        <v>193</v>
      </c>
      <c r="C76" s="159">
        <v>1.1100000000000001E-3</v>
      </c>
      <c r="D76" s="166" t="s">
        <v>128</v>
      </c>
      <c r="E76" s="167">
        <f t="shared" ref="E76:E86" si="10">C76*$C$21</f>
        <v>7.2094500000000009E-3</v>
      </c>
      <c r="F76" s="168">
        <f t="shared" si="5"/>
        <v>3.1577391000000003E-2</v>
      </c>
      <c r="G76" s="169" t="s">
        <v>181</v>
      </c>
      <c r="H76" s="170"/>
      <c r="K76" s="163"/>
    </row>
    <row r="77" spans="1:11" x14ac:dyDescent="0.3">
      <c r="A77" s="152"/>
      <c r="B77" s="165" t="s">
        <v>34</v>
      </c>
      <c r="C77" s="159">
        <v>7.4400000000000006E-5</v>
      </c>
      <c r="D77" s="166" t="s">
        <v>128</v>
      </c>
      <c r="E77" s="167">
        <f t="shared" si="10"/>
        <v>4.8322800000000004E-4</v>
      </c>
      <c r="F77" s="168">
        <f t="shared" si="5"/>
        <v>2.1165386400000003E-3</v>
      </c>
      <c r="G77" s="169" t="s">
        <v>181</v>
      </c>
      <c r="H77" s="170"/>
      <c r="K77" s="163"/>
    </row>
    <row r="78" spans="1:11" x14ac:dyDescent="0.3">
      <c r="A78" s="152"/>
      <c r="B78" s="165" t="s">
        <v>196</v>
      </c>
      <c r="C78" s="159">
        <v>2.69E-5</v>
      </c>
      <c r="D78" s="166" t="s">
        <v>128</v>
      </c>
      <c r="E78" s="167">
        <f t="shared" si="10"/>
        <v>1.7471549999999999E-4</v>
      </c>
      <c r="F78" s="168">
        <f t="shared" si="5"/>
        <v>7.6525388999999994E-4</v>
      </c>
      <c r="G78" s="169" t="s">
        <v>181</v>
      </c>
      <c r="H78" s="170"/>
      <c r="K78" s="163"/>
    </row>
    <row r="79" spans="1:11" x14ac:dyDescent="0.3">
      <c r="A79" s="152"/>
      <c r="B79" s="165" t="s">
        <v>35</v>
      </c>
      <c r="C79" s="159">
        <v>1.04E-5</v>
      </c>
      <c r="D79" s="166" t="s">
        <v>128</v>
      </c>
      <c r="E79" s="167">
        <f t="shared" si="10"/>
        <v>6.7547999999999998E-5</v>
      </c>
      <c r="F79" s="168">
        <f t="shared" si="5"/>
        <v>2.9586024000000002E-4</v>
      </c>
      <c r="G79" s="169" t="s">
        <v>181</v>
      </c>
      <c r="H79" s="170"/>
      <c r="K79" s="163"/>
    </row>
    <row r="80" spans="1:11" x14ac:dyDescent="0.3">
      <c r="A80" s="152"/>
      <c r="B80" s="165" t="s">
        <v>197</v>
      </c>
      <c r="C80" s="159">
        <v>2.4000000000000001E-5</v>
      </c>
      <c r="D80" s="166" t="s">
        <v>128</v>
      </c>
      <c r="E80" s="167">
        <f t="shared" si="10"/>
        <v>1.5588000000000001E-4</v>
      </c>
      <c r="F80" s="168">
        <f t="shared" si="5"/>
        <v>6.8275439999999996E-4</v>
      </c>
      <c r="G80" s="169" t="s">
        <v>181</v>
      </c>
      <c r="H80" s="170"/>
      <c r="K80" s="163"/>
    </row>
    <row r="81" spans="1:11" x14ac:dyDescent="0.3">
      <c r="A81" s="152"/>
      <c r="B81" s="165" t="s">
        <v>36</v>
      </c>
      <c r="C81" s="159">
        <v>1.3599999999999999E-6</v>
      </c>
      <c r="D81" s="166" t="s">
        <v>128</v>
      </c>
      <c r="E81" s="167">
        <f t="shared" si="10"/>
        <v>8.8331999999999987E-6</v>
      </c>
      <c r="F81" s="168">
        <f t="shared" si="5"/>
        <v>3.8689416E-5</v>
      </c>
      <c r="G81" s="169" t="s">
        <v>181</v>
      </c>
      <c r="H81" s="170"/>
      <c r="K81" s="163"/>
    </row>
    <row r="82" spans="1:11" x14ac:dyDescent="0.3">
      <c r="A82" s="152"/>
      <c r="B82" s="171" t="s">
        <v>198</v>
      </c>
      <c r="C82" s="235">
        <v>2.3600000000000001E-5</v>
      </c>
      <c r="D82" s="166" t="s">
        <v>128</v>
      </c>
      <c r="E82" s="172">
        <f t="shared" si="10"/>
        <v>1.53282E-4</v>
      </c>
      <c r="F82" s="174">
        <f t="shared" si="5"/>
        <v>6.7137516E-4</v>
      </c>
      <c r="G82" s="169" t="s">
        <v>181</v>
      </c>
      <c r="H82" s="144"/>
      <c r="K82" s="163"/>
    </row>
    <row r="83" spans="1:11" x14ac:dyDescent="0.3">
      <c r="A83" s="152"/>
      <c r="B83" s="171" t="s">
        <v>199</v>
      </c>
      <c r="C83" s="235">
        <v>2.48E-6</v>
      </c>
      <c r="D83" s="166" t="s">
        <v>128</v>
      </c>
      <c r="E83" s="172">
        <f t="shared" si="10"/>
        <v>1.6107600000000001E-5</v>
      </c>
      <c r="F83" s="174">
        <f t="shared" si="5"/>
        <v>7.0551287999999997E-5</v>
      </c>
      <c r="G83" s="169" t="s">
        <v>181</v>
      </c>
      <c r="H83" s="144"/>
      <c r="K83" s="163"/>
    </row>
    <row r="84" spans="1:11" x14ac:dyDescent="0.3">
      <c r="A84" s="152"/>
      <c r="B84" s="171" t="s">
        <v>37</v>
      </c>
      <c r="C84" s="172">
        <v>4.08E-4</v>
      </c>
      <c r="D84" s="173" t="s">
        <v>128</v>
      </c>
      <c r="E84" s="172">
        <f t="shared" si="10"/>
        <v>2.6499599999999998E-3</v>
      </c>
      <c r="F84" s="174">
        <f t="shared" si="5"/>
        <v>1.16068248E-2</v>
      </c>
      <c r="G84" s="175" t="s">
        <v>181</v>
      </c>
      <c r="H84" s="144"/>
      <c r="K84" s="163"/>
    </row>
    <row r="85" spans="1:11" x14ac:dyDescent="0.3">
      <c r="A85" s="152"/>
      <c r="B85" s="171" t="s">
        <v>200</v>
      </c>
      <c r="C85" s="159">
        <v>1.49E-5</v>
      </c>
      <c r="D85" s="166" t="s">
        <v>128</v>
      </c>
      <c r="E85" s="167">
        <f t="shared" si="10"/>
        <v>9.6775500000000002E-5</v>
      </c>
      <c r="F85" s="168">
        <f t="shared" si="5"/>
        <v>4.2387669000000001E-4</v>
      </c>
      <c r="G85" s="169" t="s">
        <v>181</v>
      </c>
      <c r="H85" s="144"/>
      <c r="K85" s="163"/>
    </row>
    <row r="86" spans="1:11" ht="13.5" thickBot="1" x14ac:dyDescent="0.35">
      <c r="A86" s="152"/>
      <c r="B86" s="171" t="s">
        <v>201</v>
      </c>
      <c r="C86" s="159">
        <v>1.84E-4</v>
      </c>
      <c r="D86" s="166" t="s">
        <v>128</v>
      </c>
      <c r="E86" s="167">
        <f t="shared" si="10"/>
        <v>1.1950800000000001E-3</v>
      </c>
      <c r="F86" s="168">
        <f t="shared" si="5"/>
        <v>5.2344504E-3</v>
      </c>
      <c r="G86" s="169" t="s">
        <v>181</v>
      </c>
      <c r="H86" s="144"/>
      <c r="K86" s="163"/>
    </row>
    <row r="87" spans="1:11" ht="13.5" thickBot="1" x14ac:dyDescent="0.4">
      <c r="A87" s="152"/>
      <c r="B87" s="183" t="s">
        <v>143</v>
      </c>
      <c r="C87" s="184"/>
      <c r="D87" s="184"/>
      <c r="E87" s="268">
        <f>SUM(E57:E86)</f>
        <v>0.47254786880999994</v>
      </c>
      <c r="F87" s="268">
        <f>SUM(F57:F86)</f>
        <v>2.0697596653878008</v>
      </c>
      <c r="G87" s="186"/>
      <c r="H87" s="187"/>
    </row>
  </sheetData>
  <mergeCells count="42">
    <mergeCell ref="G41:H41"/>
    <mergeCell ref="C21:D21"/>
    <mergeCell ref="C23:D23"/>
    <mergeCell ref="C30:D30"/>
    <mergeCell ref="C31:D31"/>
    <mergeCell ref="C13:D13"/>
    <mergeCell ref="G40:H40"/>
    <mergeCell ref="C24:D24"/>
    <mergeCell ref="C26:D26"/>
    <mergeCell ref="C29:D29"/>
    <mergeCell ref="G36:H36"/>
    <mergeCell ref="G38:H38"/>
    <mergeCell ref="C14:D14"/>
    <mergeCell ref="C15:D15"/>
    <mergeCell ref="C20:D20"/>
    <mergeCell ref="C18:D18"/>
    <mergeCell ref="C19:D19"/>
    <mergeCell ref="G37:H37"/>
    <mergeCell ref="B1:I1"/>
    <mergeCell ref="B2:I2"/>
    <mergeCell ref="B3:I3"/>
    <mergeCell ref="B4:I4"/>
    <mergeCell ref="G39:H39"/>
    <mergeCell ref="D34:D35"/>
    <mergeCell ref="B34:B35"/>
    <mergeCell ref="C34:C35"/>
    <mergeCell ref="C25:D25"/>
    <mergeCell ref="E34:F34"/>
    <mergeCell ref="G34:H35"/>
    <mergeCell ref="C9:D9"/>
    <mergeCell ref="C22:D22"/>
    <mergeCell ref="C10:D10"/>
    <mergeCell ref="C11:D11"/>
    <mergeCell ref="C12:D12"/>
    <mergeCell ref="G42:H42"/>
    <mergeCell ref="G44:H44"/>
    <mergeCell ref="B55:B56"/>
    <mergeCell ref="C55:C56"/>
    <mergeCell ref="D55:D56"/>
    <mergeCell ref="E55:F55"/>
    <mergeCell ref="G55:H56"/>
    <mergeCell ref="G43:H43"/>
  </mergeCells>
  <pageMargins left="0.2" right="0.2" top="0.25" bottom="0.25" header="0.05" footer="0.05"/>
  <pageSetup scale="55"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F12F9B-F635-4887-BD5F-8D2CF58F72F9}">
  <sheetPr>
    <pageSetUpPr fitToPage="1"/>
  </sheetPr>
  <dimension ref="A1:S81"/>
  <sheetViews>
    <sheetView workbookViewId="0">
      <selection activeCell="G21" sqref="G21"/>
    </sheetView>
  </sheetViews>
  <sheetFormatPr defaultColWidth="8" defaultRowHeight="13" x14ac:dyDescent="0.35"/>
  <cols>
    <col min="1" max="1" width="3.36328125" style="66" customWidth="1"/>
    <col min="2" max="2" width="44" style="66" customWidth="1"/>
    <col min="3" max="3" width="14.36328125" style="66" customWidth="1"/>
    <col min="4" max="4" width="14.90625" style="66" customWidth="1"/>
    <col min="5" max="5" width="13" style="66" customWidth="1"/>
    <col min="6" max="6" width="13.6328125" style="66" customWidth="1"/>
    <col min="7" max="7" width="16.54296875" style="66" customWidth="1"/>
    <col min="8" max="8" width="23.453125" style="66" bestFit="1" customWidth="1"/>
    <col min="9" max="9" width="14.54296875" style="77" customWidth="1"/>
    <col min="10" max="10" width="12" style="66" customWidth="1"/>
    <col min="11" max="11" width="19" style="66" customWidth="1"/>
    <col min="12" max="12" width="20.90625" style="66" customWidth="1"/>
    <col min="13" max="246" width="8" style="66"/>
    <col min="247" max="247" width="1.453125" style="66" customWidth="1"/>
    <col min="248" max="248" width="40.54296875" style="66" customWidth="1"/>
    <col min="249" max="249" width="20.08984375" style="66" customWidth="1"/>
    <col min="250" max="250" width="20.6328125" style="66" customWidth="1"/>
    <col min="251" max="251" width="24.08984375" style="66" customWidth="1"/>
    <col min="252" max="502" width="8" style="66"/>
    <col min="503" max="503" width="1.453125" style="66" customWidth="1"/>
    <col min="504" max="504" width="40.54296875" style="66" customWidth="1"/>
    <col min="505" max="505" width="20.08984375" style="66" customWidth="1"/>
    <col min="506" max="506" width="20.6328125" style="66" customWidth="1"/>
    <col min="507" max="507" width="24.08984375" style="66" customWidth="1"/>
    <col min="508" max="758" width="8" style="66"/>
    <col min="759" max="759" width="1.453125" style="66" customWidth="1"/>
    <col min="760" max="760" width="40.54296875" style="66" customWidth="1"/>
    <col min="761" max="761" width="20.08984375" style="66" customWidth="1"/>
    <col min="762" max="762" width="20.6328125" style="66" customWidth="1"/>
    <col min="763" max="763" width="24.08984375" style="66" customWidth="1"/>
    <col min="764" max="1014" width="8" style="66"/>
    <col min="1015" max="1015" width="1.453125" style="66" customWidth="1"/>
    <col min="1016" max="1016" width="40.54296875" style="66" customWidth="1"/>
    <col min="1017" max="1017" width="20.08984375" style="66" customWidth="1"/>
    <col min="1018" max="1018" width="20.6328125" style="66" customWidth="1"/>
    <col min="1019" max="1019" width="24.08984375" style="66" customWidth="1"/>
    <col min="1020" max="1270" width="8" style="66"/>
    <col min="1271" max="1271" width="1.453125" style="66" customWidth="1"/>
    <col min="1272" max="1272" width="40.54296875" style="66" customWidth="1"/>
    <col min="1273" max="1273" width="20.08984375" style="66" customWidth="1"/>
    <col min="1274" max="1274" width="20.6328125" style="66" customWidth="1"/>
    <col min="1275" max="1275" width="24.08984375" style="66" customWidth="1"/>
    <col min="1276" max="1526" width="8" style="66"/>
    <col min="1527" max="1527" width="1.453125" style="66" customWidth="1"/>
    <col min="1528" max="1528" width="40.54296875" style="66" customWidth="1"/>
    <col min="1529" max="1529" width="20.08984375" style="66" customWidth="1"/>
    <col min="1530" max="1530" width="20.6328125" style="66" customWidth="1"/>
    <col min="1531" max="1531" width="24.08984375" style="66" customWidth="1"/>
    <col min="1532" max="1782" width="8" style="66"/>
    <col min="1783" max="1783" width="1.453125" style="66" customWidth="1"/>
    <col min="1784" max="1784" width="40.54296875" style="66" customWidth="1"/>
    <col min="1785" max="1785" width="20.08984375" style="66" customWidth="1"/>
    <col min="1786" max="1786" width="20.6328125" style="66" customWidth="1"/>
    <col min="1787" max="1787" width="24.08984375" style="66" customWidth="1"/>
    <col min="1788" max="2038" width="8" style="66"/>
    <col min="2039" max="2039" width="1.453125" style="66" customWidth="1"/>
    <col min="2040" max="2040" width="40.54296875" style="66" customWidth="1"/>
    <col min="2041" max="2041" width="20.08984375" style="66" customWidth="1"/>
    <col min="2042" max="2042" width="20.6328125" style="66" customWidth="1"/>
    <col min="2043" max="2043" width="24.08984375" style="66" customWidth="1"/>
    <col min="2044" max="2294" width="8" style="66"/>
    <col min="2295" max="2295" width="1.453125" style="66" customWidth="1"/>
    <col min="2296" max="2296" width="40.54296875" style="66" customWidth="1"/>
    <col min="2297" max="2297" width="20.08984375" style="66" customWidth="1"/>
    <col min="2298" max="2298" width="20.6328125" style="66" customWidth="1"/>
    <col min="2299" max="2299" width="24.08984375" style="66" customWidth="1"/>
    <col min="2300" max="2550" width="8" style="66"/>
    <col min="2551" max="2551" width="1.453125" style="66" customWidth="1"/>
    <col min="2552" max="2552" width="40.54296875" style="66" customWidth="1"/>
    <col min="2553" max="2553" width="20.08984375" style="66" customWidth="1"/>
    <col min="2554" max="2554" width="20.6328125" style="66" customWidth="1"/>
    <col min="2555" max="2555" width="24.08984375" style="66" customWidth="1"/>
    <col min="2556" max="2806" width="8" style="66"/>
    <col min="2807" max="2807" width="1.453125" style="66" customWidth="1"/>
    <col min="2808" max="2808" width="40.54296875" style="66" customWidth="1"/>
    <col min="2809" max="2809" width="20.08984375" style="66" customWidth="1"/>
    <col min="2810" max="2810" width="20.6328125" style="66" customWidth="1"/>
    <col min="2811" max="2811" width="24.08984375" style="66" customWidth="1"/>
    <col min="2812" max="3062" width="8" style="66"/>
    <col min="3063" max="3063" width="1.453125" style="66" customWidth="1"/>
    <col min="3064" max="3064" width="40.54296875" style="66" customWidth="1"/>
    <col min="3065" max="3065" width="20.08984375" style="66" customWidth="1"/>
    <col min="3066" max="3066" width="20.6328125" style="66" customWidth="1"/>
    <col min="3067" max="3067" width="24.08984375" style="66" customWidth="1"/>
    <col min="3068" max="3318" width="8" style="66"/>
    <col min="3319" max="3319" width="1.453125" style="66" customWidth="1"/>
    <col min="3320" max="3320" width="40.54296875" style="66" customWidth="1"/>
    <col min="3321" max="3321" width="20.08984375" style="66" customWidth="1"/>
    <col min="3322" max="3322" width="20.6328125" style="66" customWidth="1"/>
    <col min="3323" max="3323" width="24.08984375" style="66" customWidth="1"/>
    <col min="3324" max="3574" width="8" style="66"/>
    <col min="3575" max="3575" width="1.453125" style="66" customWidth="1"/>
    <col min="3576" max="3576" width="40.54296875" style="66" customWidth="1"/>
    <col min="3577" max="3577" width="20.08984375" style="66" customWidth="1"/>
    <col min="3578" max="3578" width="20.6328125" style="66" customWidth="1"/>
    <col min="3579" max="3579" width="24.08984375" style="66" customWidth="1"/>
    <col min="3580" max="3830" width="8" style="66"/>
    <col min="3831" max="3831" width="1.453125" style="66" customWidth="1"/>
    <col min="3832" max="3832" width="40.54296875" style="66" customWidth="1"/>
    <col min="3833" max="3833" width="20.08984375" style="66" customWidth="1"/>
    <col min="3834" max="3834" width="20.6328125" style="66" customWidth="1"/>
    <col min="3835" max="3835" width="24.08984375" style="66" customWidth="1"/>
    <col min="3836" max="4086" width="8" style="66"/>
    <col min="4087" max="4087" width="1.453125" style="66" customWidth="1"/>
    <col min="4088" max="4088" width="40.54296875" style="66" customWidth="1"/>
    <col min="4089" max="4089" width="20.08984375" style="66" customWidth="1"/>
    <col min="4090" max="4090" width="20.6328125" style="66" customWidth="1"/>
    <col min="4091" max="4091" width="24.08984375" style="66" customWidth="1"/>
    <col min="4092" max="4342" width="8" style="66"/>
    <col min="4343" max="4343" width="1.453125" style="66" customWidth="1"/>
    <col min="4344" max="4344" width="40.54296875" style="66" customWidth="1"/>
    <col min="4345" max="4345" width="20.08984375" style="66" customWidth="1"/>
    <col min="4346" max="4346" width="20.6328125" style="66" customWidth="1"/>
    <col min="4347" max="4347" width="24.08984375" style="66" customWidth="1"/>
    <col min="4348" max="4598" width="8" style="66"/>
    <col min="4599" max="4599" width="1.453125" style="66" customWidth="1"/>
    <col min="4600" max="4600" width="40.54296875" style="66" customWidth="1"/>
    <col min="4601" max="4601" width="20.08984375" style="66" customWidth="1"/>
    <col min="4602" max="4602" width="20.6328125" style="66" customWidth="1"/>
    <col min="4603" max="4603" width="24.08984375" style="66" customWidth="1"/>
    <col min="4604" max="4854" width="8" style="66"/>
    <col min="4855" max="4855" width="1.453125" style="66" customWidth="1"/>
    <col min="4856" max="4856" width="40.54296875" style="66" customWidth="1"/>
    <col min="4857" max="4857" width="20.08984375" style="66" customWidth="1"/>
    <col min="4858" max="4858" width="20.6328125" style="66" customWidth="1"/>
    <col min="4859" max="4859" width="24.08984375" style="66" customWidth="1"/>
    <col min="4860" max="5110" width="8" style="66"/>
    <col min="5111" max="5111" width="1.453125" style="66" customWidth="1"/>
    <col min="5112" max="5112" width="40.54296875" style="66" customWidth="1"/>
    <col min="5113" max="5113" width="20.08984375" style="66" customWidth="1"/>
    <col min="5114" max="5114" width="20.6328125" style="66" customWidth="1"/>
    <col min="5115" max="5115" width="24.08984375" style="66" customWidth="1"/>
    <col min="5116" max="5366" width="8" style="66"/>
    <col min="5367" max="5367" width="1.453125" style="66" customWidth="1"/>
    <col min="5368" max="5368" width="40.54296875" style="66" customWidth="1"/>
    <col min="5369" max="5369" width="20.08984375" style="66" customWidth="1"/>
    <col min="5370" max="5370" width="20.6328125" style="66" customWidth="1"/>
    <col min="5371" max="5371" width="24.08984375" style="66" customWidth="1"/>
    <col min="5372" max="5622" width="8" style="66"/>
    <col min="5623" max="5623" width="1.453125" style="66" customWidth="1"/>
    <col min="5624" max="5624" width="40.54296875" style="66" customWidth="1"/>
    <col min="5625" max="5625" width="20.08984375" style="66" customWidth="1"/>
    <col min="5626" max="5626" width="20.6328125" style="66" customWidth="1"/>
    <col min="5627" max="5627" width="24.08984375" style="66" customWidth="1"/>
    <col min="5628" max="5878" width="8" style="66"/>
    <col min="5879" max="5879" width="1.453125" style="66" customWidth="1"/>
    <col min="5880" max="5880" width="40.54296875" style="66" customWidth="1"/>
    <col min="5881" max="5881" width="20.08984375" style="66" customWidth="1"/>
    <col min="5882" max="5882" width="20.6328125" style="66" customWidth="1"/>
    <col min="5883" max="5883" width="24.08984375" style="66" customWidth="1"/>
    <col min="5884" max="6134" width="8" style="66"/>
    <col min="6135" max="6135" width="1.453125" style="66" customWidth="1"/>
    <col min="6136" max="6136" width="40.54296875" style="66" customWidth="1"/>
    <col min="6137" max="6137" width="20.08984375" style="66" customWidth="1"/>
    <col min="6138" max="6138" width="20.6328125" style="66" customWidth="1"/>
    <col min="6139" max="6139" width="24.08984375" style="66" customWidth="1"/>
    <col min="6140" max="6390" width="8" style="66"/>
    <col min="6391" max="6391" width="1.453125" style="66" customWidth="1"/>
    <col min="6392" max="6392" width="40.54296875" style="66" customWidth="1"/>
    <col min="6393" max="6393" width="20.08984375" style="66" customWidth="1"/>
    <col min="6394" max="6394" width="20.6328125" style="66" customWidth="1"/>
    <col min="6395" max="6395" width="24.08984375" style="66" customWidth="1"/>
    <col min="6396" max="6646" width="8" style="66"/>
    <col min="6647" max="6647" width="1.453125" style="66" customWidth="1"/>
    <col min="6648" max="6648" width="40.54296875" style="66" customWidth="1"/>
    <col min="6649" max="6649" width="20.08984375" style="66" customWidth="1"/>
    <col min="6650" max="6650" width="20.6328125" style="66" customWidth="1"/>
    <col min="6651" max="6651" width="24.08984375" style="66" customWidth="1"/>
    <col min="6652" max="6902" width="8" style="66"/>
    <col min="6903" max="6903" width="1.453125" style="66" customWidth="1"/>
    <col min="6904" max="6904" width="40.54296875" style="66" customWidth="1"/>
    <col min="6905" max="6905" width="20.08984375" style="66" customWidth="1"/>
    <col min="6906" max="6906" width="20.6328125" style="66" customWidth="1"/>
    <col min="6907" max="6907" width="24.08984375" style="66" customWidth="1"/>
    <col min="6908" max="7158" width="8" style="66"/>
    <col min="7159" max="7159" width="1.453125" style="66" customWidth="1"/>
    <col min="7160" max="7160" width="40.54296875" style="66" customWidth="1"/>
    <col min="7161" max="7161" width="20.08984375" style="66" customWidth="1"/>
    <col min="7162" max="7162" width="20.6328125" style="66" customWidth="1"/>
    <col min="7163" max="7163" width="24.08984375" style="66" customWidth="1"/>
    <col min="7164" max="7414" width="8" style="66"/>
    <col min="7415" max="7415" width="1.453125" style="66" customWidth="1"/>
    <col min="7416" max="7416" width="40.54296875" style="66" customWidth="1"/>
    <col min="7417" max="7417" width="20.08984375" style="66" customWidth="1"/>
    <col min="7418" max="7418" width="20.6328125" style="66" customWidth="1"/>
    <col min="7419" max="7419" width="24.08984375" style="66" customWidth="1"/>
    <col min="7420" max="7670" width="8" style="66"/>
    <col min="7671" max="7671" width="1.453125" style="66" customWidth="1"/>
    <col min="7672" max="7672" width="40.54296875" style="66" customWidth="1"/>
    <col min="7673" max="7673" width="20.08984375" style="66" customWidth="1"/>
    <col min="7674" max="7674" width="20.6328125" style="66" customWidth="1"/>
    <col min="7675" max="7675" width="24.08984375" style="66" customWidth="1"/>
    <col min="7676" max="7926" width="8" style="66"/>
    <col min="7927" max="7927" width="1.453125" style="66" customWidth="1"/>
    <col min="7928" max="7928" width="40.54296875" style="66" customWidth="1"/>
    <col min="7929" max="7929" width="20.08984375" style="66" customWidth="1"/>
    <col min="7930" max="7930" width="20.6328125" style="66" customWidth="1"/>
    <col min="7931" max="7931" width="24.08984375" style="66" customWidth="1"/>
    <col min="7932" max="8182" width="8" style="66"/>
    <col min="8183" max="8183" width="1.453125" style="66" customWidth="1"/>
    <col min="8184" max="8184" width="40.54296875" style="66" customWidth="1"/>
    <col min="8185" max="8185" width="20.08984375" style="66" customWidth="1"/>
    <col min="8186" max="8186" width="20.6328125" style="66" customWidth="1"/>
    <col min="8187" max="8187" width="24.08984375" style="66" customWidth="1"/>
    <col min="8188" max="8438" width="8" style="66"/>
    <col min="8439" max="8439" width="1.453125" style="66" customWidth="1"/>
    <col min="8440" max="8440" width="40.54296875" style="66" customWidth="1"/>
    <col min="8441" max="8441" width="20.08984375" style="66" customWidth="1"/>
    <col min="8442" max="8442" width="20.6328125" style="66" customWidth="1"/>
    <col min="8443" max="8443" width="24.08984375" style="66" customWidth="1"/>
    <col min="8444" max="8694" width="8" style="66"/>
    <col min="8695" max="8695" width="1.453125" style="66" customWidth="1"/>
    <col min="8696" max="8696" width="40.54296875" style="66" customWidth="1"/>
    <col min="8697" max="8697" width="20.08984375" style="66" customWidth="1"/>
    <col min="8698" max="8698" width="20.6328125" style="66" customWidth="1"/>
    <col min="8699" max="8699" width="24.08984375" style="66" customWidth="1"/>
    <col min="8700" max="8950" width="8" style="66"/>
    <col min="8951" max="8951" width="1.453125" style="66" customWidth="1"/>
    <col min="8952" max="8952" width="40.54296875" style="66" customWidth="1"/>
    <col min="8953" max="8953" width="20.08984375" style="66" customWidth="1"/>
    <col min="8954" max="8954" width="20.6328125" style="66" customWidth="1"/>
    <col min="8955" max="8955" width="24.08984375" style="66" customWidth="1"/>
    <col min="8956" max="9206" width="8" style="66"/>
    <col min="9207" max="9207" width="1.453125" style="66" customWidth="1"/>
    <col min="9208" max="9208" width="40.54296875" style="66" customWidth="1"/>
    <col min="9209" max="9209" width="20.08984375" style="66" customWidth="1"/>
    <col min="9210" max="9210" width="20.6328125" style="66" customWidth="1"/>
    <col min="9211" max="9211" width="24.08984375" style="66" customWidth="1"/>
    <col min="9212" max="9462" width="8" style="66"/>
    <col min="9463" max="9463" width="1.453125" style="66" customWidth="1"/>
    <col min="9464" max="9464" width="40.54296875" style="66" customWidth="1"/>
    <col min="9465" max="9465" width="20.08984375" style="66" customWidth="1"/>
    <col min="9466" max="9466" width="20.6328125" style="66" customWidth="1"/>
    <col min="9467" max="9467" width="24.08984375" style="66" customWidth="1"/>
    <col min="9468" max="9718" width="8" style="66"/>
    <col min="9719" max="9719" width="1.453125" style="66" customWidth="1"/>
    <col min="9720" max="9720" width="40.54296875" style="66" customWidth="1"/>
    <col min="9721" max="9721" width="20.08984375" style="66" customWidth="1"/>
    <col min="9722" max="9722" width="20.6328125" style="66" customWidth="1"/>
    <col min="9723" max="9723" width="24.08984375" style="66" customWidth="1"/>
    <col min="9724" max="9974" width="8" style="66"/>
    <col min="9975" max="9975" width="1.453125" style="66" customWidth="1"/>
    <col min="9976" max="9976" width="40.54296875" style="66" customWidth="1"/>
    <col min="9977" max="9977" width="20.08984375" style="66" customWidth="1"/>
    <col min="9978" max="9978" width="20.6328125" style="66" customWidth="1"/>
    <col min="9979" max="9979" width="24.08984375" style="66" customWidth="1"/>
    <col min="9980" max="10230" width="8" style="66"/>
    <col min="10231" max="10231" width="1.453125" style="66" customWidth="1"/>
    <col min="10232" max="10232" width="40.54296875" style="66" customWidth="1"/>
    <col min="10233" max="10233" width="20.08984375" style="66" customWidth="1"/>
    <col min="10234" max="10234" width="20.6328125" style="66" customWidth="1"/>
    <col min="10235" max="10235" width="24.08984375" style="66" customWidth="1"/>
    <col min="10236" max="10486" width="8" style="66"/>
    <col min="10487" max="10487" width="1.453125" style="66" customWidth="1"/>
    <col min="10488" max="10488" width="40.54296875" style="66" customWidth="1"/>
    <col min="10489" max="10489" width="20.08984375" style="66" customWidth="1"/>
    <col min="10490" max="10490" width="20.6328125" style="66" customWidth="1"/>
    <col min="10491" max="10491" width="24.08984375" style="66" customWidth="1"/>
    <col min="10492" max="10742" width="8" style="66"/>
    <col min="10743" max="10743" width="1.453125" style="66" customWidth="1"/>
    <col min="10744" max="10744" width="40.54296875" style="66" customWidth="1"/>
    <col min="10745" max="10745" width="20.08984375" style="66" customWidth="1"/>
    <col min="10746" max="10746" width="20.6328125" style="66" customWidth="1"/>
    <col min="10747" max="10747" width="24.08984375" style="66" customWidth="1"/>
    <col min="10748" max="10998" width="8" style="66"/>
    <col min="10999" max="10999" width="1.453125" style="66" customWidth="1"/>
    <col min="11000" max="11000" width="40.54296875" style="66" customWidth="1"/>
    <col min="11001" max="11001" width="20.08984375" style="66" customWidth="1"/>
    <col min="11002" max="11002" width="20.6328125" style="66" customWidth="1"/>
    <col min="11003" max="11003" width="24.08984375" style="66" customWidth="1"/>
    <col min="11004" max="11254" width="8" style="66"/>
    <col min="11255" max="11255" width="1.453125" style="66" customWidth="1"/>
    <col min="11256" max="11256" width="40.54296875" style="66" customWidth="1"/>
    <col min="11257" max="11257" width="20.08984375" style="66" customWidth="1"/>
    <col min="11258" max="11258" width="20.6328125" style="66" customWidth="1"/>
    <col min="11259" max="11259" width="24.08984375" style="66" customWidth="1"/>
    <col min="11260" max="11510" width="8" style="66"/>
    <col min="11511" max="11511" width="1.453125" style="66" customWidth="1"/>
    <col min="11512" max="11512" width="40.54296875" style="66" customWidth="1"/>
    <col min="11513" max="11513" width="20.08984375" style="66" customWidth="1"/>
    <col min="11514" max="11514" width="20.6328125" style="66" customWidth="1"/>
    <col min="11515" max="11515" width="24.08984375" style="66" customWidth="1"/>
    <col min="11516" max="11766" width="8" style="66"/>
    <col min="11767" max="11767" width="1.453125" style="66" customWidth="1"/>
    <col min="11768" max="11768" width="40.54296875" style="66" customWidth="1"/>
    <col min="11769" max="11769" width="20.08984375" style="66" customWidth="1"/>
    <col min="11770" max="11770" width="20.6328125" style="66" customWidth="1"/>
    <col min="11771" max="11771" width="24.08984375" style="66" customWidth="1"/>
    <col min="11772" max="12022" width="8" style="66"/>
    <col min="12023" max="12023" width="1.453125" style="66" customWidth="1"/>
    <col min="12024" max="12024" width="40.54296875" style="66" customWidth="1"/>
    <col min="12025" max="12025" width="20.08984375" style="66" customWidth="1"/>
    <col min="12026" max="12026" width="20.6328125" style="66" customWidth="1"/>
    <col min="12027" max="12027" width="24.08984375" style="66" customWidth="1"/>
    <col min="12028" max="12278" width="8" style="66"/>
    <col min="12279" max="12279" width="1.453125" style="66" customWidth="1"/>
    <col min="12280" max="12280" width="40.54296875" style="66" customWidth="1"/>
    <col min="12281" max="12281" width="20.08984375" style="66" customWidth="1"/>
    <col min="12282" max="12282" width="20.6328125" style="66" customWidth="1"/>
    <col min="12283" max="12283" width="24.08984375" style="66" customWidth="1"/>
    <col min="12284" max="12534" width="8" style="66"/>
    <col min="12535" max="12535" width="1.453125" style="66" customWidth="1"/>
    <col min="12536" max="12536" width="40.54296875" style="66" customWidth="1"/>
    <col min="12537" max="12537" width="20.08984375" style="66" customWidth="1"/>
    <col min="12538" max="12538" width="20.6328125" style="66" customWidth="1"/>
    <col min="12539" max="12539" width="24.08984375" style="66" customWidth="1"/>
    <col min="12540" max="12790" width="8" style="66"/>
    <col min="12791" max="12791" width="1.453125" style="66" customWidth="1"/>
    <col min="12792" max="12792" width="40.54296875" style="66" customWidth="1"/>
    <col min="12793" max="12793" width="20.08984375" style="66" customWidth="1"/>
    <col min="12794" max="12794" width="20.6328125" style="66" customWidth="1"/>
    <col min="12795" max="12795" width="24.08984375" style="66" customWidth="1"/>
    <col min="12796" max="13046" width="8" style="66"/>
    <col min="13047" max="13047" width="1.453125" style="66" customWidth="1"/>
    <col min="13048" max="13048" width="40.54296875" style="66" customWidth="1"/>
    <col min="13049" max="13049" width="20.08984375" style="66" customWidth="1"/>
    <col min="13050" max="13050" width="20.6328125" style="66" customWidth="1"/>
    <col min="13051" max="13051" width="24.08984375" style="66" customWidth="1"/>
    <col min="13052" max="13302" width="8" style="66"/>
    <col min="13303" max="13303" width="1.453125" style="66" customWidth="1"/>
    <col min="13304" max="13304" width="40.54296875" style="66" customWidth="1"/>
    <col min="13305" max="13305" width="20.08984375" style="66" customWidth="1"/>
    <col min="13306" max="13306" width="20.6328125" style="66" customWidth="1"/>
    <col min="13307" max="13307" width="24.08984375" style="66" customWidth="1"/>
    <col min="13308" max="13558" width="8" style="66"/>
    <col min="13559" max="13559" width="1.453125" style="66" customWidth="1"/>
    <col min="13560" max="13560" width="40.54296875" style="66" customWidth="1"/>
    <col min="13561" max="13561" width="20.08984375" style="66" customWidth="1"/>
    <col min="13562" max="13562" width="20.6328125" style="66" customWidth="1"/>
    <col min="13563" max="13563" width="24.08984375" style="66" customWidth="1"/>
    <col min="13564" max="13814" width="8" style="66"/>
    <col min="13815" max="13815" width="1.453125" style="66" customWidth="1"/>
    <col min="13816" max="13816" width="40.54296875" style="66" customWidth="1"/>
    <col min="13817" max="13817" width="20.08984375" style="66" customWidth="1"/>
    <col min="13818" max="13818" width="20.6328125" style="66" customWidth="1"/>
    <col min="13819" max="13819" width="24.08984375" style="66" customWidth="1"/>
    <col min="13820" max="14070" width="8" style="66"/>
    <col min="14071" max="14071" width="1.453125" style="66" customWidth="1"/>
    <col min="14072" max="14072" width="40.54296875" style="66" customWidth="1"/>
    <col min="14073" max="14073" width="20.08984375" style="66" customWidth="1"/>
    <col min="14074" max="14074" width="20.6328125" style="66" customWidth="1"/>
    <col min="14075" max="14075" width="24.08984375" style="66" customWidth="1"/>
    <col min="14076" max="14326" width="8" style="66"/>
    <col min="14327" max="14327" width="1.453125" style="66" customWidth="1"/>
    <col min="14328" max="14328" width="40.54296875" style="66" customWidth="1"/>
    <col min="14329" max="14329" width="20.08984375" style="66" customWidth="1"/>
    <col min="14330" max="14330" width="20.6328125" style="66" customWidth="1"/>
    <col min="14331" max="14331" width="24.08984375" style="66" customWidth="1"/>
    <col min="14332" max="14582" width="8" style="66"/>
    <col min="14583" max="14583" width="1.453125" style="66" customWidth="1"/>
    <col min="14584" max="14584" width="40.54296875" style="66" customWidth="1"/>
    <col min="14585" max="14585" width="20.08984375" style="66" customWidth="1"/>
    <col min="14586" max="14586" width="20.6328125" style="66" customWidth="1"/>
    <col min="14587" max="14587" width="24.08984375" style="66" customWidth="1"/>
    <col min="14588" max="14838" width="8" style="66"/>
    <col min="14839" max="14839" width="1.453125" style="66" customWidth="1"/>
    <col min="14840" max="14840" width="40.54296875" style="66" customWidth="1"/>
    <col min="14841" max="14841" width="20.08984375" style="66" customWidth="1"/>
    <col min="14842" max="14842" width="20.6328125" style="66" customWidth="1"/>
    <col min="14843" max="14843" width="24.08984375" style="66" customWidth="1"/>
    <col min="14844" max="15094" width="8" style="66"/>
    <col min="15095" max="15095" width="1.453125" style="66" customWidth="1"/>
    <col min="15096" max="15096" width="40.54296875" style="66" customWidth="1"/>
    <col min="15097" max="15097" width="20.08984375" style="66" customWidth="1"/>
    <col min="15098" max="15098" width="20.6328125" style="66" customWidth="1"/>
    <col min="15099" max="15099" width="24.08984375" style="66" customWidth="1"/>
    <col min="15100" max="15350" width="8" style="66"/>
    <col min="15351" max="15351" width="1.453125" style="66" customWidth="1"/>
    <col min="15352" max="15352" width="40.54296875" style="66" customWidth="1"/>
    <col min="15353" max="15353" width="20.08984375" style="66" customWidth="1"/>
    <col min="15354" max="15354" width="20.6328125" style="66" customWidth="1"/>
    <col min="15355" max="15355" width="24.08984375" style="66" customWidth="1"/>
    <col min="15356" max="15606" width="8" style="66"/>
    <col min="15607" max="15607" width="1.453125" style="66" customWidth="1"/>
    <col min="15608" max="15608" width="40.54296875" style="66" customWidth="1"/>
    <col min="15609" max="15609" width="20.08984375" style="66" customWidth="1"/>
    <col min="15610" max="15610" width="20.6328125" style="66" customWidth="1"/>
    <col min="15611" max="15611" width="24.08984375" style="66" customWidth="1"/>
    <col min="15612" max="15862" width="8" style="66"/>
    <col min="15863" max="15863" width="1.453125" style="66" customWidth="1"/>
    <col min="15864" max="15864" width="40.54296875" style="66" customWidth="1"/>
    <col min="15865" max="15865" width="20.08984375" style="66" customWidth="1"/>
    <col min="15866" max="15866" width="20.6328125" style="66" customWidth="1"/>
    <col min="15867" max="15867" width="24.08984375" style="66" customWidth="1"/>
    <col min="15868" max="16118" width="8" style="66"/>
    <col min="16119" max="16119" width="1.453125" style="66" customWidth="1"/>
    <col min="16120" max="16120" width="40.54296875" style="66" customWidth="1"/>
    <col min="16121" max="16121" width="20.08984375" style="66" customWidth="1"/>
    <col min="16122" max="16122" width="20.6328125" style="66" customWidth="1"/>
    <col min="16123" max="16123" width="24.08984375" style="66" customWidth="1"/>
    <col min="16124" max="16384" width="8" style="66"/>
  </cols>
  <sheetData>
    <row r="1" spans="2:19" ht="18.5" x14ac:dyDescent="0.35">
      <c r="B1" s="323"/>
      <c r="C1" s="323"/>
      <c r="D1" s="323"/>
      <c r="E1" s="323"/>
      <c r="F1" s="323"/>
      <c r="G1" s="323"/>
      <c r="H1" s="323"/>
      <c r="I1" s="323"/>
    </row>
    <row r="2" spans="2:19" s="81" customFormat="1" ht="18.5" x14ac:dyDescent="0.3">
      <c r="B2" s="323"/>
      <c r="C2" s="323"/>
      <c r="D2" s="323"/>
      <c r="E2" s="323"/>
      <c r="F2" s="323"/>
      <c r="G2" s="323"/>
      <c r="H2" s="323"/>
      <c r="I2" s="323"/>
      <c r="J2" s="80"/>
      <c r="K2" s="80"/>
      <c r="L2" s="80"/>
      <c r="M2" s="80"/>
      <c r="N2" s="80"/>
      <c r="O2" s="80"/>
      <c r="P2" s="80"/>
      <c r="Q2" s="80"/>
      <c r="R2" s="80"/>
      <c r="S2" s="80"/>
    </row>
    <row r="3" spans="2:19" s="81" customFormat="1" ht="18.5" x14ac:dyDescent="0.3">
      <c r="B3" s="323"/>
      <c r="C3" s="323"/>
      <c r="D3" s="323"/>
      <c r="E3" s="323"/>
      <c r="F3" s="323"/>
      <c r="G3" s="323"/>
      <c r="H3" s="323"/>
      <c r="I3" s="323"/>
      <c r="J3" s="83"/>
      <c r="K3" s="84"/>
      <c r="L3" s="80"/>
      <c r="M3" s="80"/>
      <c r="N3" s="80"/>
      <c r="O3" s="80"/>
      <c r="P3" s="80"/>
      <c r="Q3" s="80"/>
      <c r="R3" s="80"/>
      <c r="S3" s="80"/>
    </row>
    <row r="4" spans="2:19" s="81" customFormat="1" ht="18.5" x14ac:dyDescent="0.3">
      <c r="B4" s="323" t="s">
        <v>175</v>
      </c>
      <c r="C4" s="323"/>
      <c r="D4" s="323"/>
      <c r="E4" s="323"/>
      <c r="F4" s="323"/>
      <c r="G4" s="323"/>
      <c r="H4" s="323"/>
      <c r="I4" s="323"/>
      <c r="J4" s="85"/>
      <c r="K4" s="84"/>
      <c r="L4" s="80"/>
      <c r="M4" s="80"/>
      <c r="N4" s="80"/>
      <c r="O4" s="80"/>
      <c r="P4" s="80"/>
      <c r="Q4" s="80"/>
      <c r="R4" s="80"/>
      <c r="S4" s="80"/>
    </row>
    <row r="5" spans="2:19" s="81" customFormat="1" x14ac:dyDescent="0.3">
      <c r="B5" s="86"/>
      <c r="C5" s="86"/>
      <c r="D5" s="80"/>
      <c r="E5" s="87"/>
      <c r="F5" s="66"/>
      <c r="G5" s="66"/>
      <c r="H5" s="66"/>
      <c r="I5" s="82"/>
      <c r="J5" s="88"/>
      <c r="K5" s="84"/>
      <c r="L5" s="80"/>
      <c r="M5" s="80"/>
      <c r="N5" s="80"/>
      <c r="O5" s="80"/>
      <c r="P5" s="80"/>
      <c r="Q5" s="80"/>
      <c r="R5" s="80"/>
      <c r="S5" s="80"/>
    </row>
    <row r="6" spans="2:19" s="87" customFormat="1" ht="15.5" x14ac:dyDescent="0.35">
      <c r="B6" s="89" t="s">
        <v>267</v>
      </c>
      <c r="D6" s="90"/>
      <c r="F6" s="66"/>
      <c r="G6" s="66"/>
      <c r="H6" s="66"/>
      <c r="I6" s="82"/>
      <c r="J6" s="91"/>
      <c r="K6" s="84"/>
      <c r="L6" s="90"/>
      <c r="M6" s="90"/>
      <c r="N6" s="90"/>
      <c r="O6" s="90"/>
      <c r="P6" s="90"/>
      <c r="Q6" s="90"/>
      <c r="R6" s="90"/>
      <c r="S6" s="90"/>
    </row>
    <row r="7" spans="2:19" s="81" customFormat="1" x14ac:dyDescent="0.3">
      <c r="B7" s="92"/>
      <c r="C7" s="92"/>
      <c r="D7" s="80"/>
      <c r="E7" s="87"/>
      <c r="F7" s="66"/>
      <c r="G7" s="66"/>
      <c r="H7" s="66"/>
      <c r="I7" s="82"/>
      <c r="J7" s="91"/>
      <c r="K7" s="84"/>
      <c r="L7" s="80"/>
      <c r="M7" s="80"/>
      <c r="N7" s="80"/>
      <c r="O7" s="80"/>
      <c r="P7" s="80"/>
      <c r="Q7" s="80"/>
      <c r="R7" s="80"/>
      <c r="S7" s="80"/>
    </row>
    <row r="8" spans="2:19" ht="13.5" thickBot="1" x14ac:dyDescent="0.4">
      <c r="B8" s="93" t="s">
        <v>244</v>
      </c>
      <c r="C8" s="94"/>
      <c r="F8" s="93" t="s">
        <v>246</v>
      </c>
    </row>
    <row r="9" spans="2:19" x14ac:dyDescent="0.35">
      <c r="B9" s="227" t="s">
        <v>101</v>
      </c>
      <c r="C9" s="407" t="s">
        <v>169</v>
      </c>
      <c r="D9" s="408"/>
      <c r="F9" s="261" t="s">
        <v>255</v>
      </c>
      <c r="G9" s="264">
        <v>1</v>
      </c>
    </row>
    <row r="10" spans="2:19" x14ac:dyDescent="0.35">
      <c r="B10" s="96" t="s">
        <v>103</v>
      </c>
      <c r="C10" s="409" t="s">
        <v>268</v>
      </c>
      <c r="D10" s="410"/>
      <c r="F10" s="262" t="s">
        <v>230</v>
      </c>
      <c r="G10" s="265">
        <v>39.375</v>
      </c>
    </row>
    <row r="11" spans="2:19" ht="28.75" customHeight="1" x14ac:dyDescent="0.35">
      <c r="B11" s="97" t="s">
        <v>104</v>
      </c>
      <c r="C11" s="409" t="s">
        <v>269</v>
      </c>
      <c r="D11" s="410"/>
      <c r="E11" s="98"/>
      <c r="F11" s="269" t="s">
        <v>254</v>
      </c>
      <c r="G11" s="271">
        <v>18168</v>
      </c>
    </row>
    <row r="12" spans="2:19" x14ac:dyDescent="0.35">
      <c r="B12" s="97" t="s">
        <v>106</v>
      </c>
      <c r="C12" s="411" t="s">
        <v>170</v>
      </c>
      <c r="D12" s="412"/>
      <c r="F12" s="262" t="s">
        <v>257</v>
      </c>
      <c r="G12" s="265" t="s">
        <v>259</v>
      </c>
    </row>
    <row r="13" spans="2:19" ht="13.5" thickBot="1" x14ac:dyDescent="0.4">
      <c r="B13" s="229" t="s">
        <v>107</v>
      </c>
      <c r="C13" s="378">
        <v>19.920000000000002</v>
      </c>
      <c r="D13" s="379"/>
      <c r="E13" s="100"/>
      <c r="F13" s="262" t="s">
        <v>231</v>
      </c>
      <c r="G13" s="278">
        <v>2149.375</v>
      </c>
      <c r="H13" s="66" t="s">
        <v>288</v>
      </c>
      <c r="I13" s="66"/>
    </row>
    <row r="14" spans="2:19" x14ac:dyDescent="0.35">
      <c r="B14" s="102"/>
      <c r="C14" s="103"/>
      <c r="F14" s="262" t="s">
        <v>232</v>
      </c>
      <c r="G14" s="265">
        <v>19.684999999999999</v>
      </c>
      <c r="I14" s="66"/>
    </row>
    <row r="15" spans="2:19" x14ac:dyDescent="0.35">
      <c r="B15" s="102"/>
      <c r="C15" s="103"/>
      <c r="F15" s="262" t="s">
        <v>233</v>
      </c>
      <c r="G15" s="270">
        <f>G16/(PI()*((G14/12)/2)^2)/60</f>
        <v>41.068459892567219</v>
      </c>
    </row>
    <row r="16" spans="2:19" ht="13.5" thickBot="1" x14ac:dyDescent="0.4">
      <c r="B16" s="104" t="s">
        <v>245</v>
      </c>
      <c r="C16" s="103"/>
      <c r="F16" s="262" t="s">
        <v>263</v>
      </c>
      <c r="G16" s="279">
        <f>C19/24/60*16</f>
        <v>5207.843137254903</v>
      </c>
    </row>
    <row r="17" spans="2:11" ht="13.5" thickBot="1" x14ac:dyDescent="0.4">
      <c r="B17" s="227" t="s">
        <v>109</v>
      </c>
      <c r="C17" s="405" t="s">
        <v>149</v>
      </c>
      <c r="D17" s="382"/>
      <c r="F17" s="263" t="s">
        <v>234</v>
      </c>
      <c r="G17" s="266">
        <v>120</v>
      </c>
    </row>
    <row r="18" spans="2:11" x14ac:dyDescent="0.35">
      <c r="B18" s="97" t="s">
        <v>112</v>
      </c>
      <c r="C18" s="406">
        <v>1020</v>
      </c>
      <c r="D18" s="371"/>
      <c r="E18" s="106"/>
      <c r="J18" s="107"/>
    </row>
    <row r="19" spans="2:11" ht="12.75" customHeight="1" x14ac:dyDescent="0.35">
      <c r="B19" s="108" t="s">
        <v>113</v>
      </c>
      <c r="C19" s="380">
        <f>C20/C18*24*1000000</f>
        <v>468705.88235294126</v>
      </c>
      <c r="D19" s="371"/>
      <c r="J19" s="109">
        <f>C19*8760</f>
        <v>4105863529.4117656</v>
      </c>
    </row>
    <row r="20" spans="2:11" x14ac:dyDescent="0.35">
      <c r="B20" s="99" t="s">
        <v>114</v>
      </c>
      <c r="C20" s="383">
        <f>C13</f>
        <v>19.920000000000002</v>
      </c>
      <c r="D20" s="384"/>
      <c r="E20" s="107"/>
      <c r="J20" s="110"/>
    </row>
    <row r="21" spans="2:11" x14ac:dyDescent="0.35">
      <c r="B21" s="111" t="s">
        <v>115</v>
      </c>
      <c r="C21" s="361">
        <f>C20*C25*C24</f>
        <v>165774.24</v>
      </c>
      <c r="D21" s="362"/>
      <c r="E21" s="107"/>
    </row>
    <row r="22" spans="2:11" hidden="1" x14ac:dyDescent="0.35">
      <c r="B22" s="108" t="s">
        <v>116</v>
      </c>
      <c r="C22" s="400">
        <f>C19/1000000</f>
        <v>0.46870588235294125</v>
      </c>
      <c r="D22" s="401"/>
      <c r="E22" s="107"/>
    </row>
    <row r="23" spans="2:11" hidden="1" x14ac:dyDescent="0.35">
      <c r="B23" s="113" t="s">
        <v>117</v>
      </c>
      <c r="C23" s="402">
        <f>C22*C25</f>
        <v>4105.8635294117657</v>
      </c>
      <c r="D23" s="402"/>
      <c r="E23" s="107"/>
    </row>
    <row r="24" spans="2:11" x14ac:dyDescent="0.35">
      <c r="B24" s="113" t="s">
        <v>178</v>
      </c>
      <c r="C24" s="357">
        <v>0.95</v>
      </c>
      <c r="D24" s="357"/>
      <c r="E24" s="107"/>
    </row>
    <row r="25" spans="2:11" ht="13.5" thickBot="1" x14ac:dyDescent="0.4">
      <c r="B25" s="228" t="s">
        <v>118</v>
      </c>
      <c r="C25" s="372">
        <v>8760</v>
      </c>
      <c r="D25" s="373"/>
      <c r="E25" s="106"/>
    </row>
    <row r="26" spans="2:11" x14ac:dyDescent="0.35">
      <c r="C26" s="94"/>
    </row>
    <row r="27" spans="2:11" ht="13.5" thickBot="1" x14ac:dyDescent="0.4">
      <c r="B27" s="93" t="s">
        <v>248</v>
      </c>
    </row>
    <row r="28" spans="2:11" s="119" customFormat="1" ht="14.4" customHeight="1" thickBot="1" x14ac:dyDescent="0.4">
      <c r="B28" s="342" t="s">
        <v>120</v>
      </c>
      <c r="C28" s="344" t="s">
        <v>122</v>
      </c>
      <c r="D28" s="346" t="s">
        <v>82</v>
      </c>
      <c r="E28" s="348" t="s">
        <v>123</v>
      </c>
      <c r="F28" s="349"/>
      <c r="G28" s="350" t="s">
        <v>124</v>
      </c>
      <c r="H28" s="346"/>
      <c r="K28" s="116"/>
    </row>
    <row r="29" spans="2:11" s="119" customFormat="1" ht="27.75" customHeight="1" thickBot="1" x14ac:dyDescent="0.4">
      <c r="B29" s="355"/>
      <c r="C29" s="356"/>
      <c r="D29" s="354"/>
      <c r="E29" s="245" t="s">
        <v>125</v>
      </c>
      <c r="F29" s="245" t="s">
        <v>126</v>
      </c>
      <c r="G29" s="351"/>
      <c r="H29" s="347"/>
      <c r="K29" s="121"/>
    </row>
    <row r="30" spans="2:11" ht="13.65" customHeight="1" x14ac:dyDescent="0.35">
      <c r="B30" s="250" t="s">
        <v>127</v>
      </c>
      <c r="C30" s="260">
        <v>50</v>
      </c>
      <c r="D30" s="251" t="s">
        <v>171</v>
      </c>
      <c r="E30" s="252">
        <f>C30/$C$18*$C$20</f>
        <v>0.9764705882352942</v>
      </c>
      <c r="F30" s="252">
        <f t="shared" ref="F30:F41" si="0">E30*8760/2000</f>
        <v>4.2769411764705882</v>
      </c>
      <c r="G30" s="403" t="s">
        <v>129</v>
      </c>
      <c r="H30" s="404"/>
      <c r="I30" s="66"/>
      <c r="K30" s="131"/>
    </row>
    <row r="31" spans="2:11" ht="13.65" customHeight="1" x14ac:dyDescent="0.35">
      <c r="B31" s="282" t="s">
        <v>127</v>
      </c>
      <c r="C31" s="272">
        <v>1.8072000000000001E-2</v>
      </c>
      <c r="D31" s="281" t="s">
        <v>128</v>
      </c>
      <c r="E31" s="274">
        <f>C31*$C$13</f>
        <v>0.35999424000000008</v>
      </c>
      <c r="F31" s="274">
        <f t="shared" si="0"/>
        <v>1.5767747712000002</v>
      </c>
      <c r="G31" s="393" t="s">
        <v>270</v>
      </c>
      <c r="H31" s="394"/>
      <c r="I31" s="66"/>
      <c r="J31" s="131"/>
    </row>
    <row r="32" spans="2:11" ht="13.65" customHeight="1" x14ac:dyDescent="0.35">
      <c r="B32" s="284" t="s">
        <v>59</v>
      </c>
      <c r="C32" s="273">
        <v>5.5</v>
      </c>
      <c r="D32" s="281" t="s">
        <v>171</v>
      </c>
      <c r="E32" s="274">
        <f>C32/$C$18*$C$20</f>
        <v>0.10741176470588236</v>
      </c>
      <c r="F32" s="274">
        <f t="shared" si="0"/>
        <v>0.47046352941176472</v>
      </c>
      <c r="G32" s="397" t="s">
        <v>130</v>
      </c>
      <c r="H32" s="398"/>
      <c r="I32" s="66"/>
    </row>
    <row r="33" spans="1:12" ht="13.65" customHeight="1" x14ac:dyDescent="0.35">
      <c r="B33" s="254" t="s">
        <v>59</v>
      </c>
      <c r="C33" s="246"/>
      <c r="D33" s="247" t="s">
        <v>128</v>
      </c>
      <c r="E33" s="248">
        <f>C33*$C$13</f>
        <v>0</v>
      </c>
      <c r="F33" s="248">
        <f t="shared" si="0"/>
        <v>0</v>
      </c>
      <c r="G33" s="391" t="s">
        <v>272</v>
      </c>
      <c r="H33" s="392"/>
      <c r="I33" s="66"/>
    </row>
    <row r="34" spans="1:12" ht="13.65" customHeight="1" x14ac:dyDescent="0.35">
      <c r="B34" s="253" t="s">
        <v>11</v>
      </c>
      <c r="C34" s="242">
        <v>84</v>
      </c>
      <c r="D34" s="247" t="s">
        <v>171</v>
      </c>
      <c r="E34" s="248">
        <f>C34/$C$18*$C$20</f>
        <v>1.6404705882352941</v>
      </c>
      <c r="F34" s="248">
        <f t="shared" si="0"/>
        <v>7.185261176470588</v>
      </c>
      <c r="G34" s="395" t="s">
        <v>129</v>
      </c>
      <c r="H34" s="396"/>
      <c r="I34" s="66"/>
      <c r="K34" s="110"/>
    </row>
    <row r="35" spans="1:12" ht="13.65" customHeight="1" x14ac:dyDescent="0.35">
      <c r="B35" s="282" t="s">
        <v>11</v>
      </c>
      <c r="C35" s="272">
        <v>0</v>
      </c>
      <c r="D35" s="281" t="s">
        <v>128</v>
      </c>
      <c r="E35" s="274">
        <f>C35*$C$13</f>
        <v>0</v>
      </c>
      <c r="F35" s="274">
        <f t="shared" si="0"/>
        <v>0</v>
      </c>
      <c r="G35" s="393" t="s">
        <v>271</v>
      </c>
      <c r="H35" s="394"/>
      <c r="I35" s="66"/>
      <c r="J35" s="110"/>
    </row>
    <row r="36" spans="1:12" ht="13.65" customHeight="1" x14ac:dyDescent="0.35">
      <c r="B36" s="255" t="s">
        <v>131</v>
      </c>
      <c r="C36" s="242">
        <v>0.6</v>
      </c>
      <c r="D36" s="247" t="s">
        <v>171</v>
      </c>
      <c r="E36" s="249">
        <f>C36/$C$18*$C$20</f>
        <v>1.1717647058823529E-2</v>
      </c>
      <c r="F36" s="248">
        <f t="shared" si="0"/>
        <v>5.1323294117647057E-2</v>
      </c>
      <c r="G36" s="391" t="s">
        <v>130</v>
      </c>
      <c r="H36" s="392"/>
      <c r="I36" s="66"/>
      <c r="K36" s="191">
        <f>E$34</f>
        <v>1.6404705882352941</v>
      </c>
    </row>
    <row r="37" spans="1:12" ht="13.65" customHeight="1" x14ac:dyDescent="0.35">
      <c r="B37" s="283" t="s">
        <v>131</v>
      </c>
      <c r="C37" s="275">
        <v>0</v>
      </c>
      <c r="D37" s="281" t="s">
        <v>128</v>
      </c>
      <c r="E37" s="275">
        <f>C37*$C$13</f>
        <v>0</v>
      </c>
      <c r="F37" s="274">
        <f t="shared" si="0"/>
        <v>0</v>
      </c>
      <c r="G37" s="393" t="s">
        <v>180</v>
      </c>
      <c r="H37" s="394"/>
      <c r="I37" s="66"/>
      <c r="J37" s="191"/>
    </row>
    <row r="38" spans="1:12" ht="13.65" customHeight="1" x14ac:dyDescent="0.35">
      <c r="B38" s="284" t="s">
        <v>132</v>
      </c>
      <c r="C38" s="273">
        <v>7.6</v>
      </c>
      <c r="D38" s="281" t="s">
        <v>171</v>
      </c>
      <c r="E38" s="274">
        <f>C38/$C$18*$C$20</f>
        <v>0.14842352941176473</v>
      </c>
      <c r="F38" s="274">
        <f t="shared" si="0"/>
        <v>0.65009505882352947</v>
      </c>
      <c r="G38" s="397" t="s">
        <v>130</v>
      </c>
      <c r="H38" s="398"/>
      <c r="I38" s="137"/>
      <c r="J38" s="138"/>
      <c r="K38" s="110"/>
    </row>
    <row r="39" spans="1:12" ht="13.65" customHeight="1" x14ac:dyDescent="0.35">
      <c r="B39" s="254" t="s">
        <v>206</v>
      </c>
      <c r="C39" s="246"/>
      <c r="D39" s="247" t="s">
        <v>128</v>
      </c>
      <c r="E39" s="248">
        <f>C39*$C$13</f>
        <v>0</v>
      </c>
      <c r="F39" s="248">
        <f t="shared" si="0"/>
        <v>0</v>
      </c>
      <c r="G39" s="391" t="s">
        <v>272</v>
      </c>
      <c r="H39" s="392"/>
      <c r="I39" s="138"/>
      <c r="J39" s="110"/>
    </row>
    <row r="40" spans="1:12" ht="13.65" customHeight="1" x14ac:dyDescent="0.35">
      <c r="B40" s="284" t="s">
        <v>133</v>
      </c>
      <c r="C40" s="273">
        <v>7.6</v>
      </c>
      <c r="D40" s="281" t="s">
        <v>171</v>
      </c>
      <c r="E40" s="274">
        <f>C40/$C$18*$C$20</f>
        <v>0.14842352941176473</v>
      </c>
      <c r="F40" s="274">
        <f t="shared" si="0"/>
        <v>0.65009505882352947</v>
      </c>
      <c r="G40" s="397" t="s">
        <v>130</v>
      </c>
      <c r="H40" s="398"/>
      <c r="I40" s="137"/>
      <c r="J40" s="138"/>
      <c r="K40" s="110"/>
    </row>
    <row r="41" spans="1:12" ht="13.65" customHeight="1" thickBot="1" x14ac:dyDescent="0.4">
      <c r="B41" s="256" t="s">
        <v>207</v>
      </c>
      <c r="C41" s="257"/>
      <c r="D41" s="258" t="s">
        <v>128</v>
      </c>
      <c r="E41" s="259">
        <f t="shared" ref="E41" si="1">C41*$C$13</f>
        <v>0</v>
      </c>
      <c r="F41" s="259">
        <f t="shared" si="0"/>
        <v>0</v>
      </c>
      <c r="G41" s="391" t="s">
        <v>272</v>
      </c>
      <c r="H41" s="392"/>
      <c r="I41" s="138"/>
      <c r="J41" s="110"/>
    </row>
    <row r="42" spans="1:12" x14ac:dyDescent="0.35">
      <c r="B42" s="93" t="s">
        <v>134</v>
      </c>
      <c r="C42" s="149"/>
      <c r="D42" s="149"/>
      <c r="J42" s="110"/>
      <c r="K42" s="110"/>
    </row>
    <row r="43" spans="1:12" ht="15" x14ac:dyDescent="0.35">
      <c r="B43" s="66" t="s">
        <v>135</v>
      </c>
      <c r="C43" s="149"/>
      <c r="D43" s="149"/>
    </row>
    <row r="44" spans="1:12" s="106" customFormat="1" ht="20.149999999999999" customHeight="1" x14ac:dyDescent="0.35">
      <c r="B44" s="93" t="s">
        <v>136</v>
      </c>
      <c r="C44" s="150"/>
      <c r="D44" s="150"/>
      <c r="I44" s="151"/>
      <c r="J44" s="66"/>
      <c r="K44" s="66"/>
      <c r="L44" s="66"/>
    </row>
    <row r="45" spans="1:12" s="106" customFormat="1" ht="14.5" x14ac:dyDescent="0.35">
      <c r="B45" s="66" t="s">
        <v>159</v>
      </c>
      <c r="I45" s="151"/>
      <c r="J45" s="66"/>
      <c r="K45" s="66"/>
      <c r="L45" s="66"/>
    </row>
    <row r="46" spans="1:12" s="106" customFormat="1" x14ac:dyDescent="0.35">
      <c r="B46" s="66" t="s">
        <v>138</v>
      </c>
      <c r="I46" s="151"/>
      <c r="J46" s="66"/>
      <c r="K46" s="66"/>
      <c r="L46" s="66"/>
    </row>
    <row r="47" spans="1:12" s="106" customFormat="1" x14ac:dyDescent="0.35">
      <c r="B47" s="66"/>
      <c r="I47" s="151"/>
      <c r="J47" s="66"/>
      <c r="K47" s="66"/>
      <c r="L47" s="66"/>
    </row>
    <row r="48" spans="1:12" ht="13.5" thickBot="1" x14ac:dyDescent="0.4">
      <c r="A48" s="152"/>
      <c r="B48" s="93" t="s">
        <v>247</v>
      </c>
      <c r="C48" s="153"/>
      <c r="J48" s="110"/>
      <c r="K48" s="110"/>
    </row>
    <row r="49" spans="1:12" s="119" customFormat="1" ht="14.25" customHeight="1" thickBot="1" x14ac:dyDescent="0.4">
      <c r="B49" s="342" t="s">
        <v>120</v>
      </c>
      <c r="C49" s="344" t="s">
        <v>140</v>
      </c>
      <c r="D49" s="344" t="s">
        <v>141</v>
      </c>
      <c r="E49" s="346" t="s">
        <v>82</v>
      </c>
      <c r="F49" s="348" t="s">
        <v>123</v>
      </c>
      <c r="G49" s="349"/>
      <c r="H49" s="350" t="s">
        <v>124</v>
      </c>
      <c r="I49" s="346"/>
      <c r="J49" s="116"/>
      <c r="K49" s="125"/>
      <c r="L49" s="77"/>
    </row>
    <row r="50" spans="1:12" s="119" customFormat="1" ht="22.5" customHeight="1" thickBot="1" x14ac:dyDescent="0.4">
      <c r="B50" s="343"/>
      <c r="C50" s="345"/>
      <c r="D50" s="345"/>
      <c r="E50" s="347"/>
      <c r="F50" s="154" t="s">
        <v>125</v>
      </c>
      <c r="G50" s="155" t="s">
        <v>126</v>
      </c>
      <c r="H50" s="351"/>
      <c r="I50" s="347"/>
      <c r="J50" s="77"/>
      <c r="K50" s="125"/>
      <c r="L50" s="77"/>
    </row>
    <row r="51" spans="1:12" x14ac:dyDescent="0.3">
      <c r="A51" s="152"/>
      <c r="B51" s="158" t="s">
        <v>14</v>
      </c>
      <c r="C51" s="159">
        <v>2.4000000000000001E-5</v>
      </c>
      <c r="D51" s="159">
        <f>C51*$C$18/1020/1020</f>
        <v>2.3529411764705881E-8</v>
      </c>
      <c r="E51" s="160" t="s">
        <v>128</v>
      </c>
      <c r="F51" s="159">
        <f t="shared" ref="F51:F74" si="2">D51*$C$20</f>
        <v>4.6870588235294122E-7</v>
      </c>
      <c r="G51" s="161">
        <f>F51*8760/2000</f>
        <v>2.0529317647058824E-6</v>
      </c>
      <c r="H51" s="162" t="s">
        <v>142</v>
      </c>
      <c r="I51" s="129"/>
      <c r="J51" s="77"/>
      <c r="L51" s="163"/>
    </row>
    <row r="52" spans="1:12" x14ac:dyDescent="0.3">
      <c r="A52" s="152"/>
      <c r="B52" s="165" t="s">
        <v>15</v>
      </c>
      <c r="C52" s="159">
        <v>1.7999999999999999E-6</v>
      </c>
      <c r="D52" s="159">
        <f t="shared" ref="D52:D73" si="3">C52*$C$18/1020/1020</f>
        <v>1.7647058823529412E-9</v>
      </c>
      <c r="E52" s="166" t="s">
        <v>128</v>
      </c>
      <c r="F52" s="167">
        <f t="shared" si="2"/>
        <v>3.5152941176470588E-8</v>
      </c>
      <c r="G52" s="168">
        <f t="shared" ref="G52:G74" si="4">F52*8760/2000</f>
        <v>1.5396988235294118E-7</v>
      </c>
      <c r="H52" s="169" t="s">
        <v>142</v>
      </c>
      <c r="I52" s="170"/>
      <c r="J52" s="77"/>
      <c r="L52" s="163"/>
    </row>
    <row r="53" spans="1:12" x14ac:dyDescent="0.3">
      <c r="A53" s="152"/>
      <c r="B53" s="165" t="s">
        <v>16</v>
      </c>
      <c r="C53" s="159">
        <v>1.5999999999999999E-5</v>
      </c>
      <c r="D53" s="159">
        <f t="shared" si="3"/>
        <v>1.5686274509803922E-8</v>
      </c>
      <c r="E53" s="166" t="s">
        <v>128</v>
      </c>
      <c r="F53" s="167">
        <f t="shared" si="2"/>
        <v>3.1247058823529417E-7</v>
      </c>
      <c r="G53" s="168">
        <f t="shared" si="4"/>
        <v>1.3686211764705883E-6</v>
      </c>
      <c r="H53" s="169" t="s">
        <v>142</v>
      </c>
      <c r="I53" s="170"/>
      <c r="J53" s="77"/>
      <c r="L53" s="163"/>
    </row>
    <row r="54" spans="1:12" x14ac:dyDescent="0.3">
      <c r="A54" s="152"/>
      <c r="B54" s="165" t="s">
        <v>17</v>
      </c>
      <c r="C54" s="159">
        <v>1.7999999999999999E-6</v>
      </c>
      <c r="D54" s="159">
        <f t="shared" si="3"/>
        <v>1.7647058823529412E-9</v>
      </c>
      <c r="E54" s="166" t="s">
        <v>128</v>
      </c>
      <c r="F54" s="167">
        <f t="shared" si="2"/>
        <v>3.5152941176470588E-8</v>
      </c>
      <c r="G54" s="168">
        <f t="shared" si="4"/>
        <v>1.5396988235294118E-7</v>
      </c>
      <c r="H54" s="169" t="s">
        <v>142</v>
      </c>
      <c r="I54" s="170"/>
      <c r="J54" s="77"/>
      <c r="L54" s="163"/>
    </row>
    <row r="55" spans="1:12" x14ac:dyDescent="0.3">
      <c r="A55" s="152"/>
      <c r="B55" s="165" t="s">
        <v>18</v>
      </c>
      <c r="C55" s="159">
        <v>1.7999999999999999E-6</v>
      </c>
      <c r="D55" s="159">
        <f t="shared" si="3"/>
        <v>1.7647058823529412E-9</v>
      </c>
      <c r="E55" s="166" t="s">
        <v>128</v>
      </c>
      <c r="F55" s="167">
        <f t="shared" si="2"/>
        <v>3.5152941176470588E-8</v>
      </c>
      <c r="G55" s="168">
        <f t="shared" si="4"/>
        <v>1.5396988235294118E-7</v>
      </c>
      <c r="H55" s="169" t="s">
        <v>142</v>
      </c>
      <c r="I55" s="170"/>
      <c r="J55" s="77"/>
      <c r="L55" s="163"/>
    </row>
    <row r="56" spans="1:12" x14ac:dyDescent="0.3">
      <c r="A56" s="152"/>
      <c r="B56" s="165" t="s">
        <v>19</v>
      </c>
      <c r="C56" s="159">
        <v>2.3999999999999999E-6</v>
      </c>
      <c r="D56" s="159">
        <f t="shared" si="3"/>
        <v>2.3529411764705881E-9</v>
      </c>
      <c r="E56" s="166" t="s">
        <v>128</v>
      </c>
      <c r="F56" s="167">
        <f t="shared" si="2"/>
        <v>4.6870588235294117E-8</v>
      </c>
      <c r="G56" s="168">
        <f t="shared" si="4"/>
        <v>2.0529317647058823E-7</v>
      </c>
      <c r="H56" s="169" t="s">
        <v>142</v>
      </c>
      <c r="I56" s="170"/>
      <c r="J56" s="77"/>
      <c r="L56" s="163"/>
    </row>
    <row r="57" spans="1:12" x14ac:dyDescent="0.3">
      <c r="A57" s="152"/>
      <c r="B57" s="165" t="s">
        <v>20</v>
      </c>
      <c r="C57" s="159">
        <v>1.7999999999999999E-6</v>
      </c>
      <c r="D57" s="159">
        <f>C57*$C$18/1020/1020</f>
        <v>1.7647058823529412E-9</v>
      </c>
      <c r="E57" s="166" t="s">
        <v>128</v>
      </c>
      <c r="F57" s="167">
        <f t="shared" si="2"/>
        <v>3.5152941176470588E-8</v>
      </c>
      <c r="G57" s="168">
        <f t="shared" si="4"/>
        <v>1.5396988235294118E-7</v>
      </c>
      <c r="H57" s="169" t="s">
        <v>142</v>
      </c>
      <c r="I57" s="170"/>
      <c r="J57" s="77"/>
      <c r="L57" s="163"/>
    </row>
    <row r="58" spans="1:12" x14ac:dyDescent="0.3">
      <c r="A58" s="152"/>
      <c r="B58" s="165" t="s">
        <v>21</v>
      </c>
      <c r="C58" s="159">
        <v>2.0999999999999999E-3</v>
      </c>
      <c r="D58" s="159">
        <f t="shared" si="3"/>
        <v>2.0588235294117645E-6</v>
      </c>
      <c r="E58" s="166" t="s">
        <v>128</v>
      </c>
      <c r="F58" s="167">
        <f t="shared" si="2"/>
        <v>4.1011764705882354E-5</v>
      </c>
      <c r="G58" s="168">
        <f t="shared" si="4"/>
        <v>1.7963152941176473E-4</v>
      </c>
      <c r="H58" s="169" t="s">
        <v>142</v>
      </c>
      <c r="I58" s="170"/>
      <c r="J58" s="77"/>
      <c r="L58" s="163"/>
    </row>
    <row r="59" spans="1:12" x14ac:dyDescent="0.3">
      <c r="A59" s="152"/>
      <c r="B59" s="165" t="s">
        <v>22</v>
      </c>
      <c r="C59" s="159">
        <v>1.1999999999999999E-6</v>
      </c>
      <c r="D59" s="159">
        <f t="shared" si="3"/>
        <v>1.176470588235294E-9</v>
      </c>
      <c r="E59" s="166" t="s">
        <v>128</v>
      </c>
      <c r="F59" s="167">
        <f t="shared" si="2"/>
        <v>2.3435294117647058E-8</v>
      </c>
      <c r="G59" s="168">
        <f t="shared" si="4"/>
        <v>1.0264658823529411E-7</v>
      </c>
      <c r="H59" s="169" t="s">
        <v>142</v>
      </c>
      <c r="I59" s="170"/>
      <c r="J59" s="77"/>
      <c r="L59" s="163"/>
    </row>
    <row r="60" spans="1:12" x14ac:dyDescent="0.3">
      <c r="A60" s="152"/>
      <c r="B60" s="165" t="s">
        <v>23</v>
      </c>
      <c r="C60" s="159">
        <v>1.7999999999999999E-6</v>
      </c>
      <c r="D60" s="159">
        <f t="shared" si="3"/>
        <v>1.7647058823529412E-9</v>
      </c>
      <c r="E60" s="166" t="s">
        <v>128</v>
      </c>
      <c r="F60" s="167">
        <f t="shared" si="2"/>
        <v>3.5152941176470588E-8</v>
      </c>
      <c r="G60" s="168">
        <f t="shared" si="4"/>
        <v>1.5396988235294118E-7</v>
      </c>
      <c r="H60" s="169" t="s">
        <v>142</v>
      </c>
      <c r="I60" s="170"/>
      <c r="J60" s="77"/>
      <c r="L60" s="163"/>
    </row>
    <row r="61" spans="1:12" x14ac:dyDescent="0.3">
      <c r="A61" s="152"/>
      <c r="B61" s="165" t="s">
        <v>24</v>
      </c>
      <c r="C61" s="159">
        <v>1.1999999999999999E-6</v>
      </c>
      <c r="D61" s="159">
        <f t="shared" si="3"/>
        <v>1.176470588235294E-9</v>
      </c>
      <c r="E61" s="166" t="s">
        <v>128</v>
      </c>
      <c r="F61" s="167">
        <f t="shared" si="2"/>
        <v>2.3435294117647058E-8</v>
      </c>
      <c r="G61" s="168">
        <f t="shared" si="4"/>
        <v>1.0264658823529411E-7</v>
      </c>
      <c r="H61" s="169" t="s">
        <v>142</v>
      </c>
      <c r="I61" s="170"/>
      <c r="J61" s="77"/>
      <c r="L61" s="163"/>
    </row>
    <row r="62" spans="1:12" x14ac:dyDescent="0.3">
      <c r="A62" s="152"/>
      <c r="B62" s="165" t="s">
        <v>25</v>
      </c>
      <c r="C62" s="159">
        <v>1.7999999999999999E-6</v>
      </c>
      <c r="D62" s="159">
        <f t="shared" si="3"/>
        <v>1.7647058823529412E-9</v>
      </c>
      <c r="E62" s="166" t="s">
        <v>128</v>
      </c>
      <c r="F62" s="167">
        <f t="shared" si="2"/>
        <v>3.5152941176470588E-8</v>
      </c>
      <c r="G62" s="168">
        <f t="shared" si="4"/>
        <v>1.5396988235294118E-7</v>
      </c>
      <c r="H62" s="169" t="s">
        <v>142</v>
      </c>
      <c r="I62" s="170"/>
      <c r="J62" s="77"/>
      <c r="L62" s="163"/>
    </row>
    <row r="63" spans="1:12" x14ac:dyDescent="0.3">
      <c r="A63" s="152"/>
      <c r="B63" s="165" t="s">
        <v>26</v>
      </c>
      <c r="C63" s="159">
        <v>1.7999999999999999E-6</v>
      </c>
      <c r="D63" s="159">
        <f t="shared" si="3"/>
        <v>1.7647058823529412E-9</v>
      </c>
      <c r="E63" s="166" t="s">
        <v>128</v>
      </c>
      <c r="F63" s="167">
        <f t="shared" si="2"/>
        <v>3.5152941176470588E-8</v>
      </c>
      <c r="G63" s="168">
        <f t="shared" si="4"/>
        <v>1.5396988235294118E-7</v>
      </c>
      <c r="H63" s="169" t="s">
        <v>142</v>
      </c>
      <c r="I63" s="170"/>
      <c r="J63" s="77"/>
      <c r="L63" s="163"/>
    </row>
    <row r="64" spans="1:12" x14ac:dyDescent="0.3">
      <c r="A64" s="152"/>
      <c r="B64" s="165" t="s">
        <v>27</v>
      </c>
      <c r="C64" s="159">
        <v>1.1999999999999999E-6</v>
      </c>
      <c r="D64" s="159">
        <f t="shared" si="3"/>
        <v>1.176470588235294E-9</v>
      </c>
      <c r="E64" s="166" t="s">
        <v>128</v>
      </c>
      <c r="F64" s="167">
        <f t="shared" si="2"/>
        <v>2.3435294117647058E-8</v>
      </c>
      <c r="G64" s="168">
        <f t="shared" si="4"/>
        <v>1.0264658823529411E-7</v>
      </c>
      <c r="H64" s="169" t="s">
        <v>142</v>
      </c>
      <c r="I64" s="170"/>
      <c r="J64" s="77"/>
      <c r="L64" s="163"/>
    </row>
    <row r="65" spans="1:12" x14ac:dyDescent="0.3">
      <c r="A65" s="152"/>
      <c r="B65" s="165" t="s">
        <v>28</v>
      </c>
      <c r="C65" s="159">
        <v>1.1999999999999999E-3</v>
      </c>
      <c r="D65" s="159">
        <f t="shared" si="3"/>
        <v>1.176470588235294E-6</v>
      </c>
      <c r="E65" s="166" t="s">
        <v>128</v>
      </c>
      <c r="F65" s="167">
        <f t="shared" si="2"/>
        <v>2.3435294117647058E-5</v>
      </c>
      <c r="G65" s="168">
        <f t="shared" si="4"/>
        <v>1.0264658823529411E-4</v>
      </c>
      <c r="H65" s="169" t="s">
        <v>142</v>
      </c>
      <c r="I65" s="170"/>
      <c r="J65" s="77"/>
      <c r="L65" s="163"/>
    </row>
    <row r="66" spans="1:12" x14ac:dyDescent="0.3">
      <c r="A66" s="152"/>
      <c r="B66" s="165" t="s">
        <v>29</v>
      </c>
      <c r="C66" s="159">
        <v>3.0000000000000001E-6</v>
      </c>
      <c r="D66" s="159">
        <f t="shared" si="3"/>
        <v>2.9411764705882352E-9</v>
      </c>
      <c r="E66" s="166" t="s">
        <v>128</v>
      </c>
      <c r="F66" s="167">
        <f t="shared" si="2"/>
        <v>5.8588235294117653E-8</v>
      </c>
      <c r="G66" s="168">
        <f t="shared" si="4"/>
        <v>2.566164705882353E-7</v>
      </c>
      <c r="H66" s="169" t="s">
        <v>142</v>
      </c>
      <c r="I66" s="170"/>
      <c r="J66" s="77"/>
      <c r="L66" s="163"/>
    </row>
    <row r="67" spans="1:12" x14ac:dyDescent="0.3">
      <c r="A67" s="152"/>
      <c r="B67" s="165" t="s">
        <v>30</v>
      </c>
      <c r="C67" s="159">
        <v>2.7999999999999999E-6</v>
      </c>
      <c r="D67" s="159">
        <f t="shared" si="3"/>
        <v>2.7450980392156863E-9</v>
      </c>
      <c r="E67" s="166" t="s">
        <v>128</v>
      </c>
      <c r="F67" s="167">
        <f t="shared" si="2"/>
        <v>5.4682352941176476E-8</v>
      </c>
      <c r="G67" s="168">
        <f t="shared" si="4"/>
        <v>2.3950870588235297E-7</v>
      </c>
      <c r="H67" s="169" t="s">
        <v>142</v>
      </c>
      <c r="I67" s="170"/>
      <c r="J67" s="77"/>
      <c r="L67" s="163"/>
    </row>
    <row r="68" spans="1:12" x14ac:dyDescent="0.3">
      <c r="A68" s="152"/>
      <c r="B68" s="165" t="s">
        <v>31</v>
      </c>
      <c r="C68" s="159">
        <v>7.4999999999999997E-2</v>
      </c>
      <c r="D68" s="159">
        <f t="shared" si="3"/>
        <v>7.3529411764705876E-5</v>
      </c>
      <c r="E68" s="166" t="s">
        <v>128</v>
      </c>
      <c r="F68" s="167">
        <f t="shared" si="2"/>
        <v>1.4647058823529411E-3</v>
      </c>
      <c r="G68" s="168">
        <f t="shared" si="4"/>
        <v>6.4154117647058822E-3</v>
      </c>
      <c r="H68" s="169" t="s">
        <v>142</v>
      </c>
      <c r="I68" s="170"/>
      <c r="J68" s="77"/>
      <c r="L68" s="163"/>
    </row>
    <row r="69" spans="1:12" x14ac:dyDescent="0.3">
      <c r="A69" s="152"/>
      <c r="B69" s="165" t="s">
        <v>32</v>
      </c>
      <c r="C69" s="159">
        <v>1.8</v>
      </c>
      <c r="D69" s="159">
        <f t="shared" si="3"/>
        <v>1.7647058823529412E-3</v>
      </c>
      <c r="E69" s="166" t="s">
        <v>128</v>
      </c>
      <c r="F69" s="167">
        <f t="shared" si="2"/>
        <v>3.5152941176470595E-2</v>
      </c>
      <c r="G69" s="168">
        <f t="shared" si="4"/>
        <v>0.15396988235294121</v>
      </c>
      <c r="H69" s="169" t="s">
        <v>142</v>
      </c>
      <c r="I69" s="170"/>
      <c r="J69" s="77"/>
      <c r="L69" s="163"/>
    </row>
    <row r="70" spans="1:12" x14ac:dyDescent="0.3">
      <c r="A70" s="152"/>
      <c r="B70" s="165" t="s">
        <v>33</v>
      </c>
      <c r="C70" s="159">
        <v>1.7999999999999999E-6</v>
      </c>
      <c r="D70" s="159">
        <f t="shared" si="3"/>
        <v>1.7647058823529412E-9</v>
      </c>
      <c r="E70" s="166" t="s">
        <v>128</v>
      </c>
      <c r="F70" s="167">
        <f t="shared" si="2"/>
        <v>3.5152941176470588E-8</v>
      </c>
      <c r="G70" s="168">
        <f t="shared" si="4"/>
        <v>1.5396988235294118E-7</v>
      </c>
      <c r="H70" s="169" t="s">
        <v>142</v>
      </c>
      <c r="I70" s="170"/>
      <c r="J70" s="77"/>
      <c r="L70" s="163"/>
    </row>
    <row r="71" spans="1:12" x14ac:dyDescent="0.3">
      <c r="A71" s="152"/>
      <c r="B71" s="165" t="s">
        <v>34</v>
      </c>
      <c r="C71" s="159">
        <v>6.0999999999999997E-4</v>
      </c>
      <c r="D71" s="159">
        <f t="shared" si="3"/>
        <v>5.9803921568627444E-7</v>
      </c>
      <c r="E71" s="166" t="s">
        <v>128</v>
      </c>
      <c r="F71" s="167">
        <f t="shared" si="2"/>
        <v>1.1912941176470588E-5</v>
      </c>
      <c r="G71" s="168">
        <f t="shared" si="4"/>
        <v>5.2178682352941173E-5</v>
      </c>
      <c r="H71" s="169" t="s">
        <v>142</v>
      </c>
      <c r="I71" s="170"/>
      <c r="J71" s="77"/>
      <c r="L71" s="163"/>
    </row>
    <row r="72" spans="1:12" x14ac:dyDescent="0.3">
      <c r="A72" s="152"/>
      <c r="B72" s="165" t="s">
        <v>35</v>
      </c>
      <c r="C72" s="159">
        <v>1.7E-5</v>
      </c>
      <c r="D72" s="159">
        <f t="shared" si="3"/>
        <v>1.6666666666666667E-8</v>
      </c>
      <c r="E72" s="166" t="s">
        <v>128</v>
      </c>
      <c r="F72" s="167">
        <f t="shared" si="2"/>
        <v>3.3200000000000006E-7</v>
      </c>
      <c r="G72" s="168">
        <f t="shared" si="4"/>
        <v>1.4541600000000004E-6</v>
      </c>
      <c r="H72" s="169" t="s">
        <v>142</v>
      </c>
      <c r="I72" s="170"/>
      <c r="J72" s="77"/>
      <c r="L72" s="163"/>
    </row>
    <row r="73" spans="1:12" x14ac:dyDescent="0.3">
      <c r="A73" s="152"/>
      <c r="B73" s="165" t="s">
        <v>36</v>
      </c>
      <c r="C73" s="159">
        <v>5.0000000000000004E-6</v>
      </c>
      <c r="D73" s="159">
        <f t="shared" si="3"/>
        <v>4.9019607843137263E-9</v>
      </c>
      <c r="E73" s="166" t="s">
        <v>128</v>
      </c>
      <c r="F73" s="167">
        <f t="shared" si="2"/>
        <v>9.7647058823529437E-8</v>
      </c>
      <c r="G73" s="168">
        <f t="shared" si="4"/>
        <v>4.2769411764705894E-7</v>
      </c>
      <c r="H73" s="169" t="s">
        <v>142</v>
      </c>
      <c r="I73" s="170"/>
      <c r="J73" s="77"/>
      <c r="L73" s="163"/>
    </row>
    <row r="74" spans="1:12" ht="13.5" thickBot="1" x14ac:dyDescent="0.35">
      <c r="A74" s="152"/>
      <c r="B74" s="171" t="s">
        <v>37</v>
      </c>
      <c r="C74" s="172">
        <v>3.3999999999999998E-3</v>
      </c>
      <c r="D74" s="172">
        <f>C74*$C$18/1020/1020</f>
        <v>3.3333333333333333E-6</v>
      </c>
      <c r="E74" s="173" t="s">
        <v>128</v>
      </c>
      <c r="F74" s="172">
        <f t="shared" si="2"/>
        <v>6.6400000000000001E-5</v>
      </c>
      <c r="G74" s="174">
        <f t="shared" si="4"/>
        <v>2.9083199999999998E-4</v>
      </c>
      <c r="H74" s="175" t="s">
        <v>142</v>
      </c>
      <c r="I74" s="144"/>
      <c r="J74" s="77"/>
      <c r="L74" s="163"/>
    </row>
    <row r="75" spans="1:12" ht="13.5" thickBot="1" x14ac:dyDescent="0.4">
      <c r="A75" s="152"/>
      <c r="B75" s="183" t="s">
        <v>143</v>
      </c>
      <c r="C75" s="184"/>
      <c r="D75" s="184"/>
      <c r="E75" s="184"/>
      <c r="F75" s="280">
        <f>SUM(F51:F74)</f>
        <v>3.6762129552941183E-2</v>
      </c>
      <c r="G75" s="280">
        <f>SUM(G51:G74)</f>
        <v>0.16101812744188237</v>
      </c>
      <c r="H75" s="186"/>
      <c r="I75" s="187"/>
      <c r="J75" s="77"/>
    </row>
    <row r="76" spans="1:12" s="106" customFormat="1" ht="20.149999999999999" customHeight="1" x14ac:dyDescent="0.35">
      <c r="B76" s="93" t="s">
        <v>136</v>
      </c>
      <c r="C76" s="149"/>
      <c r="D76" s="149"/>
      <c r="E76" s="66"/>
      <c r="F76" s="66"/>
      <c r="G76" s="66"/>
      <c r="H76" s="66"/>
      <c r="I76" s="151"/>
    </row>
    <row r="77" spans="1:12" s="106" customFormat="1" ht="20.149999999999999" customHeight="1" x14ac:dyDescent="0.35">
      <c r="B77" s="66" t="s">
        <v>137</v>
      </c>
      <c r="F77" s="66"/>
      <c r="G77" s="66"/>
      <c r="H77" s="66"/>
      <c r="I77" s="151"/>
    </row>
    <row r="78" spans="1:12" s="106" customFormat="1" ht="20.149999999999999" customHeight="1" x14ac:dyDescent="0.35">
      <c r="B78" s="66" t="s">
        <v>138</v>
      </c>
      <c r="F78" s="66"/>
      <c r="G78" s="66"/>
      <c r="H78" s="66"/>
      <c r="I78" s="151"/>
      <c r="K78" s="190"/>
    </row>
    <row r="80" spans="1:12" ht="13.75" customHeight="1" x14ac:dyDescent="0.35">
      <c r="B80" s="399" t="s">
        <v>144</v>
      </c>
      <c r="C80" s="399"/>
      <c r="D80" s="399"/>
      <c r="E80" s="399"/>
      <c r="F80" s="399"/>
      <c r="G80" s="399"/>
      <c r="H80" s="399"/>
      <c r="I80" s="399"/>
    </row>
    <row r="81" spans="2:9" x14ac:dyDescent="0.35">
      <c r="B81" s="399"/>
      <c r="C81" s="399"/>
      <c r="D81" s="399"/>
      <c r="E81" s="399"/>
      <c r="F81" s="399"/>
      <c r="G81" s="399"/>
      <c r="H81" s="399"/>
      <c r="I81" s="399"/>
    </row>
  </sheetData>
  <mergeCells count="42">
    <mergeCell ref="C10:D10"/>
    <mergeCell ref="C11:D11"/>
    <mergeCell ref="C12:D12"/>
    <mergeCell ref="C13:D13"/>
    <mergeCell ref="C24:D24"/>
    <mergeCell ref="B1:I1"/>
    <mergeCell ref="B2:I2"/>
    <mergeCell ref="B3:I3"/>
    <mergeCell ref="B4:I4"/>
    <mergeCell ref="C9:D9"/>
    <mergeCell ref="B28:B29"/>
    <mergeCell ref="C28:C29"/>
    <mergeCell ref="C17:D17"/>
    <mergeCell ref="C18:D18"/>
    <mergeCell ref="C19:D19"/>
    <mergeCell ref="C20:D20"/>
    <mergeCell ref="C21:D21"/>
    <mergeCell ref="G32:H32"/>
    <mergeCell ref="C22:D22"/>
    <mergeCell ref="C23:D23"/>
    <mergeCell ref="C25:D25"/>
    <mergeCell ref="D28:D29"/>
    <mergeCell ref="E28:F28"/>
    <mergeCell ref="G28:H29"/>
    <mergeCell ref="G30:H30"/>
    <mergeCell ref="G31:H31"/>
    <mergeCell ref="B80:I81"/>
    <mergeCell ref="B49:B50"/>
    <mergeCell ref="C49:C50"/>
    <mergeCell ref="D49:D50"/>
    <mergeCell ref="E49:E50"/>
    <mergeCell ref="F49:G49"/>
    <mergeCell ref="H49:I50"/>
    <mergeCell ref="G36:H36"/>
    <mergeCell ref="G35:H35"/>
    <mergeCell ref="G34:H34"/>
    <mergeCell ref="G33:H33"/>
    <mergeCell ref="G41:H41"/>
    <mergeCell ref="G40:H40"/>
    <mergeCell ref="G39:H39"/>
    <mergeCell ref="G38:H38"/>
    <mergeCell ref="G37:H37"/>
  </mergeCells>
  <pageMargins left="0.2" right="0.2" top="0.25" bottom="0.25" header="0.05" footer="0.05"/>
  <pageSetup scale="67"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61D693-F9D3-4D79-9A85-09F0AA417E66}">
  <sheetPr>
    <pageSetUpPr fitToPage="1"/>
  </sheetPr>
  <dimension ref="A1:S81"/>
  <sheetViews>
    <sheetView topLeftCell="A5" workbookViewId="0">
      <selection activeCell="G15" sqref="G15"/>
    </sheetView>
  </sheetViews>
  <sheetFormatPr defaultColWidth="8" defaultRowHeight="13" x14ac:dyDescent="0.35"/>
  <cols>
    <col min="1" max="1" width="3.36328125" style="66" customWidth="1"/>
    <col min="2" max="2" width="44" style="66" customWidth="1"/>
    <col min="3" max="3" width="14.36328125" style="66" customWidth="1"/>
    <col min="4" max="4" width="14.90625" style="66" customWidth="1"/>
    <col min="5" max="5" width="13" style="66" customWidth="1"/>
    <col min="6" max="6" width="13.6328125" style="66" customWidth="1"/>
    <col min="7" max="7" width="16.54296875" style="66" customWidth="1"/>
    <col min="8" max="8" width="23.453125" style="66" bestFit="1" customWidth="1"/>
    <col min="9" max="9" width="14.54296875" style="77" customWidth="1"/>
    <col min="10" max="10" width="12" style="66" customWidth="1"/>
    <col min="11" max="11" width="19" style="66" customWidth="1"/>
    <col min="12" max="12" width="20.90625" style="66" customWidth="1"/>
    <col min="13" max="246" width="8" style="66"/>
    <col min="247" max="247" width="1.453125" style="66" customWidth="1"/>
    <col min="248" max="248" width="40.54296875" style="66" customWidth="1"/>
    <col min="249" max="249" width="20.08984375" style="66" customWidth="1"/>
    <col min="250" max="250" width="20.6328125" style="66" customWidth="1"/>
    <col min="251" max="251" width="24.08984375" style="66" customWidth="1"/>
    <col min="252" max="502" width="8" style="66"/>
    <col min="503" max="503" width="1.453125" style="66" customWidth="1"/>
    <col min="504" max="504" width="40.54296875" style="66" customWidth="1"/>
    <col min="505" max="505" width="20.08984375" style="66" customWidth="1"/>
    <col min="506" max="506" width="20.6328125" style="66" customWidth="1"/>
    <col min="507" max="507" width="24.08984375" style="66" customWidth="1"/>
    <col min="508" max="758" width="8" style="66"/>
    <col min="759" max="759" width="1.453125" style="66" customWidth="1"/>
    <col min="760" max="760" width="40.54296875" style="66" customWidth="1"/>
    <col min="761" max="761" width="20.08984375" style="66" customWidth="1"/>
    <col min="762" max="762" width="20.6328125" style="66" customWidth="1"/>
    <col min="763" max="763" width="24.08984375" style="66" customWidth="1"/>
    <col min="764" max="1014" width="8" style="66"/>
    <col min="1015" max="1015" width="1.453125" style="66" customWidth="1"/>
    <col min="1016" max="1016" width="40.54296875" style="66" customWidth="1"/>
    <col min="1017" max="1017" width="20.08984375" style="66" customWidth="1"/>
    <col min="1018" max="1018" width="20.6328125" style="66" customWidth="1"/>
    <col min="1019" max="1019" width="24.08984375" style="66" customWidth="1"/>
    <col min="1020" max="1270" width="8" style="66"/>
    <col min="1271" max="1271" width="1.453125" style="66" customWidth="1"/>
    <col min="1272" max="1272" width="40.54296875" style="66" customWidth="1"/>
    <col min="1273" max="1273" width="20.08984375" style="66" customWidth="1"/>
    <col min="1274" max="1274" width="20.6328125" style="66" customWidth="1"/>
    <col min="1275" max="1275" width="24.08984375" style="66" customWidth="1"/>
    <col min="1276" max="1526" width="8" style="66"/>
    <col min="1527" max="1527" width="1.453125" style="66" customWidth="1"/>
    <col min="1528" max="1528" width="40.54296875" style="66" customWidth="1"/>
    <col min="1529" max="1529" width="20.08984375" style="66" customWidth="1"/>
    <col min="1530" max="1530" width="20.6328125" style="66" customWidth="1"/>
    <col min="1531" max="1531" width="24.08984375" style="66" customWidth="1"/>
    <col min="1532" max="1782" width="8" style="66"/>
    <col min="1783" max="1783" width="1.453125" style="66" customWidth="1"/>
    <col min="1784" max="1784" width="40.54296875" style="66" customWidth="1"/>
    <col min="1785" max="1785" width="20.08984375" style="66" customWidth="1"/>
    <col min="1786" max="1786" width="20.6328125" style="66" customWidth="1"/>
    <col min="1787" max="1787" width="24.08984375" style="66" customWidth="1"/>
    <col min="1788" max="2038" width="8" style="66"/>
    <col min="2039" max="2039" width="1.453125" style="66" customWidth="1"/>
    <col min="2040" max="2040" width="40.54296875" style="66" customWidth="1"/>
    <col min="2041" max="2041" width="20.08984375" style="66" customWidth="1"/>
    <col min="2042" max="2042" width="20.6328125" style="66" customWidth="1"/>
    <col min="2043" max="2043" width="24.08984375" style="66" customWidth="1"/>
    <col min="2044" max="2294" width="8" style="66"/>
    <col min="2295" max="2295" width="1.453125" style="66" customWidth="1"/>
    <col min="2296" max="2296" width="40.54296875" style="66" customWidth="1"/>
    <col min="2297" max="2297" width="20.08984375" style="66" customWidth="1"/>
    <col min="2298" max="2298" width="20.6328125" style="66" customWidth="1"/>
    <col min="2299" max="2299" width="24.08984375" style="66" customWidth="1"/>
    <col min="2300" max="2550" width="8" style="66"/>
    <col min="2551" max="2551" width="1.453125" style="66" customWidth="1"/>
    <col min="2552" max="2552" width="40.54296875" style="66" customWidth="1"/>
    <col min="2553" max="2553" width="20.08984375" style="66" customWidth="1"/>
    <col min="2554" max="2554" width="20.6328125" style="66" customWidth="1"/>
    <col min="2555" max="2555" width="24.08984375" style="66" customWidth="1"/>
    <col min="2556" max="2806" width="8" style="66"/>
    <col min="2807" max="2807" width="1.453125" style="66" customWidth="1"/>
    <col min="2808" max="2808" width="40.54296875" style="66" customWidth="1"/>
    <col min="2809" max="2809" width="20.08984375" style="66" customWidth="1"/>
    <col min="2810" max="2810" width="20.6328125" style="66" customWidth="1"/>
    <col min="2811" max="2811" width="24.08984375" style="66" customWidth="1"/>
    <col min="2812" max="3062" width="8" style="66"/>
    <col min="3063" max="3063" width="1.453125" style="66" customWidth="1"/>
    <col min="3064" max="3064" width="40.54296875" style="66" customWidth="1"/>
    <col min="3065" max="3065" width="20.08984375" style="66" customWidth="1"/>
    <col min="3066" max="3066" width="20.6328125" style="66" customWidth="1"/>
    <col min="3067" max="3067" width="24.08984375" style="66" customWidth="1"/>
    <col min="3068" max="3318" width="8" style="66"/>
    <col min="3319" max="3319" width="1.453125" style="66" customWidth="1"/>
    <col min="3320" max="3320" width="40.54296875" style="66" customWidth="1"/>
    <col min="3321" max="3321" width="20.08984375" style="66" customWidth="1"/>
    <col min="3322" max="3322" width="20.6328125" style="66" customWidth="1"/>
    <col min="3323" max="3323" width="24.08984375" style="66" customWidth="1"/>
    <col min="3324" max="3574" width="8" style="66"/>
    <col min="3575" max="3575" width="1.453125" style="66" customWidth="1"/>
    <col min="3576" max="3576" width="40.54296875" style="66" customWidth="1"/>
    <col min="3577" max="3577" width="20.08984375" style="66" customWidth="1"/>
    <col min="3578" max="3578" width="20.6328125" style="66" customWidth="1"/>
    <col min="3579" max="3579" width="24.08984375" style="66" customWidth="1"/>
    <col min="3580" max="3830" width="8" style="66"/>
    <col min="3831" max="3831" width="1.453125" style="66" customWidth="1"/>
    <col min="3832" max="3832" width="40.54296875" style="66" customWidth="1"/>
    <col min="3833" max="3833" width="20.08984375" style="66" customWidth="1"/>
    <col min="3834" max="3834" width="20.6328125" style="66" customWidth="1"/>
    <col min="3835" max="3835" width="24.08984375" style="66" customWidth="1"/>
    <col min="3836" max="4086" width="8" style="66"/>
    <col min="4087" max="4087" width="1.453125" style="66" customWidth="1"/>
    <col min="4088" max="4088" width="40.54296875" style="66" customWidth="1"/>
    <col min="4089" max="4089" width="20.08984375" style="66" customWidth="1"/>
    <col min="4090" max="4090" width="20.6328125" style="66" customWidth="1"/>
    <col min="4091" max="4091" width="24.08984375" style="66" customWidth="1"/>
    <col min="4092" max="4342" width="8" style="66"/>
    <col min="4343" max="4343" width="1.453125" style="66" customWidth="1"/>
    <col min="4344" max="4344" width="40.54296875" style="66" customWidth="1"/>
    <col min="4345" max="4345" width="20.08984375" style="66" customWidth="1"/>
    <col min="4346" max="4346" width="20.6328125" style="66" customWidth="1"/>
    <col min="4347" max="4347" width="24.08984375" style="66" customWidth="1"/>
    <col min="4348" max="4598" width="8" style="66"/>
    <col min="4599" max="4599" width="1.453125" style="66" customWidth="1"/>
    <col min="4600" max="4600" width="40.54296875" style="66" customWidth="1"/>
    <col min="4601" max="4601" width="20.08984375" style="66" customWidth="1"/>
    <col min="4602" max="4602" width="20.6328125" style="66" customWidth="1"/>
    <col min="4603" max="4603" width="24.08984375" style="66" customWidth="1"/>
    <col min="4604" max="4854" width="8" style="66"/>
    <col min="4855" max="4855" width="1.453125" style="66" customWidth="1"/>
    <col min="4856" max="4856" width="40.54296875" style="66" customWidth="1"/>
    <col min="4857" max="4857" width="20.08984375" style="66" customWidth="1"/>
    <col min="4858" max="4858" width="20.6328125" style="66" customWidth="1"/>
    <col min="4859" max="4859" width="24.08984375" style="66" customWidth="1"/>
    <col min="4860" max="5110" width="8" style="66"/>
    <col min="5111" max="5111" width="1.453125" style="66" customWidth="1"/>
    <col min="5112" max="5112" width="40.54296875" style="66" customWidth="1"/>
    <col min="5113" max="5113" width="20.08984375" style="66" customWidth="1"/>
    <col min="5114" max="5114" width="20.6328125" style="66" customWidth="1"/>
    <col min="5115" max="5115" width="24.08984375" style="66" customWidth="1"/>
    <col min="5116" max="5366" width="8" style="66"/>
    <col min="5367" max="5367" width="1.453125" style="66" customWidth="1"/>
    <col min="5368" max="5368" width="40.54296875" style="66" customWidth="1"/>
    <col min="5369" max="5369" width="20.08984375" style="66" customWidth="1"/>
    <col min="5370" max="5370" width="20.6328125" style="66" customWidth="1"/>
    <col min="5371" max="5371" width="24.08984375" style="66" customWidth="1"/>
    <col min="5372" max="5622" width="8" style="66"/>
    <col min="5623" max="5623" width="1.453125" style="66" customWidth="1"/>
    <col min="5624" max="5624" width="40.54296875" style="66" customWidth="1"/>
    <col min="5625" max="5625" width="20.08984375" style="66" customWidth="1"/>
    <col min="5626" max="5626" width="20.6328125" style="66" customWidth="1"/>
    <col min="5627" max="5627" width="24.08984375" style="66" customWidth="1"/>
    <col min="5628" max="5878" width="8" style="66"/>
    <col min="5879" max="5879" width="1.453125" style="66" customWidth="1"/>
    <col min="5880" max="5880" width="40.54296875" style="66" customWidth="1"/>
    <col min="5881" max="5881" width="20.08984375" style="66" customWidth="1"/>
    <col min="5882" max="5882" width="20.6328125" style="66" customWidth="1"/>
    <col min="5883" max="5883" width="24.08984375" style="66" customWidth="1"/>
    <col min="5884" max="6134" width="8" style="66"/>
    <col min="6135" max="6135" width="1.453125" style="66" customWidth="1"/>
    <col min="6136" max="6136" width="40.54296875" style="66" customWidth="1"/>
    <col min="6137" max="6137" width="20.08984375" style="66" customWidth="1"/>
    <col min="6138" max="6138" width="20.6328125" style="66" customWidth="1"/>
    <col min="6139" max="6139" width="24.08984375" style="66" customWidth="1"/>
    <col min="6140" max="6390" width="8" style="66"/>
    <col min="6391" max="6391" width="1.453125" style="66" customWidth="1"/>
    <col min="6392" max="6392" width="40.54296875" style="66" customWidth="1"/>
    <col min="6393" max="6393" width="20.08984375" style="66" customWidth="1"/>
    <col min="6394" max="6394" width="20.6328125" style="66" customWidth="1"/>
    <col min="6395" max="6395" width="24.08984375" style="66" customWidth="1"/>
    <col min="6396" max="6646" width="8" style="66"/>
    <col min="6647" max="6647" width="1.453125" style="66" customWidth="1"/>
    <col min="6648" max="6648" width="40.54296875" style="66" customWidth="1"/>
    <col min="6649" max="6649" width="20.08984375" style="66" customWidth="1"/>
    <col min="6650" max="6650" width="20.6328125" style="66" customWidth="1"/>
    <col min="6651" max="6651" width="24.08984375" style="66" customWidth="1"/>
    <col min="6652" max="6902" width="8" style="66"/>
    <col min="6903" max="6903" width="1.453125" style="66" customWidth="1"/>
    <col min="6904" max="6904" width="40.54296875" style="66" customWidth="1"/>
    <col min="6905" max="6905" width="20.08984375" style="66" customWidth="1"/>
    <col min="6906" max="6906" width="20.6328125" style="66" customWidth="1"/>
    <col min="6907" max="6907" width="24.08984375" style="66" customWidth="1"/>
    <col min="6908" max="7158" width="8" style="66"/>
    <col min="7159" max="7159" width="1.453125" style="66" customWidth="1"/>
    <col min="7160" max="7160" width="40.54296875" style="66" customWidth="1"/>
    <col min="7161" max="7161" width="20.08984375" style="66" customWidth="1"/>
    <col min="7162" max="7162" width="20.6328125" style="66" customWidth="1"/>
    <col min="7163" max="7163" width="24.08984375" style="66" customWidth="1"/>
    <col min="7164" max="7414" width="8" style="66"/>
    <col min="7415" max="7415" width="1.453125" style="66" customWidth="1"/>
    <col min="7416" max="7416" width="40.54296875" style="66" customWidth="1"/>
    <col min="7417" max="7417" width="20.08984375" style="66" customWidth="1"/>
    <col min="7418" max="7418" width="20.6328125" style="66" customWidth="1"/>
    <col min="7419" max="7419" width="24.08984375" style="66" customWidth="1"/>
    <col min="7420" max="7670" width="8" style="66"/>
    <col min="7671" max="7671" width="1.453125" style="66" customWidth="1"/>
    <col min="7672" max="7672" width="40.54296875" style="66" customWidth="1"/>
    <col min="7673" max="7673" width="20.08984375" style="66" customWidth="1"/>
    <col min="7674" max="7674" width="20.6328125" style="66" customWidth="1"/>
    <col min="7675" max="7675" width="24.08984375" style="66" customWidth="1"/>
    <col min="7676" max="7926" width="8" style="66"/>
    <col min="7927" max="7927" width="1.453125" style="66" customWidth="1"/>
    <col min="7928" max="7928" width="40.54296875" style="66" customWidth="1"/>
    <col min="7929" max="7929" width="20.08984375" style="66" customWidth="1"/>
    <col min="7930" max="7930" width="20.6328125" style="66" customWidth="1"/>
    <col min="7931" max="7931" width="24.08984375" style="66" customWidth="1"/>
    <col min="7932" max="8182" width="8" style="66"/>
    <col min="8183" max="8183" width="1.453125" style="66" customWidth="1"/>
    <col min="8184" max="8184" width="40.54296875" style="66" customWidth="1"/>
    <col min="8185" max="8185" width="20.08984375" style="66" customWidth="1"/>
    <col min="8186" max="8186" width="20.6328125" style="66" customWidth="1"/>
    <col min="8187" max="8187" width="24.08984375" style="66" customWidth="1"/>
    <col min="8188" max="8438" width="8" style="66"/>
    <col min="8439" max="8439" width="1.453125" style="66" customWidth="1"/>
    <col min="8440" max="8440" width="40.54296875" style="66" customWidth="1"/>
    <col min="8441" max="8441" width="20.08984375" style="66" customWidth="1"/>
    <col min="8442" max="8442" width="20.6328125" style="66" customWidth="1"/>
    <col min="8443" max="8443" width="24.08984375" style="66" customWidth="1"/>
    <col min="8444" max="8694" width="8" style="66"/>
    <col min="8695" max="8695" width="1.453125" style="66" customWidth="1"/>
    <col min="8696" max="8696" width="40.54296875" style="66" customWidth="1"/>
    <col min="8697" max="8697" width="20.08984375" style="66" customWidth="1"/>
    <col min="8698" max="8698" width="20.6328125" style="66" customWidth="1"/>
    <col min="8699" max="8699" width="24.08984375" style="66" customWidth="1"/>
    <col min="8700" max="8950" width="8" style="66"/>
    <col min="8951" max="8951" width="1.453125" style="66" customWidth="1"/>
    <col min="8952" max="8952" width="40.54296875" style="66" customWidth="1"/>
    <col min="8953" max="8953" width="20.08984375" style="66" customWidth="1"/>
    <col min="8954" max="8954" width="20.6328125" style="66" customWidth="1"/>
    <col min="8955" max="8955" width="24.08984375" style="66" customWidth="1"/>
    <col min="8956" max="9206" width="8" style="66"/>
    <col min="9207" max="9207" width="1.453125" style="66" customWidth="1"/>
    <col min="9208" max="9208" width="40.54296875" style="66" customWidth="1"/>
    <col min="9209" max="9209" width="20.08984375" style="66" customWidth="1"/>
    <col min="9210" max="9210" width="20.6328125" style="66" customWidth="1"/>
    <col min="9211" max="9211" width="24.08984375" style="66" customWidth="1"/>
    <col min="9212" max="9462" width="8" style="66"/>
    <col min="9463" max="9463" width="1.453125" style="66" customWidth="1"/>
    <col min="9464" max="9464" width="40.54296875" style="66" customWidth="1"/>
    <col min="9465" max="9465" width="20.08984375" style="66" customWidth="1"/>
    <col min="9466" max="9466" width="20.6328125" style="66" customWidth="1"/>
    <col min="9467" max="9467" width="24.08984375" style="66" customWidth="1"/>
    <col min="9468" max="9718" width="8" style="66"/>
    <col min="9719" max="9719" width="1.453125" style="66" customWidth="1"/>
    <col min="9720" max="9720" width="40.54296875" style="66" customWidth="1"/>
    <col min="9721" max="9721" width="20.08984375" style="66" customWidth="1"/>
    <col min="9722" max="9722" width="20.6328125" style="66" customWidth="1"/>
    <col min="9723" max="9723" width="24.08984375" style="66" customWidth="1"/>
    <col min="9724" max="9974" width="8" style="66"/>
    <col min="9975" max="9975" width="1.453125" style="66" customWidth="1"/>
    <col min="9976" max="9976" width="40.54296875" style="66" customWidth="1"/>
    <col min="9977" max="9977" width="20.08984375" style="66" customWidth="1"/>
    <col min="9978" max="9978" width="20.6328125" style="66" customWidth="1"/>
    <col min="9979" max="9979" width="24.08984375" style="66" customWidth="1"/>
    <col min="9980" max="10230" width="8" style="66"/>
    <col min="10231" max="10231" width="1.453125" style="66" customWidth="1"/>
    <col min="10232" max="10232" width="40.54296875" style="66" customWidth="1"/>
    <col min="10233" max="10233" width="20.08984375" style="66" customWidth="1"/>
    <col min="10234" max="10234" width="20.6328125" style="66" customWidth="1"/>
    <col min="10235" max="10235" width="24.08984375" style="66" customWidth="1"/>
    <col min="10236" max="10486" width="8" style="66"/>
    <col min="10487" max="10487" width="1.453125" style="66" customWidth="1"/>
    <col min="10488" max="10488" width="40.54296875" style="66" customWidth="1"/>
    <col min="10489" max="10489" width="20.08984375" style="66" customWidth="1"/>
    <col min="10490" max="10490" width="20.6328125" style="66" customWidth="1"/>
    <col min="10491" max="10491" width="24.08984375" style="66" customWidth="1"/>
    <col min="10492" max="10742" width="8" style="66"/>
    <col min="10743" max="10743" width="1.453125" style="66" customWidth="1"/>
    <col min="10744" max="10744" width="40.54296875" style="66" customWidth="1"/>
    <col min="10745" max="10745" width="20.08984375" style="66" customWidth="1"/>
    <col min="10746" max="10746" width="20.6328125" style="66" customWidth="1"/>
    <col min="10747" max="10747" width="24.08984375" style="66" customWidth="1"/>
    <col min="10748" max="10998" width="8" style="66"/>
    <col min="10999" max="10999" width="1.453125" style="66" customWidth="1"/>
    <col min="11000" max="11000" width="40.54296875" style="66" customWidth="1"/>
    <col min="11001" max="11001" width="20.08984375" style="66" customWidth="1"/>
    <col min="11002" max="11002" width="20.6328125" style="66" customWidth="1"/>
    <col min="11003" max="11003" width="24.08984375" style="66" customWidth="1"/>
    <col min="11004" max="11254" width="8" style="66"/>
    <col min="11255" max="11255" width="1.453125" style="66" customWidth="1"/>
    <col min="11256" max="11256" width="40.54296875" style="66" customWidth="1"/>
    <col min="11257" max="11257" width="20.08984375" style="66" customWidth="1"/>
    <col min="11258" max="11258" width="20.6328125" style="66" customWidth="1"/>
    <col min="11259" max="11259" width="24.08984375" style="66" customWidth="1"/>
    <col min="11260" max="11510" width="8" style="66"/>
    <col min="11511" max="11511" width="1.453125" style="66" customWidth="1"/>
    <col min="11512" max="11512" width="40.54296875" style="66" customWidth="1"/>
    <col min="11513" max="11513" width="20.08984375" style="66" customWidth="1"/>
    <col min="11514" max="11514" width="20.6328125" style="66" customWidth="1"/>
    <col min="11515" max="11515" width="24.08984375" style="66" customWidth="1"/>
    <col min="11516" max="11766" width="8" style="66"/>
    <col min="11767" max="11767" width="1.453125" style="66" customWidth="1"/>
    <col min="11768" max="11768" width="40.54296875" style="66" customWidth="1"/>
    <col min="11769" max="11769" width="20.08984375" style="66" customWidth="1"/>
    <col min="11770" max="11770" width="20.6328125" style="66" customWidth="1"/>
    <col min="11771" max="11771" width="24.08984375" style="66" customWidth="1"/>
    <col min="11772" max="12022" width="8" style="66"/>
    <col min="12023" max="12023" width="1.453125" style="66" customWidth="1"/>
    <col min="12024" max="12024" width="40.54296875" style="66" customWidth="1"/>
    <col min="12025" max="12025" width="20.08984375" style="66" customWidth="1"/>
    <col min="12026" max="12026" width="20.6328125" style="66" customWidth="1"/>
    <col min="12027" max="12027" width="24.08984375" style="66" customWidth="1"/>
    <col min="12028" max="12278" width="8" style="66"/>
    <col min="12279" max="12279" width="1.453125" style="66" customWidth="1"/>
    <col min="12280" max="12280" width="40.54296875" style="66" customWidth="1"/>
    <col min="12281" max="12281" width="20.08984375" style="66" customWidth="1"/>
    <col min="12282" max="12282" width="20.6328125" style="66" customWidth="1"/>
    <col min="12283" max="12283" width="24.08984375" style="66" customWidth="1"/>
    <col min="12284" max="12534" width="8" style="66"/>
    <col min="12535" max="12535" width="1.453125" style="66" customWidth="1"/>
    <col min="12536" max="12536" width="40.54296875" style="66" customWidth="1"/>
    <col min="12537" max="12537" width="20.08984375" style="66" customWidth="1"/>
    <col min="12538" max="12538" width="20.6328125" style="66" customWidth="1"/>
    <col min="12539" max="12539" width="24.08984375" style="66" customWidth="1"/>
    <col min="12540" max="12790" width="8" style="66"/>
    <col min="12791" max="12791" width="1.453125" style="66" customWidth="1"/>
    <col min="12792" max="12792" width="40.54296875" style="66" customWidth="1"/>
    <col min="12793" max="12793" width="20.08984375" style="66" customWidth="1"/>
    <col min="12794" max="12794" width="20.6328125" style="66" customWidth="1"/>
    <col min="12795" max="12795" width="24.08984375" style="66" customWidth="1"/>
    <col min="12796" max="13046" width="8" style="66"/>
    <col min="13047" max="13047" width="1.453125" style="66" customWidth="1"/>
    <col min="13048" max="13048" width="40.54296875" style="66" customWidth="1"/>
    <col min="13049" max="13049" width="20.08984375" style="66" customWidth="1"/>
    <col min="13050" max="13050" width="20.6328125" style="66" customWidth="1"/>
    <col min="13051" max="13051" width="24.08984375" style="66" customWidth="1"/>
    <col min="13052" max="13302" width="8" style="66"/>
    <col min="13303" max="13303" width="1.453125" style="66" customWidth="1"/>
    <col min="13304" max="13304" width="40.54296875" style="66" customWidth="1"/>
    <col min="13305" max="13305" width="20.08984375" style="66" customWidth="1"/>
    <col min="13306" max="13306" width="20.6328125" style="66" customWidth="1"/>
    <col min="13307" max="13307" width="24.08984375" style="66" customWidth="1"/>
    <col min="13308" max="13558" width="8" style="66"/>
    <col min="13559" max="13559" width="1.453125" style="66" customWidth="1"/>
    <col min="13560" max="13560" width="40.54296875" style="66" customWidth="1"/>
    <col min="13561" max="13561" width="20.08984375" style="66" customWidth="1"/>
    <col min="13562" max="13562" width="20.6328125" style="66" customWidth="1"/>
    <col min="13563" max="13563" width="24.08984375" style="66" customWidth="1"/>
    <col min="13564" max="13814" width="8" style="66"/>
    <col min="13815" max="13815" width="1.453125" style="66" customWidth="1"/>
    <col min="13816" max="13816" width="40.54296875" style="66" customWidth="1"/>
    <col min="13817" max="13817" width="20.08984375" style="66" customWidth="1"/>
    <col min="13818" max="13818" width="20.6328125" style="66" customWidth="1"/>
    <col min="13819" max="13819" width="24.08984375" style="66" customWidth="1"/>
    <col min="13820" max="14070" width="8" style="66"/>
    <col min="14071" max="14071" width="1.453125" style="66" customWidth="1"/>
    <col min="14072" max="14072" width="40.54296875" style="66" customWidth="1"/>
    <col min="14073" max="14073" width="20.08984375" style="66" customWidth="1"/>
    <col min="14074" max="14074" width="20.6328125" style="66" customWidth="1"/>
    <col min="14075" max="14075" width="24.08984375" style="66" customWidth="1"/>
    <col min="14076" max="14326" width="8" style="66"/>
    <col min="14327" max="14327" width="1.453125" style="66" customWidth="1"/>
    <col min="14328" max="14328" width="40.54296875" style="66" customWidth="1"/>
    <col min="14329" max="14329" width="20.08984375" style="66" customWidth="1"/>
    <col min="14330" max="14330" width="20.6328125" style="66" customWidth="1"/>
    <col min="14331" max="14331" width="24.08984375" style="66" customWidth="1"/>
    <col min="14332" max="14582" width="8" style="66"/>
    <col min="14583" max="14583" width="1.453125" style="66" customWidth="1"/>
    <col min="14584" max="14584" width="40.54296875" style="66" customWidth="1"/>
    <col min="14585" max="14585" width="20.08984375" style="66" customWidth="1"/>
    <col min="14586" max="14586" width="20.6328125" style="66" customWidth="1"/>
    <col min="14587" max="14587" width="24.08984375" style="66" customWidth="1"/>
    <col min="14588" max="14838" width="8" style="66"/>
    <col min="14839" max="14839" width="1.453125" style="66" customWidth="1"/>
    <col min="14840" max="14840" width="40.54296875" style="66" customWidth="1"/>
    <col min="14841" max="14841" width="20.08984375" style="66" customWidth="1"/>
    <col min="14842" max="14842" width="20.6328125" style="66" customWidth="1"/>
    <col min="14843" max="14843" width="24.08984375" style="66" customWidth="1"/>
    <col min="14844" max="15094" width="8" style="66"/>
    <col min="15095" max="15095" width="1.453125" style="66" customWidth="1"/>
    <col min="15096" max="15096" width="40.54296875" style="66" customWidth="1"/>
    <col min="15097" max="15097" width="20.08984375" style="66" customWidth="1"/>
    <col min="15098" max="15098" width="20.6328125" style="66" customWidth="1"/>
    <col min="15099" max="15099" width="24.08984375" style="66" customWidth="1"/>
    <col min="15100" max="15350" width="8" style="66"/>
    <col min="15351" max="15351" width="1.453125" style="66" customWidth="1"/>
    <col min="15352" max="15352" width="40.54296875" style="66" customWidth="1"/>
    <col min="15353" max="15353" width="20.08984375" style="66" customWidth="1"/>
    <col min="15354" max="15354" width="20.6328125" style="66" customWidth="1"/>
    <col min="15355" max="15355" width="24.08984375" style="66" customWidth="1"/>
    <col min="15356" max="15606" width="8" style="66"/>
    <col min="15607" max="15607" width="1.453125" style="66" customWidth="1"/>
    <col min="15608" max="15608" width="40.54296875" style="66" customWidth="1"/>
    <col min="15609" max="15609" width="20.08984375" style="66" customWidth="1"/>
    <col min="15610" max="15610" width="20.6328125" style="66" customWidth="1"/>
    <col min="15611" max="15611" width="24.08984375" style="66" customWidth="1"/>
    <col min="15612" max="15862" width="8" style="66"/>
    <col min="15863" max="15863" width="1.453125" style="66" customWidth="1"/>
    <col min="15864" max="15864" width="40.54296875" style="66" customWidth="1"/>
    <col min="15865" max="15865" width="20.08984375" style="66" customWidth="1"/>
    <col min="15866" max="15866" width="20.6328125" style="66" customWidth="1"/>
    <col min="15867" max="15867" width="24.08984375" style="66" customWidth="1"/>
    <col min="15868" max="16118" width="8" style="66"/>
    <col min="16119" max="16119" width="1.453125" style="66" customWidth="1"/>
    <col min="16120" max="16120" width="40.54296875" style="66" customWidth="1"/>
    <col min="16121" max="16121" width="20.08984375" style="66" customWidth="1"/>
    <col min="16122" max="16122" width="20.6328125" style="66" customWidth="1"/>
    <col min="16123" max="16123" width="24.08984375" style="66" customWidth="1"/>
    <col min="16124" max="16384" width="8" style="66"/>
  </cols>
  <sheetData>
    <row r="1" spans="2:19" ht="18.5" x14ac:dyDescent="0.35">
      <c r="B1" s="323"/>
      <c r="C1" s="323"/>
      <c r="D1" s="323"/>
      <c r="E1" s="323"/>
      <c r="F1" s="323"/>
      <c r="G1" s="323"/>
      <c r="H1" s="323"/>
      <c r="I1" s="323"/>
    </row>
    <row r="2" spans="2:19" s="81" customFormat="1" ht="18.5" x14ac:dyDescent="0.3">
      <c r="B2" s="323"/>
      <c r="C2" s="323"/>
      <c r="D2" s="323"/>
      <c r="E2" s="323"/>
      <c r="F2" s="323"/>
      <c r="G2" s="323"/>
      <c r="H2" s="323"/>
      <c r="I2" s="323"/>
      <c r="J2" s="80"/>
      <c r="K2" s="80"/>
      <c r="L2" s="80"/>
      <c r="M2" s="80"/>
      <c r="N2" s="80"/>
      <c r="O2" s="80"/>
      <c r="P2" s="80"/>
      <c r="Q2" s="80"/>
      <c r="R2" s="80"/>
      <c r="S2" s="80"/>
    </row>
    <row r="3" spans="2:19" s="81" customFormat="1" ht="18.5" x14ac:dyDescent="0.3">
      <c r="B3" s="323"/>
      <c r="C3" s="323"/>
      <c r="D3" s="323"/>
      <c r="E3" s="323"/>
      <c r="F3" s="323"/>
      <c r="G3" s="323"/>
      <c r="H3" s="323"/>
      <c r="I3" s="323"/>
      <c r="J3" s="83"/>
      <c r="K3" s="84"/>
      <c r="L3" s="80"/>
      <c r="M3" s="80"/>
      <c r="N3" s="80"/>
      <c r="O3" s="80"/>
      <c r="P3" s="80"/>
      <c r="Q3" s="80"/>
      <c r="R3" s="80"/>
      <c r="S3" s="80"/>
    </row>
    <row r="4" spans="2:19" s="81" customFormat="1" ht="18.5" x14ac:dyDescent="0.3">
      <c r="B4" s="323" t="s">
        <v>175</v>
      </c>
      <c r="C4" s="323"/>
      <c r="D4" s="323"/>
      <c r="E4" s="323"/>
      <c r="F4" s="323"/>
      <c r="G4" s="323"/>
      <c r="H4" s="323"/>
      <c r="I4" s="323"/>
      <c r="J4" s="85"/>
      <c r="K4" s="84"/>
      <c r="L4" s="80"/>
      <c r="M4" s="80"/>
      <c r="N4" s="80"/>
      <c r="O4" s="80"/>
      <c r="P4" s="80"/>
      <c r="Q4" s="80"/>
      <c r="R4" s="80"/>
      <c r="S4" s="80"/>
    </row>
    <row r="5" spans="2:19" s="81" customFormat="1" x14ac:dyDescent="0.3">
      <c r="B5" s="86"/>
      <c r="C5" s="86"/>
      <c r="D5" s="80"/>
      <c r="E5" s="87"/>
      <c r="F5" s="66"/>
      <c r="G5" s="66"/>
      <c r="H5" s="66"/>
      <c r="I5" s="82"/>
      <c r="J5" s="88"/>
      <c r="K5" s="84"/>
      <c r="L5" s="80"/>
      <c r="M5" s="80"/>
      <c r="N5" s="80"/>
      <c r="O5" s="80"/>
      <c r="P5" s="80"/>
      <c r="Q5" s="80"/>
      <c r="R5" s="80"/>
      <c r="S5" s="80"/>
    </row>
    <row r="6" spans="2:19" s="87" customFormat="1" ht="15.5" x14ac:dyDescent="0.35">
      <c r="B6" s="89" t="s">
        <v>267</v>
      </c>
      <c r="D6" s="90"/>
      <c r="F6" s="66"/>
      <c r="G6" s="66"/>
      <c r="H6" s="66"/>
      <c r="I6" s="82"/>
      <c r="J6" s="91"/>
      <c r="K6" s="84"/>
      <c r="L6" s="90"/>
      <c r="M6" s="90"/>
      <c r="N6" s="90"/>
      <c r="O6" s="90"/>
      <c r="P6" s="90"/>
      <c r="Q6" s="90"/>
      <c r="R6" s="90"/>
      <c r="S6" s="90"/>
    </row>
    <row r="7" spans="2:19" s="81" customFormat="1" x14ac:dyDescent="0.3">
      <c r="B7" s="92"/>
      <c r="C7" s="92"/>
      <c r="D7" s="80"/>
      <c r="E7" s="87"/>
      <c r="F7" s="66"/>
      <c r="G7" s="66"/>
      <c r="H7" s="66"/>
      <c r="I7" s="82"/>
      <c r="J7" s="91"/>
      <c r="K7" s="84"/>
      <c r="L7" s="80"/>
      <c r="M7" s="80"/>
      <c r="N7" s="80"/>
      <c r="O7" s="80"/>
      <c r="P7" s="80"/>
      <c r="Q7" s="80"/>
      <c r="R7" s="80"/>
      <c r="S7" s="80"/>
    </row>
    <row r="8" spans="2:19" ht="13.5" thickBot="1" x14ac:dyDescent="0.4">
      <c r="B8" s="93" t="s">
        <v>244</v>
      </c>
      <c r="C8" s="94"/>
      <c r="F8" s="93" t="s">
        <v>246</v>
      </c>
    </row>
    <row r="9" spans="2:19" x14ac:dyDescent="0.35">
      <c r="B9" s="227" t="s">
        <v>101</v>
      </c>
      <c r="C9" s="407" t="s">
        <v>169</v>
      </c>
      <c r="D9" s="408"/>
      <c r="F9" s="261" t="s">
        <v>255</v>
      </c>
      <c r="G9" s="264">
        <v>1</v>
      </c>
    </row>
    <row r="10" spans="2:19" x14ac:dyDescent="0.35">
      <c r="B10" s="96" t="s">
        <v>103</v>
      </c>
      <c r="C10" s="409" t="s">
        <v>268</v>
      </c>
      <c r="D10" s="410"/>
      <c r="F10" s="262" t="s">
        <v>230</v>
      </c>
      <c r="G10" s="265">
        <v>39.375</v>
      </c>
    </row>
    <row r="11" spans="2:19" ht="28.75" customHeight="1" x14ac:dyDescent="0.35">
      <c r="B11" s="97" t="s">
        <v>104</v>
      </c>
      <c r="C11" s="409" t="s">
        <v>273</v>
      </c>
      <c r="D11" s="410"/>
      <c r="E11" s="98"/>
      <c r="F11" s="269" t="s">
        <v>254</v>
      </c>
      <c r="G11" s="271">
        <v>12977</v>
      </c>
    </row>
    <row r="12" spans="2:19" x14ac:dyDescent="0.35">
      <c r="B12" s="97" t="s">
        <v>106</v>
      </c>
      <c r="C12" s="411" t="s">
        <v>170</v>
      </c>
      <c r="D12" s="412"/>
      <c r="F12" s="262" t="s">
        <v>257</v>
      </c>
      <c r="G12" s="265" t="s">
        <v>259</v>
      </c>
    </row>
    <row r="13" spans="2:19" ht="13.5" thickBot="1" x14ac:dyDescent="0.4">
      <c r="B13" s="229" t="s">
        <v>107</v>
      </c>
      <c r="C13" s="378">
        <v>14.23</v>
      </c>
      <c r="D13" s="379"/>
      <c r="E13" s="100"/>
      <c r="F13" s="262" t="s">
        <v>231</v>
      </c>
      <c r="G13" s="278">
        <v>2149.375</v>
      </c>
      <c r="H13" s="66" t="s">
        <v>288</v>
      </c>
      <c r="I13" s="66"/>
    </row>
    <row r="14" spans="2:19" x14ac:dyDescent="0.35">
      <c r="B14" s="102"/>
      <c r="C14" s="103"/>
      <c r="F14" s="262" t="s">
        <v>232</v>
      </c>
      <c r="G14" s="265">
        <v>19.684999999999999</v>
      </c>
      <c r="I14" s="66"/>
    </row>
    <row r="15" spans="2:19" x14ac:dyDescent="0.35">
      <c r="B15" s="102"/>
      <c r="C15" s="103"/>
      <c r="F15" s="262" t="s">
        <v>233</v>
      </c>
      <c r="G15" s="270">
        <f>G16/(PI()*((G14/12)/2)^2)/60</f>
        <v>29.337559451367035</v>
      </c>
    </row>
    <row r="16" spans="2:19" ht="13.5" thickBot="1" x14ac:dyDescent="0.4">
      <c r="B16" s="104" t="s">
        <v>245</v>
      </c>
      <c r="C16" s="103"/>
      <c r="F16" s="262" t="s">
        <v>263</v>
      </c>
      <c r="G16" s="279">
        <f>C19/24/60*16</f>
        <v>3720.2614379084966</v>
      </c>
    </row>
    <row r="17" spans="2:11" ht="13.5" thickBot="1" x14ac:dyDescent="0.4">
      <c r="B17" s="227" t="s">
        <v>109</v>
      </c>
      <c r="C17" s="405" t="s">
        <v>149</v>
      </c>
      <c r="D17" s="382"/>
      <c r="F17" s="263" t="s">
        <v>234</v>
      </c>
      <c r="G17" s="266">
        <v>120</v>
      </c>
    </row>
    <row r="18" spans="2:11" x14ac:dyDescent="0.35">
      <c r="B18" s="97" t="s">
        <v>112</v>
      </c>
      <c r="C18" s="406">
        <v>1020</v>
      </c>
      <c r="D18" s="371"/>
      <c r="E18" s="106"/>
      <c r="J18" s="107"/>
    </row>
    <row r="19" spans="2:11" ht="12.75" customHeight="1" x14ac:dyDescent="0.35">
      <c r="B19" s="108" t="s">
        <v>113</v>
      </c>
      <c r="C19" s="380">
        <f>C20/C18*24*1000000</f>
        <v>334823.5294117647</v>
      </c>
      <c r="D19" s="371"/>
      <c r="J19" s="109">
        <f>C19*8760</f>
        <v>2933054117.647059</v>
      </c>
    </row>
    <row r="20" spans="2:11" x14ac:dyDescent="0.35">
      <c r="B20" s="99" t="s">
        <v>114</v>
      </c>
      <c r="C20" s="383">
        <f>C13</f>
        <v>14.23</v>
      </c>
      <c r="D20" s="384"/>
      <c r="E20" s="107"/>
      <c r="J20" s="110"/>
    </row>
    <row r="21" spans="2:11" x14ac:dyDescent="0.35">
      <c r="B21" s="111" t="s">
        <v>115</v>
      </c>
      <c r="C21" s="361">
        <f>C20*C25*C24</f>
        <v>118422.06</v>
      </c>
      <c r="D21" s="362"/>
      <c r="E21" s="107"/>
    </row>
    <row r="22" spans="2:11" hidden="1" x14ac:dyDescent="0.35">
      <c r="B22" s="108" t="s">
        <v>116</v>
      </c>
      <c r="C22" s="400">
        <f>C19/1000000</f>
        <v>0.33482352941176469</v>
      </c>
      <c r="D22" s="401"/>
      <c r="E22" s="107"/>
    </row>
    <row r="23" spans="2:11" hidden="1" x14ac:dyDescent="0.35">
      <c r="B23" s="113" t="s">
        <v>117</v>
      </c>
      <c r="C23" s="402">
        <f>C22*C25</f>
        <v>2933.0541176470588</v>
      </c>
      <c r="D23" s="402"/>
      <c r="E23" s="107"/>
    </row>
    <row r="24" spans="2:11" x14ac:dyDescent="0.35">
      <c r="B24" s="113" t="s">
        <v>178</v>
      </c>
      <c r="C24" s="357">
        <v>0.95</v>
      </c>
      <c r="D24" s="357"/>
      <c r="E24" s="107"/>
    </row>
    <row r="25" spans="2:11" ht="13.5" thickBot="1" x14ac:dyDescent="0.4">
      <c r="B25" s="228" t="s">
        <v>118</v>
      </c>
      <c r="C25" s="372">
        <v>8760</v>
      </c>
      <c r="D25" s="373"/>
      <c r="E25" s="106"/>
    </row>
    <row r="26" spans="2:11" x14ac:dyDescent="0.35">
      <c r="C26" s="94"/>
    </row>
    <row r="27" spans="2:11" ht="13.5" thickBot="1" x14ac:dyDescent="0.4">
      <c r="B27" s="93" t="s">
        <v>248</v>
      </c>
    </row>
    <row r="28" spans="2:11" s="119" customFormat="1" ht="14.4" customHeight="1" thickBot="1" x14ac:dyDescent="0.4">
      <c r="B28" s="342" t="s">
        <v>120</v>
      </c>
      <c r="C28" s="344" t="s">
        <v>122</v>
      </c>
      <c r="D28" s="346" t="s">
        <v>82</v>
      </c>
      <c r="E28" s="348" t="s">
        <v>123</v>
      </c>
      <c r="F28" s="349"/>
      <c r="G28" s="350" t="s">
        <v>124</v>
      </c>
      <c r="H28" s="346"/>
      <c r="K28" s="116"/>
    </row>
    <row r="29" spans="2:11" s="119" customFormat="1" ht="27.75" customHeight="1" thickBot="1" x14ac:dyDescent="0.4">
      <c r="B29" s="355"/>
      <c r="C29" s="356"/>
      <c r="D29" s="354"/>
      <c r="E29" s="245" t="s">
        <v>125</v>
      </c>
      <c r="F29" s="245" t="s">
        <v>126</v>
      </c>
      <c r="G29" s="351"/>
      <c r="H29" s="347"/>
      <c r="K29" s="121"/>
    </row>
    <row r="30" spans="2:11" ht="13.65" customHeight="1" x14ac:dyDescent="0.35">
      <c r="B30" s="250" t="s">
        <v>127</v>
      </c>
      <c r="C30" s="260">
        <v>50</v>
      </c>
      <c r="D30" s="251" t="s">
        <v>171</v>
      </c>
      <c r="E30" s="252">
        <f>C30/$C$18*$C$20</f>
        <v>0.6975490196078431</v>
      </c>
      <c r="F30" s="252">
        <f t="shared" ref="F30:F41" si="0">E30*8760/2000</f>
        <v>3.0552647058823528</v>
      </c>
      <c r="G30" s="403" t="s">
        <v>129</v>
      </c>
      <c r="H30" s="404"/>
      <c r="I30" s="66"/>
      <c r="K30" s="131"/>
    </row>
    <row r="31" spans="2:11" ht="13.65" customHeight="1" x14ac:dyDescent="0.35">
      <c r="B31" s="282" t="s">
        <v>127</v>
      </c>
      <c r="C31" s="272">
        <v>1.8072000000000001E-2</v>
      </c>
      <c r="D31" s="281" t="s">
        <v>128</v>
      </c>
      <c r="E31" s="274">
        <f>C31*$C$13</f>
        <v>0.25716456000000004</v>
      </c>
      <c r="F31" s="274">
        <f t="shared" si="0"/>
        <v>1.1263807728000002</v>
      </c>
      <c r="G31" s="393" t="s">
        <v>270</v>
      </c>
      <c r="H31" s="394"/>
      <c r="I31" s="66"/>
      <c r="J31" s="131"/>
    </row>
    <row r="32" spans="2:11" ht="13.65" customHeight="1" x14ac:dyDescent="0.35">
      <c r="B32" s="284" t="s">
        <v>59</v>
      </c>
      <c r="C32" s="273">
        <v>5.5</v>
      </c>
      <c r="D32" s="281" t="s">
        <v>171</v>
      </c>
      <c r="E32" s="274">
        <f>C32/$C$18*$C$20</f>
        <v>7.673039215686274E-2</v>
      </c>
      <c r="F32" s="274">
        <f t="shared" si="0"/>
        <v>0.33607911764705883</v>
      </c>
      <c r="G32" s="397" t="s">
        <v>130</v>
      </c>
      <c r="H32" s="398"/>
      <c r="I32" s="66"/>
    </row>
    <row r="33" spans="1:12" ht="13.65" customHeight="1" x14ac:dyDescent="0.35">
      <c r="B33" s="254" t="s">
        <v>59</v>
      </c>
      <c r="C33" s="246"/>
      <c r="D33" s="247" t="s">
        <v>128</v>
      </c>
      <c r="E33" s="248">
        <f>C33*$C$13</f>
        <v>0</v>
      </c>
      <c r="F33" s="248">
        <f t="shared" si="0"/>
        <v>0</v>
      </c>
      <c r="G33" s="391" t="s">
        <v>272</v>
      </c>
      <c r="H33" s="392"/>
      <c r="I33" s="66"/>
    </row>
    <row r="34" spans="1:12" ht="13.65" customHeight="1" x14ac:dyDescent="0.35">
      <c r="B34" s="253" t="s">
        <v>11</v>
      </c>
      <c r="C34" s="242">
        <v>84</v>
      </c>
      <c r="D34" s="247" t="s">
        <v>171</v>
      </c>
      <c r="E34" s="248">
        <f>C34/$C$18*$C$20</f>
        <v>1.1718823529411766</v>
      </c>
      <c r="F34" s="248">
        <f t="shared" si="0"/>
        <v>5.132844705882353</v>
      </c>
      <c r="G34" s="395" t="s">
        <v>129</v>
      </c>
      <c r="H34" s="396"/>
      <c r="I34" s="66"/>
      <c r="K34" s="110"/>
    </row>
    <row r="35" spans="1:12" ht="13.65" customHeight="1" x14ac:dyDescent="0.35">
      <c r="B35" s="282" t="s">
        <v>11</v>
      </c>
      <c r="C35" s="272">
        <v>0</v>
      </c>
      <c r="D35" s="281" t="s">
        <v>128</v>
      </c>
      <c r="E35" s="274">
        <f>C35*$C$13</f>
        <v>0</v>
      </c>
      <c r="F35" s="274">
        <f t="shared" si="0"/>
        <v>0</v>
      </c>
      <c r="G35" s="393" t="s">
        <v>271</v>
      </c>
      <c r="H35" s="394"/>
      <c r="I35" s="66"/>
      <c r="J35" s="110"/>
    </row>
    <row r="36" spans="1:12" ht="13.65" customHeight="1" x14ac:dyDescent="0.35">
      <c r="B36" s="255" t="s">
        <v>131</v>
      </c>
      <c r="C36" s="242">
        <v>0.6</v>
      </c>
      <c r="D36" s="247" t="s">
        <v>171</v>
      </c>
      <c r="E36" s="249">
        <f>C36/$C$18*$C$20</f>
        <v>8.3705882352941175E-3</v>
      </c>
      <c r="F36" s="248">
        <f t="shared" si="0"/>
        <v>3.6663176470588234E-2</v>
      </c>
      <c r="G36" s="391" t="s">
        <v>130</v>
      </c>
      <c r="H36" s="392"/>
      <c r="I36" s="66"/>
      <c r="K36" s="191">
        <f>E$34</f>
        <v>1.1718823529411766</v>
      </c>
    </row>
    <row r="37" spans="1:12" ht="13.65" customHeight="1" x14ac:dyDescent="0.35">
      <c r="B37" s="283" t="s">
        <v>131</v>
      </c>
      <c r="C37" s="275">
        <v>0</v>
      </c>
      <c r="D37" s="281" t="s">
        <v>128</v>
      </c>
      <c r="E37" s="275">
        <f>C37*$C$13</f>
        <v>0</v>
      </c>
      <c r="F37" s="274">
        <f t="shared" si="0"/>
        <v>0</v>
      </c>
      <c r="G37" s="393" t="s">
        <v>180</v>
      </c>
      <c r="H37" s="394"/>
      <c r="I37" s="66"/>
      <c r="J37" s="191"/>
    </row>
    <row r="38" spans="1:12" ht="13.65" customHeight="1" x14ac:dyDescent="0.35">
      <c r="B38" s="284" t="s">
        <v>132</v>
      </c>
      <c r="C38" s="273">
        <v>7.6</v>
      </c>
      <c r="D38" s="281" t="s">
        <v>171</v>
      </c>
      <c r="E38" s="274">
        <f>C38/$C$18*$C$20</f>
        <v>0.10602745098039217</v>
      </c>
      <c r="F38" s="274">
        <f t="shared" si="0"/>
        <v>0.46440023529411767</v>
      </c>
      <c r="G38" s="397" t="s">
        <v>130</v>
      </c>
      <c r="H38" s="398"/>
      <c r="I38" s="137"/>
      <c r="J38" s="138"/>
      <c r="K38" s="110"/>
    </row>
    <row r="39" spans="1:12" ht="13.65" customHeight="1" x14ac:dyDescent="0.35">
      <c r="B39" s="254" t="s">
        <v>206</v>
      </c>
      <c r="C39" s="246"/>
      <c r="D39" s="247" t="s">
        <v>128</v>
      </c>
      <c r="E39" s="248">
        <f>C39*$C$13</f>
        <v>0</v>
      </c>
      <c r="F39" s="248">
        <f t="shared" si="0"/>
        <v>0</v>
      </c>
      <c r="G39" s="391" t="s">
        <v>272</v>
      </c>
      <c r="H39" s="392"/>
      <c r="I39" s="138"/>
      <c r="J39" s="110"/>
    </row>
    <row r="40" spans="1:12" ht="13.65" customHeight="1" x14ac:dyDescent="0.35">
      <c r="B40" s="284" t="s">
        <v>133</v>
      </c>
      <c r="C40" s="273">
        <v>7.6</v>
      </c>
      <c r="D40" s="281" t="s">
        <v>171</v>
      </c>
      <c r="E40" s="274">
        <f>C40/$C$18*$C$20</f>
        <v>0.10602745098039217</v>
      </c>
      <c r="F40" s="274">
        <f t="shared" si="0"/>
        <v>0.46440023529411767</v>
      </c>
      <c r="G40" s="397" t="s">
        <v>130</v>
      </c>
      <c r="H40" s="398"/>
      <c r="I40" s="137"/>
      <c r="J40" s="138"/>
      <c r="K40" s="110"/>
    </row>
    <row r="41" spans="1:12" ht="13.65" customHeight="1" thickBot="1" x14ac:dyDescent="0.4">
      <c r="B41" s="256" t="s">
        <v>207</v>
      </c>
      <c r="C41" s="257"/>
      <c r="D41" s="258" t="s">
        <v>128</v>
      </c>
      <c r="E41" s="259">
        <f t="shared" ref="E41" si="1">C41*$C$13</f>
        <v>0</v>
      </c>
      <c r="F41" s="259">
        <f t="shared" si="0"/>
        <v>0</v>
      </c>
      <c r="G41" s="391" t="s">
        <v>272</v>
      </c>
      <c r="H41" s="392"/>
      <c r="I41" s="138"/>
      <c r="J41" s="110"/>
    </row>
    <row r="42" spans="1:12" x14ac:dyDescent="0.35">
      <c r="B42" s="93" t="s">
        <v>134</v>
      </c>
      <c r="C42" s="149"/>
      <c r="D42" s="149"/>
      <c r="J42" s="110"/>
      <c r="K42" s="110"/>
    </row>
    <row r="43" spans="1:12" ht="15" x14ac:dyDescent="0.35">
      <c r="B43" s="66" t="s">
        <v>135</v>
      </c>
      <c r="C43" s="149"/>
      <c r="D43" s="149"/>
    </row>
    <row r="44" spans="1:12" s="106" customFormat="1" ht="20.149999999999999" customHeight="1" x14ac:dyDescent="0.35">
      <c r="B44" s="93" t="s">
        <v>136</v>
      </c>
      <c r="C44" s="150"/>
      <c r="D44" s="150"/>
      <c r="I44" s="151"/>
      <c r="J44" s="66"/>
      <c r="K44" s="66"/>
      <c r="L44" s="66"/>
    </row>
    <row r="45" spans="1:12" s="106" customFormat="1" ht="14.5" x14ac:dyDescent="0.35">
      <c r="B45" s="66" t="s">
        <v>159</v>
      </c>
      <c r="I45" s="151"/>
      <c r="J45" s="66"/>
      <c r="K45" s="66"/>
      <c r="L45" s="66"/>
    </row>
    <row r="46" spans="1:12" s="106" customFormat="1" x14ac:dyDescent="0.35">
      <c r="B46" s="66" t="s">
        <v>138</v>
      </c>
      <c r="I46" s="151"/>
      <c r="J46" s="66"/>
      <c r="K46" s="66"/>
      <c r="L46" s="66"/>
    </row>
    <row r="47" spans="1:12" s="106" customFormat="1" x14ac:dyDescent="0.35">
      <c r="B47" s="66"/>
      <c r="I47" s="151"/>
      <c r="J47" s="66"/>
      <c r="K47" s="66"/>
      <c r="L47" s="66"/>
    </row>
    <row r="48" spans="1:12" ht="13.5" thickBot="1" x14ac:dyDescent="0.4">
      <c r="A48" s="152"/>
      <c r="B48" s="93" t="s">
        <v>247</v>
      </c>
      <c r="C48" s="153"/>
      <c r="J48" s="110"/>
      <c r="K48" s="110"/>
    </row>
    <row r="49" spans="1:12" s="119" customFormat="1" ht="14.25" customHeight="1" thickBot="1" x14ac:dyDescent="0.4">
      <c r="B49" s="342" t="s">
        <v>120</v>
      </c>
      <c r="C49" s="344" t="s">
        <v>140</v>
      </c>
      <c r="D49" s="344" t="s">
        <v>141</v>
      </c>
      <c r="E49" s="346" t="s">
        <v>82</v>
      </c>
      <c r="F49" s="348" t="s">
        <v>123</v>
      </c>
      <c r="G49" s="349"/>
      <c r="H49" s="350" t="s">
        <v>124</v>
      </c>
      <c r="I49" s="346"/>
      <c r="J49" s="116"/>
      <c r="K49" s="125"/>
      <c r="L49" s="77"/>
    </row>
    <row r="50" spans="1:12" s="119" customFormat="1" ht="22.5" customHeight="1" thickBot="1" x14ac:dyDescent="0.4">
      <c r="B50" s="343"/>
      <c r="C50" s="345"/>
      <c r="D50" s="345"/>
      <c r="E50" s="347"/>
      <c r="F50" s="154" t="s">
        <v>125</v>
      </c>
      <c r="G50" s="155" t="s">
        <v>126</v>
      </c>
      <c r="H50" s="351"/>
      <c r="I50" s="347"/>
      <c r="J50" s="77"/>
      <c r="K50" s="125"/>
      <c r="L50" s="77"/>
    </row>
    <row r="51" spans="1:12" x14ac:dyDescent="0.3">
      <c r="A51" s="152"/>
      <c r="B51" s="158" t="s">
        <v>14</v>
      </c>
      <c r="C51" s="159">
        <v>2.4000000000000001E-5</v>
      </c>
      <c r="D51" s="159">
        <f>C51*$C$18/1020/1020</f>
        <v>2.3529411764705881E-8</v>
      </c>
      <c r="E51" s="160" t="s">
        <v>128</v>
      </c>
      <c r="F51" s="159">
        <f t="shared" ref="F51:F74" si="2">D51*$C$20</f>
        <v>3.3482352941176471E-7</v>
      </c>
      <c r="G51" s="161">
        <f>F51*8760/2000</f>
        <v>1.4665270588235294E-6</v>
      </c>
      <c r="H51" s="162" t="s">
        <v>142</v>
      </c>
      <c r="I51" s="129"/>
      <c r="J51" s="77"/>
      <c r="L51" s="163"/>
    </row>
    <row r="52" spans="1:12" x14ac:dyDescent="0.3">
      <c r="A52" s="152"/>
      <c r="B52" s="165" t="s">
        <v>15</v>
      </c>
      <c r="C52" s="159">
        <v>1.7999999999999999E-6</v>
      </c>
      <c r="D52" s="159">
        <f t="shared" ref="D52:D73" si="3">C52*$C$18/1020/1020</f>
        <v>1.7647058823529412E-9</v>
      </c>
      <c r="E52" s="166" t="s">
        <v>128</v>
      </c>
      <c r="F52" s="167">
        <f t="shared" si="2"/>
        <v>2.5111764705882352E-8</v>
      </c>
      <c r="G52" s="168">
        <f t="shared" ref="G52:G74" si="4">F52*8760/2000</f>
        <v>1.0998952941176471E-7</v>
      </c>
      <c r="H52" s="169" t="s">
        <v>142</v>
      </c>
      <c r="I52" s="170"/>
      <c r="J52" s="77"/>
      <c r="L52" s="163"/>
    </row>
    <row r="53" spans="1:12" x14ac:dyDescent="0.3">
      <c r="A53" s="152"/>
      <c r="B53" s="165" t="s">
        <v>16</v>
      </c>
      <c r="C53" s="159">
        <v>1.5999999999999999E-5</v>
      </c>
      <c r="D53" s="159">
        <f t="shared" si="3"/>
        <v>1.5686274509803922E-8</v>
      </c>
      <c r="E53" s="166" t="s">
        <v>128</v>
      </c>
      <c r="F53" s="167">
        <f t="shared" si="2"/>
        <v>2.2321568627450983E-7</v>
      </c>
      <c r="G53" s="168">
        <f t="shared" si="4"/>
        <v>9.7768470588235324E-7</v>
      </c>
      <c r="H53" s="169" t="s">
        <v>142</v>
      </c>
      <c r="I53" s="170"/>
      <c r="J53" s="77"/>
      <c r="L53" s="163"/>
    </row>
    <row r="54" spans="1:12" x14ac:dyDescent="0.3">
      <c r="A54" s="152"/>
      <c r="B54" s="165" t="s">
        <v>17</v>
      </c>
      <c r="C54" s="159">
        <v>1.7999999999999999E-6</v>
      </c>
      <c r="D54" s="159">
        <f t="shared" si="3"/>
        <v>1.7647058823529412E-9</v>
      </c>
      <c r="E54" s="166" t="s">
        <v>128</v>
      </c>
      <c r="F54" s="167">
        <f t="shared" si="2"/>
        <v>2.5111764705882352E-8</v>
      </c>
      <c r="G54" s="168">
        <f t="shared" si="4"/>
        <v>1.0998952941176471E-7</v>
      </c>
      <c r="H54" s="169" t="s">
        <v>142</v>
      </c>
      <c r="I54" s="170"/>
      <c r="J54" s="77"/>
      <c r="L54" s="163"/>
    </row>
    <row r="55" spans="1:12" x14ac:dyDescent="0.3">
      <c r="A55" s="152"/>
      <c r="B55" s="165" t="s">
        <v>18</v>
      </c>
      <c r="C55" s="159">
        <v>1.7999999999999999E-6</v>
      </c>
      <c r="D55" s="159">
        <f t="shared" si="3"/>
        <v>1.7647058823529412E-9</v>
      </c>
      <c r="E55" s="166" t="s">
        <v>128</v>
      </c>
      <c r="F55" s="167">
        <f t="shared" si="2"/>
        <v>2.5111764705882352E-8</v>
      </c>
      <c r="G55" s="168">
        <f t="shared" si="4"/>
        <v>1.0998952941176471E-7</v>
      </c>
      <c r="H55" s="169" t="s">
        <v>142</v>
      </c>
      <c r="I55" s="170"/>
      <c r="J55" s="77"/>
      <c r="L55" s="163"/>
    </row>
    <row r="56" spans="1:12" x14ac:dyDescent="0.3">
      <c r="A56" s="152"/>
      <c r="B56" s="165" t="s">
        <v>19</v>
      </c>
      <c r="C56" s="159">
        <v>2.3999999999999999E-6</v>
      </c>
      <c r="D56" s="159">
        <f t="shared" si="3"/>
        <v>2.3529411764705881E-9</v>
      </c>
      <c r="E56" s="166" t="s">
        <v>128</v>
      </c>
      <c r="F56" s="167">
        <f t="shared" si="2"/>
        <v>3.3482352941176472E-8</v>
      </c>
      <c r="G56" s="168">
        <f t="shared" si="4"/>
        <v>1.4665270588235295E-7</v>
      </c>
      <c r="H56" s="169" t="s">
        <v>142</v>
      </c>
      <c r="I56" s="170"/>
      <c r="J56" s="77"/>
      <c r="L56" s="163"/>
    </row>
    <row r="57" spans="1:12" x14ac:dyDescent="0.3">
      <c r="A57" s="152"/>
      <c r="B57" s="165" t="s">
        <v>20</v>
      </c>
      <c r="C57" s="159">
        <v>1.7999999999999999E-6</v>
      </c>
      <c r="D57" s="159">
        <f>C57*$C$18/1020/1020</f>
        <v>1.7647058823529412E-9</v>
      </c>
      <c r="E57" s="166" t="s">
        <v>128</v>
      </c>
      <c r="F57" s="167">
        <f t="shared" si="2"/>
        <v>2.5111764705882352E-8</v>
      </c>
      <c r="G57" s="168">
        <f t="shared" si="4"/>
        <v>1.0998952941176471E-7</v>
      </c>
      <c r="H57" s="169" t="s">
        <v>142</v>
      </c>
      <c r="I57" s="170"/>
      <c r="J57" s="77"/>
      <c r="L57" s="163"/>
    </row>
    <row r="58" spans="1:12" x14ac:dyDescent="0.3">
      <c r="A58" s="152"/>
      <c r="B58" s="165" t="s">
        <v>21</v>
      </c>
      <c r="C58" s="159">
        <v>2.0999999999999999E-3</v>
      </c>
      <c r="D58" s="159">
        <f t="shared" si="3"/>
        <v>2.0588235294117645E-6</v>
      </c>
      <c r="E58" s="166" t="s">
        <v>128</v>
      </c>
      <c r="F58" s="167">
        <f t="shared" si="2"/>
        <v>2.9297058823529409E-5</v>
      </c>
      <c r="G58" s="168">
        <f t="shared" si="4"/>
        <v>1.283211176470588E-4</v>
      </c>
      <c r="H58" s="169" t="s">
        <v>142</v>
      </c>
      <c r="I58" s="170"/>
      <c r="J58" s="77"/>
      <c r="L58" s="163"/>
    </row>
    <row r="59" spans="1:12" x14ac:dyDescent="0.3">
      <c r="A59" s="152"/>
      <c r="B59" s="165" t="s">
        <v>22</v>
      </c>
      <c r="C59" s="159">
        <v>1.1999999999999999E-6</v>
      </c>
      <c r="D59" s="159">
        <f t="shared" si="3"/>
        <v>1.176470588235294E-9</v>
      </c>
      <c r="E59" s="166" t="s">
        <v>128</v>
      </c>
      <c r="F59" s="167">
        <f t="shared" si="2"/>
        <v>1.6741176470588236E-8</v>
      </c>
      <c r="G59" s="168">
        <f t="shared" si="4"/>
        <v>7.3326352941176474E-8</v>
      </c>
      <c r="H59" s="169" t="s">
        <v>142</v>
      </c>
      <c r="I59" s="170"/>
      <c r="J59" s="77"/>
      <c r="L59" s="163"/>
    </row>
    <row r="60" spans="1:12" x14ac:dyDescent="0.3">
      <c r="A60" s="152"/>
      <c r="B60" s="165" t="s">
        <v>23</v>
      </c>
      <c r="C60" s="159">
        <v>1.7999999999999999E-6</v>
      </c>
      <c r="D60" s="159">
        <f t="shared" si="3"/>
        <v>1.7647058823529412E-9</v>
      </c>
      <c r="E60" s="166" t="s">
        <v>128</v>
      </c>
      <c r="F60" s="167">
        <f t="shared" si="2"/>
        <v>2.5111764705882352E-8</v>
      </c>
      <c r="G60" s="168">
        <f t="shared" si="4"/>
        <v>1.0998952941176471E-7</v>
      </c>
      <c r="H60" s="169" t="s">
        <v>142</v>
      </c>
      <c r="I60" s="170"/>
      <c r="J60" s="77"/>
      <c r="L60" s="163"/>
    </row>
    <row r="61" spans="1:12" x14ac:dyDescent="0.3">
      <c r="A61" s="152"/>
      <c r="B61" s="165" t="s">
        <v>24</v>
      </c>
      <c r="C61" s="159">
        <v>1.1999999999999999E-6</v>
      </c>
      <c r="D61" s="159">
        <f t="shared" si="3"/>
        <v>1.176470588235294E-9</v>
      </c>
      <c r="E61" s="166" t="s">
        <v>128</v>
      </c>
      <c r="F61" s="167">
        <f t="shared" si="2"/>
        <v>1.6741176470588236E-8</v>
      </c>
      <c r="G61" s="168">
        <f t="shared" si="4"/>
        <v>7.3326352941176474E-8</v>
      </c>
      <c r="H61" s="169" t="s">
        <v>142</v>
      </c>
      <c r="I61" s="170"/>
      <c r="J61" s="77"/>
      <c r="L61" s="163"/>
    </row>
    <row r="62" spans="1:12" x14ac:dyDescent="0.3">
      <c r="A62" s="152"/>
      <c r="B62" s="165" t="s">
        <v>25</v>
      </c>
      <c r="C62" s="159">
        <v>1.7999999999999999E-6</v>
      </c>
      <c r="D62" s="159">
        <f t="shared" si="3"/>
        <v>1.7647058823529412E-9</v>
      </c>
      <c r="E62" s="166" t="s">
        <v>128</v>
      </c>
      <c r="F62" s="167">
        <f t="shared" si="2"/>
        <v>2.5111764705882352E-8</v>
      </c>
      <c r="G62" s="168">
        <f t="shared" si="4"/>
        <v>1.0998952941176471E-7</v>
      </c>
      <c r="H62" s="169" t="s">
        <v>142</v>
      </c>
      <c r="I62" s="170"/>
      <c r="J62" s="77"/>
      <c r="L62" s="163"/>
    </row>
    <row r="63" spans="1:12" x14ac:dyDescent="0.3">
      <c r="A63" s="152"/>
      <c r="B63" s="165" t="s">
        <v>26</v>
      </c>
      <c r="C63" s="159">
        <v>1.7999999999999999E-6</v>
      </c>
      <c r="D63" s="159">
        <f t="shared" si="3"/>
        <v>1.7647058823529412E-9</v>
      </c>
      <c r="E63" s="166" t="s">
        <v>128</v>
      </c>
      <c r="F63" s="167">
        <f t="shared" si="2"/>
        <v>2.5111764705882352E-8</v>
      </c>
      <c r="G63" s="168">
        <f t="shared" si="4"/>
        <v>1.0998952941176471E-7</v>
      </c>
      <c r="H63" s="169" t="s">
        <v>142</v>
      </c>
      <c r="I63" s="170"/>
      <c r="J63" s="77"/>
      <c r="L63" s="163"/>
    </row>
    <row r="64" spans="1:12" x14ac:dyDescent="0.3">
      <c r="A64" s="152"/>
      <c r="B64" s="165" t="s">
        <v>27</v>
      </c>
      <c r="C64" s="159">
        <v>1.1999999999999999E-6</v>
      </c>
      <c r="D64" s="159">
        <f t="shared" si="3"/>
        <v>1.176470588235294E-9</v>
      </c>
      <c r="E64" s="166" t="s">
        <v>128</v>
      </c>
      <c r="F64" s="167">
        <f t="shared" si="2"/>
        <v>1.6741176470588236E-8</v>
      </c>
      <c r="G64" s="168">
        <f t="shared" si="4"/>
        <v>7.3326352941176474E-8</v>
      </c>
      <c r="H64" s="169" t="s">
        <v>142</v>
      </c>
      <c r="I64" s="170"/>
      <c r="J64" s="77"/>
      <c r="L64" s="163"/>
    </row>
    <row r="65" spans="1:12" x14ac:dyDescent="0.3">
      <c r="A65" s="152"/>
      <c r="B65" s="165" t="s">
        <v>28</v>
      </c>
      <c r="C65" s="159">
        <v>1.1999999999999999E-3</v>
      </c>
      <c r="D65" s="159">
        <f t="shared" si="3"/>
        <v>1.176470588235294E-6</v>
      </c>
      <c r="E65" s="166" t="s">
        <v>128</v>
      </c>
      <c r="F65" s="167">
        <f t="shared" si="2"/>
        <v>1.6741176470588235E-5</v>
      </c>
      <c r="G65" s="168">
        <f t="shared" si="4"/>
        <v>7.332635294117647E-5</v>
      </c>
      <c r="H65" s="169" t="s">
        <v>142</v>
      </c>
      <c r="I65" s="170"/>
      <c r="J65" s="77"/>
      <c r="L65" s="163"/>
    </row>
    <row r="66" spans="1:12" x14ac:dyDescent="0.3">
      <c r="A66" s="152"/>
      <c r="B66" s="165" t="s">
        <v>29</v>
      </c>
      <c r="C66" s="159">
        <v>3.0000000000000001E-6</v>
      </c>
      <c r="D66" s="159">
        <f t="shared" si="3"/>
        <v>2.9411764705882352E-9</v>
      </c>
      <c r="E66" s="166" t="s">
        <v>128</v>
      </c>
      <c r="F66" s="167">
        <f t="shared" si="2"/>
        <v>4.1852941176470588E-8</v>
      </c>
      <c r="G66" s="168">
        <f t="shared" si="4"/>
        <v>1.8331588235294118E-7</v>
      </c>
      <c r="H66" s="169" t="s">
        <v>142</v>
      </c>
      <c r="I66" s="170"/>
      <c r="J66" s="77"/>
      <c r="L66" s="163"/>
    </row>
    <row r="67" spans="1:12" x14ac:dyDescent="0.3">
      <c r="A67" s="152"/>
      <c r="B67" s="165" t="s">
        <v>30</v>
      </c>
      <c r="C67" s="159">
        <v>2.7999999999999999E-6</v>
      </c>
      <c r="D67" s="159">
        <f t="shared" si="3"/>
        <v>2.7450980392156863E-9</v>
      </c>
      <c r="E67" s="166" t="s">
        <v>128</v>
      </c>
      <c r="F67" s="167">
        <f t="shared" si="2"/>
        <v>3.9062745098039218E-8</v>
      </c>
      <c r="G67" s="168">
        <f t="shared" si="4"/>
        <v>1.7109482352941177E-7</v>
      </c>
      <c r="H67" s="169" t="s">
        <v>142</v>
      </c>
      <c r="I67" s="170"/>
      <c r="J67" s="77"/>
      <c r="L67" s="163"/>
    </row>
    <row r="68" spans="1:12" x14ac:dyDescent="0.3">
      <c r="A68" s="152"/>
      <c r="B68" s="165" t="s">
        <v>31</v>
      </c>
      <c r="C68" s="159">
        <v>7.4999999999999997E-2</v>
      </c>
      <c r="D68" s="159">
        <f t="shared" si="3"/>
        <v>7.3529411764705876E-5</v>
      </c>
      <c r="E68" s="166" t="s">
        <v>128</v>
      </c>
      <c r="F68" s="167">
        <f t="shared" si="2"/>
        <v>1.0463235294117647E-3</v>
      </c>
      <c r="G68" s="168">
        <f t="shared" si="4"/>
        <v>4.5828970588235292E-3</v>
      </c>
      <c r="H68" s="169" t="s">
        <v>142</v>
      </c>
      <c r="I68" s="170"/>
      <c r="J68" s="77"/>
      <c r="L68" s="163"/>
    </row>
    <row r="69" spans="1:12" x14ac:dyDescent="0.3">
      <c r="A69" s="152"/>
      <c r="B69" s="165" t="s">
        <v>32</v>
      </c>
      <c r="C69" s="159">
        <v>1.8</v>
      </c>
      <c r="D69" s="159">
        <f t="shared" si="3"/>
        <v>1.7647058823529412E-3</v>
      </c>
      <c r="E69" s="166" t="s">
        <v>128</v>
      </c>
      <c r="F69" s="167">
        <f t="shared" si="2"/>
        <v>2.5111764705882354E-2</v>
      </c>
      <c r="G69" s="168">
        <f t="shared" si="4"/>
        <v>0.10998952941176471</v>
      </c>
      <c r="H69" s="169" t="s">
        <v>142</v>
      </c>
      <c r="I69" s="170"/>
      <c r="J69" s="77"/>
      <c r="L69" s="163"/>
    </row>
    <row r="70" spans="1:12" x14ac:dyDescent="0.3">
      <c r="A70" s="152"/>
      <c r="B70" s="165" t="s">
        <v>33</v>
      </c>
      <c r="C70" s="159">
        <v>1.7999999999999999E-6</v>
      </c>
      <c r="D70" s="159">
        <f t="shared" si="3"/>
        <v>1.7647058823529412E-9</v>
      </c>
      <c r="E70" s="166" t="s">
        <v>128</v>
      </c>
      <c r="F70" s="167">
        <f t="shared" si="2"/>
        <v>2.5111764705882352E-8</v>
      </c>
      <c r="G70" s="168">
        <f t="shared" si="4"/>
        <v>1.0998952941176471E-7</v>
      </c>
      <c r="H70" s="169" t="s">
        <v>142</v>
      </c>
      <c r="I70" s="170"/>
      <c r="J70" s="77"/>
      <c r="L70" s="163"/>
    </row>
    <row r="71" spans="1:12" x14ac:dyDescent="0.3">
      <c r="A71" s="152"/>
      <c r="B71" s="165" t="s">
        <v>34</v>
      </c>
      <c r="C71" s="159">
        <v>6.0999999999999997E-4</v>
      </c>
      <c r="D71" s="159">
        <f t="shared" si="3"/>
        <v>5.9803921568627444E-7</v>
      </c>
      <c r="E71" s="166" t="s">
        <v>128</v>
      </c>
      <c r="F71" s="167">
        <f t="shared" si="2"/>
        <v>8.5100980392156853E-6</v>
      </c>
      <c r="G71" s="168">
        <f t="shared" si="4"/>
        <v>3.7274229411764707E-5</v>
      </c>
      <c r="H71" s="169" t="s">
        <v>142</v>
      </c>
      <c r="I71" s="170"/>
      <c r="J71" s="77"/>
      <c r="L71" s="163"/>
    </row>
    <row r="72" spans="1:12" x14ac:dyDescent="0.3">
      <c r="A72" s="152"/>
      <c r="B72" s="165" t="s">
        <v>35</v>
      </c>
      <c r="C72" s="159">
        <v>1.7E-5</v>
      </c>
      <c r="D72" s="159">
        <f t="shared" si="3"/>
        <v>1.6666666666666667E-8</v>
      </c>
      <c r="E72" s="166" t="s">
        <v>128</v>
      </c>
      <c r="F72" s="167">
        <f t="shared" si="2"/>
        <v>2.3716666666666668E-7</v>
      </c>
      <c r="G72" s="168">
        <f t="shared" si="4"/>
        <v>1.0387900000000001E-6</v>
      </c>
      <c r="H72" s="169" t="s">
        <v>142</v>
      </c>
      <c r="I72" s="170"/>
      <c r="J72" s="77"/>
      <c r="L72" s="163"/>
    </row>
    <row r="73" spans="1:12" x14ac:dyDescent="0.3">
      <c r="A73" s="152"/>
      <c r="B73" s="165" t="s">
        <v>36</v>
      </c>
      <c r="C73" s="159">
        <v>5.0000000000000004E-6</v>
      </c>
      <c r="D73" s="159">
        <f t="shared" si="3"/>
        <v>4.9019607843137263E-9</v>
      </c>
      <c r="E73" s="166" t="s">
        <v>128</v>
      </c>
      <c r="F73" s="167">
        <f t="shared" si="2"/>
        <v>6.9754901960784327E-8</v>
      </c>
      <c r="G73" s="168">
        <f t="shared" si="4"/>
        <v>3.0552647058823533E-7</v>
      </c>
      <c r="H73" s="169" t="s">
        <v>142</v>
      </c>
      <c r="I73" s="170"/>
      <c r="J73" s="77"/>
      <c r="L73" s="163"/>
    </row>
    <row r="74" spans="1:12" ht="13.5" thickBot="1" x14ac:dyDescent="0.35">
      <c r="A74" s="152"/>
      <c r="B74" s="171" t="s">
        <v>37</v>
      </c>
      <c r="C74" s="172">
        <v>3.3999999999999998E-3</v>
      </c>
      <c r="D74" s="172">
        <f>C74*$C$18/1020/1020</f>
        <v>3.3333333333333333E-6</v>
      </c>
      <c r="E74" s="173" t="s">
        <v>128</v>
      </c>
      <c r="F74" s="172">
        <f t="shared" si="2"/>
        <v>4.7433333333333332E-5</v>
      </c>
      <c r="G74" s="174">
        <f t="shared" si="4"/>
        <v>2.07758E-4</v>
      </c>
      <c r="H74" s="175" t="s">
        <v>142</v>
      </c>
      <c r="I74" s="144"/>
      <c r="J74" s="77"/>
      <c r="L74" s="163"/>
    </row>
    <row r="75" spans="1:12" ht="13.5" thickBot="1" x14ac:dyDescent="0.4">
      <c r="A75" s="152"/>
      <c r="B75" s="183" t="s">
        <v>143</v>
      </c>
      <c r="C75" s="184"/>
      <c r="D75" s="184"/>
      <c r="E75" s="184"/>
      <c r="F75" s="280">
        <f>SUM(F51:F74)</f>
        <v>2.6261300378431374E-2</v>
      </c>
      <c r="G75" s="280">
        <f>SUM(G51:G74)</f>
        <v>0.11502449565752942</v>
      </c>
      <c r="H75" s="186"/>
      <c r="I75" s="187"/>
      <c r="J75" s="77"/>
    </row>
    <row r="76" spans="1:12" s="106" customFormat="1" ht="20.149999999999999" customHeight="1" x14ac:dyDescent="0.35">
      <c r="B76" s="93" t="s">
        <v>136</v>
      </c>
      <c r="C76" s="149"/>
      <c r="D76" s="149"/>
      <c r="E76" s="66"/>
      <c r="F76" s="66"/>
      <c r="G76" s="66"/>
      <c r="H76" s="66"/>
      <c r="I76" s="151"/>
    </row>
    <row r="77" spans="1:12" s="106" customFormat="1" ht="20.149999999999999" customHeight="1" x14ac:dyDescent="0.35">
      <c r="B77" s="66" t="s">
        <v>137</v>
      </c>
      <c r="F77" s="66"/>
      <c r="G77" s="66"/>
      <c r="H77" s="66"/>
      <c r="I77" s="151"/>
    </row>
    <row r="78" spans="1:12" s="106" customFormat="1" ht="20.149999999999999" customHeight="1" x14ac:dyDescent="0.35">
      <c r="B78" s="66" t="s">
        <v>138</v>
      </c>
      <c r="F78" s="66"/>
      <c r="G78" s="66"/>
      <c r="H78" s="66"/>
      <c r="I78" s="151"/>
      <c r="K78" s="190"/>
    </row>
    <row r="80" spans="1:12" ht="13.75" customHeight="1" x14ac:dyDescent="0.35">
      <c r="B80" s="399" t="s">
        <v>144</v>
      </c>
      <c r="C80" s="399"/>
      <c r="D80" s="399"/>
      <c r="E80" s="399"/>
      <c r="F80" s="399"/>
      <c r="G80" s="399"/>
      <c r="H80" s="399"/>
      <c r="I80" s="399"/>
    </row>
    <row r="81" spans="2:9" x14ac:dyDescent="0.35">
      <c r="B81" s="399"/>
      <c r="C81" s="399"/>
      <c r="D81" s="399"/>
      <c r="E81" s="399"/>
      <c r="F81" s="399"/>
      <c r="G81" s="399"/>
      <c r="H81" s="399"/>
      <c r="I81" s="399"/>
    </row>
  </sheetData>
  <mergeCells count="42">
    <mergeCell ref="H49:I50"/>
    <mergeCell ref="B80:I81"/>
    <mergeCell ref="G37:H37"/>
    <mergeCell ref="G38:H38"/>
    <mergeCell ref="G39:H39"/>
    <mergeCell ref="G40:H40"/>
    <mergeCell ref="G41:H41"/>
    <mergeCell ref="B49:B50"/>
    <mergeCell ref="C49:C50"/>
    <mergeCell ref="D49:D50"/>
    <mergeCell ref="E49:E50"/>
    <mergeCell ref="F49:G49"/>
    <mergeCell ref="G36:H36"/>
    <mergeCell ref="B28:B29"/>
    <mergeCell ref="C28:C29"/>
    <mergeCell ref="D28:D29"/>
    <mergeCell ref="E28:F28"/>
    <mergeCell ref="G28:H29"/>
    <mergeCell ref="G30:H30"/>
    <mergeCell ref="G31:H31"/>
    <mergeCell ref="G32:H32"/>
    <mergeCell ref="G33:H33"/>
    <mergeCell ref="G34:H34"/>
    <mergeCell ref="G35:H35"/>
    <mergeCell ref="C25:D25"/>
    <mergeCell ref="C11:D11"/>
    <mergeCell ref="C12:D12"/>
    <mergeCell ref="C13:D13"/>
    <mergeCell ref="C17:D17"/>
    <mergeCell ref="C18:D18"/>
    <mergeCell ref="C19:D19"/>
    <mergeCell ref="C20:D20"/>
    <mergeCell ref="C21:D21"/>
    <mergeCell ref="C22:D22"/>
    <mergeCell ref="C23:D23"/>
    <mergeCell ref="C24:D24"/>
    <mergeCell ref="C10:D10"/>
    <mergeCell ref="B1:I1"/>
    <mergeCell ref="B2:I2"/>
    <mergeCell ref="B3:I3"/>
    <mergeCell ref="B4:I4"/>
    <mergeCell ref="C9:D9"/>
  </mergeCells>
  <pageMargins left="0.2" right="0.2" top="0.25" bottom="0.25" header="0.05" footer="0.05"/>
  <pageSetup scale="67"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811F53-5804-45DD-B161-C16A8E23668B}">
  <sheetPr>
    <pageSetUpPr fitToPage="1"/>
  </sheetPr>
  <dimension ref="A1:R73"/>
  <sheetViews>
    <sheetView workbookViewId="0">
      <selection activeCell="H14" sqref="H14"/>
    </sheetView>
  </sheetViews>
  <sheetFormatPr defaultColWidth="8" defaultRowHeight="13" x14ac:dyDescent="0.35"/>
  <cols>
    <col min="1" max="1" width="3.36328125" style="66" customWidth="1"/>
    <col min="2" max="2" width="44" style="66" customWidth="1"/>
    <col min="3" max="3" width="14.36328125" style="66" customWidth="1"/>
    <col min="4" max="4" width="14.90625" style="66" customWidth="1"/>
    <col min="5" max="5" width="13" style="66" customWidth="1"/>
    <col min="6" max="6" width="16.81640625" style="66" customWidth="1"/>
    <col min="7" max="8" width="17.54296875" style="66" customWidth="1"/>
    <col min="9" max="9" width="14.54296875" style="77" customWidth="1"/>
    <col min="10" max="10" width="12" style="66" customWidth="1"/>
    <col min="11" max="11" width="19" style="66" customWidth="1"/>
    <col min="12" max="12" width="14.453125" style="66" customWidth="1"/>
    <col min="13" max="245" width="8" style="66"/>
    <col min="246" max="246" width="1.453125" style="66" customWidth="1"/>
    <col min="247" max="247" width="40.54296875" style="66" customWidth="1"/>
    <col min="248" max="248" width="20.08984375" style="66" customWidth="1"/>
    <col min="249" max="249" width="20.6328125" style="66" customWidth="1"/>
    <col min="250" max="250" width="24.08984375" style="66" customWidth="1"/>
    <col min="251" max="501" width="8" style="66"/>
    <col min="502" max="502" width="1.453125" style="66" customWidth="1"/>
    <col min="503" max="503" width="40.54296875" style="66" customWidth="1"/>
    <col min="504" max="504" width="20.08984375" style="66" customWidth="1"/>
    <col min="505" max="505" width="20.6328125" style="66" customWidth="1"/>
    <col min="506" max="506" width="24.08984375" style="66" customWidth="1"/>
    <col min="507" max="757" width="8" style="66"/>
    <col min="758" max="758" width="1.453125" style="66" customWidth="1"/>
    <col min="759" max="759" width="40.54296875" style="66" customWidth="1"/>
    <col min="760" max="760" width="20.08984375" style="66" customWidth="1"/>
    <col min="761" max="761" width="20.6328125" style="66" customWidth="1"/>
    <col min="762" max="762" width="24.08984375" style="66" customWidth="1"/>
    <col min="763" max="1013" width="8" style="66"/>
    <col min="1014" max="1014" width="1.453125" style="66" customWidth="1"/>
    <col min="1015" max="1015" width="40.54296875" style="66" customWidth="1"/>
    <col min="1016" max="1016" width="20.08984375" style="66" customWidth="1"/>
    <col min="1017" max="1017" width="20.6328125" style="66" customWidth="1"/>
    <col min="1018" max="1018" width="24.08984375" style="66" customWidth="1"/>
    <col min="1019" max="1269" width="8" style="66"/>
    <col min="1270" max="1270" width="1.453125" style="66" customWidth="1"/>
    <col min="1271" max="1271" width="40.54296875" style="66" customWidth="1"/>
    <col min="1272" max="1272" width="20.08984375" style="66" customWidth="1"/>
    <col min="1273" max="1273" width="20.6328125" style="66" customWidth="1"/>
    <col min="1274" max="1274" width="24.08984375" style="66" customWidth="1"/>
    <col min="1275" max="1525" width="8" style="66"/>
    <col min="1526" max="1526" width="1.453125" style="66" customWidth="1"/>
    <col min="1527" max="1527" width="40.54296875" style="66" customWidth="1"/>
    <col min="1528" max="1528" width="20.08984375" style="66" customWidth="1"/>
    <col min="1529" max="1529" width="20.6328125" style="66" customWidth="1"/>
    <col min="1530" max="1530" width="24.08984375" style="66" customWidth="1"/>
    <col min="1531" max="1781" width="8" style="66"/>
    <col min="1782" max="1782" width="1.453125" style="66" customWidth="1"/>
    <col min="1783" max="1783" width="40.54296875" style="66" customWidth="1"/>
    <col min="1784" max="1784" width="20.08984375" style="66" customWidth="1"/>
    <col min="1785" max="1785" width="20.6328125" style="66" customWidth="1"/>
    <col min="1786" max="1786" width="24.08984375" style="66" customWidth="1"/>
    <col min="1787" max="2037" width="8" style="66"/>
    <col min="2038" max="2038" width="1.453125" style="66" customWidth="1"/>
    <col min="2039" max="2039" width="40.54296875" style="66" customWidth="1"/>
    <col min="2040" max="2040" width="20.08984375" style="66" customWidth="1"/>
    <col min="2041" max="2041" width="20.6328125" style="66" customWidth="1"/>
    <col min="2042" max="2042" width="24.08984375" style="66" customWidth="1"/>
    <col min="2043" max="2293" width="8" style="66"/>
    <col min="2294" max="2294" width="1.453125" style="66" customWidth="1"/>
    <col min="2295" max="2295" width="40.54296875" style="66" customWidth="1"/>
    <col min="2296" max="2296" width="20.08984375" style="66" customWidth="1"/>
    <col min="2297" max="2297" width="20.6328125" style="66" customWidth="1"/>
    <col min="2298" max="2298" width="24.08984375" style="66" customWidth="1"/>
    <col min="2299" max="2549" width="8" style="66"/>
    <col min="2550" max="2550" width="1.453125" style="66" customWidth="1"/>
    <col min="2551" max="2551" width="40.54296875" style="66" customWidth="1"/>
    <col min="2552" max="2552" width="20.08984375" style="66" customWidth="1"/>
    <col min="2553" max="2553" width="20.6328125" style="66" customWidth="1"/>
    <col min="2554" max="2554" width="24.08984375" style="66" customWidth="1"/>
    <col min="2555" max="2805" width="8" style="66"/>
    <col min="2806" max="2806" width="1.453125" style="66" customWidth="1"/>
    <col min="2807" max="2807" width="40.54296875" style="66" customWidth="1"/>
    <col min="2808" max="2808" width="20.08984375" style="66" customWidth="1"/>
    <col min="2809" max="2809" width="20.6328125" style="66" customWidth="1"/>
    <col min="2810" max="2810" width="24.08984375" style="66" customWidth="1"/>
    <col min="2811" max="3061" width="8" style="66"/>
    <col min="3062" max="3062" width="1.453125" style="66" customWidth="1"/>
    <col min="3063" max="3063" width="40.54296875" style="66" customWidth="1"/>
    <col min="3064" max="3064" width="20.08984375" style="66" customWidth="1"/>
    <col min="3065" max="3065" width="20.6328125" style="66" customWidth="1"/>
    <col min="3066" max="3066" width="24.08984375" style="66" customWidth="1"/>
    <col min="3067" max="3317" width="8" style="66"/>
    <col min="3318" max="3318" width="1.453125" style="66" customWidth="1"/>
    <col min="3319" max="3319" width="40.54296875" style="66" customWidth="1"/>
    <col min="3320" max="3320" width="20.08984375" style="66" customWidth="1"/>
    <col min="3321" max="3321" width="20.6328125" style="66" customWidth="1"/>
    <col min="3322" max="3322" width="24.08984375" style="66" customWidth="1"/>
    <col min="3323" max="3573" width="8" style="66"/>
    <col min="3574" max="3574" width="1.453125" style="66" customWidth="1"/>
    <col min="3575" max="3575" width="40.54296875" style="66" customWidth="1"/>
    <col min="3576" max="3576" width="20.08984375" style="66" customWidth="1"/>
    <col min="3577" max="3577" width="20.6328125" style="66" customWidth="1"/>
    <col min="3578" max="3578" width="24.08984375" style="66" customWidth="1"/>
    <col min="3579" max="3829" width="8" style="66"/>
    <col min="3830" max="3830" width="1.453125" style="66" customWidth="1"/>
    <col min="3831" max="3831" width="40.54296875" style="66" customWidth="1"/>
    <col min="3832" max="3832" width="20.08984375" style="66" customWidth="1"/>
    <col min="3833" max="3833" width="20.6328125" style="66" customWidth="1"/>
    <col min="3834" max="3834" width="24.08984375" style="66" customWidth="1"/>
    <col min="3835" max="4085" width="8" style="66"/>
    <col min="4086" max="4086" width="1.453125" style="66" customWidth="1"/>
    <col min="4087" max="4087" width="40.54296875" style="66" customWidth="1"/>
    <col min="4088" max="4088" width="20.08984375" style="66" customWidth="1"/>
    <col min="4089" max="4089" width="20.6328125" style="66" customWidth="1"/>
    <col min="4090" max="4090" width="24.08984375" style="66" customWidth="1"/>
    <col min="4091" max="4341" width="8" style="66"/>
    <col min="4342" max="4342" width="1.453125" style="66" customWidth="1"/>
    <col min="4343" max="4343" width="40.54296875" style="66" customWidth="1"/>
    <col min="4344" max="4344" width="20.08984375" style="66" customWidth="1"/>
    <col min="4345" max="4345" width="20.6328125" style="66" customWidth="1"/>
    <col min="4346" max="4346" width="24.08984375" style="66" customWidth="1"/>
    <col min="4347" max="4597" width="8" style="66"/>
    <col min="4598" max="4598" width="1.453125" style="66" customWidth="1"/>
    <col min="4599" max="4599" width="40.54296875" style="66" customWidth="1"/>
    <col min="4600" max="4600" width="20.08984375" style="66" customWidth="1"/>
    <col min="4601" max="4601" width="20.6328125" style="66" customWidth="1"/>
    <col min="4602" max="4602" width="24.08984375" style="66" customWidth="1"/>
    <col min="4603" max="4853" width="8" style="66"/>
    <col min="4854" max="4854" width="1.453125" style="66" customWidth="1"/>
    <col min="4855" max="4855" width="40.54296875" style="66" customWidth="1"/>
    <col min="4856" max="4856" width="20.08984375" style="66" customWidth="1"/>
    <col min="4857" max="4857" width="20.6328125" style="66" customWidth="1"/>
    <col min="4858" max="4858" width="24.08984375" style="66" customWidth="1"/>
    <col min="4859" max="5109" width="8" style="66"/>
    <col min="5110" max="5110" width="1.453125" style="66" customWidth="1"/>
    <col min="5111" max="5111" width="40.54296875" style="66" customWidth="1"/>
    <col min="5112" max="5112" width="20.08984375" style="66" customWidth="1"/>
    <col min="5113" max="5113" width="20.6328125" style="66" customWidth="1"/>
    <col min="5114" max="5114" width="24.08984375" style="66" customWidth="1"/>
    <col min="5115" max="5365" width="8" style="66"/>
    <col min="5366" max="5366" width="1.453125" style="66" customWidth="1"/>
    <col min="5367" max="5367" width="40.54296875" style="66" customWidth="1"/>
    <col min="5368" max="5368" width="20.08984375" style="66" customWidth="1"/>
    <col min="5369" max="5369" width="20.6328125" style="66" customWidth="1"/>
    <col min="5370" max="5370" width="24.08984375" style="66" customWidth="1"/>
    <col min="5371" max="5621" width="8" style="66"/>
    <col min="5622" max="5622" width="1.453125" style="66" customWidth="1"/>
    <col min="5623" max="5623" width="40.54296875" style="66" customWidth="1"/>
    <col min="5624" max="5624" width="20.08984375" style="66" customWidth="1"/>
    <col min="5625" max="5625" width="20.6328125" style="66" customWidth="1"/>
    <col min="5626" max="5626" width="24.08984375" style="66" customWidth="1"/>
    <col min="5627" max="5877" width="8" style="66"/>
    <col min="5878" max="5878" width="1.453125" style="66" customWidth="1"/>
    <col min="5879" max="5879" width="40.54296875" style="66" customWidth="1"/>
    <col min="5880" max="5880" width="20.08984375" style="66" customWidth="1"/>
    <col min="5881" max="5881" width="20.6328125" style="66" customWidth="1"/>
    <col min="5882" max="5882" width="24.08984375" style="66" customWidth="1"/>
    <col min="5883" max="6133" width="8" style="66"/>
    <col min="6134" max="6134" width="1.453125" style="66" customWidth="1"/>
    <col min="6135" max="6135" width="40.54296875" style="66" customWidth="1"/>
    <col min="6136" max="6136" width="20.08984375" style="66" customWidth="1"/>
    <col min="6137" max="6137" width="20.6328125" style="66" customWidth="1"/>
    <col min="6138" max="6138" width="24.08984375" style="66" customWidth="1"/>
    <col min="6139" max="6389" width="8" style="66"/>
    <col min="6390" max="6390" width="1.453125" style="66" customWidth="1"/>
    <col min="6391" max="6391" width="40.54296875" style="66" customWidth="1"/>
    <col min="6392" max="6392" width="20.08984375" style="66" customWidth="1"/>
    <col min="6393" max="6393" width="20.6328125" style="66" customWidth="1"/>
    <col min="6394" max="6394" width="24.08984375" style="66" customWidth="1"/>
    <col min="6395" max="6645" width="8" style="66"/>
    <col min="6646" max="6646" width="1.453125" style="66" customWidth="1"/>
    <col min="6647" max="6647" width="40.54296875" style="66" customWidth="1"/>
    <col min="6648" max="6648" width="20.08984375" style="66" customWidth="1"/>
    <col min="6649" max="6649" width="20.6328125" style="66" customWidth="1"/>
    <col min="6650" max="6650" width="24.08984375" style="66" customWidth="1"/>
    <col min="6651" max="6901" width="8" style="66"/>
    <col min="6902" max="6902" width="1.453125" style="66" customWidth="1"/>
    <col min="6903" max="6903" width="40.54296875" style="66" customWidth="1"/>
    <col min="6904" max="6904" width="20.08984375" style="66" customWidth="1"/>
    <col min="6905" max="6905" width="20.6328125" style="66" customWidth="1"/>
    <col min="6906" max="6906" width="24.08984375" style="66" customWidth="1"/>
    <col min="6907" max="7157" width="8" style="66"/>
    <col min="7158" max="7158" width="1.453125" style="66" customWidth="1"/>
    <col min="7159" max="7159" width="40.54296875" style="66" customWidth="1"/>
    <col min="7160" max="7160" width="20.08984375" style="66" customWidth="1"/>
    <col min="7161" max="7161" width="20.6328125" style="66" customWidth="1"/>
    <col min="7162" max="7162" width="24.08984375" style="66" customWidth="1"/>
    <col min="7163" max="7413" width="8" style="66"/>
    <col min="7414" max="7414" width="1.453125" style="66" customWidth="1"/>
    <col min="7415" max="7415" width="40.54296875" style="66" customWidth="1"/>
    <col min="7416" max="7416" width="20.08984375" style="66" customWidth="1"/>
    <col min="7417" max="7417" width="20.6328125" style="66" customWidth="1"/>
    <col min="7418" max="7418" width="24.08984375" style="66" customWidth="1"/>
    <col min="7419" max="7669" width="8" style="66"/>
    <col min="7670" max="7670" width="1.453125" style="66" customWidth="1"/>
    <col min="7671" max="7671" width="40.54296875" style="66" customWidth="1"/>
    <col min="7672" max="7672" width="20.08984375" style="66" customWidth="1"/>
    <col min="7673" max="7673" width="20.6328125" style="66" customWidth="1"/>
    <col min="7674" max="7674" width="24.08984375" style="66" customWidth="1"/>
    <col min="7675" max="7925" width="8" style="66"/>
    <col min="7926" max="7926" width="1.453125" style="66" customWidth="1"/>
    <col min="7927" max="7927" width="40.54296875" style="66" customWidth="1"/>
    <col min="7928" max="7928" width="20.08984375" style="66" customWidth="1"/>
    <col min="7929" max="7929" width="20.6328125" style="66" customWidth="1"/>
    <col min="7930" max="7930" width="24.08984375" style="66" customWidth="1"/>
    <col min="7931" max="8181" width="8" style="66"/>
    <col min="8182" max="8182" width="1.453125" style="66" customWidth="1"/>
    <col min="8183" max="8183" width="40.54296875" style="66" customWidth="1"/>
    <col min="8184" max="8184" width="20.08984375" style="66" customWidth="1"/>
    <col min="8185" max="8185" width="20.6328125" style="66" customWidth="1"/>
    <col min="8186" max="8186" width="24.08984375" style="66" customWidth="1"/>
    <col min="8187" max="8437" width="8" style="66"/>
    <col min="8438" max="8438" width="1.453125" style="66" customWidth="1"/>
    <col min="8439" max="8439" width="40.54296875" style="66" customWidth="1"/>
    <col min="8440" max="8440" width="20.08984375" style="66" customWidth="1"/>
    <col min="8441" max="8441" width="20.6328125" style="66" customWidth="1"/>
    <col min="8442" max="8442" width="24.08984375" style="66" customWidth="1"/>
    <col min="8443" max="8693" width="8" style="66"/>
    <col min="8694" max="8694" width="1.453125" style="66" customWidth="1"/>
    <col min="8695" max="8695" width="40.54296875" style="66" customWidth="1"/>
    <col min="8696" max="8696" width="20.08984375" style="66" customWidth="1"/>
    <col min="8697" max="8697" width="20.6328125" style="66" customWidth="1"/>
    <col min="8698" max="8698" width="24.08984375" style="66" customWidth="1"/>
    <col min="8699" max="8949" width="8" style="66"/>
    <col min="8950" max="8950" width="1.453125" style="66" customWidth="1"/>
    <col min="8951" max="8951" width="40.54296875" style="66" customWidth="1"/>
    <col min="8952" max="8952" width="20.08984375" style="66" customWidth="1"/>
    <col min="8953" max="8953" width="20.6328125" style="66" customWidth="1"/>
    <col min="8954" max="8954" width="24.08984375" style="66" customWidth="1"/>
    <col min="8955" max="9205" width="8" style="66"/>
    <col min="9206" max="9206" width="1.453125" style="66" customWidth="1"/>
    <col min="9207" max="9207" width="40.54296875" style="66" customWidth="1"/>
    <col min="9208" max="9208" width="20.08984375" style="66" customWidth="1"/>
    <col min="9209" max="9209" width="20.6328125" style="66" customWidth="1"/>
    <col min="9210" max="9210" width="24.08984375" style="66" customWidth="1"/>
    <col min="9211" max="9461" width="8" style="66"/>
    <col min="9462" max="9462" width="1.453125" style="66" customWidth="1"/>
    <col min="9463" max="9463" width="40.54296875" style="66" customWidth="1"/>
    <col min="9464" max="9464" width="20.08984375" style="66" customWidth="1"/>
    <col min="9465" max="9465" width="20.6328125" style="66" customWidth="1"/>
    <col min="9466" max="9466" width="24.08984375" style="66" customWidth="1"/>
    <col min="9467" max="9717" width="8" style="66"/>
    <col min="9718" max="9718" width="1.453125" style="66" customWidth="1"/>
    <col min="9719" max="9719" width="40.54296875" style="66" customWidth="1"/>
    <col min="9720" max="9720" width="20.08984375" style="66" customWidth="1"/>
    <col min="9721" max="9721" width="20.6328125" style="66" customWidth="1"/>
    <col min="9722" max="9722" width="24.08984375" style="66" customWidth="1"/>
    <col min="9723" max="9973" width="8" style="66"/>
    <col min="9974" max="9974" width="1.453125" style="66" customWidth="1"/>
    <col min="9975" max="9975" width="40.54296875" style="66" customWidth="1"/>
    <col min="9976" max="9976" width="20.08984375" style="66" customWidth="1"/>
    <col min="9977" max="9977" width="20.6328125" style="66" customWidth="1"/>
    <col min="9978" max="9978" width="24.08984375" style="66" customWidth="1"/>
    <col min="9979" max="10229" width="8" style="66"/>
    <col min="10230" max="10230" width="1.453125" style="66" customWidth="1"/>
    <col min="10231" max="10231" width="40.54296875" style="66" customWidth="1"/>
    <col min="10232" max="10232" width="20.08984375" style="66" customWidth="1"/>
    <col min="10233" max="10233" width="20.6328125" style="66" customWidth="1"/>
    <col min="10234" max="10234" width="24.08984375" style="66" customWidth="1"/>
    <col min="10235" max="10485" width="8" style="66"/>
    <col min="10486" max="10486" width="1.453125" style="66" customWidth="1"/>
    <col min="10487" max="10487" width="40.54296875" style="66" customWidth="1"/>
    <col min="10488" max="10488" width="20.08984375" style="66" customWidth="1"/>
    <col min="10489" max="10489" width="20.6328125" style="66" customWidth="1"/>
    <col min="10490" max="10490" width="24.08984375" style="66" customWidth="1"/>
    <col min="10491" max="10741" width="8" style="66"/>
    <col min="10742" max="10742" width="1.453125" style="66" customWidth="1"/>
    <col min="10743" max="10743" width="40.54296875" style="66" customWidth="1"/>
    <col min="10744" max="10744" width="20.08984375" style="66" customWidth="1"/>
    <col min="10745" max="10745" width="20.6328125" style="66" customWidth="1"/>
    <col min="10746" max="10746" width="24.08984375" style="66" customWidth="1"/>
    <col min="10747" max="10997" width="8" style="66"/>
    <col min="10998" max="10998" width="1.453125" style="66" customWidth="1"/>
    <col min="10999" max="10999" width="40.54296875" style="66" customWidth="1"/>
    <col min="11000" max="11000" width="20.08984375" style="66" customWidth="1"/>
    <col min="11001" max="11001" width="20.6328125" style="66" customWidth="1"/>
    <col min="11002" max="11002" width="24.08984375" style="66" customWidth="1"/>
    <col min="11003" max="11253" width="8" style="66"/>
    <col min="11254" max="11254" width="1.453125" style="66" customWidth="1"/>
    <col min="11255" max="11255" width="40.54296875" style="66" customWidth="1"/>
    <col min="11256" max="11256" width="20.08984375" style="66" customWidth="1"/>
    <col min="11257" max="11257" width="20.6328125" style="66" customWidth="1"/>
    <col min="11258" max="11258" width="24.08984375" style="66" customWidth="1"/>
    <col min="11259" max="11509" width="8" style="66"/>
    <col min="11510" max="11510" width="1.453125" style="66" customWidth="1"/>
    <col min="11511" max="11511" width="40.54296875" style="66" customWidth="1"/>
    <col min="11512" max="11512" width="20.08984375" style="66" customWidth="1"/>
    <col min="11513" max="11513" width="20.6328125" style="66" customWidth="1"/>
    <col min="11514" max="11514" width="24.08984375" style="66" customWidth="1"/>
    <col min="11515" max="11765" width="8" style="66"/>
    <col min="11766" max="11766" width="1.453125" style="66" customWidth="1"/>
    <col min="11767" max="11767" width="40.54296875" style="66" customWidth="1"/>
    <col min="11768" max="11768" width="20.08984375" style="66" customWidth="1"/>
    <col min="11769" max="11769" width="20.6328125" style="66" customWidth="1"/>
    <col min="11770" max="11770" width="24.08984375" style="66" customWidth="1"/>
    <col min="11771" max="12021" width="8" style="66"/>
    <col min="12022" max="12022" width="1.453125" style="66" customWidth="1"/>
    <col min="12023" max="12023" width="40.54296875" style="66" customWidth="1"/>
    <col min="12024" max="12024" width="20.08984375" style="66" customWidth="1"/>
    <col min="12025" max="12025" width="20.6328125" style="66" customWidth="1"/>
    <col min="12026" max="12026" width="24.08984375" style="66" customWidth="1"/>
    <col min="12027" max="12277" width="8" style="66"/>
    <col min="12278" max="12278" width="1.453125" style="66" customWidth="1"/>
    <col min="12279" max="12279" width="40.54296875" style="66" customWidth="1"/>
    <col min="12280" max="12280" width="20.08984375" style="66" customWidth="1"/>
    <col min="12281" max="12281" width="20.6328125" style="66" customWidth="1"/>
    <col min="12282" max="12282" width="24.08984375" style="66" customWidth="1"/>
    <col min="12283" max="12533" width="8" style="66"/>
    <col min="12534" max="12534" width="1.453125" style="66" customWidth="1"/>
    <col min="12535" max="12535" width="40.54296875" style="66" customWidth="1"/>
    <col min="12536" max="12536" width="20.08984375" style="66" customWidth="1"/>
    <col min="12537" max="12537" width="20.6328125" style="66" customWidth="1"/>
    <col min="12538" max="12538" width="24.08984375" style="66" customWidth="1"/>
    <col min="12539" max="12789" width="8" style="66"/>
    <col min="12790" max="12790" width="1.453125" style="66" customWidth="1"/>
    <col min="12791" max="12791" width="40.54296875" style="66" customWidth="1"/>
    <col min="12792" max="12792" width="20.08984375" style="66" customWidth="1"/>
    <col min="12793" max="12793" width="20.6328125" style="66" customWidth="1"/>
    <col min="12794" max="12794" width="24.08984375" style="66" customWidth="1"/>
    <col min="12795" max="13045" width="8" style="66"/>
    <col min="13046" max="13046" width="1.453125" style="66" customWidth="1"/>
    <col min="13047" max="13047" width="40.54296875" style="66" customWidth="1"/>
    <col min="13048" max="13048" width="20.08984375" style="66" customWidth="1"/>
    <col min="13049" max="13049" width="20.6328125" style="66" customWidth="1"/>
    <col min="13050" max="13050" width="24.08984375" style="66" customWidth="1"/>
    <col min="13051" max="13301" width="8" style="66"/>
    <col min="13302" max="13302" width="1.453125" style="66" customWidth="1"/>
    <col min="13303" max="13303" width="40.54296875" style="66" customWidth="1"/>
    <col min="13304" max="13304" width="20.08984375" style="66" customWidth="1"/>
    <col min="13305" max="13305" width="20.6328125" style="66" customWidth="1"/>
    <col min="13306" max="13306" width="24.08984375" style="66" customWidth="1"/>
    <col min="13307" max="13557" width="8" style="66"/>
    <col min="13558" max="13558" width="1.453125" style="66" customWidth="1"/>
    <col min="13559" max="13559" width="40.54296875" style="66" customWidth="1"/>
    <col min="13560" max="13560" width="20.08984375" style="66" customWidth="1"/>
    <col min="13561" max="13561" width="20.6328125" style="66" customWidth="1"/>
    <col min="13562" max="13562" width="24.08984375" style="66" customWidth="1"/>
    <col min="13563" max="13813" width="8" style="66"/>
    <col min="13814" max="13814" width="1.453125" style="66" customWidth="1"/>
    <col min="13815" max="13815" width="40.54296875" style="66" customWidth="1"/>
    <col min="13816" max="13816" width="20.08984375" style="66" customWidth="1"/>
    <col min="13817" max="13817" width="20.6328125" style="66" customWidth="1"/>
    <col min="13818" max="13818" width="24.08984375" style="66" customWidth="1"/>
    <col min="13819" max="14069" width="8" style="66"/>
    <col min="14070" max="14070" width="1.453125" style="66" customWidth="1"/>
    <col min="14071" max="14071" width="40.54296875" style="66" customWidth="1"/>
    <col min="14072" max="14072" width="20.08984375" style="66" customWidth="1"/>
    <col min="14073" max="14073" width="20.6328125" style="66" customWidth="1"/>
    <col min="14074" max="14074" width="24.08984375" style="66" customWidth="1"/>
    <col min="14075" max="14325" width="8" style="66"/>
    <col min="14326" max="14326" width="1.453125" style="66" customWidth="1"/>
    <col min="14327" max="14327" width="40.54296875" style="66" customWidth="1"/>
    <col min="14328" max="14328" width="20.08984375" style="66" customWidth="1"/>
    <col min="14329" max="14329" width="20.6328125" style="66" customWidth="1"/>
    <col min="14330" max="14330" width="24.08984375" style="66" customWidth="1"/>
    <col min="14331" max="14581" width="8" style="66"/>
    <col min="14582" max="14582" width="1.453125" style="66" customWidth="1"/>
    <col min="14583" max="14583" width="40.54296875" style="66" customWidth="1"/>
    <col min="14584" max="14584" width="20.08984375" style="66" customWidth="1"/>
    <col min="14585" max="14585" width="20.6328125" style="66" customWidth="1"/>
    <col min="14586" max="14586" width="24.08984375" style="66" customWidth="1"/>
    <col min="14587" max="14837" width="8" style="66"/>
    <col min="14838" max="14838" width="1.453125" style="66" customWidth="1"/>
    <col min="14839" max="14839" width="40.54296875" style="66" customWidth="1"/>
    <col min="14840" max="14840" width="20.08984375" style="66" customWidth="1"/>
    <col min="14841" max="14841" width="20.6328125" style="66" customWidth="1"/>
    <col min="14842" max="14842" width="24.08984375" style="66" customWidth="1"/>
    <col min="14843" max="15093" width="8" style="66"/>
    <col min="15094" max="15094" width="1.453125" style="66" customWidth="1"/>
    <col min="15095" max="15095" width="40.54296875" style="66" customWidth="1"/>
    <col min="15096" max="15096" width="20.08984375" style="66" customWidth="1"/>
    <col min="15097" max="15097" width="20.6328125" style="66" customWidth="1"/>
    <col min="15098" max="15098" width="24.08984375" style="66" customWidth="1"/>
    <col min="15099" max="15349" width="8" style="66"/>
    <col min="15350" max="15350" width="1.453125" style="66" customWidth="1"/>
    <col min="15351" max="15351" width="40.54296875" style="66" customWidth="1"/>
    <col min="15352" max="15352" width="20.08984375" style="66" customWidth="1"/>
    <col min="15353" max="15353" width="20.6328125" style="66" customWidth="1"/>
    <col min="15354" max="15354" width="24.08984375" style="66" customWidth="1"/>
    <col min="15355" max="15605" width="8" style="66"/>
    <col min="15606" max="15606" width="1.453125" style="66" customWidth="1"/>
    <col min="15607" max="15607" width="40.54296875" style="66" customWidth="1"/>
    <col min="15608" max="15608" width="20.08984375" style="66" customWidth="1"/>
    <col min="15609" max="15609" width="20.6328125" style="66" customWidth="1"/>
    <col min="15610" max="15610" width="24.08984375" style="66" customWidth="1"/>
    <col min="15611" max="15861" width="8" style="66"/>
    <col min="15862" max="15862" width="1.453125" style="66" customWidth="1"/>
    <col min="15863" max="15863" width="40.54296875" style="66" customWidth="1"/>
    <col min="15864" max="15864" width="20.08984375" style="66" customWidth="1"/>
    <col min="15865" max="15865" width="20.6328125" style="66" customWidth="1"/>
    <col min="15866" max="15866" width="24.08984375" style="66" customWidth="1"/>
    <col min="15867" max="16117" width="8" style="66"/>
    <col min="16118" max="16118" width="1.453125" style="66" customWidth="1"/>
    <col min="16119" max="16119" width="40.54296875" style="66" customWidth="1"/>
    <col min="16120" max="16120" width="20.08984375" style="66" customWidth="1"/>
    <col min="16121" max="16121" width="20.6328125" style="66" customWidth="1"/>
    <col min="16122" max="16122" width="24.08984375" style="66" customWidth="1"/>
    <col min="16123" max="16384" width="8" style="66"/>
  </cols>
  <sheetData>
    <row r="1" spans="2:18" ht="18.5" x14ac:dyDescent="0.35">
      <c r="B1" s="323"/>
      <c r="C1" s="323"/>
      <c r="D1" s="323"/>
      <c r="E1" s="323"/>
      <c r="F1" s="323"/>
      <c r="G1" s="323"/>
      <c r="H1" s="323"/>
      <c r="I1" s="323"/>
    </row>
    <row r="2" spans="2:18" s="81" customFormat="1" ht="18.5" x14ac:dyDescent="0.3">
      <c r="B2" s="323"/>
      <c r="C2" s="323"/>
      <c r="D2" s="323"/>
      <c r="E2" s="323"/>
      <c r="F2" s="323"/>
      <c r="G2" s="323"/>
      <c r="H2" s="323"/>
      <c r="I2" s="323"/>
      <c r="J2" s="80"/>
      <c r="K2" s="80"/>
      <c r="L2" s="80"/>
      <c r="M2" s="80"/>
      <c r="N2" s="80"/>
      <c r="O2" s="80"/>
      <c r="P2" s="80"/>
      <c r="Q2" s="80"/>
      <c r="R2" s="80"/>
    </row>
    <row r="3" spans="2:18" s="81" customFormat="1" ht="18.5" x14ac:dyDescent="0.3">
      <c r="B3" s="323"/>
      <c r="C3" s="323"/>
      <c r="D3" s="323"/>
      <c r="E3" s="323"/>
      <c r="F3" s="323"/>
      <c r="G3" s="323"/>
      <c r="H3" s="323"/>
      <c r="I3" s="323"/>
      <c r="J3" s="83"/>
      <c r="K3" s="84"/>
      <c r="L3" s="80"/>
      <c r="M3" s="80"/>
      <c r="N3" s="80"/>
      <c r="O3" s="80"/>
      <c r="P3" s="80"/>
      <c r="Q3" s="80"/>
      <c r="R3" s="80"/>
    </row>
    <row r="4" spans="2:18" s="81" customFormat="1" ht="18.5" x14ac:dyDescent="0.3">
      <c r="B4" s="323" t="s">
        <v>211</v>
      </c>
      <c r="C4" s="323"/>
      <c r="D4" s="323"/>
      <c r="E4" s="323"/>
      <c r="F4" s="323"/>
      <c r="G4" s="323"/>
      <c r="H4" s="323"/>
      <c r="I4" s="323"/>
      <c r="J4" s="85"/>
      <c r="K4" s="84"/>
      <c r="L4" s="80"/>
      <c r="M4" s="80"/>
      <c r="N4" s="80"/>
      <c r="O4" s="80"/>
      <c r="P4" s="80"/>
      <c r="Q4" s="80"/>
      <c r="R4" s="80"/>
    </row>
    <row r="5" spans="2:18" s="81" customFormat="1" x14ac:dyDescent="0.3">
      <c r="B5" s="86"/>
      <c r="C5" s="86"/>
      <c r="D5" s="80"/>
      <c r="E5" s="87"/>
      <c r="F5" s="66"/>
      <c r="G5" s="66"/>
      <c r="H5" s="66"/>
      <c r="I5" s="82"/>
      <c r="J5" s="88"/>
      <c r="K5" s="84"/>
      <c r="L5" s="80"/>
      <c r="M5" s="80"/>
      <c r="N5" s="80"/>
      <c r="O5" s="80"/>
      <c r="P5" s="80"/>
      <c r="Q5" s="80"/>
      <c r="R5" s="80"/>
    </row>
    <row r="6" spans="2:18" s="87" customFormat="1" ht="15.5" x14ac:dyDescent="0.35">
      <c r="B6" s="89" t="s">
        <v>274</v>
      </c>
      <c r="D6" s="90"/>
      <c r="F6" s="66"/>
      <c r="G6" s="66"/>
      <c r="H6" s="66"/>
      <c r="I6" s="237"/>
      <c r="J6" s="238"/>
      <c r="K6" s="81"/>
      <c r="L6" s="239"/>
      <c r="M6" s="239"/>
      <c r="N6" s="239"/>
      <c r="O6" s="239"/>
      <c r="P6" s="90"/>
      <c r="Q6" s="90"/>
      <c r="R6" s="90"/>
    </row>
    <row r="7" spans="2:18" s="81" customFormat="1" ht="14.5" x14ac:dyDescent="0.35">
      <c r="B7" s="241" t="s">
        <v>228</v>
      </c>
      <c r="C7" s="92"/>
      <c r="D7" s="80"/>
      <c r="E7" s="87"/>
      <c r="F7" s="66"/>
      <c r="G7" s="66"/>
      <c r="H7" s="66"/>
      <c r="I7" s="237"/>
      <c r="J7" s="238"/>
      <c r="L7" s="80"/>
      <c r="M7" s="80"/>
      <c r="N7" s="80"/>
      <c r="O7" s="80"/>
      <c r="P7" s="80"/>
      <c r="Q7" s="80"/>
      <c r="R7" s="80"/>
    </row>
    <row r="8" spans="2:18" ht="13.5" thickBot="1" x14ac:dyDescent="0.4">
      <c r="B8" s="93" t="s">
        <v>249</v>
      </c>
      <c r="C8" s="94"/>
      <c r="F8" s="93" t="s">
        <v>251</v>
      </c>
      <c r="I8" s="119"/>
    </row>
    <row r="9" spans="2:18" x14ac:dyDescent="0.35">
      <c r="B9" s="227" t="s">
        <v>101</v>
      </c>
      <c r="C9" s="415" t="s">
        <v>281</v>
      </c>
      <c r="D9" s="416"/>
      <c r="F9" s="261" t="s">
        <v>230</v>
      </c>
      <c r="G9" s="264">
        <v>12</v>
      </c>
      <c r="I9" s="119"/>
    </row>
    <row r="10" spans="2:18" x14ac:dyDescent="0.35">
      <c r="B10" s="97" t="s">
        <v>103</v>
      </c>
      <c r="C10" s="417" t="s">
        <v>279</v>
      </c>
      <c r="D10" s="418"/>
      <c r="F10" s="262" t="s">
        <v>231</v>
      </c>
      <c r="G10" s="271">
        <v>2126</v>
      </c>
      <c r="H10" s="66" t="s">
        <v>289</v>
      </c>
      <c r="I10" s="119"/>
    </row>
    <row r="11" spans="2:18" x14ac:dyDescent="0.35">
      <c r="B11" s="97" t="s">
        <v>104</v>
      </c>
      <c r="C11" s="417" t="s">
        <v>280</v>
      </c>
      <c r="D11" s="418"/>
      <c r="E11" s="98"/>
      <c r="F11" s="262" t="s">
        <v>257</v>
      </c>
      <c r="G11" s="265" t="s">
        <v>259</v>
      </c>
      <c r="I11" s="119"/>
    </row>
    <row r="12" spans="2:18" x14ac:dyDescent="0.35">
      <c r="B12" s="97" t="s">
        <v>226</v>
      </c>
      <c r="C12" s="419">
        <v>32.1</v>
      </c>
      <c r="D12" s="420"/>
      <c r="F12" s="262" t="s">
        <v>232</v>
      </c>
      <c r="G12" s="265">
        <v>18</v>
      </c>
      <c r="I12" s="119"/>
    </row>
    <row r="13" spans="2:18" ht="13.5" thickBot="1" x14ac:dyDescent="0.4">
      <c r="B13" s="229" t="s">
        <v>227</v>
      </c>
      <c r="C13" s="421">
        <v>1000</v>
      </c>
      <c r="D13" s="422"/>
      <c r="F13" s="262" t="s">
        <v>233</v>
      </c>
      <c r="G13" s="270">
        <f>8065/(PI()*((G12/12)/2)^2)/60</f>
        <v>76.064273542882134</v>
      </c>
      <c r="I13" s="119"/>
    </row>
    <row r="14" spans="2:18" x14ac:dyDescent="0.35">
      <c r="B14" s="102"/>
      <c r="C14" s="103"/>
      <c r="F14" s="262" t="s">
        <v>234</v>
      </c>
      <c r="G14" s="265">
        <v>889.5</v>
      </c>
      <c r="I14" s="66"/>
    </row>
    <row r="15" spans="2:18" ht="13.5" thickBot="1" x14ac:dyDescent="0.4">
      <c r="B15" s="104" t="s">
        <v>250</v>
      </c>
      <c r="C15" s="103"/>
      <c r="F15" s="263" t="s">
        <v>254</v>
      </c>
      <c r="G15" s="266">
        <f>C18*7.09*14.6</f>
        <v>7442.6566000000003</v>
      </c>
      <c r="H15" s="66" t="s">
        <v>283</v>
      </c>
      <c r="I15" s="66"/>
    </row>
    <row r="16" spans="2:18" x14ac:dyDescent="0.35">
      <c r="B16" s="227" t="s">
        <v>109</v>
      </c>
      <c r="C16" s="381" t="s">
        <v>215</v>
      </c>
      <c r="D16" s="382"/>
      <c r="I16" s="66"/>
    </row>
    <row r="17" spans="2:11" x14ac:dyDescent="0.35">
      <c r="B17" s="97" t="s">
        <v>212</v>
      </c>
      <c r="C17" s="387">
        <v>139500</v>
      </c>
      <c r="D17" s="388"/>
      <c r="E17" s="106"/>
      <c r="I17" s="119"/>
    </row>
    <row r="18" spans="2:11" ht="12.75" customHeight="1" x14ac:dyDescent="0.35">
      <c r="B18" s="108" t="s">
        <v>213</v>
      </c>
      <c r="C18" s="413">
        <v>71.900000000000006</v>
      </c>
      <c r="D18" s="414"/>
      <c r="E18" s="66" t="s">
        <v>282</v>
      </c>
      <c r="G18" s="119"/>
      <c r="I18" s="66"/>
    </row>
    <row r="19" spans="2:11" x14ac:dyDescent="0.35">
      <c r="B19" s="99" t="s">
        <v>114</v>
      </c>
      <c r="C19" s="383">
        <f>$C$18*$C$17/1000000</f>
        <v>10.030049999999999</v>
      </c>
      <c r="D19" s="384"/>
      <c r="E19" s="107"/>
      <c r="F19" s="106"/>
      <c r="I19" s="66"/>
    </row>
    <row r="20" spans="2:11" x14ac:dyDescent="0.35">
      <c r="B20" s="111" t="s">
        <v>115</v>
      </c>
      <c r="C20" s="361">
        <f>C19*C22</f>
        <v>5015.0249999999996</v>
      </c>
      <c r="D20" s="362"/>
      <c r="E20" s="107"/>
      <c r="F20" s="112"/>
      <c r="G20" s="112"/>
      <c r="I20" s="66"/>
    </row>
    <row r="21" spans="2:11" x14ac:dyDescent="0.35">
      <c r="B21" s="108" t="s">
        <v>214</v>
      </c>
      <c r="C21" s="371">
        <f>C22*C18</f>
        <v>35950</v>
      </c>
      <c r="D21" s="371"/>
      <c r="E21" s="107"/>
      <c r="I21" s="119"/>
    </row>
    <row r="22" spans="2:11" ht="13.5" thickBot="1" x14ac:dyDescent="0.4">
      <c r="B22" s="228" t="s">
        <v>118</v>
      </c>
      <c r="C22" s="372">
        <v>500</v>
      </c>
      <c r="D22" s="373"/>
      <c r="E22" s="106"/>
    </row>
    <row r="23" spans="2:11" x14ac:dyDescent="0.35">
      <c r="B23" s="119"/>
      <c r="C23" s="276"/>
      <c r="D23" s="276"/>
      <c r="E23" s="106"/>
    </row>
    <row r="24" spans="2:11" ht="13.5" thickBot="1" x14ac:dyDescent="0.4">
      <c r="B24" s="104" t="s">
        <v>241</v>
      </c>
      <c r="C24" s="103"/>
      <c r="I24" s="66"/>
    </row>
    <row r="25" spans="2:11" x14ac:dyDescent="0.35">
      <c r="B25" s="227" t="s">
        <v>203</v>
      </c>
      <c r="C25" s="381">
        <f>G15</f>
        <v>7442.6566000000003</v>
      </c>
      <c r="D25" s="382"/>
      <c r="I25" s="66"/>
    </row>
    <row r="26" spans="2:11" x14ac:dyDescent="0.35">
      <c r="B26" s="97" t="s">
        <v>204</v>
      </c>
      <c r="C26" s="380">
        <v>8065.3</v>
      </c>
      <c r="D26" s="371"/>
      <c r="E26" s="106"/>
      <c r="I26" s="119"/>
    </row>
    <row r="27" spans="2:11" ht="12.75" customHeight="1" thickBot="1" x14ac:dyDescent="0.4">
      <c r="B27" s="236" t="s">
        <v>205</v>
      </c>
      <c r="C27" s="423">
        <v>889.5</v>
      </c>
      <c r="D27" s="424"/>
      <c r="G27" s="119"/>
      <c r="I27" s="66"/>
    </row>
    <row r="28" spans="2:11" x14ac:dyDescent="0.35">
      <c r="C28" s="94"/>
    </row>
    <row r="29" spans="2:11" ht="13.5" thickBot="1" x14ac:dyDescent="0.4">
      <c r="B29" s="93" t="s">
        <v>252</v>
      </c>
    </row>
    <row r="30" spans="2:11" s="119" customFormat="1" ht="14.4" customHeight="1" thickBot="1" x14ac:dyDescent="0.4">
      <c r="B30" s="342" t="s">
        <v>120</v>
      </c>
      <c r="C30" s="344" t="s">
        <v>122</v>
      </c>
      <c r="D30" s="346" t="s">
        <v>82</v>
      </c>
      <c r="E30" s="348" t="s">
        <v>123</v>
      </c>
      <c r="F30" s="349"/>
      <c r="G30" s="350" t="s">
        <v>182</v>
      </c>
      <c r="H30" s="346"/>
      <c r="K30" s="116"/>
    </row>
    <row r="31" spans="2:11" s="119" customFormat="1" ht="15" thickBot="1" x14ac:dyDescent="0.4">
      <c r="B31" s="343"/>
      <c r="C31" s="345"/>
      <c r="D31" s="347"/>
      <c r="E31" s="120" t="s">
        <v>125</v>
      </c>
      <c r="F31" s="120" t="s">
        <v>265</v>
      </c>
      <c r="G31" s="351"/>
      <c r="H31" s="347"/>
      <c r="K31" s="121"/>
    </row>
    <row r="32" spans="2:11" ht="13.65" customHeight="1" x14ac:dyDescent="0.35">
      <c r="B32" s="126" t="s">
        <v>127</v>
      </c>
      <c r="C32" s="128">
        <v>3.1E-2</v>
      </c>
      <c r="D32" s="129" t="s">
        <v>219</v>
      </c>
      <c r="E32" s="293">
        <f>C32*(($C$13)*1.34)</f>
        <v>41.54</v>
      </c>
      <c r="F32" s="293">
        <f>E32*500/2000</f>
        <v>10.385</v>
      </c>
      <c r="G32" s="429" t="s">
        <v>218</v>
      </c>
      <c r="H32" s="430"/>
      <c r="I32" s="66"/>
      <c r="K32" s="131"/>
    </row>
    <row r="33" spans="1:12" ht="13.65" customHeight="1" x14ac:dyDescent="0.35">
      <c r="B33" s="288" t="s">
        <v>127</v>
      </c>
      <c r="C33" s="289">
        <v>1.1945000000000001E-2</v>
      </c>
      <c r="D33" s="290" t="s">
        <v>287</v>
      </c>
      <c r="E33" s="294">
        <f>C33*(($C$13)*1.34)</f>
        <v>16.0063</v>
      </c>
      <c r="F33" s="294">
        <f>E33*500/2000</f>
        <v>4.0015749999999999</v>
      </c>
      <c r="G33" s="369" t="s">
        <v>180</v>
      </c>
      <c r="H33" s="370"/>
      <c r="I33" s="66"/>
      <c r="K33" s="131"/>
    </row>
    <row r="34" spans="1:12" ht="13.65" customHeight="1" x14ac:dyDescent="0.35">
      <c r="B34" s="291" t="s">
        <v>220</v>
      </c>
      <c r="C34" s="292">
        <v>4.6299999999999998E-4</v>
      </c>
      <c r="D34" s="290" t="s">
        <v>219</v>
      </c>
      <c r="E34" s="294">
        <f t="shared" ref="E34:E38" si="0">C34*(($C$13)*1.34)</f>
        <v>0.62041999999999997</v>
      </c>
      <c r="F34" s="294">
        <f t="shared" ref="F34:F38" si="1">E34*500/2000</f>
        <v>0.15510499999999999</v>
      </c>
      <c r="G34" s="431" t="s">
        <v>218</v>
      </c>
      <c r="H34" s="432"/>
      <c r="I34" s="66"/>
    </row>
    <row r="35" spans="1:12" ht="13.65" customHeight="1" x14ac:dyDescent="0.35">
      <c r="B35" s="135" t="s">
        <v>11</v>
      </c>
      <c r="C35" s="230">
        <v>6.6800000000000002E-3</v>
      </c>
      <c r="D35" s="129" t="s">
        <v>219</v>
      </c>
      <c r="E35" s="293">
        <f t="shared" si="0"/>
        <v>8.9512</v>
      </c>
      <c r="F35" s="293">
        <f t="shared" si="1"/>
        <v>2.2378</v>
      </c>
      <c r="G35" s="433" t="s">
        <v>218</v>
      </c>
      <c r="H35" s="434"/>
      <c r="I35" s="66"/>
      <c r="K35" s="110"/>
    </row>
    <row r="36" spans="1:12" ht="13.65" customHeight="1" x14ac:dyDescent="0.35">
      <c r="B36" s="295" t="s">
        <v>11</v>
      </c>
      <c r="C36" s="292">
        <v>3.1599999999999998E-4</v>
      </c>
      <c r="D36" s="290" t="s">
        <v>287</v>
      </c>
      <c r="E36" s="294">
        <f t="shared" ref="E36" si="2">C36*(($C$13)*1.34)</f>
        <v>0.42343999999999998</v>
      </c>
      <c r="F36" s="294">
        <f t="shared" ref="F36" si="3">E36*500/2000</f>
        <v>0.10586</v>
      </c>
      <c r="G36" s="369" t="s">
        <v>180</v>
      </c>
      <c r="H36" s="370"/>
      <c r="I36" s="66"/>
      <c r="K36" s="110"/>
    </row>
    <row r="37" spans="1:12" ht="13.65" customHeight="1" x14ac:dyDescent="0.35">
      <c r="B37" s="296" t="s">
        <v>131</v>
      </c>
      <c r="C37" s="292">
        <v>2.0500000000000002E-3</v>
      </c>
      <c r="D37" s="290" t="s">
        <v>219</v>
      </c>
      <c r="E37" s="294">
        <f t="shared" si="0"/>
        <v>2.7470000000000003</v>
      </c>
      <c r="F37" s="294">
        <f t="shared" si="1"/>
        <v>0.68675000000000008</v>
      </c>
      <c r="G37" s="431" t="s">
        <v>218</v>
      </c>
      <c r="H37" s="432"/>
      <c r="I37" s="66"/>
      <c r="K37" s="191">
        <f>E$35</f>
        <v>8.9512</v>
      </c>
    </row>
    <row r="38" spans="1:12" ht="13.65" customHeight="1" x14ac:dyDescent="0.35">
      <c r="B38" s="133" t="s">
        <v>132</v>
      </c>
      <c r="C38" s="230">
        <v>2.2000000000000001E-3</v>
      </c>
      <c r="D38" s="129" t="s">
        <v>219</v>
      </c>
      <c r="E38" s="293">
        <f t="shared" si="0"/>
        <v>2.9480000000000004</v>
      </c>
      <c r="F38" s="293">
        <f t="shared" si="1"/>
        <v>0.7370000000000001</v>
      </c>
      <c r="G38" s="425" t="s">
        <v>218</v>
      </c>
      <c r="H38" s="426"/>
      <c r="I38" s="137"/>
      <c r="J38" s="138"/>
      <c r="K38" s="110"/>
    </row>
    <row r="39" spans="1:12" ht="13.65" customHeight="1" x14ac:dyDescent="0.35">
      <c r="B39" s="291" t="s">
        <v>132</v>
      </c>
      <c r="C39" s="292">
        <f>0.02/454</f>
        <v>4.4052863436123351E-5</v>
      </c>
      <c r="D39" s="290" t="s">
        <v>287</v>
      </c>
      <c r="E39" s="294">
        <f t="shared" ref="E39" si="4">C39*(($C$13)*1.34)</f>
        <v>5.9030837004405291E-2</v>
      </c>
      <c r="F39" s="294">
        <f t="shared" ref="F39" si="5">E39*500/2000</f>
        <v>1.4757709251101323E-2</v>
      </c>
      <c r="G39" s="435" t="s">
        <v>180</v>
      </c>
      <c r="H39" s="436"/>
      <c r="I39" s="137"/>
      <c r="J39" s="138"/>
      <c r="K39" s="110"/>
    </row>
    <row r="40" spans="1:12" ht="13.65" customHeight="1" thickBot="1" x14ac:dyDescent="0.4">
      <c r="B40" s="226" t="s">
        <v>133</v>
      </c>
      <c r="C40" s="231" t="s">
        <v>168</v>
      </c>
      <c r="D40" s="240" t="s">
        <v>219</v>
      </c>
      <c r="E40" s="232" t="s">
        <v>168</v>
      </c>
      <c r="F40" s="232" t="s">
        <v>168</v>
      </c>
      <c r="G40" s="427" t="s">
        <v>218</v>
      </c>
      <c r="H40" s="428"/>
      <c r="I40" s="137"/>
      <c r="J40" s="138"/>
      <c r="K40" s="110"/>
    </row>
    <row r="41" spans="1:12" x14ac:dyDescent="0.35">
      <c r="B41" s="93" t="s">
        <v>134</v>
      </c>
      <c r="C41" s="149"/>
      <c r="D41" s="149"/>
      <c r="J41" s="110"/>
      <c r="K41" s="110"/>
    </row>
    <row r="42" spans="1:12" x14ac:dyDescent="0.35">
      <c r="B42" s="66" t="s">
        <v>266</v>
      </c>
      <c r="C42" s="149"/>
      <c r="D42" s="149"/>
    </row>
    <row r="43" spans="1:12" s="106" customFormat="1" ht="20.149999999999999" customHeight="1" x14ac:dyDescent="0.35">
      <c r="B43" s="93" t="s">
        <v>136</v>
      </c>
      <c r="C43" s="150"/>
      <c r="D43" s="150"/>
      <c r="I43" s="151"/>
      <c r="J43" s="66"/>
      <c r="K43" s="66"/>
      <c r="L43" s="66"/>
    </row>
    <row r="44" spans="1:12" s="106" customFormat="1" ht="14.5" x14ac:dyDescent="0.35">
      <c r="B44" s="66" t="s">
        <v>159</v>
      </c>
      <c r="I44" s="151"/>
      <c r="J44" s="66"/>
      <c r="K44" s="66"/>
      <c r="L44" s="66"/>
    </row>
    <row r="45" spans="1:12" s="106" customFormat="1" x14ac:dyDescent="0.35">
      <c r="B45" s="66" t="s">
        <v>262</v>
      </c>
      <c r="I45" s="151"/>
      <c r="J45" s="66"/>
      <c r="K45" s="66"/>
      <c r="L45" s="66"/>
    </row>
    <row r="46" spans="1:12" s="106" customFormat="1" x14ac:dyDescent="0.35">
      <c r="B46" s="66" t="s">
        <v>261</v>
      </c>
      <c r="I46" s="151"/>
      <c r="J46" s="66"/>
      <c r="K46" s="66"/>
      <c r="L46" s="66"/>
    </row>
    <row r="47" spans="1:12" s="106" customFormat="1" x14ac:dyDescent="0.35">
      <c r="B47" s="66"/>
      <c r="I47" s="151"/>
      <c r="J47" s="66"/>
      <c r="K47" s="66"/>
      <c r="L47" s="66"/>
    </row>
    <row r="48" spans="1:12" ht="13.5" thickBot="1" x14ac:dyDescent="0.4">
      <c r="A48" s="152"/>
      <c r="B48" s="93" t="s">
        <v>253</v>
      </c>
      <c r="C48" s="153"/>
      <c r="J48" s="110"/>
      <c r="K48" s="110"/>
    </row>
    <row r="49" spans="1:11" s="119" customFormat="1" ht="14.25" customHeight="1" thickBot="1" x14ac:dyDescent="0.4">
      <c r="B49" s="342" t="s">
        <v>120</v>
      </c>
      <c r="C49" s="344" t="s">
        <v>183</v>
      </c>
      <c r="D49" s="346" t="s">
        <v>82</v>
      </c>
      <c r="E49" s="348" t="s">
        <v>123</v>
      </c>
      <c r="F49" s="349"/>
      <c r="G49" s="350" t="s">
        <v>124</v>
      </c>
      <c r="H49" s="346"/>
      <c r="I49" s="116"/>
      <c r="J49" s="125"/>
      <c r="K49" s="77"/>
    </row>
    <row r="50" spans="1:11" s="119" customFormat="1" ht="28.25" customHeight="1" thickBot="1" x14ac:dyDescent="0.4">
      <c r="B50" s="343"/>
      <c r="C50" s="345"/>
      <c r="D50" s="347"/>
      <c r="E50" s="154" t="s">
        <v>125</v>
      </c>
      <c r="F50" s="155" t="s">
        <v>126</v>
      </c>
      <c r="G50" s="351"/>
      <c r="H50" s="347"/>
      <c r="I50" s="77"/>
      <c r="J50" s="125"/>
      <c r="K50" s="77"/>
    </row>
    <row r="51" spans="1:11" x14ac:dyDescent="0.3">
      <c r="A51" s="152"/>
      <c r="B51" s="165" t="s">
        <v>222</v>
      </c>
      <c r="C51" s="159">
        <v>3.9100000000000002E-5</v>
      </c>
      <c r="D51" s="166" t="s">
        <v>128</v>
      </c>
      <c r="E51" s="167">
        <f t="shared" ref="E51:E72" si="6">C51*$C$19</f>
        <v>3.92174955E-4</v>
      </c>
      <c r="F51" s="168">
        <f>E51*500/2000</f>
        <v>9.8043738749999999E-5</v>
      </c>
      <c r="G51" s="169" t="s">
        <v>218</v>
      </c>
      <c r="H51" s="170"/>
      <c r="K51" s="163"/>
    </row>
    <row r="52" spans="1:11" x14ac:dyDescent="0.3">
      <c r="A52" s="152"/>
      <c r="B52" s="165" t="s">
        <v>17</v>
      </c>
      <c r="C52" s="159">
        <v>5.0599999999999998E-6</v>
      </c>
      <c r="D52" s="166" t="s">
        <v>128</v>
      </c>
      <c r="E52" s="167">
        <f t="shared" si="6"/>
        <v>5.0752052999999996E-5</v>
      </c>
      <c r="F52" s="168">
        <f t="shared" ref="F52:F72" si="7">E52*500/2000</f>
        <v>1.2688013249999999E-5</v>
      </c>
      <c r="G52" s="169" t="s">
        <v>218</v>
      </c>
      <c r="H52" s="170"/>
      <c r="K52" s="163"/>
    </row>
    <row r="53" spans="1:11" x14ac:dyDescent="0.3">
      <c r="A53" s="152"/>
      <c r="B53" s="165" t="s">
        <v>184</v>
      </c>
      <c r="C53" s="159">
        <v>7.67E-4</v>
      </c>
      <c r="D53" s="166" t="s">
        <v>128</v>
      </c>
      <c r="E53" s="167">
        <f t="shared" si="6"/>
        <v>7.6930483499999995E-3</v>
      </c>
      <c r="F53" s="168">
        <f t="shared" si="7"/>
        <v>1.9232620874999999E-3</v>
      </c>
      <c r="G53" s="169" t="s">
        <v>218</v>
      </c>
      <c r="H53" s="170"/>
      <c r="K53" s="163"/>
    </row>
    <row r="54" spans="1:11" x14ac:dyDescent="0.3">
      <c r="A54" s="152"/>
      <c r="B54" s="165" t="s">
        <v>185</v>
      </c>
      <c r="C54" s="159">
        <v>9.2499999999999999E-5</v>
      </c>
      <c r="D54" s="166" t="s">
        <v>128</v>
      </c>
      <c r="E54" s="167">
        <f t="shared" si="6"/>
        <v>9.2777962499999988E-4</v>
      </c>
      <c r="F54" s="168">
        <f t="shared" si="7"/>
        <v>2.3194490624999997E-4</v>
      </c>
      <c r="G54" s="169" t="s">
        <v>218</v>
      </c>
      <c r="H54" s="170"/>
      <c r="K54" s="163"/>
    </row>
    <row r="55" spans="1:11" x14ac:dyDescent="0.3">
      <c r="A55" s="152"/>
      <c r="B55" s="165" t="s">
        <v>19</v>
      </c>
      <c r="C55" s="159">
        <v>1.8700000000000001E-6</v>
      </c>
      <c r="D55" s="166" t="s">
        <v>128</v>
      </c>
      <c r="E55" s="167">
        <f t="shared" si="6"/>
        <v>1.8756193500000001E-5</v>
      </c>
      <c r="F55" s="168">
        <f t="shared" si="7"/>
        <v>4.6890483750000002E-6</v>
      </c>
      <c r="G55" s="169" t="s">
        <v>218</v>
      </c>
      <c r="H55" s="170"/>
      <c r="K55" s="163"/>
    </row>
    <row r="56" spans="1:11" x14ac:dyDescent="0.3">
      <c r="A56" s="152"/>
      <c r="B56" s="165" t="s">
        <v>21</v>
      </c>
      <c r="C56" s="159">
        <v>9.3300000000000002E-4</v>
      </c>
      <c r="D56" s="166" t="s">
        <v>128</v>
      </c>
      <c r="E56" s="167">
        <f t="shared" si="6"/>
        <v>9.3580366500000001E-3</v>
      </c>
      <c r="F56" s="168">
        <f t="shared" si="7"/>
        <v>2.3395091625E-3</v>
      </c>
      <c r="G56" s="169" t="s">
        <v>218</v>
      </c>
      <c r="H56" s="170"/>
      <c r="K56" s="163"/>
    </row>
    <row r="57" spans="1:11" x14ac:dyDescent="0.3">
      <c r="A57" s="152"/>
      <c r="B57" s="165" t="s">
        <v>223</v>
      </c>
      <c r="C57" s="159">
        <v>1.68E-6</v>
      </c>
      <c r="D57" s="166" t="s">
        <v>128</v>
      </c>
      <c r="E57" s="167">
        <f t="shared" si="6"/>
        <v>1.6850484E-5</v>
      </c>
      <c r="F57" s="168">
        <f t="shared" si="7"/>
        <v>4.2126210000000001E-6</v>
      </c>
      <c r="G57" s="169" t="s">
        <v>218</v>
      </c>
      <c r="H57" s="170"/>
      <c r="K57" s="163"/>
    </row>
    <row r="58" spans="1:11" x14ac:dyDescent="0.3">
      <c r="A58" s="152"/>
      <c r="B58" s="165" t="s">
        <v>22</v>
      </c>
      <c r="C58" s="159">
        <v>1.8799999999999999E-7</v>
      </c>
      <c r="D58" s="166" t="s">
        <v>128</v>
      </c>
      <c r="E58" s="167">
        <f>C58*$C$19</f>
        <v>1.8856493999999998E-6</v>
      </c>
      <c r="F58" s="168">
        <f t="shared" si="7"/>
        <v>4.7141234999999996E-7</v>
      </c>
      <c r="G58" s="169" t="s">
        <v>218</v>
      </c>
      <c r="H58" s="170"/>
      <c r="K58" s="163"/>
    </row>
    <row r="59" spans="1:11" x14ac:dyDescent="0.3">
      <c r="A59" s="152"/>
      <c r="B59" s="165" t="s">
        <v>23</v>
      </c>
      <c r="C59" s="159">
        <v>1.55E-7</v>
      </c>
      <c r="D59" s="166" t="s">
        <v>128</v>
      </c>
      <c r="E59" s="167">
        <f t="shared" si="6"/>
        <v>1.55465775E-6</v>
      </c>
      <c r="F59" s="168">
        <f t="shared" si="7"/>
        <v>3.8866443749999999E-7</v>
      </c>
      <c r="G59" s="169" t="s">
        <v>218</v>
      </c>
      <c r="H59" s="170"/>
      <c r="K59" s="163"/>
    </row>
    <row r="60" spans="1:11" x14ac:dyDescent="0.3">
      <c r="A60" s="152"/>
      <c r="B60" s="165" t="s">
        <v>225</v>
      </c>
      <c r="C60" s="159">
        <v>4.89E-7</v>
      </c>
      <c r="D60" s="166" t="s">
        <v>128</v>
      </c>
      <c r="E60" s="167">
        <f t="shared" si="6"/>
        <v>4.9046944499999998E-6</v>
      </c>
      <c r="F60" s="168">
        <f t="shared" si="7"/>
        <v>1.2261736124999999E-6</v>
      </c>
      <c r="G60" s="169" t="s">
        <v>218</v>
      </c>
      <c r="H60" s="170"/>
      <c r="K60" s="163"/>
    </row>
    <row r="61" spans="1:11" x14ac:dyDescent="0.3">
      <c r="A61" s="152"/>
      <c r="B61" s="165" t="s">
        <v>25</v>
      </c>
      <c r="C61" s="159">
        <v>1.55E-7</v>
      </c>
      <c r="D61" s="166" t="s">
        <v>128</v>
      </c>
      <c r="E61" s="167">
        <f t="shared" si="6"/>
        <v>1.55465775E-6</v>
      </c>
      <c r="F61" s="168">
        <f t="shared" si="7"/>
        <v>3.8866443749999999E-7</v>
      </c>
      <c r="G61" s="169" t="s">
        <v>218</v>
      </c>
      <c r="H61" s="170"/>
      <c r="K61" s="163"/>
    </row>
    <row r="62" spans="1:11" x14ac:dyDescent="0.3">
      <c r="A62" s="152"/>
      <c r="B62" s="165" t="s">
        <v>26</v>
      </c>
      <c r="C62" s="159">
        <v>3.53E-7</v>
      </c>
      <c r="D62" s="166" t="s">
        <v>128</v>
      </c>
      <c r="E62" s="167">
        <f t="shared" si="6"/>
        <v>3.5406076499999996E-6</v>
      </c>
      <c r="F62" s="168">
        <f t="shared" si="7"/>
        <v>8.851519124999999E-7</v>
      </c>
      <c r="G62" s="169" t="s">
        <v>218</v>
      </c>
      <c r="H62" s="170"/>
      <c r="K62" s="163"/>
    </row>
    <row r="63" spans="1:11" x14ac:dyDescent="0.3">
      <c r="A63" s="152"/>
      <c r="B63" s="165" t="s">
        <v>224</v>
      </c>
      <c r="C63" s="159">
        <v>5.8299999999999997E-7</v>
      </c>
      <c r="D63" s="166" t="s">
        <v>128</v>
      </c>
      <c r="E63" s="167">
        <f t="shared" si="6"/>
        <v>5.8475191499999989E-6</v>
      </c>
      <c r="F63" s="168">
        <f t="shared" si="7"/>
        <v>1.4618797874999997E-6</v>
      </c>
      <c r="G63" s="169" t="s">
        <v>218</v>
      </c>
      <c r="H63" s="170"/>
      <c r="K63" s="163"/>
    </row>
    <row r="64" spans="1:11" x14ac:dyDescent="0.3">
      <c r="A64" s="152"/>
      <c r="B64" s="165" t="s">
        <v>29</v>
      </c>
      <c r="C64" s="159">
        <v>7.61E-6</v>
      </c>
      <c r="D64" s="166" t="s">
        <v>128</v>
      </c>
      <c r="E64" s="167">
        <f t="shared" si="6"/>
        <v>7.6328680499999996E-5</v>
      </c>
      <c r="F64" s="168">
        <f t="shared" si="7"/>
        <v>1.9082170124999999E-5</v>
      </c>
      <c r="G64" s="169" t="s">
        <v>218</v>
      </c>
      <c r="H64" s="170"/>
      <c r="K64" s="163"/>
    </row>
    <row r="65" spans="1:11" x14ac:dyDescent="0.3">
      <c r="A65" s="152"/>
      <c r="B65" s="165" t="s">
        <v>30</v>
      </c>
      <c r="C65" s="159">
        <v>2.9200000000000002E-5</v>
      </c>
      <c r="D65" s="166" t="s">
        <v>128</v>
      </c>
      <c r="E65" s="167">
        <f t="shared" si="6"/>
        <v>2.9287745999999999E-4</v>
      </c>
      <c r="F65" s="168">
        <f t="shared" si="7"/>
        <v>7.3219364999999997E-5</v>
      </c>
      <c r="G65" s="169" t="s">
        <v>218</v>
      </c>
      <c r="H65" s="170"/>
      <c r="K65" s="163"/>
    </row>
    <row r="66" spans="1:11" x14ac:dyDescent="0.3">
      <c r="A66" s="152"/>
      <c r="B66" s="165" t="s">
        <v>31</v>
      </c>
      <c r="C66" s="159">
        <v>1.1800000000000001E-3</v>
      </c>
      <c r="D66" s="166" t="s">
        <v>128</v>
      </c>
      <c r="E66" s="167">
        <f t="shared" si="6"/>
        <v>1.1835459E-2</v>
      </c>
      <c r="F66" s="168">
        <f t="shared" si="7"/>
        <v>2.9588647499999999E-3</v>
      </c>
      <c r="G66" s="169" t="s">
        <v>218</v>
      </c>
      <c r="H66" s="170"/>
      <c r="K66" s="163"/>
    </row>
    <row r="67" spans="1:11" x14ac:dyDescent="0.3">
      <c r="A67" s="152"/>
      <c r="B67" s="165" t="s">
        <v>33</v>
      </c>
      <c r="C67" s="159">
        <v>3.7500000000000001E-7</v>
      </c>
      <c r="D67" s="166" t="s">
        <v>128</v>
      </c>
      <c r="E67" s="167">
        <f t="shared" si="6"/>
        <v>3.7612687499999998E-6</v>
      </c>
      <c r="F67" s="168">
        <f t="shared" si="7"/>
        <v>9.4031718749999995E-7</v>
      </c>
      <c r="G67" s="169" t="s">
        <v>218</v>
      </c>
      <c r="H67" s="170"/>
      <c r="K67" s="163"/>
    </row>
    <row r="68" spans="1:11" x14ac:dyDescent="0.3">
      <c r="A68" s="152"/>
      <c r="B68" s="165" t="s">
        <v>34</v>
      </c>
      <c r="C68" s="159">
        <v>8.4800000000000001E-5</v>
      </c>
      <c r="D68" s="166" t="s">
        <v>128</v>
      </c>
      <c r="E68" s="167">
        <f t="shared" si="6"/>
        <v>8.5054823999999992E-4</v>
      </c>
      <c r="F68" s="168">
        <f t="shared" si="7"/>
        <v>2.1263705999999998E-4</v>
      </c>
      <c r="G68" s="169" t="s">
        <v>218</v>
      </c>
      <c r="H68" s="170"/>
      <c r="K68" s="163"/>
    </row>
    <row r="69" spans="1:11" x14ac:dyDescent="0.3">
      <c r="A69" s="152"/>
      <c r="B69" s="165" t="s">
        <v>35</v>
      </c>
      <c r="C69" s="159">
        <v>2.94E-5</v>
      </c>
      <c r="D69" s="166" t="s">
        <v>128</v>
      </c>
      <c r="E69" s="167">
        <f t="shared" si="6"/>
        <v>2.9488346999999998E-4</v>
      </c>
      <c r="F69" s="168">
        <f t="shared" si="7"/>
        <v>7.3720867499999995E-5</v>
      </c>
      <c r="G69" s="169" t="s">
        <v>218</v>
      </c>
      <c r="H69" s="170"/>
      <c r="K69" s="163"/>
    </row>
    <row r="70" spans="1:11" x14ac:dyDescent="0.3">
      <c r="A70" s="152"/>
      <c r="B70" s="165" t="s">
        <v>36</v>
      </c>
      <c r="C70" s="159">
        <v>4.78E-6</v>
      </c>
      <c r="D70" s="166" t="s">
        <v>128</v>
      </c>
      <c r="E70" s="167">
        <f t="shared" si="6"/>
        <v>4.7943638999999993E-5</v>
      </c>
      <c r="F70" s="168">
        <f t="shared" si="7"/>
        <v>1.198590975E-5</v>
      </c>
      <c r="G70" s="169" t="s">
        <v>218</v>
      </c>
      <c r="H70" s="170"/>
      <c r="K70" s="163"/>
    </row>
    <row r="71" spans="1:11" x14ac:dyDescent="0.3">
      <c r="A71" s="152"/>
      <c r="B71" s="171" t="s">
        <v>37</v>
      </c>
      <c r="C71" s="172">
        <v>4.0900000000000002E-4</v>
      </c>
      <c r="D71" s="173" t="s">
        <v>128</v>
      </c>
      <c r="E71" s="172">
        <f t="shared" si="6"/>
        <v>4.1022904499999997E-3</v>
      </c>
      <c r="F71" s="168">
        <f t="shared" si="7"/>
        <v>1.0255726124999999E-3</v>
      </c>
      <c r="G71" s="175" t="s">
        <v>218</v>
      </c>
      <c r="H71" s="144"/>
      <c r="K71" s="163"/>
    </row>
    <row r="72" spans="1:11" ht="13.5" thickBot="1" x14ac:dyDescent="0.35">
      <c r="A72" s="152"/>
      <c r="B72" s="171" t="s">
        <v>221</v>
      </c>
      <c r="C72" s="159">
        <v>2.8499999999999999E-4</v>
      </c>
      <c r="D72" s="166" t="s">
        <v>128</v>
      </c>
      <c r="E72" s="167">
        <f t="shared" si="6"/>
        <v>2.8585642499999995E-3</v>
      </c>
      <c r="F72" s="168">
        <f t="shared" si="7"/>
        <v>7.1464106249999988E-4</v>
      </c>
      <c r="G72" s="169" t="s">
        <v>218</v>
      </c>
      <c r="H72" s="144"/>
      <c r="K72" s="163"/>
    </row>
    <row r="73" spans="1:11" ht="13.5" thickBot="1" x14ac:dyDescent="0.4">
      <c r="A73" s="152"/>
      <c r="B73" s="183" t="s">
        <v>143</v>
      </c>
      <c r="C73" s="184"/>
      <c r="D73" s="184"/>
      <c r="E73" s="287">
        <f>SUM(E52:E72)</f>
        <v>3.8447167599900002E-2</v>
      </c>
      <c r="F73" s="287">
        <f>SUM(F52:F72)</f>
        <v>9.6117918999750005E-3</v>
      </c>
      <c r="G73" s="186"/>
      <c r="H73" s="187"/>
    </row>
  </sheetData>
  <mergeCells count="38">
    <mergeCell ref="B49:B50"/>
    <mergeCell ref="C49:C50"/>
    <mergeCell ref="D49:D50"/>
    <mergeCell ref="E49:F49"/>
    <mergeCell ref="G49:H50"/>
    <mergeCell ref="G38:H38"/>
    <mergeCell ref="G40:H40"/>
    <mergeCell ref="E30:F30"/>
    <mergeCell ref="G30:H31"/>
    <mergeCell ref="G32:H32"/>
    <mergeCell ref="G34:H34"/>
    <mergeCell ref="G35:H35"/>
    <mergeCell ref="G37:H37"/>
    <mergeCell ref="G33:H33"/>
    <mergeCell ref="G36:H36"/>
    <mergeCell ref="G39:H39"/>
    <mergeCell ref="C19:D19"/>
    <mergeCell ref="C20:D20"/>
    <mergeCell ref="C21:D21"/>
    <mergeCell ref="C22:D22"/>
    <mergeCell ref="B30:B31"/>
    <mergeCell ref="C30:C31"/>
    <mergeCell ref="D30:D31"/>
    <mergeCell ref="C25:D25"/>
    <mergeCell ref="C26:D26"/>
    <mergeCell ref="C27:D27"/>
    <mergeCell ref="C18:D18"/>
    <mergeCell ref="B1:I1"/>
    <mergeCell ref="B2:I2"/>
    <mergeCell ref="B3:I3"/>
    <mergeCell ref="B4:I4"/>
    <mergeCell ref="C9:D9"/>
    <mergeCell ref="C10:D10"/>
    <mergeCell ref="C11:D11"/>
    <mergeCell ref="C12:D12"/>
    <mergeCell ref="C13:D13"/>
    <mergeCell ref="C16:D16"/>
    <mergeCell ref="C17:D17"/>
  </mergeCells>
  <hyperlinks>
    <hyperlink ref="B7" r:id="rId1" xr:uid="{46F28D82-A94D-4CE8-8BC8-5C06ED13B334}"/>
  </hyperlinks>
  <pageMargins left="0.2" right="0.2" top="0.25" bottom="0.25" header="0.05" footer="0.05"/>
  <pageSetup scale="55"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04446D-4E40-4B0F-AAC2-B310C2312914}">
  <sheetPr>
    <pageSetUpPr fitToPage="1"/>
  </sheetPr>
  <dimension ref="A1:H33"/>
  <sheetViews>
    <sheetView workbookViewId="0">
      <selection sqref="A1:H1"/>
    </sheetView>
  </sheetViews>
  <sheetFormatPr defaultRowHeight="14.5" x14ac:dyDescent="0.35"/>
  <cols>
    <col min="1" max="1" width="35.54296875" customWidth="1"/>
    <col min="2" max="2" width="13.453125" customWidth="1"/>
    <col min="3" max="3" width="10.6328125" customWidth="1"/>
    <col min="4" max="4" width="35.54296875" customWidth="1"/>
    <col min="5" max="8" width="13.453125" customWidth="1"/>
  </cols>
  <sheetData>
    <row r="1" spans="1:8" ht="18.5" x14ac:dyDescent="0.35">
      <c r="A1" s="323" t="e">
        <f>#REF!</f>
        <v>#REF!</v>
      </c>
      <c r="B1" s="323"/>
      <c r="C1" s="323"/>
      <c r="D1" s="323"/>
      <c r="E1" s="323"/>
      <c r="F1" s="323"/>
      <c r="G1" s="323"/>
      <c r="H1" s="323"/>
    </row>
    <row r="2" spans="1:8" ht="18.5" x14ac:dyDescent="0.35">
      <c r="A2" s="323" t="e">
        <f>#REF!</f>
        <v>#REF!</v>
      </c>
      <c r="B2" s="323"/>
      <c r="C2" s="323"/>
      <c r="D2" s="323"/>
      <c r="E2" s="323"/>
      <c r="F2" s="323"/>
      <c r="G2" s="323"/>
      <c r="H2" s="323"/>
    </row>
    <row r="3" spans="1:8" ht="18.5" x14ac:dyDescent="0.35">
      <c r="A3" s="323" t="e">
        <f>#REF!</f>
        <v>#REF!</v>
      </c>
      <c r="B3" s="323"/>
      <c r="C3" s="323"/>
      <c r="D3" s="323"/>
      <c r="E3" s="323"/>
      <c r="F3" s="323"/>
      <c r="G3" s="323"/>
      <c r="H3" s="323"/>
    </row>
    <row r="4" spans="1:8" ht="18.5" x14ac:dyDescent="0.35">
      <c r="A4" s="323" t="s">
        <v>90</v>
      </c>
      <c r="B4" s="323"/>
      <c r="C4" s="323"/>
      <c r="D4" s="323"/>
      <c r="E4" s="323"/>
      <c r="F4" s="323"/>
      <c r="G4" s="323"/>
      <c r="H4" s="323"/>
    </row>
    <row r="6" spans="1:8" x14ac:dyDescent="0.35">
      <c r="A6" s="1" t="s">
        <v>235</v>
      </c>
      <c r="B6" s="2"/>
      <c r="C6" s="2"/>
      <c r="D6" s="1" t="s">
        <v>237</v>
      </c>
      <c r="E6" s="3"/>
    </row>
    <row r="7" spans="1:8" ht="15" thickBot="1" x14ac:dyDescent="0.4">
      <c r="A7" s="3"/>
      <c r="B7" s="2"/>
      <c r="C7" s="2"/>
      <c r="D7" s="2"/>
      <c r="E7" s="3"/>
    </row>
    <row r="8" spans="1:8" ht="15" thickBot="1" x14ac:dyDescent="0.4">
      <c r="A8" s="4" t="s">
        <v>39</v>
      </c>
      <c r="B8" s="5" t="s">
        <v>1</v>
      </c>
      <c r="C8" s="24"/>
      <c r="D8" s="26" t="s">
        <v>0</v>
      </c>
      <c r="E8" s="28" t="s">
        <v>1</v>
      </c>
    </row>
    <row r="9" spans="1:8" x14ac:dyDescent="0.35">
      <c r="A9" s="14" t="s">
        <v>83</v>
      </c>
      <c r="B9" s="47">
        <v>535</v>
      </c>
      <c r="C9" s="24"/>
      <c r="D9" s="14" t="s">
        <v>86</v>
      </c>
      <c r="E9" s="47">
        <v>700</v>
      </c>
    </row>
    <row r="10" spans="1:8" ht="15" thickBot="1" x14ac:dyDescent="0.4">
      <c r="A10" s="10" t="s">
        <v>84</v>
      </c>
      <c r="B10" s="73">
        <f>B9*60</f>
        <v>32100</v>
      </c>
      <c r="C10" s="24"/>
      <c r="D10" s="20" t="s">
        <v>87</v>
      </c>
      <c r="E10" s="74">
        <f>E9*60</f>
        <v>42000</v>
      </c>
    </row>
    <row r="11" spans="1:8" ht="15" thickBot="1" x14ac:dyDescent="0.4">
      <c r="A11" s="20" t="s">
        <v>85</v>
      </c>
      <c r="B11" s="74">
        <f>B10*B17/1000000</f>
        <v>275.57208000000003</v>
      </c>
      <c r="C11" s="24"/>
    </row>
    <row r="12" spans="1:8" x14ac:dyDescent="0.35">
      <c r="A12" s="24"/>
    </row>
    <row r="14" spans="1:8" x14ac:dyDescent="0.35">
      <c r="A14" s="1" t="s">
        <v>236</v>
      </c>
    </row>
    <row r="15" spans="1:8" ht="7.5" customHeight="1" thickBot="1" x14ac:dyDescent="0.4"/>
    <row r="16" spans="1:8" x14ac:dyDescent="0.35">
      <c r="A16" s="4" t="s">
        <v>0</v>
      </c>
      <c r="B16" s="5" t="s">
        <v>1</v>
      </c>
    </row>
    <row r="17" spans="1:8" x14ac:dyDescent="0.35">
      <c r="A17" s="10" t="s">
        <v>93</v>
      </c>
      <c r="B17" s="75">
        <f>0.98*365*24</f>
        <v>8584.7999999999993</v>
      </c>
    </row>
    <row r="18" spans="1:8" ht="29.5" thickBot="1" x14ac:dyDescent="0.4">
      <c r="A18" s="20" t="s">
        <v>94</v>
      </c>
      <c r="B18" s="67">
        <v>0.99</v>
      </c>
    </row>
    <row r="20" spans="1:8" x14ac:dyDescent="0.35">
      <c r="A20" s="48" t="s">
        <v>238</v>
      </c>
    </row>
    <row r="21" spans="1:8" ht="15" thickBot="1" x14ac:dyDescent="0.4"/>
    <row r="22" spans="1:8" ht="16.5" x14ac:dyDescent="0.35">
      <c r="A22" s="437" t="s">
        <v>71</v>
      </c>
      <c r="B22" s="68" t="s">
        <v>88</v>
      </c>
      <c r="C22" s="68" t="s">
        <v>72</v>
      </c>
      <c r="D22" s="69" t="s">
        <v>95</v>
      </c>
      <c r="E22" s="70" t="s">
        <v>96</v>
      </c>
      <c r="F22" s="71"/>
      <c r="G22" s="70" t="s">
        <v>167</v>
      </c>
      <c r="H22" s="72"/>
    </row>
    <row r="23" spans="1:8" ht="15" thickBot="1" x14ac:dyDescent="0.4">
      <c r="A23" s="438"/>
      <c r="B23" s="201" t="s">
        <v>73</v>
      </c>
      <c r="C23" s="201" t="s">
        <v>74</v>
      </c>
      <c r="D23" s="202" t="s">
        <v>75</v>
      </c>
      <c r="E23" s="203" t="s">
        <v>76</v>
      </c>
      <c r="F23" s="203" t="s">
        <v>77</v>
      </c>
      <c r="G23" s="203" t="s">
        <v>76</v>
      </c>
      <c r="H23" s="204" t="s">
        <v>77</v>
      </c>
    </row>
    <row r="24" spans="1:8" x14ac:dyDescent="0.35">
      <c r="A24" s="208" t="e">
        <f>#REF!</f>
        <v>#REF!</v>
      </c>
      <c r="B24" s="212" t="e">
        <f>#REF!</f>
        <v>#REF!</v>
      </c>
      <c r="C24" s="209" t="e">
        <f>#REF!</f>
        <v>#REF!</v>
      </c>
      <c r="D24" s="210">
        <f>$B$18</f>
        <v>0.99</v>
      </c>
      <c r="E24" s="211" t="e">
        <f>$E$10*B24/100/379.5*C24</f>
        <v>#REF!</v>
      </c>
      <c r="F24" s="212" t="e">
        <f>$B$11*1000000*B24/100/379.5*C24/2000</f>
        <v>#REF!</v>
      </c>
      <c r="G24" s="212" t="e">
        <f>E24*(1-D24)</f>
        <v>#REF!</v>
      </c>
      <c r="H24" s="213" t="e">
        <f>F24*(1-D24)</f>
        <v>#REF!</v>
      </c>
    </row>
    <row r="25" spans="1:8" x14ac:dyDescent="0.35">
      <c r="A25" s="214" t="s">
        <v>156</v>
      </c>
      <c r="B25" s="207" t="e">
        <f>#REF!</f>
        <v>#REF!</v>
      </c>
      <c r="C25" s="205" t="e">
        <f>#REF!</f>
        <v>#REF!</v>
      </c>
      <c r="D25" s="206">
        <f t="shared" ref="D25:D27" si="0">$B$18</f>
        <v>0.99</v>
      </c>
      <c r="E25" s="207" t="e">
        <f>$E$10*B25/100/379.5*C25</f>
        <v>#REF!</v>
      </c>
      <c r="F25" s="207" t="e">
        <f t="shared" ref="F25:F28" si="1">$B$11*1000000*B25/100/379.5*C25/2000</f>
        <v>#REF!</v>
      </c>
      <c r="G25" s="207" t="e">
        <f t="shared" ref="G25:G26" si="2">E25*(1-D25)</f>
        <v>#REF!</v>
      </c>
      <c r="H25" s="215" t="e">
        <f t="shared" ref="H25:H28" si="3">F25*(1-D25)</f>
        <v>#REF!</v>
      </c>
    </row>
    <row r="26" spans="1:8" x14ac:dyDescent="0.35">
      <c r="A26" s="214" t="s">
        <v>70</v>
      </c>
      <c r="B26" s="221" t="e">
        <f>#REF!</f>
        <v>#REF!</v>
      </c>
      <c r="C26" s="205" t="e">
        <f>#REF!</f>
        <v>#REF!</v>
      </c>
      <c r="D26" s="206">
        <f t="shared" si="0"/>
        <v>0.99</v>
      </c>
      <c r="E26" s="207" t="e">
        <f t="shared" ref="E26:E28" si="4">$E$10*B26/100/379.5*C26</f>
        <v>#REF!</v>
      </c>
      <c r="F26" s="207" t="e">
        <f t="shared" si="1"/>
        <v>#REF!</v>
      </c>
      <c r="G26" s="207" t="e">
        <f t="shared" si="2"/>
        <v>#REF!</v>
      </c>
      <c r="H26" s="215" t="e">
        <f t="shared" si="3"/>
        <v>#REF!</v>
      </c>
    </row>
    <row r="27" spans="1:8" x14ac:dyDescent="0.35">
      <c r="A27" s="214" t="s">
        <v>78</v>
      </c>
      <c r="B27" s="207" t="e">
        <f>#REF!</f>
        <v>#REF!</v>
      </c>
      <c r="C27" s="205" t="e">
        <f>#REF!</f>
        <v>#REF!</v>
      </c>
      <c r="D27" s="206">
        <f t="shared" si="0"/>
        <v>0.99</v>
      </c>
      <c r="E27" s="207" t="e">
        <f t="shared" si="4"/>
        <v>#REF!</v>
      </c>
      <c r="F27" s="207" t="e">
        <f t="shared" si="1"/>
        <v>#REF!</v>
      </c>
      <c r="G27" s="207" t="e">
        <f>E27*(1-D27)</f>
        <v>#REF!</v>
      </c>
      <c r="H27" s="215" t="e">
        <f t="shared" si="3"/>
        <v>#REF!</v>
      </c>
    </row>
    <row r="28" spans="1:8" ht="17" thickBot="1" x14ac:dyDescent="0.5">
      <c r="A28" s="216" t="s">
        <v>79</v>
      </c>
      <c r="B28" s="219" t="e">
        <f>#REF!</f>
        <v>#REF!</v>
      </c>
      <c r="C28" s="217" t="e">
        <f>#REF!</f>
        <v>#REF!</v>
      </c>
      <c r="D28" s="218">
        <f>$B$18</f>
        <v>0.99</v>
      </c>
      <c r="E28" s="219" t="e">
        <f t="shared" si="4"/>
        <v>#REF!</v>
      </c>
      <c r="F28" s="219" t="e">
        <f t="shared" si="1"/>
        <v>#REF!</v>
      </c>
      <c r="G28" s="219" t="e">
        <f>E28*(1-D28)</f>
        <v>#REF!</v>
      </c>
      <c r="H28" s="220" t="e">
        <f t="shared" si="3"/>
        <v>#REF!</v>
      </c>
    </row>
    <row r="33" spans="1:1" x14ac:dyDescent="0.35">
      <c r="A33" t="s">
        <v>210</v>
      </c>
    </row>
  </sheetData>
  <mergeCells count="5">
    <mergeCell ref="A22:A23"/>
    <mergeCell ref="A2:H2"/>
    <mergeCell ref="A3:H3"/>
    <mergeCell ref="A4:H4"/>
    <mergeCell ref="A1:H1"/>
  </mergeCells>
  <pageMargins left="0.7" right="0.7" top="0.75" bottom="0.75" header="0.3" footer="0.3"/>
  <pageSetup scale="83" fitToHeight="0" orientation="landscape"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37388B-7399-4B9F-B843-DD5E8A58C151}">
  <sheetPr>
    <pageSetUpPr fitToPage="1"/>
  </sheetPr>
  <dimension ref="A1:J43"/>
  <sheetViews>
    <sheetView workbookViewId="0">
      <selection sqref="A1:J1"/>
    </sheetView>
  </sheetViews>
  <sheetFormatPr defaultRowHeight="14.5" x14ac:dyDescent="0.35"/>
  <cols>
    <col min="1" max="1" width="19.08984375" customWidth="1"/>
    <col min="2" max="2" width="25.90625" customWidth="1"/>
    <col min="8" max="8" width="9.6328125" customWidth="1"/>
    <col min="10" max="10" width="10.08984375" bestFit="1" customWidth="1"/>
  </cols>
  <sheetData>
    <row r="1" spans="1:10" ht="18.5" x14ac:dyDescent="0.35">
      <c r="A1" s="323" t="s">
        <v>69</v>
      </c>
      <c r="B1" s="323"/>
      <c r="C1" s="323"/>
      <c r="D1" s="323"/>
      <c r="E1" s="323"/>
      <c r="F1" s="323"/>
      <c r="G1" s="323"/>
      <c r="H1" s="323"/>
      <c r="I1" s="323"/>
      <c r="J1" s="323"/>
    </row>
    <row r="2" spans="1:10" ht="18.5" x14ac:dyDescent="0.35">
      <c r="A2" s="323" t="s">
        <v>155</v>
      </c>
      <c r="B2" s="323"/>
      <c r="C2" s="323"/>
      <c r="D2" s="323"/>
      <c r="E2" s="323"/>
      <c r="F2" s="323"/>
      <c r="G2" s="323"/>
      <c r="H2" s="323"/>
      <c r="I2" s="323"/>
      <c r="J2" s="323"/>
    </row>
    <row r="3" spans="1:10" ht="18.5" x14ac:dyDescent="0.35">
      <c r="A3" s="323" t="s">
        <v>42</v>
      </c>
      <c r="B3" s="323"/>
      <c r="C3" s="323"/>
      <c r="D3" s="323"/>
      <c r="E3" s="323"/>
      <c r="F3" s="323"/>
      <c r="G3" s="323"/>
      <c r="H3" s="323"/>
      <c r="I3" s="323"/>
      <c r="J3" s="323"/>
    </row>
    <row r="4" spans="1:10" ht="18.5" x14ac:dyDescent="0.35">
      <c r="A4" s="323" t="s">
        <v>62</v>
      </c>
      <c r="B4" s="323"/>
      <c r="C4" s="323"/>
      <c r="D4" s="323"/>
      <c r="E4" s="323"/>
      <c r="F4" s="323"/>
      <c r="G4" s="323"/>
      <c r="H4" s="323"/>
      <c r="I4" s="323"/>
      <c r="J4" s="323"/>
    </row>
    <row r="6" spans="1:10" ht="15" thickBot="1" x14ac:dyDescent="0.4">
      <c r="A6" s="48" t="s">
        <v>61</v>
      </c>
    </row>
    <row r="7" spans="1:10" ht="15.75" customHeight="1" thickBot="1" x14ac:dyDescent="0.4">
      <c r="A7" s="439" t="s">
        <v>55</v>
      </c>
      <c r="B7" s="441" t="s">
        <v>56</v>
      </c>
      <c r="C7" s="443" t="s">
        <v>57</v>
      </c>
      <c r="D7" s="444"/>
      <c r="E7" s="444"/>
      <c r="F7" s="444"/>
      <c r="G7" s="444"/>
      <c r="H7" s="444"/>
      <c r="I7" s="444"/>
      <c r="J7" s="445"/>
    </row>
    <row r="8" spans="1:10" ht="18" thickBot="1" x14ac:dyDescent="0.4">
      <c r="A8" s="440"/>
      <c r="B8" s="442"/>
      <c r="C8" s="222" t="s">
        <v>11</v>
      </c>
      <c r="D8" s="194" t="s">
        <v>58</v>
      </c>
      <c r="E8" s="194" t="s">
        <v>65</v>
      </c>
      <c r="F8" s="194" t="s">
        <v>165</v>
      </c>
      <c r="G8" s="194" t="s">
        <v>166</v>
      </c>
      <c r="H8" s="194" t="s">
        <v>59</v>
      </c>
      <c r="I8" s="194" t="s">
        <v>60</v>
      </c>
      <c r="J8" s="223" t="s">
        <v>158</v>
      </c>
    </row>
    <row r="9" spans="1:10" ht="16.5" x14ac:dyDescent="0.35">
      <c r="A9" s="56" t="s">
        <v>152</v>
      </c>
      <c r="B9" s="451" t="s">
        <v>63</v>
      </c>
      <c r="C9" s="76" t="e">
        <f>#REF!</f>
        <v>#REF!</v>
      </c>
      <c r="D9" s="60">
        <v>0</v>
      </c>
      <c r="E9" s="60" t="e">
        <f>#REF!</f>
        <v>#REF!</v>
      </c>
      <c r="F9" s="60" t="e">
        <f>#REF!</f>
        <v>#REF!</v>
      </c>
      <c r="G9" s="60" t="e">
        <f>#REF!</f>
        <v>#REF!</v>
      </c>
      <c r="H9" s="60" t="e">
        <f>#REF!+#REF!</f>
        <v>#REF!</v>
      </c>
      <c r="I9" s="60" t="e">
        <f>#REF!</f>
        <v>#REF!</v>
      </c>
      <c r="J9" s="61" t="e">
        <f>#REF!</f>
        <v>#REF!</v>
      </c>
    </row>
    <row r="10" spans="1:10" ht="16.5" x14ac:dyDescent="0.35">
      <c r="A10" s="56" t="s">
        <v>151</v>
      </c>
      <c r="B10" s="452"/>
      <c r="C10" s="196" t="e">
        <f>#REF!</f>
        <v>#REF!</v>
      </c>
      <c r="D10" s="51">
        <v>5.09</v>
      </c>
      <c r="E10" s="51" t="e">
        <f>#REF!</f>
        <v>#REF!</v>
      </c>
      <c r="F10" s="51" t="e">
        <f>#REF!</f>
        <v>#REF!</v>
      </c>
      <c r="G10" s="51" t="e">
        <f>#REF!</f>
        <v>#REF!</v>
      </c>
      <c r="H10" s="51" t="e">
        <f>#REF!+#REF!</f>
        <v>#REF!</v>
      </c>
      <c r="I10" s="51" t="e">
        <f>#REF!</f>
        <v>#REF!</v>
      </c>
      <c r="J10" s="52" t="e">
        <f>#REF!</f>
        <v>#REF!</v>
      </c>
    </row>
    <row r="11" spans="1:10" x14ac:dyDescent="0.35">
      <c r="A11" s="56" t="s">
        <v>91</v>
      </c>
      <c r="B11" s="193" t="s">
        <v>90</v>
      </c>
      <c r="C11" s="197" t="s">
        <v>10</v>
      </c>
      <c r="D11" s="195" t="s">
        <v>10</v>
      </c>
      <c r="E11" s="51" t="s">
        <v>10</v>
      </c>
      <c r="F11" s="51" t="s">
        <v>10</v>
      </c>
      <c r="G11" s="51" t="s">
        <v>10</v>
      </c>
      <c r="H11" s="51" t="e">
        <f>'Fugitive Emissions'!H25</f>
        <v>#REF!</v>
      </c>
      <c r="I11" s="51" t="e">
        <f>'Fugitive Emissions'!H27</f>
        <v>#REF!</v>
      </c>
      <c r="J11" s="52" t="e">
        <f>'Fugitive Emissions'!H28</f>
        <v>#REF!</v>
      </c>
    </row>
    <row r="12" spans="1:10" x14ac:dyDescent="0.35">
      <c r="A12" s="56" t="s">
        <v>92</v>
      </c>
      <c r="B12" s="192" t="s">
        <v>89</v>
      </c>
      <c r="C12" s="196" t="s">
        <v>10</v>
      </c>
      <c r="D12" s="51" t="s">
        <v>10</v>
      </c>
      <c r="E12" s="51" t="s">
        <v>10</v>
      </c>
      <c r="F12" s="51" t="s">
        <v>10</v>
      </c>
      <c r="G12" s="51" t="s">
        <v>10</v>
      </c>
      <c r="H12" s="51" t="e">
        <f>#REF!</f>
        <v>#REF!</v>
      </c>
      <c r="I12" s="51" t="e">
        <f>H12</f>
        <v>#REF!</v>
      </c>
      <c r="J12" s="52" t="e">
        <f>#REF!</f>
        <v>#REF!</v>
      </c>
    </row>
    <row r="13" spans="1:10" ht="15" customHeight="1" x14ac:dyDescent="0.35">
      <c r="A13" s="56" t="s">
        <v>161</v>
      </c>
      <c r="B13" s="453" t="s">
        <v>163</v>
      </c>
      <c r="C13" s="196">
        <f>'Dutch 420Hp'!$F$34</f>
        <v>7.185261176470588</v>
      </c>
      <c r="D13" s="51">
        <f>'Dutch 420Hp'!$F$30</f>
        <v>4.2769411764705882</v>
      </c>
      <c r="E13" s="51">
        <f>'Dutch 420Hp'!$F$36</f>
        <v>5.1323294117647057E-2</v>
      </c>
      <c r="F13" s="51">
        <f>'Dutch 420Hp'!$F$38</f>
        <v>0.65009505882352947</v>
      </c>
      <c r="G13" s="51">
        <f>'Dutch 420Hp'!$F$40</f>
        <v>0.65009505882352947</v>
      </c>
      <c r="H13" s="51">
        <f>'Dutch 420Hp'!$F$32</f>
        <v>0.47046352941176472</v>
      </c>
      <c r="I13" s="51">
        <f>'Dutch 420Hp'!$G$75</f>
        <v>0.16101812744188237</v>
      </c>
      <c r="J13" s="52" t="s">
        <v>10</v>
      </c>
    </row>
    <row r="14" spans="1:10" x14ac:dyDescent="0.35">
      <c r="A14" s="56" t="s">
        <v>162</v>
      </c>
      <c r="B14" s="453"/>
      <c r="C14" s="196">
        <f>'Dutch 420Hp'!$F$34</f>
        <v>7.185261176470588</v>
      </c>
      <c r="D14" s="51">
        <f>'Dutch 420Hp'!$F$30</f>
        <v>4.2769411764705882</v>
      </c>
      <c r="E14" s="51">
        <f>'Dutch 420Hp'!$F$36</f>
        <v>5.1323294117647057E-2</v>
      </c>
      <c r="F14" s="51">
        <f>'Dutch 420Hp'!$F$38</f>
        <v>0.65009505882352947</v>
      </c>
      <c r="G14" s="51">
        <f>'Dutch 420Hp'!$F$40</f>
        <v>0.65009505882352947</v>
      </c>
      <c r="H14" s="51">
        <f>'Dutch 420Hp'!$F$32</f>
        <v>0.47046352941176472</v>
      </c>
      <c r="I14" s="51">
        <f>'Dutch 420Hp'!$G$75</f>
        <v>0.16101812744188237</v>
      </c>
      <c r="J14" s="52" t="s">
        <v>10</v>
      </c>
    </row>
    <row r="15" spans="1:10" ht="15" thickBot="1" x14ac:dyDescent="0.4">
      <c r="A15" s="56" t="s">
        <v>160</v>
      </c>
      <c r="B15" s="454"/>
      <c r="C15" s="198">
        <f>CHPs!F39</f>
        <v>15.845591700000003</v>
      </c>
      <c r="D15" s="199">
        <f>CHPs!F36</f>
        <v>116.06824800000001</v>
      </c>
      <c r="E15" s="199">
        <f>CHPs!F41</f>
        <v>1.6727482800000002E-2</v>
      </c>
      <c r="F15" s="199">
        <f>CHPs!F42</f>
        <v>2.1933485100000005E-3</v>
      </c>
      <c r="G15" s="199">
        <f>CHPs!F44</f>
        <v>2.1933485100000005E-3</v>
      </c>
      <c r="H15" s="199">
        <f>CHPs!F38</f>
        <v>3.3568757999999996</v>
      </c>
      <c r="I15" s="199" t="e">
        <f>CHPs!#REF!</f>
        <v>#REF!</v>
      </c>
      <c r="J15" s="200" t="s">
        <v>10</v>
      </c>
    </row>
    <row r="16" spans="1:10" ht="15" thickBot="1" x14ac:dyDescent="0.4">
      <c r="A16" s="449" t="s">
        <v>38</v>
      </c>
      <c r="B16" s="450"/>
      <c r="C16" s="53" t="e">
        <f t="shared" ref="C16:J16" si="0">MAX(C9:C10)+SUM(C11:C15)</f>
        <v>#REF!</v>
      </c>
      <c r="D16" s="54">
        <f t="shared" si="0"/>
        <v>129.71213035294119</v>
      </c>
      <c r="E16" s="54" t="e">
        <f t="shared" si="0"/>
        <v>#REF!</v>
      </c>
      <c r="F16" s="54" t="e">
        <f t="shared" si="0"/>
        <v>#REF!</v>
      </c>
      <c r="G16" s="54" t="e">
        <f t="shared" si="0"/>
        <v>#REF!</v>
      </c>
      <c r="H16" s="54" t="e">
        <f t="shared" si="0"/>
        <v>#REF!</v>
      </c>
      <c r="I16" s="54" t="e">
        <f t="shared" si="0"/>
        <v>#REF!</v>
      </c>
      <c r="J16" s="55" t="e">
        <f t="shared" si="0"/>
        <v>#REF!</v>
      </c>
    </row>
    <row r="17" spans="1:10" ht="28.5" customHeight="1" x14ac:dyDescent="0.35">
      <c r="A17" s="455" t="s">
        <v>157</v>
      </c>
      <c r="B17" s="455"/>
      <c r="C17" s="455"/>
      <c r="D17" s="455"/>
      <c r="E17" s="455"/>
      <c r="F17" s="455"/>
      <c r="G17" s="455"/>
      <c r="H17" s="455"/>
      <c r="I17" s="455"/>
      <c r="J17" s="455"/>
    </row>
    <row r="18" spans="1:10" ht="29.25" customHeight="1" x14ac:dyDescent="0.35">
      <c r="A18" s="456" t="s">
        <v>154</v>
      </c>
      <c r="B18" s="456"/>
      <c r="C18" s="456"/>
      <c r="D18" s="456"/>
      <c r="E18" s="456"/>
      <c r="F18" s="456"/>
      <c r="G18" s="456"/>
      <c r="H18" s="456"/>
      <c r="I18" s="456"/>
      <c r="J18" s="456"/>
    </row>
    <row r="19" spans="1:10" ht="30" customHeight="1" x14ac:dyDescent="0.35">
      <c r="A19" s="456" t="s">
        <v>164</v>
      </c>
      <c r="B19" s="456"/>
      <c r="C19" s="456"/>
      <c r="D19" s="456"/>
      <c r="E19" s="456"/>
      <c r="F19" s="456"/>
      <c r="G19" s="456"/>
      <c r="H19" s="456"/>
      <c r="I19" s="456"/>
      <c r="J19" s="456"/>
    </row>
    <row r="21" spans="1:10" ht="15" thickBot="1" x14ac:dyDescent="0.4">
      <c r="A21" s="48" t="s">
        <v>80</v>
      </c>
    </row>
    <row r="22" spans="1:10" ht="15" thickBot="1" x14ac:dyDescent="0.4">
      <c r="A22" s="439" t="s">
        <v>55</v>
      </c>
      <c r="B22" s="441" t="s">
        <v>56</v>
      </c>
      <c r="C22" s="443" t="s">
        <v>98</v>
      </c>
      <c r="D22" s="444"/>
      <c r="E22" s="444"/>
      <c r="F22" s="444"/>
      <c r="G22" s="444"/>
      <c r="H22" s="444"/>
      <c r="I22" s="444"/>
      <c r="J22" s="445"/>
    </row>
    <row r="23" spans="1:10" ht="18" thickBot="1" x14ac:dyDescent="0.4">
      <c r="A23" s="440"/>
      <c r="B23" s="442"/>
      <c r="C23" s="49" t="s">
        <v>11</v>
      </c>
      <c r="D23" s="50" t="s">
        <v>58</v>
      </c>
      <c r="E23" s="50" t="s">
        <v>65</v>
      </c>
      <c r="F23" s="194" t="s">
        <v>165</v>
      </c>
      <c r="G23" s="194" t="s">
        <v>166</v>
      </c>
      <c r="H23" s="50" t="s">
        <v>59</v>
      </c>
      <c r="I23" s="50" t="s">
        <v>60</v>
      </c>
      <c r="J23" s="223" t="s">
        <v>158</v>
      </c>
    </row>
    <row r="24" spans="1:10" ht="16.5" x14ac:dyDescent="0.35">
      <c r="A24" s="56" t="s">
        <v>152</v>
      </c>
      <c r="B24" s="451" t="s">
        <v>63</v>
      </c>
      <c r="C24" s="76" t="e">
        <f>#REF!*24</f>
        <v>#REF!</v>
      </c>
      <c r="D24" s="60" t="e">
        <f>#REF!*24</f>
        <v>#REF!</v>
      </c>
      <c r="E24" s="60" t="e">
        <f>#REF!*24</f>
        <v>#REF!</v>
      </c>
      <c r="F24" s="60" t="e">
        <f>#REF!*24</f>
        <v>#REF!</v>
      </c>
      <c r="G24" s="60" t="e">
        <f>#REF!*24</f>
        <v>#REF!</v>
      </c>
      <c r="H24" s="60" t="e">
        <f>(#REF!+#REF!)*24</f>
        <v>#REF!</v>
      </c>
      <c r="I24" s="60" t="e">
        <f>#REF!*24</f>
        <v>#REF!</v>
      </c>
      <c r="J24" s="61" t="e">
        <f>#REF!*24</f>
        <v>#REF!</v>
      </c>
    </row>
    <row r="25" spans="1:10" ht="16.5" x14ac:dyDescent="0.35">
      <c r="A25" s="56" t="s">
        <v>151</v>
      </c>
      <c r="B25" s="452" t="s">
        <v>63</v>
      </c>
      <c r="C25" s="196" t="e">
        <f>#REF!*24</f>
        <v>#REF!</v>
      </c>
      <c r="D25" s="51" t="e">
        <f>#REF!*24</f>
        <v>#REF!</v>
      </c>
      <c r="E25" s="51" t="e">
        <f>#REF!*24</f>
        <v>#REF!</v>
      </c>
      <c r="F25" s="51" t="e">
        <f>#REF!*24</f>
        <v>#REF!</v>
      </c>
      <c r="G25" s="51" t="e">
        <f>#REF!*24</f>
        <v>#REF!</v>
      </c>
      <c r="H25" s="51" t="e">
        <f>(#REF!+#REF!)*24</f>
        <v>#REF!</v>
      </c>
      <c r="I25" s="51" t="e">
        <f>#REF!*24</f>
        <v>#REF!</v>
      </c>
      <c r="J25" s="52" t="e">
        <f>#REF!*24</f>
        <v>#REF!</v>
      </c>
    </row>
    <row r="26" spans="1:10" x14ac:dyDescent="0.35">
      <c r="A26" s="56" t="s">
        <v>91</v>
      </c>
      <c r="B26" s="193" t="s">
        <v>90</v>
      </c>
      <c r="C26" s="197" t="s">
        <v>10</v>
      </c>
      <c r="D26" s="195" t="s">
        <v>10</v>
      </c>
      <c r="E26" s="51" t="s">
        <v>10</v>
      </c>
      <c r="F26" s="51" t="s">
        <v>10</v>
      </c>
      <c r="G26" s="51"/>
      <c r="H26" s="51" t="e">
        <f>'Fugitive Emissions'!G25*24</f>
        <v>#REF!</v>
      </c>
      <c r="I26" s="51" t="e">
        <f>I38*24</f>
        <v>#REF!</v>
      </c>
      <c r="J26" s="52" t="e">
        <f>J38*24</f>
        <v>#REF!</v>
      </c>
    </row>
    <row r="27" spans="1:10" x14ac:dyDescent="0.35">
      <c r="A27" s="56" t="s">
        <v>92</v>
      </c>
      <c r="B27" s="192" t="s">
        <v>89</v>
      </c>
      <c r="C27" s="196" t="s">
        <v>10</v>
      </c>
      <c r="D27" s="51" t="s">
        <v>10</v>
      </c>
      <c r="E27" s="51" t="s">
        <v>10</v>
      </c>
      <c r="F27" s="51" t="s">
        <v>10</v>
      </c>
      <c r="G27" s="51"/>
      <c r="H27" s="51" t="e">
        <f>#REF!*24</f>
        <v>#REF!</v>
      </c>
      <c r="I27" s="51" t="e">
        <f>H27</f>
        <v>#REF!</v>
      </c>
      <c r="J27" s="52" t="e">
        <f>#REF!*24</f>
        <v>#REF!</v>
      </c>
    </row>
    <row r="28" spans="1:10" ht="15" customHeight="1" x14ac:dyDescent="0.35">
      <c r="A28" s="56" t="s">
        <v>161</v>
      </c>
      <c r="B28" s="453" t="s">
        <v>163</v>
      </c>
      <c r="C28" s="196">
        <f>'Dutch 420Hp'!$E$34*24</f>
        <v>39.371294117647061</v>
      </c>
      <c r="D28" s="51">
        <f>'Dutch 420Hp'!$E$30*24</f>
        <v>23.435294117647061</v>
      </c>
      <c r="E28" s="51">
        <f>'Dutch 420Hp'!$E$36*24</f>
        <v>0.28122352941176471</v>
      </c>
      <c r="F28" s="51">
        <f>'Dutch 420Hp'!$E$38*24</f>
        <v>3.5621647058823536</v>
      </c>
      <c r="G28" s="51">
        <f>'Dutch 420Hp'!$E$40*24</f>
        <v>3.5621647058823536</v>
      </c>
      <c r="H28" s="51">
        <f>'Dutch 420Hp'!$E$32*24</f>
        <v>2.5778823529411765</v>
      </c>
      <c r="I28" s="51">
        <f>'Dutch 420Hp'!$F$75*24</f>
        <v>0.8822911092705884</v>
      </c>
      <c r="J28" s="52" t="s">
        <v>10</v>
      </c>
    </row>
    <row r="29" spans="1:10" x14ac:dyDescent="0.35">
      <c r="A29" s="56" t="s">
        <v>162</v>
      </c>
      <c r="B29" s="453"/>
      <c r="C29" s="196">
        <f>'Dutch 420Hp'!$E$34*24</f>
        <v>39.371294117647061</v>
      </c>
      <c r="D29" s="51">
        <f>'Dutch 420Hp'!$E$30*24</f>
        <v>23.435294117647061</v>
      </c>
      <c r="E29" s="51">
        <f>'Dutch 420Hp'!$E$36*24</f>
        <v>0.28122352941176471</v>
      </c>
      <c r="F29" s="51">
        <f>'Dutch 420Hp'!$E$38*24</f>
        <v>3.5621647058823536</v>
      </c>
      <c r="G29" s="51">
        <f>'Dutch 420Hp'!$E$40*24</f>
        <v>3.5621647058823536</v>
      </c>
      <c r="H29" s="51">
        <f>'Dutch 420Hp'!$E$32*24</f>
        <v>2.5778823529411765</v>
      </c>
      <c r="I29" s="51">
        <f>'Dutch 420Hp'!$F$75*24</f>
        <v>0.8822911092705884</v>
      </c>
      <c r="J29" s="52" t="s">
        <v>10</v>
      </c>
    </row>
    <row r="30" spans="1:10" ht="15" thickBot="1" x14ac:dyDescent="0.4">
      <c r="A30" s="56" t="s">
        <v>160</v>
      </c>
      <c r="B30" s="454"/>
      <c r="C30" s="198">
        <f>CHPs!$E$39*24</f>
        <v>86.825160000000011</v>
      </c>
      <c r="D30" s="199">
        <f>CHPs!$E$36*24</f>
        <v>635.99040000000002</v>
      </c>
      <c r="E30" s="199">
        <f>CHPs!$E$41*24</f>
        <v>9.1657440000000007E-2</v>
      </c>
      <c r="F30" s="199">
        <f>CHPs!$E$42*24</f>
        <v>1.2018348000000002E-2</v>
      </c>
      <c r="G30" s="199">
        <f>CHPs!$E$44*24</f>
        <v>1.2018348000000002E-2</v>
      </c>
      <c r="H30" s="199">
        <f>CHPs!$E$38*24</f>
        <v>18.393839999999997</v>
      </c>
      <c r="I30" s="199">
        <f>CHPs!$E$87*24</f>
        <v>11.341148851439998</v>
      </c>
      <c r="J30" s="200" t="s">
        <v>10</v>
      </c>
    </row>
    <row r="31" spans="1:10" ht="17" thickBot="1" x14ac:dyDescent="0.4">
      <c r="A31" s="449" t="s">
        <v>150</v>
      </c>
      <c r="B31" s="450"/>
      <c r="C31" s="53" t="e">
        <f>MAX(C24:C25)+SUM(C26:C30)</f>
        <v>#REF!</v>
      </c>
      <c r="D31" s="54" t="e">
        <f t="shared" ref="D31:J31" si="1">MAX(D24:D25)+SUM(D26:D30)</f>
        <v>#REF!</v>
      </c>
      <c r="E31" s="54" t="e">
        <f t="shared" si="1"/>
        <v>#REF!</v>
      </c>
      <c r="F31" s="54" t="e">
        <f t="shared" si="1"/>
        <v>#REF!</v>
      </c>
      <c r="G31" s="54" t="e">
        <f t="shared" si="1"/>
        <v>#REF!</v>
      </c>
      <c r="H31" s="54" t="e">
        <f t="shared" si="1"/>
        <v>#REF!</v>
      </c>
      <c r="I31" s="54" t="e">
        <f t="shared" si="1"/>
        <v>#REF!</v>
      </c>
      <c r="J31" s="55" t="e">
        <f t="shared" si="1"/>
        <v>#REF!</v>
      </c>
    </row>
    <row r="33" spans="1:10" ht="15" thickBot="1" x14ac:dyDescent="0.4">
      <c r="A33" s="48" t="s">
        <v>81</v>
      </c>
    </row>
    <row r="34" spans="1:10" ht="15" thickBot="1" x14ac:dyDescent="0.4">
      <c r="A34" s="439" t="s">
        <v>55</v>
      </c>
      <c r="B34" s="441" t="s">
        <v>56</v>
      </c>
      <c r="C34" s="443" t="s">
        <v>97</v>
      </c>
      <c r="D34" s="444"/>
      <c r="E34" s="444"/>
      <c r="F34" s="444"/>
      <c r="G34" s="444"/>
      <c r="H34" s="444"/>
      <c r="I34" s="444"/>
      <c r="J34" s="445"/>
    </row>
    <row r="35" spans="1:10" ht="18" thickBot="1" x14ac:dyDescent="0.4">
      <c r="A35" s="440"/>
      <c r="B35" s="442"/>
      <c r="C35" s="49" t="s">
        <v>11</v>
      </c>
      <c r="D35" s="50" t="s">
        <v>58</v>
      </c>
      <c r="E35" s="50" t="s">
        <v>65</v>
      </c>
      <c r="F35" s="194" t="s">
        <v>165</v>
      </c>
      <c r="G35" s="194" t="s">
        <v>166</v>
      </c>
      <c r="H35" s="50" t="s">
        <v>59</v>
      </c>
      <c r="I35" s="50" t="s">
        <v>60</v>
      </c>
      <c r="J35" s="223" t="s">
        <v>158</v>
      </c>
    </row>
    <row r="36" spans="1:10" ht="16.5" x14ac:dyDescent="0.35">
      <c r="A36" s="56" t="s">
        <v>152</v>
      </c>
      <c r="B36" s="224" t="s">
        <v>63</v>
      </c>
      <c r="C36" s="76" t="e">
        <f>#REF!</f>
        <v>#REF!</v>
      </c>
      <c r="D36" s="60" t="e">
        <f>#REF!</f>
        <v>#REF!</v>
      </c>
      <c r="E36" s="60" t="e">
        <f>#REF!</f>
        <v>#REF!</v>
      </c>
      <c r="F36" s="60" t="e">
        <f>#REF!</f>
        <v>#REF!</v>
      </c>
      <c r="G36" s="60" t="e">
        <f>#REF!</f>
        <v>#REF!</v>
      </c>
      <c r="H36" s="60" t="e">
        <f>#REF!+#REF!</f>
        <v>#REF!</v>
      </c>
      <c r="I36" s="60" t="e">
        <f>#REF!</f>
        <v>#REF!</v>
      </c>
      <c r="J36" s="61" t="e">
        <f>#REF!</f>
        <v>#REF!</v>
      </c>
    </row>
    <row r="37" spans="1:10" ht="16.5" x14ac:dyDescent="0.35">
      <c r="A37" s="56" t="s">
        <v>151</v>
      </c>
      <c r="B37" s="225" t="s">
        <v>63</v>
      </c>
      <c r="C37" s="196" t="e">
        <f>#REF!</f>
        <v>#REF!</v>
      </c>
      <c r="D37" s="51" t="e">
        <f>#REF!</f>
        <v>#REF!</v>
      </c>
      <c r="E37" s="51" t="e">
        <f>#REF!</f>
        <v>#REF!</v>
      </c>
      <c r="F37" s="51" t="e">
        <f>#REF!</f>
        <v>#REF!</v>
      </c>
      <c r="G37" s="51" t="e">
        <f>#REF!</f>
        <v>#REF!</v>
      </c>
      <c r="H37" s="51" t="e">
        <f>#REF!+#REF!</f>
        <v>#REF!</v>
      </c>
      <c r="I37" s="51" t="e">
        <f>#REF!</f>
        <v>#REF!</v>
      </c>
      <c r="J37" s="52" t="e">
        <f>#REF!</f>
        <v>#REF!</v>
      </c>
    </row>
    <row r="38" spans="1:10" x14ac:dyDescent="0.35">
      <c r="A38" s="56" t="s">
        <v>91</v>
      </c>
      <c r="B38" s="193" t="s">
        <v>90</v>
      </c>
      <c r="C38" s="197" t="s">
        <v>10</v>
      </c>
      <c r="D38" s="195" t="s">
        <v>10</v>
      </c>
      <c r="E38" s="51" t="s">
        <v>10</v>
      </c>
      <c r="F38" s="51" t="s">
        <v>10</v>
      </c>
      <c r="G38" s="51"/>
      <c r="H38" s="51" t="e">
        <f>'Fugitive Emissions'!G25</f>
        <v>#REF!</v>
      </c>
      <c r="I38" s="51" t="e">
        <f>'Fugitive Emissions'!G27</f>
        <v>#REF!</v>
      </c>
      <c r="J38" s="52" t="e">
        <f>'Fugitive Emissions'!G28</f>
        <v>#REF!</v>
      </c>
    </row>
    <row r="39" spans="1:10" x14ac:dyDescent="0.35">
      <c r="A39" s="56" t="s">
        <v>92</v>
      </c>
      <c r="B39" s="192" t="s">
        <v>89</v>
      </c>
      <c r="C39" s="196" t="s">
        <v>10</v>
      </c>
      <c r="D39" s="51" t="s">
        <v>10</v>
      </c>
      <c r="E39" s="51" t="s">
        <v>10</v>
      </c>
      <c r="F39" s="51" t="s">
        <v>10</v>
      </c>
      <c r="G39" s="51"/>
      <c r="H39" s="51" t="e">
        <f>#REF!</f>
        <v>#REF!</v>
      </c>
      <c r="I39" s="51" t="e">
        <f>#REF!</f>
        <v>#REF!</v>
      </c>
      <c r="J39" s="52" t="e">
        <f>#REF!</f>
        <v>#REF!</v>
      </c>
    </row>
    <row r="40" spans="1:10" ht="15" customHeight="1" x14ac:dyDescent="0.35">
      <c r="A40" s="56" t="s">
        <v>102</v>
      </c>
      <c r="B40" s="446" t="s">
        <v>153</v>
      </c>
      <c r="C40" s="196">
        <f>'Dutch 420Hp'!$E$34</f>
        <v>1.6404705882352941</v>
      </c>
      <c r="D40" s="51">
        <f>'Dutch 420Hp'!$E$30</f>
        <v>0.9764705882352942</v>
      </c>
      <c r="E40" s="51">
        <f>'Dutch 420Hp'!$E$36</f>
        <v>1.1717647058823529E-2</v>
      </c>
      <c r="F40" s="51">
        <f>'Dutch 420Hp'!$E$38</f>
        <v>0.14842352941176473</v>
      </c>
      <c r="G40" s="51">
        <f>'Dutch 420Hp'!$E$40</f>
        <v>0.14842352941176473</v>
      </c>
      <c r="H40" s="51">
        <f>'Dutch 420Hp'!$E$32</f>
        <v>0.10741176470588236</v>
      </c>
      <c r="I40" s="51">
        <f>'Dutch 420Hp'!$F$75</f>
        <v>3.6762129552941183E-2</v>
      </c>
      <c r="J40" s="52" t="s">
        <v>10</v>
      </c>
    </row>
    <row r="41" spans="1:10" x14ac:dyDescent="0.35">
      <c r="A41" s="56" t="s">
        <v>147</v>
      </c>
      <c r="B41" s="447"/>
      <c r="C41" s="196">
        <f>'Dutch 420Hp'!$E$34</f>
        <v>1.6404705882352941</v>
      </c>
      <c r="D41" s="51">
        <f>'Dutch 420Hp'!$E$30</f>
        <v>0.9764705882352942</v>
      </c>
      <c r="E41" s="51">
        <f>'Dutch 420Hp'!$E$36</f>
        <v>1.1717647058823529E-2</v>
      </c>
      <c r="F41" s="51">
        <f>'Dutch 420Hp'!$E$38</f>
        <v>0.14842352941176473</v>
      </c>
      <c r="G41" s="51">
        <f>'Dutch 420Hp'!$E$40</f>
        <v>0.14842352941176473</v>
      </c>
      <c r="H41" s="51">
        <f>'Dutch 420Hp'!$E$32</f>
        <v>0.10741176470588236</v>
      </c>
      <c r="I41" s="51">
        <f>'Dutch 420Hp'!$F$75</f>
        <v>3.6762129552941183E-2</v>
      </c>
      <c r="J41" s="52" t="s">
        <v>10</v>
      </c>
    </row>
    <row r="42" spans="1:10" ht="15" thickBot="1" x14ac:dyDescent="0.4">
      <c r="A42" s="56" t="s">
        <v>148</v>
      </c>
      <c r="B42" s="448"/>
      <c r="C42" s="198">
        <f>CHPs!$E$39</f>
        <v>3.6177150000000005</v>
      </c>
      <c r="D42" s="199">
        <f>CHPs!$E$36</f>
        <v>26.499600000000001</v>
      </c>
      <c r="E42" s="199">
        <f>CHPs!$E$41</f>
        <v>3.81906E-3</v>
      </c>
      <c r="F42" s="199">
        <f>CHPs!$E$42</f>
        <v>5.0076450000000007E-4</v>
      </c>
      <c r="G42" s="199">
        <f>CHPs!$E$44</f>
        <v>5.0076450000000007E-4</v>
      </c>
      <c r="H42" s="199">
        <f>CHPs!$E$38</f>
        <v>0.76640999999999992</v>
      </c>
      <c r="I42" s="199">
        <f>CHPs!$E$87</f>
        <v>0.47254786880999994</v>
      </c>
      <c r="J42" s="200" t="s">
        <v>10</v>
      </c>
    </row>
    <row r="43" spans="1:10" ht="17" thickBot="1" x14ac:dyDescent="0.4">
      <c r="A43" s="449" t="s">
        <v>150</v>
      </c>
      <c r="B43" s="450"/>
      <c r="C43" s="53" t="e">
        <f>MAX(C36:C37)+SUM(C38:C42)</f>
        <v>#REF!</v>
      </c>
      <c r="D43" s="54" t="e">
        <f t="shared" ref="D43:J43" si="2">MAX(D36:D37)+SUM(D38:D42)</f>
        <v>#REF!</v>
      </c>
      <c r="E43" s="54" t="e">
        <f t="shared" si="2"/>
        <v>#REF!</v>
      </c>
      <c r="F43" s="54" t="e">
        <f t="shared" si="2"/>
        <v>#REF!</v>
      </c>
      <c r="G43" s="54" t="e">
        <f t="shared" si="2"/>
        <v>#REF!</v>
      </c>
      <c r="H43" s="54" t="e">
        <f t="shared" si="2"/>
        <v>#REF!</v>
      </c>
      <c r="I43" s="54" t="e">
        <f t="shared" si="2"/>
        <v>#REF!</v>
      </c>
      <c r="J43" s="55" t="e">
        <f t="shared" si="2"/>
        <v>#REF!</v>
      </c>
    </row>
  </sheetData>
  <mergeCells count="24">
    <mergeCell ref="A1:J1"/>
    <mergeCell ref="A2:J2"/>
    <mergeCell ref="A3:J3"/>
    <mergeCell ref="A4:J4"/>
    <mergeCell ref="A7:A8"/>
    <mergeCell ref="B7:B8"/>
    <mergeCell ref="C7:J7"/>
    <mergeCell ref="A31:B31"/>
    <mergeCell ref="B9:B10"/>
    <mergeCell ref="B13:B15"/>
    <mergeCell ref="A16:B16"/>
    <mergeCell ref="A17:J17"/>
    <mergeCell ref="A18:J18"/>
    <mergeCell ref="A19:J19"/>
    <mergeCell ref="A22:A23"/>
    <mergeCell ref="B22:B23"/>
    <mergeCell ref="C22:J22"/>
    <mergeCell ref="B24:B25"/>
    <mergeCell ref="B28:B30"/>
    <mergeCell ref="A34:A35"/>
    <mergeCell ref="B34:B35"/>
    <mergeCell ref="C34:J34"/>
    <mergeCell ref="B40:B42"/>
    <mergeCell ref="A43:B43"/>
  </mergeCells>
  <pageMargins left="0.7" right="0.7" top="0.75" bottom="0.75" header="0.3" footer="0.3"/>
  <pageSetup scale="76"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E410BA-12A1-4E20-9426-49405BC374EB}">
  <sheetPr>
    <tabColor theme="3" tint="0.79998168889431442"/>
  </sheetPr>
  <dimension ref="A1:Z90"/>
  <sheetViews>
    <sheetView workbookViewId="0"/>
  </sheetViews>
  <sheetFormatPr defaultColWidth="8" defaultRowHeight="13" x14ac:dyDescent="0.35"/>
  <cols>
    <col min="1" max="1" width="3.36328125" style="66" customWidth="1"/>
    <col min="2" max="2" width="44" style="66" customWidth="1"/>
    <col min="3" max="3" width="14.36328125" style="66" customWidth="1"/>
    <col min="4" max="4" width="14.90625" style="66" customWidth="1"/>
    <col min="5" max="6" width="13" style="66" customWidth="1"/>
    <col min="7" max="8" width="17.54296875" style="66" customWidth="1"/>
    <col min="9" max="9" width="14.54296875" style="77" customWidth="1"/>
    <col min="10" max="10" width="12" style="66" customWidth="1"/>
    <col min="11" max="11" width="19" style="66" customWidth="1"/>
    <col min="12" max="12" width="14.453125" style="66" customWidth="1"/>
    <col min="13" max="253" width="8" style="66"/>
    <col min="254" max="254" width="1.453125" style="66" customWidth="1"/>
    <col min="255" max="255" width="40.54296875" style="66" customWidth="1"/>
    <col min="256" max="256" width="20.08984375" style="66" customWidth="1"/>
    <col min="257" max="257" width="20.6328125" style="66" customWidth="1"/>
    <col min="258" max="258" width="24.08984375" style="66" customWidth="1"/>
    <col min="259" max="509" width="8" style="66"/>
    <col min="510" max="510" width="1.453125" style="66" customWidth="1"/>
    <col min="511" max="511" width="40.54296875" style="66" customWidth="1"/>
    <col min="512" max="512" width="20.08984375" style="66" customWidth="1"/>
    <col min="513" max="513" width="20.6328125" style="66" customWidth="1"/>
    <col min="514" max="514" width="24.08984375" style="66" customWidth="1"/>
    <col min="515" max="765" width="8" style="66"/>
    <col min="766" max="766" width="1.453125" style="66" customWidth="1"/>
    <col min="767" max="767" width="40.54296875" style="66" customWidth="1"/>
    <col min="768" max="768" width="20.08984375" style="66" customWidth="1"/>
    <col min="769" max="769" width="20.6328125" style="66" customWidth="1"/>
    <col min="770" max="770" width="24.08984375" style="66" customWidth="1"/>
    <col min="771" max="1021" width="8" style="66"/>
    <col min="1022" max="1022" width="1.453125" style="66" customWidth="1"/>
    <col min="1023" max="1023" width="40.54296875" style="66" customWidth="1"/>
    <col min="1024" max="1024" width="20.08984375" style="66" customWidth="1"/>
    <col min="1025" max="1025" width="20.6328125" style="66" customWidth="1"/>
    <col min="1026" max="1026" width="24.08984375" style="66" customWidth="1"/>
    <col min="1027" max="1277" width="8" style="66"/>
    <col min="1278" max="1278" width="1.453125" style="66" customWidth="1"/>
    <col min="1279" max="1279" width="40.54296875" style="66" customWidth="1"/>
    <col min="1280" max="1280" width="20.08984375" style="66" customWidth="1"/>
    <col min="1281" max="1281" width="20.6328125" style="66" customWidth="1"/>
    <col min="1282" max="1282" width="24.08984375" style="66" customWidth="1"/>
    <col min="1283" max="1533" width="8" style="66"/>
    <col min="1534" max="1534" width="1.453125" style="66" customWidth="1"/>
    <col min="1535" max="1535" width="40.54296875" style="66" customWidth="1"/>
    <col min="1536" max="1536" width="20.08984375" style="66" customWidth="1"/>
    <col min="1537" max="1537" width="20.6328125" style="66" customWidth="1"/>
    <col min="1538" max="1538" width="24.08984375" style="66" customWidth="1"/>
    <col min="1539" max="1789" width="8" style="66"/>
    <col min="1790" max="1790" width="1.453125" style="66" customWidth="1"/>
    <col min="1791" max="1791" width="40.54296875" style="66" customWidth="1"/>
    <col min="1792" max="1792" width="20.08984375" style="66" customWidth="1"/>
    <col min="1793" max="1793" width="20.6328125" style="66" customWidth="1"/>
    <col min="1794" max="1794" width="24.08984375" style="66" customWidth="1"/>
    <col min="1795" max="2045" width="8" style="66"/>
    <col min="2046" max="2046" width="1.453125" style="66" customWidth="1"/>
    <col min="2047" max="2047" width="40.54296875" style="66" customWidth="1"/>
    <col min="2048" max="2048" width="20.08984375" style="66" customWidth="1"/>
    <col min="2049" max="2049" width="20.6328125" style="66" customWidth="1"/>
    <col min="2050" max="2050" width="24.08984375" style="66" customWidth="1"/>
    <col min="2051" max="2301" width="8" style="66"/>
    <col min="2302" max="2302" width="1.453125" style="66" customWidth="1"/>
    <col min="2303" max="2303" width="40.54296875" style="66" customWidth="1"/>
    <col min="2304" max="2304" width="20.08984375" style="66" customWidth="1"/>
    <col min="2305" max="2305" width="20.6328125" style="66" customWidth="1"/>
    <col min="2306" max="2306" width="24.08984375" style="66" customWidth="1"/>
    <col min="2307" max="2557" width="8" style="66"/>
    <col min="2558" max="2558" width="1.453125" style="66" customWidth="1"/>
    <col min="2559" max="2559" width="40.54296875" style="66" customWidth="1"/>
    <col min="2560" max="2560" width="20.08984375" style="66" customWidth="1"/>
    <col min="2561" max="2561" width="20.6328125" style="66" customWidth="1"/>
    <col min="2562" max="2562" width="24.08984375" style="66" customWidth="1"/>
    <col min="2563" max="2813" width="8" style="66"/>
    <col min="2814" max="2814" width="1.453125" style="66" customWidth="1"/>
    <col min="2815" max="2815" width="40.54296875" style="66" customWidth="1"/>
    <col min="2816" max="2816" width="20.08984375" style="66" customWidth="1"/>
    <col min="2817" max="2817" width="20.6328125" style="66" customWidth="1"/>
    <col min="2818" max="2818" width="24.08984375" style="66" customWidth="1"/>
    <col min="2819" max="3069" width="8" style="66"/>
    <col min="3070" max="3070" width="1.453125" style="66" customWidth="1"/>
    <col min="3071" max="3071" width="40.54296875" style="66" customWidth="1"/>
    <col min="3072" max="3072" width="20.08984375" style="66" customWidth="1"/>
    <col min="3073" max="3073" width="20.6328125" style="66" customWidth="1"/>
    <col min="3074" max="3074" width="24.08984375" style="66" customWidth="1"/>
    <col min="3075" max="3325" width="8" style="66"/>
    <col min="3326" max="3326" width="1.453125" style="66" customWidth="1"/>
    <col min="3327" max="3327" width="40.54296875" style="66" customWidth="1"/>
    <col min="3328" max="3328" width="20.08984375" style="66" customWidth="1"/>
    <col min="3329" max="3329" width="20.6328125" style="66" customWidth="1"/>
    <col min="3330" max="3330" width="24.08984375" style="66" customWidth="1"/>
    <col min="3331" max="3581" width="8" style="66"/>
    <col min="3582" max="3582" width="1.453125" style="66" customWidth="1"/>
    <col min="3583" max="3583" width="40.54296875" style="66" customWidth="1"/>
    <col min="3584" max="3584" width="20.08984375" style="66" customWidth="1"/>
    <col min="3585" max="3585" width="20.6328125" style="66" customWidth="1"/>
    <col min="3586" max="3586" width="24.08984375" style="66" customWidth="1"/>
    <col min="3587" max="3837" width="8" style="66"/>
    <col min="3838" max="3838" width="1.453125" style="66" customWidth="1"/>
    <col min="3839" max="3839" width="40.54296875" style="66" customWidth="1"/>
    <col min="3840" max="3840" width="20.08984375" style="66" customWidth="1"/>
    <col min="3841" max="3841" width="20.6328125" style="66" customWidth="1"/>
    <col min="3842" max="3842" width="24.08984375" style="66" customWidth="1"/>
    <col min="3843" max="4093" width="8" style="66"/>
    <col min="4094" max="4094" width="1.453125" style="66" customWidth="1"/>
    <col min="4095" max="4095" width="40.54296875" style="66" customWidth="1"/>
    <col min="4096" max="4096" width="20.08984375" style="66" customWidth="1"/>
    <col min="4097" max="4097" width="20.6328125" style="66" customWidth="1"/>
    <col min="4098" max="4098" width="24.08984375" style="66" customWidth="1"/>
    <col min="4099" max="4349" width="8" style="66"/>
    <col min="4350" max="4350" width="1.453125" style="66" customWidth="1"/>
    <col min="4351" max="4351" width="40.54296875" style="66" customWidth="1"/>
    <col min="4352" max="4352" width="20.08984375" style="66" customWidth="1"/>
    <col min="4353" max="4353" width="20.6328125" style="66" customWidth="1"/>
    <col min="4354" max="4354" width="24.08984375" style="66" customWidth="1"/>
    <col min="4355" max="4605" width="8" style="66"/>
    <col min="4606" max="4606" width="1.453125" style="66" customWidth="1"/>
    <col min="4607" max="4607" width="40.54296875" style="66" customWidth="1"/>
    <col min="4608" max="4608" width="20.08984375" style="66" customWidth="1"/>
    <col min="4609" max="4609" width="20.6328125" style="66" customWidth="1"/>
    <col min="4610" max="4610" width="24.08984375" style="66" customWidth="1"/>
    <col min="4611" max="4861" width="8" style="66"/>
    <col min="4862" max="4862" width="1.453125" style="66" customWidth="1"/>
    <col min="4863" max="4863" width="40.54296875" style="66" customWidth="1"/>
    <col min="4864" max="4864" width="20.08984375" style="66" customWidth="1"/>
    <col min="4865" max="4865" width="20.6328125" style="66" customWidth="1"/>
    <col min="4866" max="4866" width="24.08984375" style="66" customWidth="1"/>
    <col min="4867" max="5117" width="8" style="66"/>
    <col min="5118" max="5118" width="1.453125" style="66" customWidth="1"/>
    <col min="5119" max="5119" width="40.54296875" style="66" customWidth="1"/>
    <col min="5120" max="5120" width="20.08984375" style="66" customWidth="1"/>
    <col min="5121" max="5121" width="20.6328125" style="66" customWidth="1"/>
    <col min="5122" max="5122" width="24.08984375" style="66" customWidth="1"/>
    <col min="5123" max="5373" width="8" style="66"/>
    <col min="5374" max="5374" width="1.453125" style="66" customWidth="1"/>
    <col min="5375" max="5375" width="40.54296875" style="66" customWidth="1"/>
    <col min="5376" max="5376" width="20.08984375" style="66" customWidth="1"/>
    <col min="5377" max="5377" width="20.6328125" style="66" customWidth="1"/>
    <col min="5378" max="5378" width="24.08984375" style="66" customWidth="1"/>
    <col min="5379" max="5629" width="8" style="66"/>
    <col min="5630" max="5630" width="1.453125" style="66" customWidth="1"/>
    <col min="5631" max="5631" width="40.54296875" style="66" customWidth="1"/>
    <col min="5632" max="5632" width="20.08984375" style="66" customWidth="1"/>
    <col min="5633" max="5633" width="20.6328125" style="66" customWidth="1"/>
    <col min="5634" max="5634" width="24.08984375" style="66" customWidth="1"/>
    <col min="5635" max="5885" width="8" style="66"/>
    <col min="5886" max="5886" width="1.453125" style="66" customWidth="1"/>
    <col min="5887" max="5887" width="40.54296875" style="66" customWidth="1"/>
    <col min="5888" max="5888" width="20.08984375" style="66" customWidth="1"/>
    <col min="5889" max="5889" width="20.6328125" style="66" customWidth="1"/>
    <col min="5890" max="5890" width="24.08984375" style="66" customWidth="1"/>
    <col min="5891" max="6141" width="8" style="66"/>
    <col min="6142" max="6142" width="1.453125" style="66" customWidth="1"/>
    <col min="6143" max="6143" width="40.54296875" style="66" customWidth="1"/>
    <col min="6144" max="6144" width="20.08984375" style="66" customWidth="1"/>
    <col min="6145" max="6145" width="20.6328125" style="66" customWidth="1"/>
    <col min="6146" max="6146" width="24.08984375" style="66" customWidth="1"/>
    <col min="6147" max="6397" width="8" style="66"/>
    <col min="6398" max="6398" width="1.453125" style="66" customWidth="1"/>
    <col min="6399" max="6399" width="40.54296875" style="66" customWidth="1"/>
    <col min="6400" max="6400" width="20.08984375" style="66" customWidth="1"/>
    <col min="6401" max="6401" width="20.6328125" style="66" customWidth="1"/>
    <col min="6402" max="6402" width="24.08984375" style="66" customWidth="1"/>
    <col min="6403" max="6653" width="8" style="66"/>
    <col min="6654" max="6654" width="1.453125" style="66" customWidth="1"/>
    <col min="6655" max="6655" width="40.54296875" style="66" customWidth="1"/>
    <col min="6656" max="6656" width="20.08984375" style="66" customWidth="1"/>
    <col min="6657" max="6657" width="20.6328125" style="66" customWidth="1"/>
    <col min="6658" max="6658" width="24.08984375" style="66" customWidth="1"/>
    <col min="6659" max="6909" width="8" style="66"/>
    <col min="6910" max="6910" width="1.453125" style="66" customWidth="1"/>
    <col min="6911" max="6911" width="40.54296875" style="66" customWidth="1"/>
    <col min="6912" max="6912" width="20.08984375" style="66" customWidth="1"/>
    <col min="6913" max="6913" width="20.6328125" style="66" customWidth="1"/>
    <col min="6914" max="6914" width="24.08984375" style="66" customWidth="1"/>
    <col min="6915" max="7165" width="8" style="66"/>
    <col min="7166" max="7166" width="1.453125" style="66" customWidth="1"/>
    <col min="7167" max="7167" width="40.54296875" style="66" customWidth="1"/>
    <col min="7168" max="7168" width="20.08984375" style="66" customWidth="1"/>
    <col min="7169" max="7169" width="20.6328125" style="66" customWidth="1"/>
    <col min="7170" max="7170" width="24.08984375" style="66" customWidth="1"/>
    <col min="7171" max="7421" width="8" style="66"/>
    <col min="7422" max="7422" width="1.453125" style="66" customWidth="1"/>
    <col min="7423" max="7423" width="40.54296875" style="66" customWidth="1"/>
    <col min="7424" max="7424" width="20.08984375" style="66" customWidth="1"/>
    <col min="7425" max="7425" width="20.6328125" style="66" customWidth="1"/>
    <col min="7426" max="7426" width="24.08984375" style="66" customWidth="1"/>
    <col min="7427" max="7677" width="8" style="66"/>
    <col min="7678" max="7678" width="1.453125" style="66" customWidth="1"/>
    <col min="7679" max="7679" width="40.54296875" style="66" customWidth="1"/>
    <col min="7680" max="7680" width="20.08984375" style="66" customWidth="1"/>
    <col min="7681" max="7681" width="20.6328125" style="66" customWidth="1"/>
    <col min="7682" max="7682" width="24.08984375" style="66" customWidth="1"/>
    <col min="7683" max="7933" width="8" style="66"/>
    <col min="7934" max="7934" width="1.453125" style="66" customWidth="1"/>
    <col min="7935" max="7935" width="40.54296875" style="66" customWidth="1"/>
    <col min="7936" max="7936" width="20.08984375" style="66" customWidth="1"/>
    <col min="7937" max="7937" width="20.6328125" style="66" customWidth="1"/>
    <col min="7938" max="7938" width="24.08984375" style="66" customWidth="1"/>
    <col min="7939" max="8189" width="8" style="66"/>
    <col min="8190" max="8190" width="1.453125" style="66" customWidth="1"/>
    <col min="8191" max="8191" width="40.54296875" style="66" customWidth="1"/>
    <col min="8192" max="8192" width="20.08984375" style="66" customWidth="1"/>
    <col min="8193" max="8193" width="20.6328125" style="66" customWidth="1"/>
    <col min="8194" max="8194" width="24.08984375" style="66" customWidth="1"/>
    <col min="8195" max="8445" width="8" style="66"/>
    <col min="8446" max="8446" width="1.453125" style="66" customWidth="1"/>
    <col min="8447" max="8447" width="40.54296875" style="66" customWidth="1"/>
    <col min="8448" max="8448" width="20.08984375" style="66" customWidth="1"/>
    <col min="8449" max="8449" width="20.6328125" style="66" customWidth="1"/>
    <col min="8450" max="8450" width="24.08984375" style="66" customWidth="1"/>
    <col min="8451" max="8701" width="8" style="66"/>
    <col min="8702" max="8702" width="1.453125" style="66" customWidth="1"/>
    <col min="8703" max="8703" width="40.54296875" style="66" customWidth="1"/>
    <col min="8704" max="8704" width="20.08984375" style="66" customWidth="1"/>
    <col min="8705" max="8705" width="20.6328125" style="66" customWidth="1"/>
    <col min="8706" max="8706" width="24.08984375" style="66" customWidth="1"/>
    <col min="8707" max="8957" width="8" style="66"/>
    <col min="8958" max="8958" width="1.453125" style="66" customWidth="1"/>
    <col min="8959" max="8959" width="40.54296875" style="66" customWidth="1"/>
    <col min="8960" max="8960" width="20.08984375" style="66" customWidth="1"/>
    <col min="8961" max="8961" width="20.6328125" style="66" customWidth="1"/>
    <col min="8962" max="8962" width="24.08984375" style="66" customWidth="1"/>
    <col min="8963" max="9213" width="8" style="66"/>
    <col min="9214" max="9214" width="1.453125" style="66" customWidth="1"/>
    <col min="9215" max="9215" width="40.54296875" style="66" customWidth="1"/>
    <col min="9216" max="9216" width="20.08984375" style="66" customWidth="1"/>
    <col min="9217" max="9217" width="20.6328125" style="66" customWidth="1"/>
    <col min="9218" max="9218" width="24.08984375" style="66" customWidth="1"/>
    <col min="9219" max="9469" width="8" style="66"/>
    <col min="9470" max="9470" width="1.453125" style="66" customWidth="1"/>
    <col min="9471" max="9471" width="40.54296875" style="66" customWidth="1"/>
    <col min="9472" max="9472" width="20.08984375" style="66" customWidth="1"/>
    <col min="9473" max="9473" width="20.6328125" style="66" customWidth="1"/>
    <col min="9474" max="9474" width="24.08984375" style="66" customWidth="1"/>
    <col min="9475" max="9725" width="8" style="66"/>
    <col min="9726" max="9726" width="1.453125" style="66" customWidth="1"/>
    <col min="9727" max="9727" width="40.54296875" style="66" customWidth="1"/>
    <col min="9728" max="9728" width="20.08984375" style="66" customWidth="1"/>
    <col min="9729" max="9729" width="20.6328125" style="66" customWidth="1"/>
    <col min="9730" max="9730" width="24.08984375" style="66" customWidth="1"/>
    <col min="9731" max="9981" width="8" style="66"/>
    <col min="9982" max="9982" width="1.453125" style="66" customWidth="1"/>
    <col min="9983" max="9983" width="40.54296875" style="66" customWidth="1"/>
    <col min="9984" max="9984" width="20.08984375" style="66" customWidth="1"/>
    <col min="9985" max="9985" width="20.6328125" style="66" customWidth="1"/>
    <col min="9986" max="9986" width="24.08984375" style="66" customWidth="1"/>
    <col min="9987" max="10237" width="8" style="66"/>
    <col min="10238" max="10238" width="1.453125" style="66" customWidth="1"/>
    <col min="10239" max="10239" width="40.54296875" style="66" customWidth="1"/>
    <col min="10240" max="10240" width="20.08984375" style="66" customWidth="1"/>
    <col min="10241" max="10241" width="20.6328125" style="66" customWidth="1"/>
    <col min="10242" max="10242" width="24.08984375" style="66" customWidth="1"/>
    <col min="10243" max="10493" width="8" style="66"/>
    <col min="10494" max="10494" width="1.453125" style="66" customWidth="1"/>
    <col min="10495" max="10495" width="40.54296875" style="66" customWidth="1"/>
    <col min="10496" max="10496" width="20.08984375" style="66" customWidth="1"/>
    <col min="10497" max="10497" width="20.6328125" style="66" customWidth="1"/>
    <col min="10498" max="10498" width="24.08984375" style="66" customWidth="1"/>
    <col min="10499" max="10749" width="8" style="66"/>
    <col min="10750" max="10750" width="1.453125" style="66" customWidth="1"/>
    <col min="10751" max="10751" width="40.54296875" style="66" customWidth="1"/>
    <col min="10752" max="10752" width="20.08984375" style="66" customWidth="1"/>
    <col min="10753" max="10753" width="20.6328125" style="66" customWidth="1"/>
    <col min="10754" max="10754" width="24.08984375" style="66" customWidth="1"/>
    <col min="10755" max="11005" width="8" style="66"/>
    <col min="11006" max="11006" width="1.453125" style="66" customWidth="1"/>
    <col min="11007" max="11007" width="40.54296875" style="66" customWidth="1"/>
    <col min="11008" max="11008" width="20.08984375" style="66" customWidth="1"/>
    <col min="11009" max="11009" width="20.6328125" style="66" customWidth="1"/>
    <col min="11010" max="11010" width="24.08984375" style="66" customWidth="1"/>
    <col min="11011" max="11261" width="8" style="66"/>
    <col min="11262" max="11262" width="1.453125" style="66" customWidth="1"/>
    <col min="11263" max="11263" width="40.54296875" style="66" customWidth="1"/>
    <col min="11264" max="11264" width="20.08984375" style="66" customWidth="1"/>
    <col min="11265" max="11265" width="20.6328125" style="66" customWidth="1"/>
    <col min="11266" max="11266" width="24.08984375" style="66" customWidth="1"/>
    <col min="11267" max="11517" width="8" style="66"/>
    <col min="11518" max="11518" width="1.453125" style="66" customWidth="1"/>
    <col min="11519" max="11519" width="40.54296875" style="66" customWidth="1"/>
    <col min="11520" max="11520" width="20.08984375" style="66" customWidth="1"/>
    <col min="11521" max="11521" width="20.6328125" style="66" customWidth="1"/>
    <col min="11522" max="11522" width="24.08984375" style="66" customWidth="1"/>
    <col min="11523" max="11773" width="8" style="66"/>
    <col min="11774" max="11774" width="1.453125" style="66" customWidth="1"/>
    <col min="11775" max="11775" width="40.54296875" style="66" customWidth="1"/>
    <col min="11776" max="11776" width="20.08984375" style="66" customWidth="1"/>
    <col min="11777" max="11777" width="20.6328125" style="66" customWidth="1"/>
    <col min="11778" max="11778" width="24.08984375" style="66" customWidth="1"/>
    <col min="11779" max="12029" width="8" style="66"/>
    <col min="12030" max="12030" width="1.453125" style="66" customWidth="1"/>
    <col min="12031" max="12031" width="40.54296875" style="66" customWidth="1"/>
    <col min="12032" max="12032" width="20.08984375" style="66" customWidth="1"/>
    <col min="12033" max="12033" width="20.6328125" style="66" customWidth="1"/>
    <col min="12034" max="12034" width="24.08984375" style="66" customWidth="1"/>
    <col min="12035" max="12285" width="8" style="66"/>
    <col min="12286" max="12286" width="1.453125" style="66" customWidth="1"/>
    <col min="12287" max="12287" width="40.54296875" style="66" customWidth="1"/>
    <col min="12288" max="12288" width="20.08984375" style="66" customWidth="1"/>
    <col min="12289" max="12289" width="20.6328125" style="66" customWidth="1"/>
    <col min="12290" max="12290" width="24.08984375" style="66" customWidth="1"/>
    <col min="12291" max="12541" width="8" style="66"/>
    <col min="12542" max="12542" width="1.453125" style="66" customWidth="1"/>
    <col min="12543" max="12543" width="40.54296875" style="66" customWidth="1"/>
    <col min="12544" max="12544" width="20.08984375" style="66" customWidth="1"/>
    <col min="12545" max="12545" width="20.6328125" style="66" customWidth="1"/>
    <col min="12546" max="12546" width="24.08984375" style="66" customWidth="1"/>
    <col min="12547" max="12797" width="8" style="66"/>
    <col min="12798" max="12798" width="1.453125" style="66" customWidth="1"/>
    <col min="12799" max="12799" width="40.54296875" style="66" customWidth="1"/>
    <col min="12800" max="12800" width="20.08984375" style="66" customWidth="1"/>
    <col min="12801" max="12801" width="20.6328125" style="66" customWidth="1"/>
    <col min="12802" max="12802" width="24.08984375" style="66" customWidth="1"/>
    <col min="12803" max="13053" width="8" style="66"/>
    <col min="13054" max="13054" width="1.453125" style="66" customWidth="1"/>
    <col min="13055" max="13055" width="40.54296875" style="66" customWidth="1"/>
    <col min="13056" max="13056" width="20.08984375" style="66" customWidth="1"/>
    <col min="13057" max="13057" width="20.6328125" style="66" customWidth="1"/>
    <col min="13058" max="13058" width="24.08984375" style="66" customWidth="1"/>
    <col min="13059" max="13309" width="8" style="66"/>
    <col min="13310" max="13310" width="1.453125" style="66" customWidth="1"/>
    <col min="13311" max="13311" width="40.54296875" style="66" customWidth="1"/>
    <col min="13312" max="13312" width="20.08984375" style="66" customWidth="1"/>
    <col min="13313" max="13313" width="20.6328125" style="66" customWidth="1"/>
    <col min="13314" max="13314" width="24.08984375" style="66" customWidth="1"/>
    <col min="13315" max="13565" width="8" style="66"/>
    <col min="13566" max="13566" width="1.453125" style="66" customWidth="1"/>
    <col min="13567" max="13567" width="40.54296875" style="66" customWidth="1"/>
    <col min="13568" max="13568" width="20.08984375" style="66" customWidth="1"/>
    <col min="13569" max="13569" width="20.6328125" style="66" customWidth="1"/>
    <col min="13570" max="13570" width="24.08984375" style="66" customWidth="1"/>
    <col min="13571" max="13821" width="8" style="66"/>
    <col min="13822" max="13822" width="1.453125" style="66" customWidth="1"/>
    <col min="13823" max="13823" width="40.54296875" style="66" customWidth="1"/>
    <col min="13824" max="13824" width="20.08984375" style="66" customWidth="1"/>
    <col min="13825" max="13825" width="20.6328125" style="66" customWidth="1"/>
    <col min="13826" max="13826" width="24.08984375" style="66" customWidth="1"/>
    <col min="13827" max="14077" width="8" style="66"/>
    <col min="14078" max="14078" width="1.453125" style="66" customWidth="1"/>
    <col min="14079" max="14079" width="40.54296875" style="66" customWidth="1"/>
    <col min="14080" max="14080" width="20.08984375" style="66" customWidth="1"/>
    <col min="14081" max="14081" width="20.6328125" style="66" customWidth="1"/>
    <col min="14082" max="14082" width="24.08984375" style="66" customWidth="1"/>
    <col min="14083" max="14333" width="8" style="66"/>
    <col min="14334" max="14334" width="1.453125" style="66" customWidth="1"/>
    <col min="14335" max="14335" width="40.54296875" style="66" customWidth="1"/>
    <col min="14336" max="14336" width="20.08984375" style="66" customWidth="1"/>
    <col min="14337" max="14337" width="20.6328125" style="66" customWidth="1"/>
    <col min="14338" max="14338" width="24.08984375" style="66" customWidth="1"/>
    <col min="14339" max="14589" width="8" style="66"/>
    <col min="14590" max="14590" width="1.453125" style="66" customWidth="1"/>
    <col min="14591" max="14591" width="40.54296875" style="66" customWidth="1"/>
    <col min="14592" max="14592" width="20.08984375" style="66" customWidth="1"/>
    <col min="14593" max="14593" width="20.6328125" style="66" customWidth="1"/>
    <col min="14594" max="14594" width="24.08984375" style="66" customWidth="1"/>
    <col min="14595" max="14845" width="8" style="66"/>
    <col min="14846" max="14846" width="1.453125" style="66" customWidth="1"/>
    <col min="14847" max="14847" width="40.54296875" style="66" customWidth="1"/>
    <col min="14848" max="14848" width="20.08984375" style="66" customWidth="1"/>
    <col min="14849" max="14849" width="20.6328125" style="66" customWidth="1"/>
    <col min="14850" max="14850" width="24.08984375" style="66" customWidth="1"/>
    <col min="14851" max="15101" width="8" style="66"/>
    <col min="15102" max="15102" width="1.453125" style="66" customWidth="1"/>
    <col min="15103" max="15103" width="40.54296875" style="66" customWidth="1"/>
    <col min="15104" max="15104" width="20.08984375" style="66" customWidth="1"/>
    <col min="15105" max="15105" width="20.6328125" style="66" customWidth="1"/>
    <col min="15106" max="15106" width="24.08984375" style="66" customWidth="1"/>
    <col min="15107" max="15357" width="8" style="66"/>
    <col min="15358" max="15358" width="1.453125" style="66" customWidth="1"/>
    <col min="15359" max="15359" width="40.54296875" style="66" customWidth="1"/>
    <col min="15360" max="15360" width="20.08984375" style="66" customWidth="1"/>
    <col min="15361" max="15361" width="20.6328125" style="66" customWidth="1"/>
    <col min="15362" max="15362" width="24.08984375" style="66" customWidth="1"/>
    <col min="15363" max="15613" width="8" style="66"/>
    <col min="15614" max="15614" width="1.453125" style="66" customWidth="1"/>
    <col min="15615" max="15615" width="40.54296875" style="66" customWidth="1"/>
    <col min="15616" max="15616" width="20.08984375" style="66" customWidth="1"/>
    <col min="15617" max="15617" width="20.6328125" style="66" customWidth="1"/>
    <col min="15618" max="15618" width="24.08984375" style="66" customWidth="1"/>
    <col min="15619" max="15869" width="8" style="66"/>
    <col min="15870" max="15870" width="1.453125" style="66" customWidth="1"/>
    <col min="15871" max="15871" width="40.54296875" style="66" customWidth="1"/>
    <col min="15872" max="15872" width="20.08984375" style="66" customWidth="1"/>
    <col min="15873" max="15873" width="20.6328125" style="66" customWidth="1"/>
    <col min="15874" max="15874" width="24.08984375" style="66" customWidth="1"/>
    <col min="15875" max="16125" width="8" style="66"/>
    <col min="16126" max="16126" width="1.453125" style="66" customWidth="1"/>
    <col min="16127" max="16127" width="40.54296875" style="66" customWidth="1"/>
    <col min="16128" max="16128" width="20.08984375" style="66" customWidth="1"/>
    <col min="16129" max="16129" width="20.6328125" style="66" customWidth="1"/>
    <col min="16130" max="16130" width="24.08984375" style="66" customWidth="1"/>
    <col min="16131" max="16384" width="8" style="66"/>
  </cols>
  <sheetData>
    <row r="1" spans="2:26" ht="18.5" x14ac:dyDescent="0.35">
      <c r="B1" s="323" t="e">
        <f>#REF!</f>
        <v>#REF!</v>
      </c>
      <c r="C1" s="323"/>
      <c r="D1" s="323"/>
      <c r="E1" s="323"/>
      <c r="F1" s="323"/>
    </row>
    <row r="2" spans="2:26" s="81" customFormat="1" ht="18.5" x14ac:dyDescent="0.3">
      <c r="B2" s="323" t="e">
        <f>#REF!</f>
        <v>#REF!</v>
      </c>
      <c r="C2" s="323"/>
      <c r="D2" s="323"/>
      <c r="E2" s="323"/>
      <c r="F2" s="323"/>
      <c r="G2" s="78"/>
      <c r="H2" s="78"/>
      <c r="I2" s="79"/>
      <c r="J2" s="80"/>
      <c r="K2" s="80"/>
      <c r="L2" s="80"/>
      <c r="M2" s="80"/>
      <c r="N2" s="80"/>
      <c r="O2" s="80"/>
      <c r="P2" s="80"/>
      <c r="Q2" s="80"/>
      <c r="R2" s="80"/>
      <c r="S2" s="80"/>
      <c r="T2" s="80"/>
      <c r="U2" s="80"/>
      <c r="V2" s="80"/>
      <c r="W2" s="80"/>
      <c r="X2" s="80"/>
      <c r="Y2" s="80"/>
      <c r="Z2" s="80"/>
    </row>
    <row r="3" spans="2:26" s="81" customFormat="1" ht="18.5" x14ac:dyDescent="0.3">
      <c r="B3" s="323" t="e">
        <f>#REF!</f>
        <v>#REF!</v>
      </c>
      <c r="C3" s="323"/>
      <c r="D3" s="323"/>
      <c r="E3" s="323"/>
      <c r="F3" s="323"/>
      <c r="G3" s="78"/>
      <c r="H3" s="78"/>
      <c r="I3" s="82"/>
      <c r="J3" s="83"/>
      <c r="K3" s="84"/>
      <c r="L3" s="80"/>
      <c r="M3" s="80"/>
      <c r="N3" s="80"/>
      <c r="O3" s="80"/>
      <c r="P3" s="80"/>
      <c r="Q3" s="80"/>
      <c r="R3" s="80"/>
      <c r="S3" s="80"/>
      <c r="T3" s="80"/>
      <c r="U3" s="80"/>
      <c r="V3" s="80"/>
      <c r="W3" s="80"/>
      <c r="X3" s="80"/>
      <c r="Y3" s="80"/>
      <c r="Z3" s="80"/>
    </row>
    <row r="4" spans="2:26" s="81" customFormat="1" ht="18.5" x14ac:dyDescent="0.3">
      <c r="B4" s="323" t="s">
        <v>99</v>
      </c>
      <c r="C4" s="323"/>
      <c r="D4" s="323"/>
      <c r="E4" s="323"/>
      <c r="F4" s="323"/>
      <c r="G4" s="66"/>
      <c r="H4" s="66"/>
      <c r="I4" s="82"/>
      <c r="J4" s="85"/>
      <c r="K4" s="84"/>
      <c r="L4" s="80"/>
      <c r="M4" s="80"/>
      <c r="N4" s="80"/>
      <c r="O4" s="80"/>
      <c r="P4" s="80"/>
      <c r="Q4" s="80"/>
      <c r="R4" s="80"/>
      <c r="S4" s="80"/>
      <c r="T4" s="80"/>
      <c r="U4" s="80"/>
      <c r="V4" s="80"/>
      <c r="W4" s="80"/>
      <c r="X4" s="80"/>
      <c r="Y4" s="80"/>
      <c r="Z4" s="80"/>
    </row>
    <row r="5" spans="2:26" s="81" customFormat="1" x14ac:dyDescent="0.3">
      <c r="B5" s="86"/>
      <c r="C5" s="86"/>
      <c r="D5" s="80"/>
      <c r="E5" s="87"/>
      <c r="F5" s="66"/>
      <c r="G5" s="66"/>
      <c r="H5" s="66"/>
      <c r="I5" s="82"/>
      <c r="J5" s="88"/>
      <c r="K5" s="84"/>
      <c r="L5" s="80"/>
      <c r="M5" s="80"/>
      <c r="N5" s="80"/>
      <c r="O5" s="80"/>
      <c r="P5" s="80"/>
      <c r="Q5" s="80"/>
      <c r="R5" s="80"/>
      <c r="S5" s="80"/>
      <c r="T5" s="80"/>
      <c r="U5" s="80"/>
      <c r="V5" s="80"/>
      <c r="W5" s="80"/>
      <c r="X5" s="80"/>
      <c r="Y5" s="80"/>
      <c r="Z5" s="80"/>
    </row>
    <row r="6" spans="2:26" s="87" customFormat="1" ht="15.5" x14ac:dyDescent="0.35">
      <c r="B6" s="89" t="s">
        <v>145</v>
      </c>
      <c r="D6" s="90"/>
      <c r="F6" s="66"/>
      <c r="G6" s="66"/>
      <c r="H6" s="66"/>
      <c r="I6" s="82"/>
      <c r="J6" s="91"/>
      <c r="K6" s="84"/>
      <c r="L6" s="90"/>
      <c r="M6" s="90"/>
      <c r="N6" s="90"/>
      <c r="O6" s="90"/>
      <c r="P6" s="90"/>
      <c r="Q6" s="90"/>
      <c r="R6" s="90"/>
      <c r="S6" s="90"/>
      <c r="T6" s="90"/>
      <c r="U6" s="90"/>
      <c r="V6" s="90"/>
      <c r="W6" s="90"/>
      <c r="X6" s="90"/>
      <c r="Y6" s="90"/>
      <c r="Z6" s="90"/>
    </row>
    <row r="7" spans="2:26" s="81" customFormat="1" x14ac:dyDescent="0.3">
      <c r="B7" s="92"/>
      <c r="C7" s="92"/>
      <c r="D7" s="80"/>
      <c r="E7" s="87"/>
      <c r="F7" s="66"/>
      <c r="G7" s="66"/>
      <c r="H7" s="66"/>
      <c r="I7" s="82"/>
      <c r="J7" s="91"/>
      <c r="K7" s="84"/>
      <c r="L7" s="80"/>
      <c r="M7" s="80"/>
      <c r="N7" s="80"/>
      <c r="O7" s="80"/>
      <c r="P7" s="80"/>
      <c r="Q7" s="80"/>
      <c r="R7" s="80"/>
      <c r="S7" s="80"/>
      <c r="T7" s="80"/>
      <c r="U7" s="80"/>
      <c r="V7" s="80"/>
      <c r="W7" s="80"/>
      <c r="X7" s="80"/>
      <c r="Y7" s="80"/>
      <c r="Z7" s="80"/>
    </row>
    <row r="8" spans="2:26" x14ac:dyDescent="0.35">
      <c r="B8" s="93" t="s">
        <v>100</v>
      </c>
      <c r="C8" s="94"/>
    </row>
    <row r="9" spans="2:26" ht="5.25" customHeight="1" thickBot="1" x14ac:dyDescent="0.4">
      <c r="B9" s="93"/>
      <c r="C9" s="94"/>
    </row>
    <row r="10" spans="2:26" ht="5.25" customHeight="1" x14ac:dyDescent="0.35">
      <c r="B10" s="95"/>
      <c r="C10" s="473"/>
      <c r="D10" s="474"/>
    </row>
    <row r="11" spans="2:26" x14ac:dyDescent="0.35">
      <c r="B11" s="96" t="s">
        <v>101</v>
      </c>
      <c r="C11" s="475" t="s">
        <v>146</v>
      </c>
      <c r="D11" s="476"/>
    </row>
    <row r="12" spans="2:26" hidden="1" x14ac:dyDescent="0.35">
      <c r="B12" s="96" t="s">
        <v>103</v>
      </c>
      <c r="C12" s="477"/>
      <c r="D12" s="364"/>
    </row>
    <row r="13" spans="2:26" hidden="1" x14ac:dyDescent="0.35">
      <c r="B13" s="97" t="s">
        <v>104</v>
      </c>
      <c r="C13" s="477"/>
      <c r="D13" s="364"/>
      <c r="E13" s="98"/>
    </row>
    <row r="14" spans="2:26" hidden="1" x14ac:dyDescent="0.35">
      <c r="B14" s="97" t="s">
        <v>105</v>
      </c>
      <c r="C14" s="411"/>
      <c r="D14" s="412"/>
    </row>
    <row r="15" spans="2:26" hidden="1" x14ac:dyDescent="0.35">
      <c r="B15" s="97" t="s">
        <v>106</v>
      </c>
      <c r="C15" s="411"/>
      <c r="D15" s="412"/>
    </row>
    <row r="16" spans="2:26" x14ac:dyDescent="0.35">
      <c r="B16" s="99" t="s">
        <v>107</v>
      </c>
      <c r="C16" s="478">
        <f>1800/1000</f>
        <v>1.8</v>
      </c>
      <c r="D16" s="479"/>
      <c r="E16" s="100"/>
    </row>
    <row r="17" spans="2:10" ht="5.25" customHeight="1" thickBot="1" x14ac:dyDescent="0.4">
      <c r="B17" s="101"/>
      <c r="C17" s="471"/>
      <c r="D17" s="472"/>
    </row>
    <row r="18" spans="2:10" x14ac:dyDescent="0.35">
      <c r="B18" s="102"/>
      <c r="C18" s="103"/>
    </row>
    <row r="19" spans="2:10" x14ac:dyDescent="0.35">
      <c r="B19" s="102"/>
      <c r="C19" s="103"/>
    </row>
    <row r="20" spans="2:10" x14ac:dyDescent="0.35">
      <c r="B20" s="104" t="s">
        <v>108</v>
      </c>
      <c r="C20" s="103"/>
    </row>
    <row r="21" spans="2:10" ht="5.25" customHeight="1" thickBot="1" x14ac:dyDescent="0.4">
      <c r="B21" s="104"/>
      <c r="C21" s="103"/>
    </row>
    <row r="22" spans="2:10" ht="5.25" customHeight="1" x14ac:dyDescent="0.35">
      <c r="B22" s="105"/>
      <c r="C22" s="467"/>
      <c r="D22" s="468"/>
    </row>
    <row r="23" spans="2:10" x14ac:dyDescent="0.35">
      <c r="B23" s="96" t="s">
        <v>109</v>
      </c>
      <c r="C23" s="469" t="s">
        <v>110</v>
      </c>
      <c r="D23" s="470"/>
      <c r="J23" s="66" t="s">
        <v>111</v>
      </c>
    </row>
    <row r="24" spans="2:10" x14ac:dyDescent="0.35">
      <c r="B24" s="97" t="s">
        <v>112</v>
      </c>
      <c r="C24" s="406">
        <v>743.85392249999995</v>
      </c>
      <c r="D24" s="371"/>
      <c r="E24" s="106"/>
      <c r="J24" s="107">
        <f>C25/24/60</f>
        <v>40.330499164639413</v>
      </c>
    </row>
    <row r="25" spans="2:10" ht="12.75" customHeight="1" x14ac:dyDescent="0.35">
      <c r="B25" s="108" t="s">
        <v>113</v>
      </c>
      <c r="C25" s="380">
        <f>C26/C24*24*1000000</f>
        <v>58075.918797080754</v>
      </c>
      <c r="D25" s="371"/>
      <c r="J25" s="109">
        <f>C25*8760</f>
        <v>508745048.66242743</v>
      </c>
    </row>
    <row r="26" spans="2:10" x14ac:dyDescent="0.35">
      <c r="B26" s="99" t="s">
        <v>114</v>
      </c>
      <c r="C26" s="383">
        <f>C16</f>
        <v>1.8</v>
      </c>
      <c r="D26" s="384"/>
      <c r="E26" s="107"/>
      <c r="F26" s="106"/>
      <c r="J26" s="110"/>
    </row>
    <row r="27" spans="2:10" x14ac:dyDescent="0.35">
      <c r="B27" s="111" t="s">
        <v>115</v>
      </c>
      <c r="C27" s="361">
        <f>C26*C30</f>
        <v>15768</v>
      </c>
      <c r="D27" s="362"/>
      <c r="E27" s="107"/>
      <c r="F27" s="112"/>
      <c r="G27" s="112"/>
    </row>
    <row r="28" spans="2:10" hidden="1" x14ac:dyDescent="0.35">
      <c r="B28" s="108" t="s">
        <v>116</v>
      </c>
      <c r="C28" s="400">
        <f>C25/1000000</f>
        <v>5.8075918797080753E-2</v>
      </c>
      <c r="D28" s="401"/>
      <c r="E28" s="107"/>
    </row>
    <row r="29" spans="2:10" hidden="1" x14ac:dyDescent="0.35">
      <c r="B29" s="113" t="s">
        <v>117</v>
      </c>
      <c r="C29" s="402">
        <f>C28*C30</f>
        <v>508.74504866242739</v>
      </c>
      <c r="D29" s="402"/>
      <c r="E29" s="107"/>
    </row>
    <row r="30" spans="2:10" x14ac:dyDescent="0.35">
      <c r="B30" s="114" t="s">
        <v>118</v>
      </c>
      <c r="C30" s="461">
        <v>8760</v>
      </c>
      <c r="D30" s="462"/>
      <c r="E30" s="106"/>
    </row>
    <row r="31" spans="2:10" ht="5.25" customHeight="1" thickBot="1" x14ac:dyDescent="0.4">
      <c r="B31" s="115"/>
      <c r="C31" s="463"/>
      <c r="D31" s="464"/>
    </row>
    <row r="32" spans="2:10" x14ac:dyDescent="0.35">
      <c r="C32" s="94"/>
    </row>
    <row r="33" spans="2:12" x14ac:dyDescent="0.35">
      <c r="B33" s="93" t="s">
        <v>119</v>
      </c>
    </row>
    <row r="34" spans="2:12" ht="5.25" customHeight="1" thickBot="1" x14ac:dyDescent="0.4">
      <c r="B34" s="93"/>
    </row>
    <row r="35" spans="2:12" s="119" customFormat="1" ht="13.5" thickBot="1" x14ac:dyDescent="0.35">
      <c r="B35" s="342" t="s">
        <v>120</v>
      </c>
      <c r="C35" s="344" t="s">
        <v>121</v>
      </c>
      <c r="D35" s="344" t="s">
        <v>122</v>
      </c>
      <c r="E35" s="346" t="s">
        <v>82</v>
      </c>
      <c r="F35" s="348" t="s">
        <v>123</v>
      </c>
      <c r="G35" s="349"/>
      <c r="H35" s="350" t="s">
        <v>124</v>
      </c>
      <c r="I35" s="346"/>
      <c r="J35" s="116"/>
      <c r="K35" s="117"/>
      <c r="L35" s="118"/>
    </row>
    <row r="36" spans="2:12" s="119" customFormat="1" ht="27.75" customHeight="1" thickBot="1" x14ac:dyDescent="0.4">
      <c r="B36" s="343"/>
      <c r="C36" s="345"/>
      <c r="D36" s="345"/>
      <c r="E36" s="347"/>
      <c r="F36" s="120" t="s">
        <v>125</v>
      </c>
      <c r="G36" s="120" t="s">
        <v>126</v>
      </c>
      <c r="H36" s="351"/>
      <c r="I36" s="347"/>
      <c r="J36" s="121"/>
      <c r="K36" s="77"/>
      <c r="L36" s="121"/>
    </row>
    <row r="37" spans="2:12" ht="5.25" customHeight="1" x14ac:dyDescent="0.35">
      <c r="B37" s="122"/>
      <c r="C37" s="122"/>
      <c r="D37" s="123"/>
      <c r="E37" s="124"/>
      <c r="F37" s="124"/>
      <c r="G37" s="124"/>
      <c r="H37" s="465"/>
      <c r="I37" s="466"/>
      <c r="J37" s="125"/>
      <c r="K37" s="110"/>
      <c r="L37" s="110"/>
    </row>
    <row r="38" spans="2:12" ht="13.65" customHeight="1" x14ac:dyDescent="0.35">
      <c r="B38" s="126" t="s">
        <v>127</v>
      </c>
      <c r="C38" s="127">
        <v>100</v>
      </c>
      <c r="D38" s="128">
        <f>C38*$C$24/1020/1020</f>
        <v>7.1496916810841971E-2</v>
      </c>
      <c r="E38" s="129" t="s">
        <v>128</v>
      </c>
      <c r="F38" s="130">
        <f>D38*$C$26</f>
        <v>0.12869445025951556</v>
      </c>
      <c r="G38" s="130">
        <f t="shared" ref="G38:G43" si="0">F38*$C$30/2000</f>
        <v>0.56368169213667818</v>
      </c>
      <c r="H38" s="429" t="s">
        <v>129</v>
      </c>
      <c r="I38" s="430"/>
      <c r="J38" s="131"/>
      <c r="K38" s="132"/>
      <c r="L38" s="110"/>
    </row>
    <row r="39" spans="2:12" ht="13.65" customHeight="1" x14ac:dyDescent="0.35">
      <c r="B39" s="133" t="s">
        <v>59</v>
      </c>
      <c r="C39" s="134">
        <v>5.5</v>
      </c>
      <c r="D39" s="128">
        <f>C39*$C$24/1020/1020</f>
        <v>3.932330424596309E-3</v>
      </c>
      <c r="E39" s="129" t="s">
        <v>128</v>
      </c>
      <c r="F39" s="130">
        <f>D39*$C$26</f>
        <v>7.0781947642733567E-3</v>
      </c>
      <c r="G39" s="130">
        <f t="shared" si="0"/>
        <v>3.1002493067517303E-2</v>
      </c>
      <c r="H39" s="457" t="s">
        <v>130</v>
      </c>
      <c r="I39" s="458"/>
      <c r="J39" s="131"/>
      <c r="K39" s="132"/>
      <c r="L39" s="110"/>
    </row>
    <row r="40" spans="2:12" ht="13.65" customHeight="1" x14ac:dyDescent="0.35">
      <c r="B40" s="135" t="s">
        <v>11</v>
      </c>
      <c r="C40" s="127">
        <v>84</v>
      </c>
      <c r="D40" s="128">
        <f t="shared" ref="D40:D43" si="1">C40*$C$24/1020/1020</f>
        <v>6.0057410121107262E-2</v>
      </c>
      <c r="E40" s="129" t="s">
        <v>128</v>
      </c>
      <c r="F40" s="130">
        <f>D40*$C$26</f>
        <v>0.10810333821799308</v>
      </c>
      <c r="G40" s="130">
        <f t="shared" si="0"/>
        <v>0.47349262139480963</v>
      </c>
      <c r="H40" s="429" t="s">
        <v>129</v>
      </c>
      <c r="I40" s="430"/>
      <c r="J40" s="131"/>
      <c r="K40" s="132"/>
      <c r="L40" s="110"/>
    </row>
    <row r="41" spans="2:12" ht="13.65" customHeight="1" x14ac:dyDescent="0.35">
      <c r="B41" s="136" t="s">
        <v>131</v>
      </c>
      <c r="C41" s="127">
        <v>0.6</v>
      </c>
      <c r="D41" s="128">
        <f t="shared" si="1"/>
        <v>4.289815008650519E-4</v>
      </c>
      <c r="E41" s="129" t="s">
        <v>128</v>
      </c>
      <c r="F41" s="130">
        <f t="shared" ref="F41:F43" si="2">D41*$C$26</f>
        <v>7.7216670155709347E-4</v>
      </c>
      <c r="G41" s="130">
        <f t="shared" si="0"/>
        <v>3.3820901528200695E-3</v>
      </c>
      <c r="H41" s="457" t="s">
        <v>130</v>
      </c>
      <c r="I41" s="458"/>
      <c r="J41" s="137"/>
      <c r="K41" s="138"/>
      <c r="L41" s="110"/>
    </row>
    <row r="42" spans="2:12" ht="13.65" customHeight="1" x14ac:dyDescent="0.35">
      <c r="B42" s="133" t="s">
        <v>132</v>
      </c>
      <c r="C42" s="139">
        <v>7.6</v>
      </c>
      <c r="D42" s="140">
        <f t="shared" si="1"/>
        <v>5.43376567762399E-3</v>
      </c>
      <c r="E42" s="129" t="s">
        <v>128</v>
      </c>
      <c r="F42" s="130">
        <f t="shared" si="2"/>
        <v>9.7807782197231827E-3</v>
      </c>
      <c r="G42" s="130">
        <f t="shared" si="0"/>
        <v>4.2839808602387543E-2</v>
      </c>
      <c r="H42" s="457" t="s">
        <v>130</v>
      </c>
      <c r="I42" s="458"/>
      <c r="J42" s="137"/>
      <c r="K42" s="138"/>
      <c r="L42" s="110"/>
    </row>
    <row r="43" spans="2:12" ht="13.65" customHeight="1" x14ac:dyDescent="0.35">
      <c r="B43" s="141" t="s">
        <v>133</v>
      </c>
      <c r="C43" s="142">
        <v>7.6</v>
      </c>
      <c r="D43" s="143">
        <f t="shared" si="1"/>
        <v>5.43376567762399E-3</v>
      </c>
      <c r="E43" s="144" t="s">
        <v>128</v>
      </c>
      <c r="F43" s="145">
        <f t="shared" si="2"/>
        <v>9.7807782197231827E-3</v>
      </c>
      <c r="G43" s="145">
        <f t="shared" si="0"/>
        <v>4.2839808602387543E-2</v>
      </c>
      <c r="H43" s="459" t="s">
        <v>130</v>
      </c>
      <c r="I43" s="460"/>
      <c r="J43" s="137"/>
      <c r="K43" s="138"/>
      <c r="L43" s="110"/>
    </row>
    <row r="44" spans="2:12" ht="5.25" customHeight="1" thickBot="1" x14ac:dyDescent="0.4">
      <c r="B44" s="146"/>
      <c r="C44" s="146"/>
      <c r="D44" s="147"/>
      <c r="E44" s="148"/>
      <c r="F44" s="148"/>
      <c r="G44" s="148"/>
      <c r="H44" s="146"/>
      <c r="I44" s="148"/>
      <c r="J44" s="77"/>
      <c r="K44" s="110"/>
      <c r="L44" s="110"/>
    </row>
    <row r="45" spans="2:12" ht="5.25" customHeight="1" x14ac:dyDescent="0.35">
      <c r="C45" s="149"/>
      <c r="D45" s="149"/>
      <c r="J45" s="110"/>
      <c r="K45" s="110"/>
    </row>
    <row r="46" spans="2:12" x14ac:dyDescent="0.35">
      <c r="B46" s="93" t="s">
        <v>134</v>
      </c>
      <c r="C46" s="149"/>
      <c r="D46" s="149"/>
      <c r="J46" s="110"/>
      <c r="K46" s="110"/>
    </row>
    <row r="47" spans="2:12" ht="15" x14ac:dyDescent="0.35">
      <c r="B47" s="66" t="s">
        <v>135</v>
      </c>
      <c r="C47" s="149"/>
      <c r="D47" s="149"/>
    </row>
    <row r="48" spans="2:12" x14ac:dyDescent="0.35">
      <c r="C48" s="149"/>
      <c r="D48" s="149"/>
    </row>
    <row r="49" spans="1:14" s="106" customFormat="1" ht="20.149999999999999" customHeight="1" x14ac:dyDescent="0.35">
      <c r="B49" s="93" t="s">
        <v>136</v>
      </c>
      <c r="C49" s="150"/>
      <c r="D49" s="150"/>
      <c r="I49" s="151"/>
      <c r="J49" s="66"/>
      <c r="K49" s="66"/>
      <c r="L49" s="66"/>
      <c r="M49" s="66"/>
    </row>
    <row r="50" spans="1:14" s="106" customFormat="1" ht="14.5" x14ac:dyDescent="0.35">
      <c r="B50" s="66" t="s">
        <v>137</v>
      </c>
      <c r="I50" s="151"/>
      <c r="J50" s="66"/>
      <c r="K50" s="66"/>
      <c r="L50" s="66"/>
      <c r="M50" s="66"/>
    </row>
    <row r="51" spans="1:14" s="106" customFormat="1" x14ac:dyDescent="0.35">
      <c r="B51" s="66" t="s">
        <v>138</v>
      </c>
      <c r="I51" s="151"/>
      <c r="J51" s="66"/>
      <c r="K51" s="66"/>
      <c r="L51" s="66"/>
      <c r="M51" s="66"/>
    </row>
    <row r="52" spans="1:14" s="106" customFormat="1" x14ac:dyDescent="0.35">
      <c r="B52" s="66"/>
      <c r="I52" s="151"/>
      <c r="J52" s="66"/>
      <c r="K52" s="66"/>
      <c r="L52" s="66"/>
      <c r="M52" s="66"/>
    </row>
    <row r="53" spans="1:14" x14ac:dyDescent="0.35">
      <c r="A53" s="152"/>
      <c r="B53" s="93" t="s">
        <v>139</v>
      </c>
      <c r="C53" s="153"/>
      <c r="J53" s="110"/>
      <c r="K53" s="110"/>
    </row>
    <row r="54" spans="1:14" ht="5.25" customHeight="1" thickBot="1" x14ac:dyDescent="0.4">
      <c r="A54" s="152"/>
      <c r="B54" s="93"/>
      <c r="C54" s="153"/>
      <c r="J54" s="110"/>
      <c r="K54" s="110"/>
    </row>
    <row r="55" spans="1:14" s="119" customFormat="1" ht="14.25" customHeight="1" thickBot="1" x14ac:dyDescent="0.4">
      <c r="B55" s="342" t="s">
        <v>120</v>
      </c>
      <c r="C55" s="344" t="s">
        <v>140</v>
      </c>
      <c r="D55" s="344" t="s">
        <v>141</v>
      </c>
      <c r="E55" s="346" t="s">
        <v>82</v>
      </c>
      <c r="F55" s="348" t="s">
        <v>123</v>
      </c>
      <c r="G55" s="349"/>
      <c r="H55" s="350" t="s">
        <v>124</v>
      </c>
      <c r="I55" s="346"/>
      <c r="J55" s="116"/>
      <c r="K55" s="125"/>
      <c r="L55" s="77"/>
    </row>
    <row r="56" spans="1:14" s="119" customFormat="1" ht="22.5" customHeight="1" thickBot="1" x14ac:dyDescent="0.4">
      <c r="B56" s="343"/>
      <c r="C56" s="345"/>
      <c r="D56" s="345"/>
      <c r="E56" s="347"/>
      <c r="F56" s="154" t="s">
        <v>125</v>
      </c>
      <c r="G56" s="155" t="s">
        <v>126</v>
      </c>
      <c r="H56" s="351"/>
      <c r="I56" s="347"/>
      <c r="J56" s="77"/>
      <c r="K56" s="125"/>
      <c r="L56" s="77"/>
    </row>
    <row r="57" spans="1:14" ht="5.25" customHeight="1" x14ac:dyDescent="0.35">
      <c r="A57" s="152"/>
      <c r="B57" s="122"/>
      <c r="C57" s="122"/>
      <c r="D57" s="122"/>
      <c r="E57" s="156"/>
      <c r="F57" s="122"/>
      <c r="G57" s="157"/>
      <c r="H57" s="122"/>
      <c r="I57" s="124"/>
      <c r="J57" s="77"/>
      <c r="K57" s="110"/>
      <c r="L57" s="110"/>
    </row>
    <row r="58" spans="1:14" x14ac:dyDescent="0.3">
      <c r="A58" s="152"/>
      <c r="B58" s="158" t="s">
        <v>14</v>
      </c>
      <c r="C58" s="159">
        <v>2.4000000000000001E-5</v>
      </c>
      <c r="D58" s="159">
        <f>C58*$C$24/1020/1020</f>
        <v>1.7159260034602072E-8</v>
      </c>
      <c r="E58" s="160" t="s">
        <v>128</v>
      </c>
      <c r="F58" s="159">
        <f>D58*$C$26</f>
        <v>3.0886668062283733E-8</v>
      </c>
      <c r="G58" s="161">
        <f>F58*$C$30/2000</f>
        <v>1.3528360611280275E-7</v>
      </c>
      <c r="H58" s="162" t="s">
        <v>142</v>
      </c>
      <c r="I58" s="129"/>
      <c r="J58" s="77"/>
      <c r="L58" s="163"/>
      <c r="N58" s="164"/>
    </row>
    <row r="59" spans="1:14" x14ac:dyDescent="0.3">
      <c r="A59" s="152"/>
      <c r="B59" s="165" t="s">
        <v>15</v>
      </c>
      <c r="C59" s="159">
        <v>1.7999999999999999E-6</v>
      </c>
      <c r="D59" s="159">
        <f t="shared" ref="D59:D80" si="3">C59*$C$24/1020/1020</f>
        <v>1.2869445025951556E-9</v>
      </c>
      <c r="E59" s="166" t="s">
        <v>128</v>
      </c>
      <c r="F59" s="167">
        <f t="shared" ref="F59:F81" si="4">D59*$C$26</f>
        <v>2.31650010467128E-9</v>
      </c>
      <c r="G59" s="168">
        <f t="shared" ref="G59:G81" si="5">F59*$C$30/2000</f>
        <v>1.0146270458460208E-8</v>
      </c>
      <c r="H59" s="169" t="s">
        <v>142</v>
      </c>
      <c r="I59" s="170"/>
      <c r="J59" s="77"/>
      <c r="L59" s="163"/>
      <c r="N59" s="164"/>
    </row>
    <row r="60" spans="1:14" x14ac:dyDescent="0.3">
      <c r="A60" s="152"/>
      <c r="B60" s="165" t="s">
        <v>16</v>
      </c>
      <c r="C60" s="159">
        <v>1.5999999999999999E-5</v>
      </c>
      <c r="D60" s="159">
        <f t="shared" si="3"/>
        <v>1.1439506689734717E-8</v>
      </c>
      <c r="E60" s="166" t="s">
        <v>128</v>
      </c>
      <c r="F60" s="167">
        <f t="shared" si="4"/>
        <v>2.059111204152249E-8</v>
      </c>
      <c r="G60" s="168">
        <f t="shared" si="5"/>
        <v>9.0189070741868503E-8</v>
      </c>
      <c r="H60" s="169" t="s">
        <v>142</v>
      </c>
      <c r="I60" s="170"/>
      <c r="J60" s="77"/>
      <c r="L60" s="163"/>
      <c r="N60" s="164"/>
    </row>
    <row r="61" spans="1:14" x14ac:dyDescent="0.3">
      <c r="A61" s="152"/>
      <c r="B61" s="165" t="s">
        <v>17</v>
      </c>
      <c r="C61" s="159">
        <v>1.7999999999999999E-6</v>
      </c>
      <c r="D61" s="159">
        <f t="shared" si="3"/>
        <v>1.2869445025951556E-9</v>
      </c>
      <c r="E61" s="166" t="s">
        <v>128</v>
      </c>
      <c r="F61" s="167">
        <f t="shared" si="4"/>
        <v>2.31650010467128E-9</v>
      </c>
      <c r="G61" s="168">
        <f t="shared" si="5"/>
        <v>1.0146270458460208E-8</v>
      </c>
      <c r="H61" s="169" t="s">
        <v>142</v>
      </c>
      <c r="I61" s="170"/>
      <c r="J61" s="77"/>
      <c r="L61" s="163"/>
      <c r="N61" s="164"/>
    </row>
    <row r="62" spans="1:14" x14ac:dyDescent="0.3">
      <c r="A62" s="152"/>
      <c r="B62" s="165" t="s">
        <v>18</v>
      </c>
      <c r="C62" s="159">
        <v>1.7999999999999999E-6</v>
      </c>
      <c r="D62" s="159">
        <f t="shared" si="3"/>
        <v>1.2869445025951556E-9</v>
      </c>
      <c r="E62" s="166" t="s">
        <v>128</v>
      </c>
      <c r="F62" s="167">
        <f t="shared" si="4"/>
        <v>2.31650010467128E-9</v>
      </c>
      <c r="G62" s="168">
        <f t="shared" si="5"/>
        <v>1.0146270458460208E-8</v>
      </c>
      <c r="H62" s="169" t="s">
        <v>142</v>
      </c>
      <c r="I62" s="170"/>
      <c r="J62" s="77"/>
      <c r="L62" s="163"/>
      <c r="N62" s="164"/>
    </row>
    <row r="63" spans="1:14" x14ac:dyDescent="0.3">
      <c r="A63" s="152"/>
      <c r="B63" s="165" t="s">
        <v>19</v>
      </c>
      <c r="C63" s="159">
        <v>2.3999999999999999E-6</v>
      </c>
      <c r="D63" s="159">
        <f t="shared" si="3"/>
        <v>1.7159260034602076E-9</v>
      </c>
      <c r="E63" s="166" t="s">
        <v>128</v>
      </c>
      <c r="F63" s="167">
        <f t="shared" si="4"/>
        <v>3.0886668062283739E-9</v>
      </c>
      <c r="G63" s="168">
        <f t="shared" si="5"/>
        <v>1.3528360611280278E-8</v>
      </c>
      <c r="H63" s="169" t="s">
        <v>142</v>
      </c>
      <c r="I63" s="170"/>
      <c r="J63" s="77"/>
      <c r="L63" s="163"/>
      <c r="N63" s="164"/>
    </row>
    <row r="64" spans="1:14" x14ac:dyDescent="0.3">
      <c r="A64" s="152"/>
      <c r="B64" s="165" t="s">
        <v>20</v>
      </c>
      <c r="C64" s="159">
        <v>1.7999999999999999E-6</v>
      </c>
      <c r="D64" s="159">
        <f>C64*$C$24/1020/1020</f>
        <v>1.2869445025951556E-9</v>
      </c>
      <c r="E64" s="166" t="s">
        <v>128</v>
      </c>
      <c r="F64" s="167">
        <f t="shared" si="4"/>
        <v>2.31650010467128E-9</v>
      </c>
      <c r="G64" s="168">
        <f t="shared" si="5"/>
        <v>1.0146270458460208E-8</v>
      </c>
      <c r="H64" s="169" t="s">
        <v>142</v>
      </c>
      <c r="I64" s="170"/>
      <c r="J64" s="77"/>
      <c r="L64" s="163"/>
      <c r="N64" s="164"/>
    </row>
    <row r="65" spans="1:14" x14ac:dyDescent="0.3">
      <c r="A65" s="152"/>
      <c r="B65" s="165" t="s">
        <v>21</v>
      </c>
      <c r="C65" s="159">
        <v>2.0999999999999999E-3</v>
      </c>
      <c r="D65" s="159">
        <f t="shared" si="3"/>
        <v>1.5014352530276815E-6</v>
      </c>
      <c r="E65" s="166" t="s">
        <v>128</v>
      </c>
      <c r="F65" s="167">
        <f t="shared" si="4"/>
        <v>2.7025834554498266E-6</v>
      </c>
      <c r="G65" s="168">
        <f t="shared" si="5"/>
        <v>1.1837315534870241E-5</v>
      </c>
      <c r="H65" s="169" t="s">
        <v>142</v>
      </c>
      <c r="I65" s="170"/>
      <c r="J65" s="77"/>
      <c r="L65" s="163"/>
      <c r="N65" s="164"/>
    </row>
    <row r="66" spans="1:14" x14ac:dyDescent="0.3">
      <c r="A66" s="152"/>
      <c r="B66" s="165" t="s">
        <v>22</v>
      </c>
      <c r="C66" s="159">
        <v>1.1999999999999999E-6</v>
      </c>
      <c r="D66" s="159">
        <f t="shared" si="3"/>
        <v>8.579630017301038E-10</v>
      </c>
      <c r="E66" s="166" t="s">
        <v>128</v>
      </c>
      <c r="F66" s="167">
        <f t="shared" si="4"/>
        <v>1.544333403114187E-9</v>
      </c>
      <c r="G66" s="168">
        <f t="shared" si="5"/>
        <v>6.7641803056401391E-9</v>
      </c>
      <c r="H66" s="169" t="s">
        <v>142</v>
      </c>
      <c r="I66" s="170"/>
      <c r="J66" s="77"/>
      <c r="L66" s="163"/>
      <c r="N66" s="164"/>
    </row>
    <row r="67" spans="1:14" x14ac:dyDescent="0.3">
      <c r="A67" s="152"/>
      <c r="B67" s="165" t="s">
        <v>23</v>
      </c>
      <c r="C67" s="159">
        <v>1.7999999999999999E-6</v>
      </c>
      <c r="D67" s="159">
        <f t="shared" si="3"/>
        <v>1.2869445025951556E-9</v>
      </c>
      <c r="E67" s="166" t="s">
        <v>128</v>
      </c>
      <c r="F67" s="167">
        <f t="shared" si="4"/>
        <v>2.31650010467128E-9</v>
      </c>
      <c r="G67" s="168">
        <f t="shared" si="5"/>
        <v>1.0146270458460208E-8</v>
      </c>
      <c r="H67" s="169" t="s">
        <v>142</v>
      </c>
      <c r="I67" s="170"/>
      <c r="J67" s="77"/>
      <c r="L67" s="163"/>
      <c r="N67" s="164"/>
    </row>
    <row r="68" spans="1:14" x14ac:dyDescent="0.3">
      <c r="A68" s="152"/>
      <c r="B68" s="165" t="s">
        <v>24</v>
      </c>
      <c r="C68" s="159">
        <v>1.1999999999999999E-6</v>
      </c>
      <c r="D68" s="159">
        <f t="shared" si="3"/>
        <v>8.579630017301038E-10</v>
      </c>
      <c r="E68" s="166" t="s">
        <v>128</v>
      </c>
      <c r="F68" s="167">
        <f t="shared" si="4"/>
        <v>1.544333403114187E-9</v>
      </c>
      <c r="G68" s="168">
        <f t="shared" si="5"/>
        <v>6.7641803056401391E-9</v>
      </c>
      <c r="H68" s="169" t="s">
        <v>142</v>
      </c>
      <c r="I68" s="170"/>
      <c r="J68" s="77"/>
      <c r="L68" s="163"/>
      <c r="N68" s="164"/>
    </row>
    <row r="69" spans="1:14" x14ac:dyDescent="0.3">
      <c r="A69" s="152"/>
      <c r="B69" s="165" t="s">
        <v>25</v>
      </c>
      <c r="C69" s="159">
        <v>1.7999999999999999E-6</v>
      </c>
      <c r="D69" s="159">
        <f t="shared" si="3"/>
        <v>1.2869445025951556E-9</v>
      </c>
      <c r="E69" s="166" t="s">
        <v>128</v>
      </c>
      <c r="F69" s="167">
        <f t="shared" si="4"/>
        <v>2.31650010467128E-9</v>
      </c>
      <c r="G69" s="168">
        <f t="shared" si="5"/>
        <v>1.0146270458460208E-8</v>
      </c>
      <c r="H69" s="169" t="s">
        <v>142</v>
      </c>
      <c r="I69" s="170"/>
      <c r="J69" s="77"/>
      <c r="L69" s="163"/>
      <c r="N69" s="164"/>
    </row>
    <row r="70" spans="1:14" x14ac:dyDescent="0.3">
      <c r="A70" s="152"/>
      <c r="B70" s="165" t="s">
        <v>26</v>
      </c>
      <c r="C70" s="159">
        <v>1.7999999999999999E-6</v>
      </c>
      <c r="D70" s="159">
        <f t="shared" si="3"/>
        <v>1.2869445025951556E-9</v>
      </c>
      <c r="E70" s="166" t="s">
        <v>128</v>
      </c>
      <c r="F70" s="167">
        <f t="shared" si="4"/>
        <v>2.31650010467128E-9</v>
      </c>
      <c r="G70" s="168">
        <f t="shared" si="5"/>
        <v>1.0146270458460208E-8</v>
      </c>
      <c r="H70" s="169" t="s">
        <v>142</v>
      </c>
      <c r="I70" s="170"/>
      <c r="J70" s="77"/>
      <c r="L70" s="163"/>
      <c r="N70" s="164"/>
    </row>
    <row r="71" spans="1:14" x14ac:dyDescent="0.3">
      <c r="A71" s="152"/>
      <c r="B71" s="165" t="s">
        <v>27</v>
      </c>
      <c r="C71" s="159">
        <v>1.1999999999999999E-6</v>
      </c>
      <c r="D71" s="159">
        <f t="shared" si="3"/>
        <v>8.579630017301038E-10</v>
      </c>
      <c r="E71" s="166" t="s">
        <v>128</v>
      </c>
      <c r="F71" s="167">
        <f t="shared" si="4"/>
        <v>1.544333403114187E-9</v>
      </c>
      <c r="G71" s="168">
        <f t="shared" si="5"/>
        <v>6.7641803056401391E-9</v>
      </c>
      <c r="H71" s="169" t="s">
        <v>142</v>
      </c>
      <c r="I71" s="170"/>
      <c r="J71" s="77"/>
      <c r="L71" s="163"/>
      <c r="N71" s="164"/>
    </row>
    <row r="72" spans="1:14" x14ac:dyDescent="0.3">
      <c r="A72" s="152"/>
      <c r="B72" s="165" t="s">
        <v>28</v>
      </c>
      <c r="C72" s="159">
        <v>1.1999999999999999E-3</v>
      </c>
      <c r="D72" s="159">
        <f t="shared" si="3"/>
        <v>8.5796300173010367E-7</v>
      </c>
      <c r="E72" s="166" t="s">
        <v>128</v>
      </c>
      <c r="F72" s="167">
        <f t="shared" si="4"/>
        <v>1.5443334031141867E-6</v>
      </c>
      <c r="G72" s="168">
        <f t="shared" si="5"/>
        <v>6.7641803056401379E-6</v>
      </c>
      <c r="H72" s="169" t="s">
        <v>142</v>
      </c>
      <c r="I72" s="170"/>
      <c r="J72" s="77"/>
      <c r="L72" s="163"/>
      <c r="N72" s="164"/>
    </row>
    <row r="73" spans="1:14" x14ac:dyDescent="0.3">
      <c r="A73" s="152"/>
      <c r="B73" s="165" t="s">
        <v>29</v>
      </c>
      <c r="C73" s="159">
        <v>3.0000000000000001E-6</v>
      </c>
      <c r="D73" s="159">
        <f t="shared" si="3"/>
        <v>2.144907504325259E-9</v>
      </c>
      <c r="E73" s="166" t="s">
        <v>128</v>
      </c>
      <c r="F73" s="167">
        <f t="shared" si="4"/>
        <v>3.8608335077854666E-9</v>
      </c>
      <c r="G73" s="168">
        <f t="shared" si="5"/>
        <v>1.6910450764100344E-8</v>
      </c>
      <c r="H73" s="169" t="s">
        <v>142</v>
      </c>
      <c r="I73" s="170"/>
      <c r="J73" s="77"/>
      <c r="L73" s="163"/>
      <c r="N73" s="164"/>
    </row>
    <row r="74" spans="1:14" x14ac:dyDescent="0.3">
      <c r="A74" s="152"/>
      <c r="B74" s="165" t="s">
        <v>30</v>
      </c>
      <c r="C74" s="159">
        <v>2.7999999999999999E-6</v>
      </c>
      <c r="D74" s="159">
        <f t="shared" si="3"/>
        <v>2.0019136707035752E-9</v>
      </c>
      <c r="E74" s="166" t="s">
        <v>128</v>
      </c>
      <c r="F74" s="167">
        <f>D74*$C$26</f>
        <v>3.6034446072664354E-9</v>
      </c>
      <c r="G74" s="168">
        <f t="shared" si="5"/>
        <v>1.5783087379826988E-8</v>
      </c>
      <c r="H74" s="169" t="s">
        <v>142</v>
      </c>
      <c r="I74" s="170"/>
      <c r="J74" s="77"/>
      <c r="L74" s="163"/>
      <c r="N74" s="164"/>
    </row>
    <row r="75" spans="1:14" x14ac:dyDescent="0.3">
      <c r="A75" s="152"/>
      <c r="B75" s="165" t="s">
        <v>31</v>
      </c>
      <c r="C75" s="159">
        <v>7.4999999999999997E-2</v>
      </c>
      <c r="D75" s="159">
        <f t="shared" si="3"/>
        <v>5.3622687608131487E-5</v>
      </c>
      <c r="E75" s="166" t="s">
        <v>128</v>
      </c>
      <c r="F75" s="167">
        <f t="shared" si="4"/>
        <v>9.6520837694636684E-5</v>
      </c>
      <c r="G75" s="168">
        <f t="shared" si="5"/>
        <v>4.2276126910250868E-4</v>
      </c>
      <c r="H75" s="169" t="s">
        <v>142</v>
      </c>
      <c r="I75" s="170"/>
      <c r="J75" s="77"/>
      <c r="L75" s="163"/>
      <c r="N75" s="164"/>
    </row>
    <row r="76" spans="1:14" x14ac:dyDescent="0.3">
      <c r="A76" s="152"/>
      <c r="B76" s="165" t="s">
        <v>32</v>
      </c>
      <c r="C76" s="159">
        <v>1.8</v>
      </c>
      <c r="D76" s="159">
        <f t="shared" si="3"/>
        <v>1.2869445025951555E-3</v>
      </c>
      <c r="E76" s="166" t="s">
        <v>128</v>
      </c>
      <c r="F76" s="167">
        <f t="shared" si="4"/>
        <v>2.3165001046712799E-3</v>
      </c>
      <c r="G76" s="168">
        <f>F76*$C$30/2000</f>
        <v>1.0146270458460206E-2</v>
      </c>
      <c r="H76" s="169" t="s">
        <v>142</v>
      </c>
      <c r="I76" s="170"/>
      <c r="J76" s="77"/>
      <c r="L76" s="163"/>
      <c r="N76" s="164"/>
    </row>
    <row r="77" spans="1:14" x14ac:dyDescent="0.3">
      <c r="A77" s="152"/>
      <c r="B77" s="165" t="s">
        <v>33</v>
      </c>
      <c r="C77" s="159">
        <v>1.7999999999999999E-6</v>
      </c>
      <c r="D77" s="159">
        <f t="shared" si="3"/>
        <v>1.2869445025951556E-9</v>
      </c>
      <c r="E77" s="166" t="s">
        <v>128</v>
      </c>
      <c r="F77" s="167">
        <f t="shared" si="4"/>
        <v>2.31650010467128E-9</v>
      </c>
      <c r="G77" s="168">
        <f t="shared" si="5"/>
        <v>1.0146270458460208E-8</v>
      </c>
      <c r="H77" s="169" t="s">
        <v>142</v>
      </c>
      <c r="I77" s="170"/>
      <c r="J77" s="77"/>
      <c r="L77" s="163"/>
      <c r="N77" s="164"/>
    </row>
    <row r="78" spans="1:14" x14ac:dyDescent="0.3">
      <c r="A78" s="152"/>
      <c r="B78" s="165" t="s">
        <v>34</v>
      </c>
      <c r="C78" s="159">
        <v>6.0999999999999997E-4</v>
      </c>
      <c r="D78" s="159">
        <f t="shared" si="3"/>
        <v>4.3613119254613604E-7</v>
      </c>
      <c r="E78" s="166" t="s">
        <v>128</v>
      </c>
      <c r="F78" s="167">
        <f t="shared" si="4"/>
        <v>7.850361465830449E-7</v>
      </c>
      <c r="G78" s="168">
        <f t="shared" si="5"/>
        <v>3.4384583220337365E-6</v>
      </c>
      <c r="H78" s="169" t="s">
        <v>142</v>
      </c>
      <c r="I78" s="170"/>
      <c r="J78" s="77"/>
      <c r="L78" s="163"/>
      <c r="N78" s="164"/>
    </row>
    <row r="79" spans="1:14" x14ac:dyDescent="0.3">
      <c r="A79" s="152"/>
      <c r="B79" s="165" t="s">
        <v>35</v>
      </c>
      <c r="C79" s="159">
        <v>1.7E-5</v>
      </c>
      <c r="D79" s="159">
        <f t="shared" si="3"/>
        <v>1.2154475857843136E-8</v>
      </c>
      <c r="E79" s="166" t="s">
        <v>128</v>
      </c>
      <c r="F79" s="167">
        <f t="shared" si="4"/>
        <v>2.1878056544117644E-8</v>
      </c>
      <c r="G79" s="168">
        <f t="shared" si="5"/>
        <v>9.5825887663235282E-8</v>
      </c>
      <c r="H79" s="169" t="s">
        <v>142</v>
      </c>
      <c r="I79" s="170"/>
      <c r="J79" s="77"/>
      <c r="L79" s="163"/>
      <c r="N79" s="164"/>
    </row>
    <row r="80" spans="1:14" x14ac:dyDescent="0.3">
      <c r="A80" s="152"/>
      <c r="B80" s="165" t="s">
        <v>36</v>
      </c>
      <c r="C80" s="159">
        <v>5.0000000000000004E-6</v>
      </c>
      <c r="D80" s="159">
        <f t="shared" si="3"/>
        <v>3.5748458405420994E-9</v>
      </c>
      <c r="E80" s="166" t="s">
        <v>128</v>
      </c>
      <c r="F80" s="167">
        <f t="shared" si="4"/>
        <v>6.434722512975779E-9</v>
      </c>
      <c r="G80" s="168">
        <f t="shared" si="5"/>
        <v>2.8184084606833911E-8</v>
      </c>
      <c r="H80" s="169" t="s">
        <v>142</v>
      </c>
      <c r="I80" s="170"/>
      <c r="J80" s="77"/>
      <c r="L80" s="163"/>
      <c r="N80" s="164"/>
    </row>
    <row r="81" spans="1:14" x14ac:dyDescent="0.3">
      <c r="A81" s="152"/>
      <c r="B81" s="171" t="s">
        <v>37</v>
      </c>
      <c r="C81" s="172">
        <v>3.3999999999999998E-3</v>
      </c>
      <c r="D81" s="172">
        <f>C81*$C$24/1020/1020</f>
        <v>2.430895171568627E-6</v>
      </c>
      <c r="E81" s="173" t="s">
        <v>128</v>
      </c>
      <c r="F81" s="172">
        <f t="shared" si="4"/>
        <v>4.3756113088235287E-6</v>
      </c>
      <c r="G81" s="174">
        <f t="shared" si="5"/>
        <v>1.9165177532647058E-5</v>
      </c>
      <c r="H81" s="175" t="s">
        <v>142</v>
      </c>
      <c r="I81" s="144"/>
      <c r="J81" s="77"/>
      <c r="L81" s="163"/>
      <c r="N81" s="164"/>
    </row>
    <row r="82" spans="1:14" ht="6.75" customHeight="1" thickBot="1" x14ac:dyDescent="0.4">
      <c r="A82" s="152"/>
      <c r="B82" s="146"/>
      <c r="C82" s="146"/>
      <c r="D82" s="176"/>
      <c r="E82" s="177"/>
      <c r="F82" s="178"/>
      <c r="G82" s="179"/>
      <c r="H82" s="180"/>
      <c r="I82" s="181"/>
      <c r="J82" s="77"/>
      <c r="N82" s="182"/>
    </row>
    <row r="83" spans="1:14" ht="13.5" thickBot="1" x14ac:dyDescent="0.4">
      <c r="A83" s="152"/>
      <c r="B83" s="183" t="s">
        <v>143</v>
      </c>
      <c r="C83" s="184"/>
      <c r="D83" s="184"/>
      <c r="E83" s="184"/>
      <c r="F83" s="185">
        <f>SUM(F58:F81)</f>
        <v>2.4225420151850162E-3</v>
      </c>
      <c r="G83" s="185">
        <f>SUM(G58:G81)</f>
        <v>1.061073402651037E-2</v>
      </c>
      <c r="H83" s="186"/>
      <c r="I83" s="187"/>
      <c r="J83" s="77"/>
      <c r="N83" s="182"/>
    </row>
    <row r="84" spans="1:14" ht="6.75" customHeight="1" x14ac:dyDescent="0.35">
      <c r="B84" s="188"/>
      <c r="C84" s="188"/>
      <c r="D84" s="188"/>
      <c r="E84" s="189"/>
      <c r="F84" s="189"/>
    </row>
    <row r="85" spans="1:14" s="106" customFormat="1" ht="20.149999999999999" customHeight="1" x14ac:dyDescent="0.35">
      <c r="B85" s="93" t="s">
        <v>136</v>
      </c>
      <c r="C85" s="149"/>
      <c r="D85" s="149"/>
      <c r="E85" s="66"/>
      <c r="F85" s="66"/>
      <c r="G85" s="66"/>
      <c r="H85" s="66"/>
      <c r="I85" s="151"/>
    </row>
    <row r="86" spans="1:14" s="106" customFormat="1" ht="20.149999999999999" customHeight="1" x14ac:dyDescent="0.35">
      <c r="B86" s="66" t="s">
        <v>137</v>
      </c>
      <c r="F86" s="66"/>
      <c r="G86" s="66"/>
      <c r="H86" s="66"/>
      <c r="I86" s="151"/>
    </row>
    <row r="87" spans="1:14" s="106" customFormat="1" ht="20.149999999999999" customHeight="1" x14ac:dyDescent="0.35">
      <c r="B87" s="66" t="s">
        <v>138</v>
      </c>
      <c r="F87" s="66"/>
      <c r="G87" s="66"/>
      <c r="H87" s="66"/>
      <c r="I87" s="151"/>
      <c r="K87" s="190"/>
    </row>
    <row r="89" spans="1:14" x14ac:dyDescent="0.35">
      <c r="B89" s="399" t="s">
        <v>144</v>
      </c>
      <c r="C89" s="399"/>
      <c r="D89" s="399"/>
      <c r="E89" s="399"/>
      <c r="F89" s="399"/>
      <c r="G89" s="399"/>
      <c r="H89" s="399"/>
      <c r="I89" s="399"/>
    </row>
    <row r="90" spans="1:14" x14ac:dyDescent="0.35">
      <c r="B90" s="399"/>
      <c r="C90" s="399"/>
      <c r="D90" s="399"/>
      <c r="E90" s="399"/>
      <c r="F90" s="399"/>
      <c r="G90" s="399"/>
      <c r="H90" s="399"/>
      <c r="I90" s="399"/>
    </row>
  </sheetData>
  <mergeCells count="42">
    <mergeCell ref="C17:D17"/>
    <mergeCell ref="B1:F1"/>
    <mergeCell ref="B2:F2"/>
    <mergeCell ref="B3:F3"/>
    <mergeCell ref="B4:F4"/>
    <mergeCell ref="C10:D10"/>
    <mergeCell ref="C11:D11"/>
    <mergeCell ref="C12:D12"/>
    <mergeCell ref="C13:D13"/>
    <mergeCell ref="C14:D14"/>
    <mergeCell ref="C15:D15"/>
    <mergeCell ref="C16:D16"/>
    <mergeCell ref="B35:B36"/>
    <mergeCell ref="C35:C36"/>
    <mergeCell ref="D35:D36"/>
    <mergeCell ref="C22:D22"/>
    <mergeCell ref="C23:D23"/>
    <mergeCell ref="C24:D24"/>
    <mergeCell ref="C25:D25"/>
    <mergeCell ref="C26:D26"/>
    <mergeCell ref="C27:D27"/>
    <mergeCell ref="H39:I39"/>
    <mergeCell ref="C28:D28"/>
    <mergeCell ref="C29:D29"/>
    <mergeCell ref="C30:D30"/>
    <mergeCell ref="C31:D31"/>
    <mergeCell ref="E35:E36"/>
    <mergeCell ref="F35:G35"/>
    <mergeCell ref="H35:I36"/>
    <mergeCell ref="H37:I37"/>
    <mergeCell ref="H38:I38"/>
    <mergeCell ref="B89:I90"/>
    <mergeCell ref="H40:I40"/>
    <mergeCell ref="H41:I41"/>
    <mergeCell ref="H42:I42"/>
    <mergeCell ref="H43:I43"/>
    <mergeCell ref="B55:B56"/>
    <mergeCell ref="C55:C56"/>
    <mergeCell ref="D55:D56"/>
    <mergeCell ref="E55:E56"/>
    <mergeCell ref="F55:G55"/>
    <mergeCell ref="H55:I56"/>
  </mergeCells>
  <pageMargins left="0.2" right="0.2" top="0.25" bottom="0.25" header="0.05" footer="0.05"/>
  <pageSetup scale="50"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29f62856-1543-49d4-a736-4569d363f533" ContentTypeId="0x0101" PreviousValue="false"/>
</file>

<file path=customXml/item2.xml><?xml version="1.0" encoding="utf-8"?>
<ct:contentTypeSchema xmlns:ct="http://schemas.microsoft.com/office/2006/metadata/contentType" xmlns:ma="http://schemas.microsoft.com/office/2006/metadata/properties/metaAttributes" ct:_="" ma:_="" ma:contentTypeName="Document" ma:contentTypeID="0x010100D92032C4B8544F448AA0AF1EE0F07B65" ma:contentTypeVersion="36" ma:contentTypeDescription="Create a new document." ma:contentTypeScope="" ma:versionID="bf740a44d14028447228c14c6d48bc51">
  <xsd:schema xmlns:xsd="http://www.w3.org/2001/XMLSchema" xmlns:xs="http://www.w3.org/2001/XMLSchema" xmlns:p="http://schemas.microsoft.com/office/2006/metadata/properties" xmlns:ns1="http://schemas.microsoft.com/sharepoint/v3" xmlns:ns3="4ffa91fb-a0ff-4ac5-b2db-65c790d184a4" xmlns:ns4="http://schemas.microsoft.com/sharepoint.v3" xmlns:ns5="http://schemas.microsoft.com/sharepoint/v3/fields" xmlns:ns6="891904b9-fe2d-4017-9b5a-f9ec32cfe4a7" xmlns:ns7="7d0b0c8f-e170-4d1d-84fc-1aff56cd0e7a" targetNamespace="http://schemas.microsoft.com/office/2006/metadata/properties" ma:root="true" ma:fieldsID="afc009dd6a3d52392dcec1ebef61299b" ns1:_="" ns3:_="" ns4:_="" ns5:_="" ns6:_="" ns7:_="">
    <xsd:import namespace="http://schemas.microsoft.com/sharepoint/v3"/>
    <xsd:import namespace="4ffa91fb-a0ff-4ac5-b2db-65c790d184a4"/>
    <xsd:import namespace="http://schemas.microsoft.com/sharepoint.v3"/>
    <xsd:import namespace="http://schemas.microsoft.com/sharepoint/v3/fields"/>
    <xsd:import namespace="891904b9-fe2d-4017-9b5a-f9ec32cfe4a7"/>
    <xsd:import namespace="7d0b0c8f-e170-4d1d-84fc-1aff56cd0e7a"/>
    <xsd:element name="properties">
      <xsd:complexType>
        <xsd:sequence>
          <xsd:element name="documentManagement">
            <xsd:complexType>
              <xsd:all>
                <xsd:element ref="ns3:Document_x0020_Creation_x0020_Date" minOccurs="0"/>
                <xsd:element ref="ns3:Creator" minOccurs="0"/>
                <xsd:element ref="ns3:EPA_x0020_Office" minOccurs="0"/>
                <xsd:element ref="ns3:Record" minOccurs="0"/>
                <xsd:element ref="ns4:CategoryDescription" minOccurs="0"/>
                <xsd:element ref="ns3:Identifier" minOccurs="0"/>
                <xsd:element ref="ns3:EPA_x0020_Contributor" minOccurs="0"/>
                <xsd:element ref="ns3:External_x0020_Contributor" minOccurs="0"/>
                <xsd:element ref="ns5:_Coverage" minOccurs="0"/>
                <xsd:element ref="ns3:EPA_x0020_Related_x0020_Documents" minOccurs="0"/>
                <xsd:element ref="ns5:_Source" minOccurs="0"/>
                <xsd:element ref="ns3:Rights" minOccurs="0"/>
                <xsd:element ref="ns1:Language" minOccurs="0"/>
                <xsd:element ref="ns3:j747ac98061d40f0aa7bd47e1db5675d" minOccurs="0"/>
                <xsd:element ref="ns3:TaxKeywordTaxHTField" minOccurs="0"/>
                <xsd:element ref="ns3:TaxCatchAllLabel" minOccurs="0"/>
                <xsd:element ref="ns3:TaxCatchAll" minOccurs="0"/>
                <xsd:element ref="ns6:MediaServiceMetadata" minOccurs="0"/>
                <xsd:element ref="ns6:MediaServiceFastMetadata" minOccurs="0"/>
                <xsd:element ref="ns7:SharedWithUsers" minOccurs="0"/>
                <xsd:element ref="ns7:SharedWithDetails" minOccurs="0"/>
                <xsd:element ref="ns7:SharingHintHash" minOccurs="0"/>
                <xsd:element ref="ns6:MediaServiceDateTaken" minOccurs="0"/>
                <xsd:element ref="ns6:MediaServiceAutoTags" minOccurs="0"/>
                <xsd:element ref="ns7:Records_x0020_Status" minOccurs="0"/>
                <xsd:element ref="ns7:Records_x0020_Date" minOccurs="0"/>
                <xsd:element ref="ns6:MediaServiceEventHashCode" minOccurs="0"/>
                <xsd:element ref="ns6:MediaServiceGenerationTime" minOccurs="0"/>
                <xsd:element ref="ns6:MediaServiceOCR" minOccurs="0"/>
                <xsd:element ref="ns6:MediaServiceAutoKeyPoints" minOccurs="0"/>
                <xsd:element ref="ns6: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50be5cfc-09b1-490c-93a5-9cc354796c46}" ma:internalName="TaxCatchAllLabel" ma:readOnly="true" ma:showField="CatchAllDataLabel" ma:web="7d0b0c8f-e170-4d1d-84fc-1aff56cd0e7a">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50be5cfc-09b1-490c-93a5-9cc354796c46}" ma:internalName="TaxCatchAll" ma:showField="CatchAllData" ma:web="7d0b0c8f-e170-4d1d-84fc-1aff56cd0e7a">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91904b9-fe2d-4017-9b5a-f9ec32cfe4a7"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DateTaken" ma:index="33" nillable="true" ma:displayName="MediaServiceDateTaken" ma:hidden="true" ma:internalName="MediaServiceDateTaken" ma:readOnly="true">
      <xsd:simpleType>
        <xsd:restriction base="dms:Text"/>
      </xsd:simpleType>
    </xsd:element>
    <xsd:element name="MediaServiceAutoTags" ma:index="34" nillable="true" ma:displayName="MediaServiceAutoTags" ma:internalName="MediaServiceAutoTags" ma:readOnly="true">
      <xsd:simpleType>
        <xsd:restriction base="dms:Text"/>
      </xsd:simpleType>
    </xsd:element>
    <xsd:element name="MediaServiceEventHashCode" ma:index="37" nillable="true" ma:displayName="MediaServiceEventHashCode" ma:hidden="true" ma:internalName="MediaServiceEventHashCode" ma:readOnly="true">
      <xsd:simpleType>
        <xsd:restriction base="dms:Text"/>
      </xsd:simpleType>
    </xsd:element>
    <xsd:element name="MediaServiceGenerationTime" ma:index="38" nillable="true" ma:displayName="MediaServiceGenerationTime" ma:hidden="true" ma:internalName="MediaServiceGenerationTime" ma:readOnly="true">
      <xsd:simpleType>
        <xsd:restriction base="dms:Text"/>
      </xsd:simpleType>
    </xsd:element>
    <xsd:element name="MediaServiceOCR" ma:index="39" nillable="true" ma:displayName="Extracted Text" ma:internalName="MediaServiceOCR" ma:readOnly="true">
      <xsd:simpleType>
        <xsd:restriction base="dms:Note">
          <xsd:maxLength value="255"/>
        </xsd:restriction>
      </xsd:simpleType>
    </xsd:element>
    <xsd:element name="MediaServiceAutoKeyPoints" ma:index="40" nillable="true" ma:displayName="MediaServiceAutoKeyPoints" ma:hidden="true" ma:internalName="MediaServiceAutoKeyPoints" ma:readOnly="true">
      <xsd:simpleType>
        <xsd:restriction base="dms:Note"/>
      </xsd:simpleType>
    </xsd:element>
    <xsd:element name="MediaServiceKeyPoints" ma:index="4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d0b0c8f-e170-4d1d-84fc-1aff56cd0e7a" elementFormDefault="qualified">
    <xsd:import namespace="http://schemas.microsoft.com/office/2006/documentManagement/types"/>
    <xsd:import namespace="http://schemas.microsoft.com/office/infopath/2007/PartnerControls"/>
    <xsd:element name="SharedWithUsers" ma:index="3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1" nillable="true" ma:displayName="Shared With Details" ma:internalName="SharedWithDetails" ma:readOnly="true">
      <xsd:simpleType>
        <xsd:restriction base="dms:Note">
          <xsd:maxLength value="255"/>
        </xsd:restriction>
      </xsd:simpleType>
    </xsd:element>
    <xsd:element name="SharingHintHash" ma:index="32" nillable="true" ma:displayName="Sharing Hint Hash" ma:hidden="true" ma:internalName="SharingHintHash" ma:readOnly="true">
      <xsd:simpleType>
        <xsd:restriction base="dms:Text"/>
      </xsd:simpleType>
    </xsd:element>
    <xsd:element name="Records_x0020_Status" ma:index="35" nillable="true" ma:displayName="Records Status" ma:default="Pending" ma:internalName="Records_x0020_Status">
      <xsd:simpleType>
        <xsd:restriction base="dms:Text"/>
      </xsd:simpleType>
    </xsd:element>
    <xsd:element name="Records_x0020_Date" ma:index="36" nillable="true" ma:displayName="Records Date" ma:hidden="true" ma:internalName="Records_x0020_Dat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j747ac98061d40f0aa7bd47e1db5675d xmlns="4ffa91fb-a0ff-4ac5-b2db-65c790d184a4">
      <Terms xmlns="http://schemas.microsoft.com/office/infopath/2007/PartnerControls"/>
    </j747ac98061d40f0aa7bd47e1db5675d>
    <External_x0020_Contributor xmlns="4ffa91fb-a0ff-4ac5-b2db-65c790d184a4" xsi:nil="true"/>
    <Records_x0020_Date xmlns="7d0b0c8f-e170-4d1d-84fc-1aff56cd0e7a" xsi:nil="true"/>
    <TaxKeywordTaxHTField xmlns="4ffa91fb-a0ff-4ac5-b2db-65c790d184a4">
      <Terms xmlns="http://schemas.microsoft.com/office/infopath/2007/PartnerControls"/>
    </TaxKeywordTaxHTField>
    <Record xmlns="4ffa91fb-a0ff-4ac5-b2db-65c790d184a4">Shared</Record>
    <Rights xmlns="4ffa91fb-a0ff-4ac5-b2db-65c790d184a4" xsi:nil="true"/>
    <Document_x0020_Creation_x0020_Date xmlns="4ffa91fb-a0ff-4ac5-b2db-65c790d184a4">2021-01-27T22:03:06+00:00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Records_x0020_Status xmlns="7d0b0c8f-e170-4d1d-84fc-1aff56cd0e7a">Pending</Records_x0020_Status>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3B2ED04-22D5-41DE-9C8B-563AA286338C}">
  <ds:schemaRefs>
    <ds:schemaRef ds:uri="Microsoft.SharePoint.Taxonomy.ContentTypeSync"/>
  </ds:schemaRefs>
</ds:datastoreItem>
</file>

<file path=customXml/itemProps2.xml><?xml version="1.0" encoding="utf-8"?>
<ds:datastoreItem xmlns:ds="http://schemas.openxmlformats.org/officeDocument/2006/customXml" ds:itemID="{10138189-CC5F-4EA5-95B3-019B8A4B408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891904b9-fe2d-4017-9b5a-f9ec32cfe4a7"/>
    <ds:schemaRef ds:uri="7d0b0c8f-e170-4d1d-84fc-1aff56cd0e7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30D3A31-C236-4314-8E97-11D2EC53CB03}">
  <ds:schemaRefs>
    <ds:schemaRef ds:uri="http://schemas.microsoft.com/office/2006/metadata/properties"/>
    <ds:schemaRef ds:uri="http://schemas.microsoft.com/office/infopath/2007/PartnerControls"/>
    <ds:schemaRef ds:uri="http://schemas.microsoft.com/sharepoint/v3/fields"/>
    <ds:schemaRef ds:uri="http://schemas.microsoft.com/sharepoint/v3"/>
    <ds:schemaRef ds:uri="4ffa91fb-a0ff-4ac5-b2db-65c790d184a4"/>
    <ds:schemaRef ds:uri="7d0b0c8f-e170-4d1d-84fc-1aff56cd0e7a"/>
    <ds:schemaRef ds:uri="http://schemas.microsoft.com/sharepoint.v3"/>
  </ds:schemaRefs>
</ds:datastoreItem>
</file>

<file path=customXml/itemProps4.xml><?xml version="1.0" encoding="utf-8"?>
<ds:datastoreItem xmlns:ds="http://schemas.openxmlformats.org/officeDocument/2006/customXml" ds:itemID="{5BFD033F-5CF2-4A19-ADC9-4186298FC38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8</vt:i4>
      </vt:variant>
    </vt:vector>
  </HeadingPairs>
  <TitlesOfParts>
    <vt:vector size="18" baseType="lpstr">
      <vt:lpstr>Thermal Oxidizer</vt:lpstr>
      <vt:lpstr>AERSCREEN_Results</vt:lpstr>
      <vt:lpstr>CHPs</vt:lpstr>
      <vt:lpstr>Dutch 420Hp</vt:lpstr>
      <vt:lpstr>Dutch 300Hp</vt:lpstr>
      <vt:lpstr>Generators</vt:lpstr>
      <vt:lpstr>Fugitive Emissions</vt:lpstr>
      <vt:lpstr>Summary (2)</vt:lpstr>
      <vt:lpstr>Heater-Pre-project</vt:lpstr>
      <vt:lpstr>Sheet1</vt:lpstr>
      <vt:lpstr>CHPs!Print_Area</vt:lpstr>
      <vt:lpstr>'Dutch 300Hp'!Print_Area</vt:lpstr>
      <vt:lpstr>'Dutch 420Hp'!Print_Area</vt:lpstr>
      <vt:lpstr>'Fugitive Emissions'!Print_Area</vt:lpstr>
      <vt:lpstr>Generators!Print_Area</vt:lpstr>
      <vt:lpstr>'Heater-Pre-project'!Print_Area</vt:lpstr>
      <vt:lpstr>'Summary (2)'!Print_Area</vt:lpstr>
      <vt:lpstr>'Thermal Oxidizer'!Print_Area</vt:lpstr>
    </vt:vector>
  </TitlesOfParts>
  <Company>SWCA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Rebecca Martarella</dc:creator>
  <cp:lastModifiedBy>Matichuk, Rebecca</cp:lastModifiedBy>
  <cp:lastPrinted>2021-01-20T19:38:10Z</cp:lastPrinted>
  <dcterms:created xsi:type="dcterms:W3CDTF">2018-02-26T20:16:15Z</dcterms:created>
  <dcterms:modified xsi:type="dcterms:W3CDTF">2024-07-02T18:28:28Z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0x010100D92032C4B8544F448AA0AF1EE0F07B65</vt:lpwstr>
  </property>
</Properties>
</file>