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powers_jamesg_epa_gov/Documents/CSAPR/2020 control period/"/>
    </mc:Choice>
  </mc:AlternateContent>
  <xr:revisionPtr revIDLastSave="13" documentId="8_{1D838669-EE03-40AD-BCFB-C86E587AE27B}" xr6:coauthVersionLast="45" xr6:coauthVersionMax="45" xr10:uidLastSave="{1CF83DEF-C0FD-4B3B-AF91-7DB52B59C091}"/>
  <bookViews>
    <workbookView xWindow="-120" yWindow="-120" windowWidth="29040" windowHeight="15840" tabRatio="269" activeTab="1" xr2:uid="{00000000-000D-0000-FFFF-FFFF00000000}"/>
  </bookViews>
  <sheets>
    <sheet name="Mississippi" sheetId="2" r:id="rId1"/>
    <sheet name="Missouri" sheetId="1" r:id="rId2"/>
  </sheets>
  <definedNames>
    <definedName name="_xlnm._FilterDatabase" localSheetId="0" hidden="1">Mississippi!$A$32:$I$105</definedName>
    <definedName name="_xlnm._FilterDatabase" localSheetId="1" hidden="1">Missouri!$A$38:$I$160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2" l="1"/>
  <c r="E24" i="2"/>
  <c r="E23" i="2"/>
  <c r="E22" i="2"/>
  <c r="E21" i="2"/>
  <c r="E20" i="2"/>
  <c r="E29" i="1"/>
  <c r="E28" i="1"/>
  <c r="E27" i="1"/>
  <c r="E26" i="1"/>
  <c r="E25" i="1"/>
  <c r="E24" i="1"/>
  <c r="E23" i="1"/>
  <c r="E22" i="1"/>
  <c r="E21" i="1"/>
  <c r="E20" i="1"/>
  <c r="E30" i="1"/>
  <c r="H72" i="2"/>
  <c r="H71" i="2"/>
  <c r="H39" i="2"/>
  <c r="H38" i="2"/>
  <c r="H37" i="2"/>
  <c r="C20" i="2" s="1"/>
  <c r="H87" i="2"/>
  <c r="H86" i="2"/>
  <c r="H97" i="2"/>
  <c r="H96" i="2"/>
  <c r="H95" i="2"/>
  <c r="H104" i="2"/>
  <c r="H103" i="2"/>
  <c r="H102" i="2"/>
  <c r="H101" i="2"/>
  <c r="C25" i="2" s="1"/>
  <c r="H100" i="2"/>
  <c r="H99" i="2"/>
  <c r="H98" i="2"/>
  <c r="H34" i="2"/>
  <c r="H33" i="2"/>
  <c r="H43" i="2"/>
  <c r="H42" i="2"/>
  <c r="H41" i="2"/>
  <c r="H90" i="2"/>
  <c r="H89" i="2"/>
  <c r="H88" i="2"/>
  <c r="C24" i="2" s="1"/>
  <c r="H85" i="2"/>
  <c r="H84" i="2"/>
  <c r="C23" i="2" s="1"/>
  <c r="H48" i="2"/>
  <c r="H47" i="2"/>
  <c r="H46" i="2"/>
  <c r="C21" i="2" s="1"/>
  <c r="H40" i="2"/>
  <c r="H63" i="2"/>
  <c r="H62" i="2"/>
  <c r="H61" i="2"/>
  <c r="H60" i="2"/>
  <c r="H59" i="2"/>
  <c r="H58" i="2"/>
  <c r="H94" i="2"/>
  <c r="H93" i="2"/>
  <c r="H92" i="2"/>
  <c r="H91" i="2"/>
  <c r="H70" i="2"/>
  <c r="H69" i="2"/>
  <c r="H68" i="2"/>
  <c r="H67" i="2"/>
  <c r="H66" i="2"/>
  <c r="H65" i="2"/>
  <c r="H57" i="2"/>
  <c r="H56" i="2"/>
  <c r="H55" i="2"/>
  <c r="H54" i="2"/>
  <c r="H53" i="2"/>
  <c r="H52" i="2"/>
  <c r="H51" i="2"/>
  <c r="H50" i="2"/>
  <c r="H49" i="2"/>
  <c r="H45" i="2"/>
  <c r="H44" i="2"/>
  <c r="H36" i="2"/>
  <c r="H35" i="2"/>
  <c r="H83" i="2"/>
  <c r="H82" i="2"/>
  <c r="H81" i="2"/>
  <c r="H80" i="2"/>
  <c r="H79" i="2"/>
  <c r="H78" i="2"/>
  <c r="H77" i="2"/>
  <c r="H76" i="2"/>
  <c r="H75" i="2"/>
  <c r="H74" i="2"/>
  <c r="H73" i="2"/>
  <c r="H64" i="2"/>
  <c r="C22" i="2" s="1"/>
  <c r="I106" i="2"/>
  <c r="B11" i="2" s="1"/>
  <c r="G106" i="2" l="1"/>
  <c r="F106" i="2"/>
  <c r="I162" i="1" l="1"/>
  <c r="B11" i="1" s="1"/>
  <c r="F162" i="1"/>
  <c r="G51" i="1" l="1"/>
  <c r="G156" i="1"/>
  <c r="G49" i="1"/>
  <c r="H49" i="1" s="1"/>
  <c r="G50" i="1"/>
  <c r="H50" i="1" s="1"/>
  <c r="G83" i="1"/>
  <c r="G48" i="1"/>
  <c r="H48" i="1" s="1"/>
  <c r="G146" i="1"/>
  <c r="H146" i="1" s="1"/>
  <c r="G147" i="1"/>
  <c r="H147" i="1" s="1"/>
  <c r="G148" i="1"/>
  <c r="H148" i="1" s="1"/>
  <c r="G149" i="1"/>
  <c r="H149" i="1" s="1"/>
  <c r="G105" i="1"/>
  <c r="H105" i="1" s="1"/>
  <c r="G128" i="1"/>
  <c r="H128" i="1" s="1"/>
  <c r="G109" i="1"/>
  <c r="H109" i="1" s="1"/>
  <c r="G119" i="1"/>
  <c r="H119" i="1" s="1"/>
  <c r="G133" i="1"/>
  <c r="H133" i="1" s="1"/>
  <c r="G141" i="1"/>
  <c r="H141" i="1" s="1"/>
  <c r="G81" i="1"/>
  <c r="H81" i="1" s="1"/>
  <c r="G89" i="1"/>
  <c r="H89" i="1" s="1"/>
  <c r="G97" i="1"/>
  <c r="H97" i="1" s="1"/>
  <c r="G131" i="1"/>
  <c r="H131" i="1" s="1"/>
  <c r="C25" i="1" s="1"/>
  <c r="G46" i="1"/>
  <c r="H46" i="1" s="1"/>
  <c r="G52" i="1"/>
  <c r="H52" i="1" s="1"/>
  <c r="G60" i="1"/>
  <c r="H60" i="1" s="1"/>
  <c r="G68" i="1"/>
  <c r="H68" i="1" s="1"/>
  <c r="G106" i="1"/>
  <c r="H106" i="1" s="1"/>
  <c r="G129" i="1"/>
  <c r="H129" i="1" s="1"/>
  <c r="G110" i="1"/>
  <c r="H110" i="1" s="1"/>
  <c r="G120" i="1"/>
  <c r="H120" i="1" s="1"/>
  <c r="G134" i="1"/>
  <c r="H134" i="1" s="1"/>
  <c r="G74" i="1"/>
  <c r="H74" i="1" s="1"/>
  <c r="G82" i="1"/>
  <c r="H82" i="1" s="1"/>
  <c r="G90" i="1"/>
  <c r="H90" i="1" s="1"/>
  <c r="G98" i="1"/>
  <c r="H98" i="1" s="1"/>
  <c r="G39" i="1"/>
  <c r="H39" i="1" s="1"/>
  <c r="G47" i="1"/>
  <c r="H47" i="1" s="1"/>
  <c r="G53" i="1"/>
  <c r="H53" i="1" s="1"/>
  <c r="G61" i="1"/>
  <c r="H61" i="1" s="1"/>
  <c r="G69" i="1"/>
  <c r="H69" i="1" s="1"/>
  <c r="G107" i="1"/>
  <c r="H107" i="1" s="1"/>
  <c r="G130" i="1"/>
  <c r="H130" i="1" s="1"/>
  <c r="G111" i="1"/>
  <c r="H111" i="1" s="1"/>
  <c r="G121" i="1"/>
  <c r="H121" i="1" s="1"/>
  <c r="G135" i="1"/>
  <c r="H135" i="1" s="1"/>
  <c r="G75" i="1"/>
  <c r="H75" i="1" s="1"/>
  <c r="H83" i="1"/>
  <c r="G91" i="1"/>
  <c r="H91" i="1" s="1"/>
  <c r="G99" i="1"/>
  <c r="H99" i="1" s="1"/>
  <c r="G40" i="1"/>
  <c r="H40" i="1" s="1"/>
  <c r="G54" i="1"/>
  <c r="H54" i="1" s="1"/>
  <c r="G62" i="1"/>
  <c r="H62" i="1" s="1"/>
  <c r="G70" i="1"/>
  <c r="H70" i="1" s="1"/>
  <c r="G152" i="1"/>
  <c r="H152" i="1" s="1"/>
  <c r="G108" i="1"/>
  <c r="H108" i="1" s="1"/>
  <c r="G159" i="1"/>
  <c r="H159" i="1" s="1"/>
  <c r="G114" i="1"/>
  <c r="H114" i="1" s="1"/>
  <c r="G122" i="1"/>
  <c r="H122" i="1" s="1"/>
  <c r="G136" i="1"/>
  <c r="H136" i="1" s="1"/>
  <c r="G76" i="1"/>
  <c r="H76" i="1" s="1"/>
  <c r="G84" i="1"/>
  <c r="H84" i="1" s="1"/>
  <c r="G92" i="1"/>
  <c r="H92" i="1" s="1"/>
  <c r="G100" i="1"/>
  <c r="H100" i="1" s="1"/>
  <c r="G41" i="1"/>
  <c r="H41" i="1" s="1"/>
  <c r="G55" i="1"/>
  <c r="H55" i="1" s="1"/>
  <c r="G63" i="1"/>
  <c r="H63" i="1" s="1"/>
  <c r="G71" i="1"/>
  <c r="H71" i="1" s="1"/>
  <c r="G153" i="1"/>
  <c r="H153" i="1" s="1"/>
  <c r="G124" i="1"/>
  <c r="H124" i="1" s="1"/>
  <c r="G160" i="1"/>
  <c r="H160" i="1" s="1"/>
  <c r="G115" i="1"/>
  <c r="H115" i="1" s="1"/>
  <c r="G123" i="1"/>
  <c r="H123" i="1" s="1"/>
  <c r="G137" i="1"/>
  <c r="H137" i="1" s="1"/>
  <c r="G77" i="1"/>
  <c r="H77" i="1" s="1"/>
  <c r="G85" i="1"/>
  <c r="H85" i="1" s="1"/>
  <c r="G93" i="1"/>
  <c r="H93" i="1" s="1"/>
  <c r="G101" i="1"/>
  <c r="H101" i="1" s="1"/>
  <c r="G42" i="1"/>
  <c r="H42" i="1" s="1"/>
  <c r="G56" i="1"/>
  <c r="H56" i="1" s="1"/>
  <c r="G64" i="1"/>
  <c r="H64" i="1" s="1"/>
  <c r="G72" i="1"/>
  <c r="G154" i="1"/>
  <c r="H154" i="1" s="1"/>
  <c r="G125" i="1"/>
  <c r="H125" i="1" s="1"/>
  <c r="G142" i="1"/>
  <c r="H142" i="1" s="1"/>
  <c r="C27" i="1" s="1"/>
  <c r="G116" i="1"/>
  <c r="H116" i="1" s="1"/>
  <c r="G157" i="1"/>
  <c r="H157" i="1" s="1"/>
  <c r="G138" i="1"/>
  <c r="H138" i="1" s="1"/>
  <c r="G78" i="1"/>
  <c r="H78" i="1" s="1"/>
  <c r="G86" i="1"/>
  <c r="H86" i="1" s="1"/>
  <c r="G94" i="1"/>
  <c r="H94" i="1" s="1"/>
  <c r="G102" i="1"/>
  <c r="H102" i="1" s="1"/>
  <c r="G43" i="1"/>
  <c r="H43" i="1" s="1"/>
  <c r="G150" i="1"/>
  <c r="H150" i="1" s="1"/>
  <c r="G151" i="1"/>
  <c r="H151" i="1" s="1"/>
  <c r="G144" i="1"/>
  <c r="H144" i="1" s="1"/>
  <c r="G145" i="1"/>
  <c r="H145" i="1" s="1"/>
  <c r="G155" i="1"/>
  <c r="H155" i="1" s="1"/>
  <c r="G158" i="1"/>
  <c r="H158" i="1" s="1"/>
  <c r="G95" i="1"/>
  <c r="H95" i="1" s="1"/>
  <c r="G57" i="1"/>
  <c r="H57" i="1" s="1"/>
  <c r="G143" i="1"/>
  <c r="H143" i="1" s="1"/>
  <c r="G65" i="1"/>
  <c r="H65" i="1" s="1"/>
  <c r="G79" i="1"/>
  <c r="H79" i="1" s="1"/>
  <c r="G66" i="1"/>
  <c r="H66" i="1" s="1"/>
  <c r="G113" i="1"/>
  <c r="H113" i="1" s="1"/>
  <c r="G45" i="1"/>
  <c r="H45" i="1" s="1"/>
  <c r="G117" i="1"/>
  <c r="H117" i="1" s="1"/>
  <c r="G118" i="1"/>
  <c r="H118" i="1" s="1"/>
  <c r="H51" i="1"/>
  <c r="H156" i="1"/>
  <c r="G132" i="1"/>
  <c r="H132" i="1" s="1"/>
  <c r="G96" i="1"/>
  <c r="H96" i="1" s="1"/>
  <c r="G58" i="1"/>
  <c r="H58" i="1" s="1"/>
  <c r="G126" i="1"/>
  <c r="H126" i="1" s="1"/>
  <c r="G139" i="1"/>
  <c r="H139" i="1" s="1"/>
  <c r="G103" i="1"/>
  <c r="H103" i="1" s="1"/>
  <c r="G59" i="1"/>
  <c r="H59" i="1" s="1"/>
  <c r="G127" i="1"/>
  <c r="H127" i="1" s="1"/>
  <c r="G140" i="1"/>
  <c r="H140" i="1" s="1"/>
  <c r="G104" i="1"/>
  <c r="H104" i="1" s="1"/>
  <c r="G112" i="1"/>
  <c r="H112" i="1" s="1"/>
  <c r="G44" i="1"/>
  <c r="H44" i="1" s="1"/>
  <c r="G80" i="1"/>
  <c r="H80" i="1" s="1"/>
  <c r="G67" i="1"/>
  <c r="H67" i="1" s="1"/>
  <c r="G87" i="1"/>
  <c r="H87" i="1" s="1"/>
  <c r="G73" i="1"/>
  <c r="H73" i="1" s="1"/>
  <c r="G88" i="1"/>
  <c r="H88" i="1" s="1"/>
  <c r="H72" i="1"/>
  <c r="C30" i="1" l="1"/>
  <c r="C26" i="1"/>
  <c r="C22" i="1"/>
  <c r="C29" i="1"/>
  <c r="C21" i="1"/>
  <c r="C20" i="1"/>
  <c r="C28" i="1"/>
  <c r="C24" i="1"/>
  <c r="C23" i="1"/>
  <c r="E33" i="1"/>
  <c r="H162" i="1"/>
  <c r="G162" i="1"/>
  <c r="C33" i="1" l="1"/>
  <c r="B10" i="2" l="1"/>
  <c r="H106" i="2" l="1"/>
  <c r="B12" i="2"/>
  <c r="B13" i="2" s="1"/>
  <c r="E27" i="2"/>
  <c r="B10" i="1"/>
  <c r="C27" i="2" l="1"/>
  <c r="D23" i="2" s="1"/>
  <c r="F23" i="2" s="1"/>
  <c r="D21" i="1"/>
  <c r="F21" i="1" s="1"/>
  <c r="D20" i="1"/>
  <c r="F20" i="1" s="1"/>
  <c r="D28" i="1"/>
  <c r="F28" i="1" s="1"/>
  <c r="D24" i="1"/>
  <c r="F24" i="1" s="1"/>
  <c r="D25" i="1"/>
  <c r="F25" i="1" s="1"/>
  <c r="D30" i="1"/>
  <c r="F30" i="1" s="1"/>
  <c r="D23" i="1"/>
  <c r="F23" i="1" s="1"/>
  <c r="D26" i="1"/>
  <c r="F26" i="1" s="1"/>
  <c r="D29" i="1"/>
  <c r="F29" i="1" s="1"/>
  <c r="D22" i="1"/>
  <c r="F22" i="1" s="1"/>
  <c r="D27" i="1"/>
  <c r="F27" i="1" s="1"/>
  <c r="D21" i="2" l="1"/>
  <c r="F21" i="2" s="1"/>
  <c r="D24" i="2"/>
  <c r="F24" i="2" s="1"/>
  <c r="D20" i="2"/>
  <c r="F20" i="2" s="1"/>
  <c r="D25" i="2"/>
  <c r="F25" i="2" s="1"/>
  <c r="D22" i="2"/>
  <c r="F22" i="2" s="1"/>
  <c r="F33" i="1"/>
  <c r="D33" i="1"/>
  <c r="F27" i="2" l="1"/>
  <c r="G21" i="2" s="1"/>
  <c r="H21" i="2" s="1"/>
  <c r="D27" i="2"/>
  <c r="G25" i="2" l="1"/>
  <c r="H25" i="2" s="1"/>
  <c r="G23" i="2"/>
  <c r="H23" i="2" s="1"/>
  <c r="G22" i="2"/>
  <c r="H22" i="2" s="1"/>
  <c r="G24" i="2"/>
  <c r="H24" i="2" s="1"/>
  <c r="G20" i="2"/>
  <c r="H20" i="2" s="1"/>
  <c r="B12" i="1"/>
  <c r="H27" i="2" l="1"/>
  <c r="G27" i="2"/>
  <c r="B13" i="1"/>
  <c r="G22" i="1"/>
  <c r="H22" i="1" s="1"/>
  <c r="G25" i="1"/>
  <c r="H25" i="1" s="1"/>
  <c r="G24" i="1"/>
  <c r="H24" i="1" s="1"/>
  <c r="G28" i="1"/>
  <c r="G23" i="1"/>
  <c r="H23" i="1" s="1"/>
  <c r="G26" i="1"/>
  <c r="H26" i="1" s="1"/>
  <c r="G27" i="1"/>
  <c r="H27" i="1" s="1"/>
  <c r="G21" i="1"/>
  <c r="H21" i="1" s="1"/>
  <c r="G29" i="1"/>
  <c r="H29" i="1" s="1"/>
  <c r="G20" i="1"/>
  <c r="H20" i="1" s="1"/>
  <c r="G30" i="1"/>
  <c r="H30" i="1" s="1"/>
  <c r="H28" i="1" l="1"/>
  <c r="H33" i="1" s="1"/>
  <c r="G33" i="1"/>
</calcChain>
</file>

<file path=xl/sharedStrings.xml><?xml version="1.0" encoding="utf-8"?>
<sst xmlns="http://schemas.openxmlformats.org/spreadsheetml/2006/main" count="786" uniqueCount="202">
  <si>
    <t>CSAPR NOx Ozone Season Group 2 Trading Program - Missouri</t>
  </si>
  <si>
    <t>(allowances and tons of emissions)</t>
  </si>
  <si>
    <t>A. Trading budget</t>
  </si>
  <si>
    <t>B. Variability limit</t>
  </si>
  <si>
    <t>C. Assurance level (A + B)</t>
  </si>
  <si>
    <t>D. Ozone season NOx emissions</t>
  </si>
  <si>
    <t>E. State exceedance of assurance level (D - C)</t>
  </si>
  <si>
    <t>F. Allowances owed for exceedance (E x 2)</t>
  </si>
  <si>
    <t>Apportionment of state-level exceedance by common designated representative:</t>
  </si>
  <si>
    <t>Total</t>
  </si>
  <si>
    <t>Share of</t>
  </si>
  <si>
    <t>Share of total</t>
  </si>
  <si>
    <t>Emissions exceeding</t>
  </si>
  <si>
    <t>Share of state</t>
  </si>
  <si>
    <t>Share of allowances</t>
  </si>
  <si>
    <t>Common designated representative</t>
  </si>
  <si>
    <t>Operator(s) of units represented</t>
  </si>
  <si>
    <t>allocations</t>
  </si>
  <si>
    <t>assurance level</t>
  </si>
  <si>
    <t>emissions</t>
  </si>
  <si>
    <t>share of assurance level</t>
  </si>
  <si>
    <t>exceedance</t>
  </si>
  <si>
    <t>owed for exceedance</t>
  </si>
  <si>
    <t>Chillicothe Municipal Utilities</t>
  </si>
  <si>
    <t>City of Columbia</t>
  </si>
  <si>
    <t>Evergy, Inc.</t>
  </si>
  <si>
    <t>Totals</t>
  </si>
  <si>
    <t>2020 CSOSG2 allowance allocations and ozone season NOx emissions by unit:</t>
  </si>
  <si>
    <t>Operator</t>
  </si>
  <si>
    <t>Plant ID (ORIS)</t>
  </si>
  <si>
    <t>Plant name</t>
  </si>
  <si>
    <t>Unit</t>
  </si>
  <si>
    <t>Asbury</t>
  </si>
  <si>
    <t>CT1</t>
  </si>
  <si>
    <t>CT2</t>
  </si>
  <si>
    <t>CT3</t>
  </si>
  <si>
    <t>CT4</t>
  </si>
  <si>
    <t>CT5</t>
  </si>
  <si>
    <t>CT6</t>
  </si>
  <si>
    <t>CT7</t>
  </si>
  <si>
    <t>CT8</t>
  </si>
  <si>
    <t>Blue Valley</t>
  </si>
  <si>
    <t>Chillicothe</t>
  </si>
  <si>
    <t>GT1A</t>
  </si>
  <si>
    <t>GT1B</t>
  </si>
  <si>
    <t>GT2A</t>
  </si>
  <si>
    <t>GT2B</t>
  </si>
  <si>
    <t>CT01</t>
  </si>
  <si>
    <t>CT02</t>
  </si>
  <si>
    <t>CT03</t>
  </si>
  <si>
    <t>CT04</t>
  </si>
  <si>
    <t>CT-1</t>
  </si>
  <si>
    <t>CT-2</t>
  </si>
  <si>
    <t>3A</t>
  </si>
  <si>
    <t>3B</t>
  </si>
  <si>
    <t>4A</t>
  </si>
  <si>
    <t>4B</t>
  </si>
  <si>
    <t>Fairgrounds</t>
  </si>
  <si>
    <t>Hawthorn</t>
  </si>
  <si>
    <t>5A</t>
  </si>
  <si>
    <t>CT1A</t>
  </si>
  <si>
    <t>CT1B</t>
  </si>
  <si>
    <t>Iatan</t>
  </si>
  <si>
    <t>James River</t>
  </si>
  <si>
    <t>**GT1</t>
  </si>
  <si>
    <t>**GT2</t>
  </si>
  <si>
    <t>CT2A</t>
  </si>
  <si>
    <t>CT2B</t>
  </si>
  <si>
    <t>Labadie</t>
  </si>
  <si>
    <t>Lake Road</t>
  </si>
  <si>
    <t>GT5</t>
  </si>
  <si>
    <t>MGS1A</t>
  </si>
  <si>
    <t>MGS1B</t>
  </si>
  <si>
    <t>MGS2A</t>
  </si>
  <si>
    <t>MGS2B</t>
  </si>
  <si>
    <t>Meramec</t>
  </si>
  <si>
    <t>Mexico</t>
  </si>
  <si>
    <t>Moberly</t>
  </si>
  <si>
    <t>Montrose</t>
  </si>
  <si>
    <t>Moreau</t>
  </si>
  <si>
    <t>CT3A</t>
  </si>
  <si>
    <t>CT3B</t>
  </si>
  <si>
    <t>CT4A</t>
  </si>
  <si>
    <t>CT4B</t>
  </si>
  <si>
    <t>Rush Island</t>
  </si>
  <si>
    <t>Sibley</t>
  </si>
  <si>
    <t>Sikeston</t>
  </si>
  <si>
    <t>Sioux</t>
  </si>
  <si>
    <t>2-1</t>
  </si>
  <si>
    <t>2-2</t>
  </si>
  <si>
    <t>MB1</t>
  </si>
  <si>
    <t>MB2</t>
  </si>
  <si>
    <t>MB3</t>
  </si>
  <si>
    <t>CSAPR NOx Ozone Season Group 2 Trading Program - Mississippi</t>
  </si>
  <si>
    <t>Hinton (609473)</t>
  </si>
  <si>
    <t>Cooperative Energy</t>
  </si>
  <si>
    <t>Loughman (606643)</t>
  </si>
  <si>
    <t>Watson (607049)</t>
  </si>
  <si>
    <t>Choctaw Generation, LP</t>
  </si>
  <si>
    <t>Woodward (609315)</t>
  </si>
  <si>
    <t>Tennessee Valley Authority</t>
  </si>
  <si>
    <t>Zak (607331)</t>
  </si>
  <si>
    <t>Clarksdale Public Utilities</t>
  </si>
  <si>
    <t>Attala</t>
  </si>
  <si>
    <t>A01</t>
  </si>
  <si>
    <t>A02</t>
  </si>
  <si>
    <t>Baxter Wilson</t>
  </si>
  <si>
    <t>Choctaw County</t>
  </si>
  <si>
    <t>CTG1</t>
  </si>
  <si>
    <t>CTG2</t>
  </si>
  <si>
    <t>CTG3</t>
  </si>
  <si>
    <t>Gerald Andrus</t>
  </si>
  <si>
    <t>Hinds</t>
  </si>
  <si>
    <t>H01</t>
  </si>
  <si>
    <t>H02</t>
  </si>
  <si>
    <t>Rex Brown</t>
  </si>
  <si>
    <t>Batesville</t>
  </si>
  <si>
    <t>Moselle</t>
  </si>
  <si>
    <t>**4</t>
  </si>
  <si>
    <t>R D Morrow</t>
  </si>
  <si>
    <t>Silver Creek</t>
  </si>
  <si>
    <t>Sylvarena</t>
  </si>
  <si>
    <t>Chevron</t>
  </si>
  <si>
    <t>Daniel</t>
  </si>
  <si>
    <t>David M Ratcliffe</t>
  </si>
  <si>
    <t>AB-001</t>
  </si>
  <si>
    <t>AB-002</t>
  </si>
  <si>
    <t>Sweatt</t>
  </si>
  <si>
    <t>CTA</t>
  </si>
  <si>
    <t>CTB</t>
  </si>
  <si>
    <t>Watson</t>
  </si>
  <si>
    <t>Red Hills</t>
  </si>
  <si>
    <t>AA001</t>
  </si>
  <si>
    <t>AA002</t>
  </si>
  <si>
    <t>Ackerman</t>
  </si>
  <si>
    <t>AA-001</t>
  </si>
  <si>
    <t>AA-002</t>
  </si>
  <si>
    <t>Caledonia</t>
  </si>
  <si>
    <t>AA-003</t>
  </si>
  <si>
    <t>Kemper County</t>
  </si>
  <si>
    <t>KCT1</t>
  </si>
  <si>
    <t>KCT2</t>
  </si>
  <si>
    <t>KCT3</t>
  </si>
  <si>
    <t>KCT4</t>
  </si>
  <si>
    <t>Magnolia</t>
  </si>
  <si>
    <t>CTG-1</t>
  </si>
  <si>
    <t>CTG-2</t>
  </si>
  <si>
    <t>CTG-3</t>
  </si>
  <si>
    <t>Southaven</t>
  </si>
  <si>
    <t>Crossroads</t>
  </si>
  <si>
    <t>2020 Missouri state-level data for CSOSG2 assurance provision calculations:</t>
  </si>
  <si>
    <t>2020 Mississippi state-level data for CSOSG2 assurance provision calculations:</t>
  </si>
  <si>
    <t>Initial allocation</t>
  </si>
  <si>
    <t>Total allocations</t>
  </si>
  <si>
    <t>Designated representative</t>
  </si>
  <si>
    <t>Hall (609775)</t>
  </si>
  <si>
    <t>New unit set-aside allocation</t>
  </si>
  <si>
    <t>Ozone season NOx emissions</t>
  </si>
  <si>
    <t>-</t>
  </si>
  <si>
    <t>Arora (607655)</t>
  </si>
  <si>
    <t>Bridson (605879</t>
  </si>
  <si>
    <t>Gillilan (603686)</t>
  </si>
  <si>
    <t>Hedrick (500501)</t>
  </si>
  <si>
    <t>Johanningmeier (606121)</t>
  </si>
  <si>
    <t>McGill (607376)</t>
  </si>
  <si>
    <t>Mushimba (609869)</t>
  </si>
  <si>
    <t>Randall (609241)</t>
  </si>
  <si>
    <t>Ross (606546)</t>
  </si>
  <si>
    <t>Schneider (603354)</t>
  </si>
  <si>
    <t>Wallace (609185)</t>
  </si>
  <si>
    <t>City of Springfield</t>
  </si>
  <si>
    <t>Sikeston Municipal Utilities</t>
  </si>
  <si>
    <t>Empire District Electric Co.</t>
  </si>
  <si>
    <t>Union Electric Co.</t>
  </si>
  <si>
    <t>Independence Power &amp; Light</t>
  </si>
  <si>
    <t>Associated Electric Coop.</t>
  </si>
  <si>
    <t>North American Energy Services</t>
  </si>
  <si>
    <t>City of Higginsville</t>
  </si>
  <si>
    <t>Audrain</t>
  </si>
  <si>
    <t>Peno Creek</t>
  </si>
  <si>
    <t>Greenwood</t>
  </si>
  <si>
    <t>Northeast</t>
  </si>
  <si>
    <t>Ralph Green</t>
  </si>
  <si>
    <t>South Harper</t>
  </si>
  <si>
    <t>John Twitty</t>
  </si>
  <si>
    <t>McCartney</t>
  </si>
  <si>
    <t>Columbia (2123)</t>
  </si>
  <si>
    <t>Columbia (55447)</t>
  </si>
  <si>
    <t>Empire</t>
  </si>
  <si>
    <t>State Line</t>
  </si>
  <si>
    <t>Chamois</t>
  </si>
  <si>
    <t>Essex</t>
  </si>
  <si>
    <t>Holden</t>
  </si>
  <si>
    <t>New Madrid</t>
  </si>
  <si>
    <t>Nodaway</t>
  </si>
  <si>
    <t>St. Francis</t>
  </si>
  <si>
    <t>Thomas Hill</t>
  </si>
  <si>
    <t>Dogwood</t>
  </si>
  <si>
    <t>Higginsville</t>
  </si>
  <si>
    <t>Entergy Corp.</t>
  </si>
  <si>
    <t>Mississippi Power Co.</t>
  </si>
  <si>
    <t>Preliminary 2020 CSAPR Assurance Provision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</si>
</sst>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444444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2">
    <xf numFmtId="0" fontId="0" fillId="0" borderId="0" xfId="0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8" fillId="0" borderId="0" xfId="0" applyFont="1" applyAlignment="1"/>
    <xf numFmtId="0" fontId="0" fillId="0" borderId="0" xfId="0" applyFont="1" applyAlignment="1"/>
    <xf numFmtId="37" fontId="0" fillId="0" borderId="0" xfId="0" applyNumberFormat="1" applyFont="1" applyAlignment="1"/>
    <xf numFmtId="37" fontId="0" fillId="0" borderId="0" xfId="0" applyNumberFormat="1" applyFont="1" applyBorder="1" applyAlignment="1"/>
    <xf numFmtId="0" fontId="18" fillId="0" borderId="0" xfId="0" applyFont="1" applyAlignment="1">
      <alignment horizontal="center"/>
    </xf>
    <xf numFmtId="37" fontId="0" fillId="0" borderId="0" xfId="0" applyNumberFormat="1" applyFont="1"/>
    <xf numFmtId="37" fontId="0" fillId="0" borderId="0" xfId="0" applyNumberFormat="1" applyFont="1" applyBorder="1"/>
    <xf numFmtId="37" fontId="0" fillId="0" borderId="0" xfId="0" applyNumberFormat="1" applyFont="1" applyAlignment="1">
      <alignment horizontal="center"/>
    </xf>
    <xf numFmtId="37" fontId="16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37" fontId="16" fillId="0" borderId="0" xfId="0" applyNumberFormat="1" applyFont="1" applyAlignment="1"/>
    <xf numFmtId="37" fontId="16" fillId="0" borderId="0" xfId="0" applyNumberFormat="1" applyFont="1"/>
    <xf numFmtId="0" fontId="19" fillId="0" borderId="0" xfId="0" applyFont="1"/>
    <xf numFmtId="0" fontId="16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horizontal="left"/>
    </xf>
    <xf numFmtId="164" fontId="0" fillId="0" borderId="0" xfId="0" applyNumberFormat="1" applyFont="1"/>
    <xf numFmtId="0" fontId="0" fillId="0" borderId="0" xfId="0" applyFont="1" applyFill="1" applyAlignment="1">
      <alignment horizontal="center"/>
    </xf>
    <xf numFmtId="37" fontId="0" fillId="0" borderId="0" xfId="0" applyNumberFormat="1" applyFont="1" applyFill="1" applyAlignment="1">
      <alignment horizontal="center"/>
    </xf>
    <xf numFmtId="37" fontId="0" fillId="0" borderId="0" xfId="0" applyNumberFormat="1" applyFont="1" applyFill="1" applyAlignment="1"/>
    <xf numFmtId="37" fontId="0" fillId="0" borderId="0" xfId="0" applyNumberFormat="1" applyFont="1" applyFill="1" applyBorder="1" applyAlignment="1"/>
    <xf numFmtId="0" fontId="16" fillId="0" borderId="0" xfId="0" applyFont="1" applyFill="1" applyAlignment="1">
      <alignment horizontal="center"/>
    </xf>
    <xf numFmtId="37" fontId="0" fillId="0" borderId="0" xfId="0" applyNumberFormat="1" applyAlignment="1"/>
    <xf numFmtId="37" fontId="0" fillId="0" borderId="0" xfId="0" quotePrefix="1" applyNumberFormat="1" applyFont="1" applyAlignment="1"/>
    <xf numFmtId="37" fontId="20" fillId="0" borderId="0" xfId="0" applyNumberFormat="1" applyFont="1" applyAlignment="1"/>
    <xf numFmtId="37" fontId="0" fillId="0" borderId="0" xfId="0" applyNumberFormat="1" applyFill="1" applyAlignment="1"/>
    <xf numFmtId="0" fontId="20" fillId="0" borderId="0" xfId="0" applyFont="1" applyAlignment="1"/>
    <xf numFmtId="0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37" fontId="20" fillId="0" borderId="0" xfId="0" applyNumberFormat="1" applyFont="1" applyFill="1" applyAlignment="1"/>
    <xf numFmtId="37" fontId="20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center" wrapText="1"/>
    </xf>
    <xf numFmtId="37" fontId="16" fillId="0" borderId="0" xfId="0" applyNumberFormat="1" applyFont="1" applyFill="1" applyAlignment="1">
      <alignment horizontal="center" wrapText="1"/>
    </xf>
    <xf numFmtId="37" fontId="0" fillId="0" borderId="0" xfId="0" quotePrefix="1" applyNumberFormat="1" applyFont="1" applyFill="1" applyAlignment="1">
      <alignment horizontal="right"/>
    </xf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9E254-2AFA-4986-A3AF-C88C265152C4}">
  <dimension ref="A1:L221"/>
  <sheetViews>
    <sheetView zoomScale="80" zoomScaleNormal="80" workbookViewId="0">
      <selection activeCell="E7" sqref="E7"/>
    </sheetView>
  </sheetViews>
  <sheetFormatPr defaultColWidth="9.140625" defaultRowHeight="15" x14ac:dyDescent="0.25"/>
  <cols>
    <col min="1" max="1" width="46.7109375" style="3" customWidth="1"/>
    <col min="2" max="2" width="30.7109375" style="3" customWidth="1"/>
    <col min="3" max="5" width="21.7109375" style="3" customWidth="1"/>
    <col min="6" max="7" width="21.7109375" style="10" customWidth="1"/>
    <col min="8" max="9" width="21.7109375" style="4" customWidth="1"/>
    <col min="10" max="10" width="9.140625" style="23"/>
    <col min="11" max="16384" width="9.140625" style="4"/>
  </cols>
  <sheetData>
    <row r="1" spans="1:7" x14ac:dyDescent="0.25">
      <c r="A1" s="1" t="s">
        <v>201</v>
      </c>
      <c r="B1" s="2"/>
      <c r="F1" s="3"/>
      <c r="G1" s="3"/>
    </row>
    <row r="2" spans="1:7" x14ac:dyDescent="0.25">
      <c r="A2" s="1" t="s">
        <v>93</v>
      </c>
      <c r="B2" s="2"/>
      <c r="F2" s="3"/>
      <c r="G2" s="3"/>
    </row>
    <row r="3" spans="1:7" x14ac:dyDescent="0.25">
      <c r="A3" s="1" t="s">
        <v>1</v>
      </c>
      <c r="F3" s="3"/>
      <c r="G3" s="3"/>
    </row>
    <row r="4" spans="1:7" x14ac:dyDescent="0.25">
      <c r="F4" s="3"/>
      <c r="G4" s="3"/>
    </row>
    <row r="5" spans="1:7" x14ac:dyDescent="0.25">
      <c r="F5" s="3"/>
      <c r="G5" s="3"/>
    </row>
    <row r="6" spans="1:7" x14ac:dyDescent="0.25">
      <c r="A6" s="5" t="s">
        <v>151</v>
      </c>
      <c r="F6" s="3"/>
      <c r="G6" s="3"/>
    </row>
    <row r="7" spans="1:7" x14ac:dyDescent="0.25">
      <c r="A7" s="6"/>
      <c r="F7" s="3"/>
      <c r="G7" s="3"/>
    </row>
    <row r="8" spans="1:7" x14ac:dyDescent="0.25">
      <c r="A8" s="6" t="s">
        <v>2</v>
      </c>
      <c r="B8" s="7">
        <v>6315</v>
      </c>
      <c r="F8" s="3"/>
      <c r="G8" s="3"/>
    </row>
    <row r="9" spans="1:7" x14ac:dyDescent="0.25">
      <c r="A9" s="6" t="s">
        <v>3</v>
      </c>
      <c r="B9" s="7">
        <v>1326</v>
      </c>
      <c r="F9" s="3"/>
      <c r="G9" s="3"/>
    </row>
    <row r="10" spans="1:7" x14ac:dyDescent="0.25">
      <c r="A10" s="6" t="s">
        <v>4</v>
      </c>
      <c r="B10" s="7">
        <f>B8+B9</f>
        <v>7641</v>
      </c>
      <c r="F10" s="3"/>
      <c r="G10" s="3"/>
    </row>
    <row r="11" spans="1:7" x14ac:dyDescent="0.25">
      <c r="A11" s="6" t="s">
        <v>5</v>
      </c>
      <c r="B11" s="26">
        <f>I106</f>
        <v>7901</v>
      </c>
      <c r="C11" s="24"/>
      <c r="F11" s="3"/>
      <c r="G11" s="3"/>
    </row>
    <row r="12" spans="1:7" x14ac:dyDescent="0.25">
      <c r="A12" s="6" t="s">
        <v>6</v>
      </c>
      <c r="B12" s="26">
        <f>B11-B10</f>
        <v>260</v>
      </c>
      <c r="C12" s="25"/>
      <c r="F12" s="3"/>
      <c r="G12" s="3"/>
    </row>
    <row r="13" spans="1:7" x14ac:dyDescent="0.25">
      <c r="A13" s="6" t="s">
        <v>7</v>
      </c>
      <c r="B13" s="27">
        <f>B12*2</f>
        <v>520</v>
      </c>
      <c r="C13" s="24"/>
      <c r="F13" s="3"/>
      <c r="G13" s="3"/>
    </row>
    <row r="14" spans="1:7" x14ac:dyDescent="0.25">
      <c r="F14" s="3"/>
      <c r="G14" s="3"/>
    </row>
    <row r="15" spans="1:7" x14ac:dyDescent="0.25">
      <c r="F15" s="3"/>
      <c r="G15" s="3"/>
    </row>
    <row r="16" spans="1:7" x14ac:dyDescent="0.25">
      <c r="A16" s="5" t="s">
        <v>8</v>
      </c>
      <c r="B16" s="9"/>
      <c r="F16" s="3"/>
      <c r="G16" s="3"/>
    </row>
    <row r="17" spans="1:10" x14ac:dyDescent="0.25">
      <c r="A17" s="2"/>
      <c r="C17" s="2" t="s">
        <v>9</v>
      </c>
      <c r="D17" s="2" t="s">
        <v>10</v>
      </c>
      <c r="E17" s="28" t="s">
        <v>11</v>
      </c>
      <c r="F17" s="2" t="s">
        <v>12</v>
      </c>
      <c r="G17" s="2" t="s">
        <v>13</v>
      </c>
      <c r="H17" s="2" t="s">
        <v>14</v>
      </c>
      <c r="I17" s="2"/>
    </row>
    <row r="18" spans="1:10" x14ac:dyDescent="0.25">
      <c r="A18" s="2" t="s">
        <v>15</v>
      </c>
      <c r="B18" s="2" t="s">
        <v>16</v>
      </c>
      <c r="C18" s="2" t="s">
        <v>17</v>
      </c>
      <c r="D18" s="2" t="s">
        <v>18</v>
      </c>
      <c r="E18" s="2" t="s">
        <v>19</v>
      </c>
      <c r="F18" s="2" t="s">
        <v>20</v>
      </c>
      <c r="G18" s="2" t="s">
        <v>21</v>
      </c>
      <c r="H18" s="2" t="s">
        <v>22</v>
      </c>
      <c r="I18" s="2"/>
    </row>
    <row r="19" spans="1:10" x14ac:dyDescent="0.25">
      <c r="C19" s="4"/>
      <c r="D19" s="4"/>
      <c r="F19" s="4"/>
      <c r="G19" s="4"/>
      <c r="I19" s="3"/>
    </row>
    <row r="20" spans="1:10" s="10" customFormat="1" x14ac:dyDescent="0.25">
      <c r="A20" s="26" t="s">
        <v>155</v>
      </c>
      <c r="B20" s="7" t="s">
        <v>199</v>
      </c>
      <c r="C20" s="10">
        <f>SUMIF(A$33:A$104,A20,H$33:H$104)</f>
        <v>1650</v>
      </c>
      <c r="D20" s="10">
        <f t="shared" ref="D20:D25" si="0">ROUND(B$10*C20/C$27,0)</f>
        <v>1996</v>
      </c>
      <c r="E20" s="10">
        <f>SUMIF(A$33:A$104,A20,I$33:I$104)</f>
        <v>2831</v>
      </c>
      <c r="F20" s="10">
        <f t="shared" ref="F20:F25" si="1">IF(E20&gt;D20,E20-D20,0)</f>
        <v>835</v>
      </c>
      <c r="G20" s="10">
        <f t="shared" ref="G20:G25" si="2">ROUND(B$12*F20/F$27,0)</f>
        <v>151</v>
      </c>
      <c r="H20" s="11">
        <f t="shared" ref="H20:H25" si="3">G20*2</f>
        <v>302</v>
      </c>
      <c r="I20" s="12"/>
      <c r="J20" s="23"/>
    </row>
    <row r="21" spans="1:10" s="10" customFormat="1" x14ac:dyDescent="0.25">
      <c r="A21" s="7" t="s">
        <v>94</v>
      </c>
      <c r="B21" s="7" t="s">
        <v>95</v>
      </c>
      <c r="C21" s="10">
        <f t="shared" ref="C21:C25" si="4">SUMIF(A$33:A$104,A21,H$33:H$104)</f>
        <v>805</v>
      </c>
      <c r="D21" s="10">
        <f t="shared" si="0"/>
        <v>974</v>
      </c>
      <c r="E21" s="10">
        <f t="shared" ref="E21:E25" si="5">SUMIF(A$33:A$104,A21,I$33:I$104)</f>
        <v>259</v>
      </c>
      <c r="F21" s="10">
        <f t="shared" si="1"/>
        <v>0</v>
      </c>
      <c r="G21" s="10">
        <f t="shared" si="2"/>
        <v>0</v>
      </c>
      <c r="H21" s="11">
        <f t="shared" si="3"/>
        <v>0</v>
      </c>
      <c r="I21" s="12"/>
      <c r="J21" s="23"/>
    </row>
    <row r="22" spans="1:10" s="10" customFormat="1" x14ac:dyDescent="0.25">
      <c r="A22" s="7" t="s">
        <v>96</v>
      </c>
      <c r="B22" s="8" t="s">
        <v>200</v>
      </c>
      <c r="C22" s="10">
        <f t="shared" si="4"/>
        <v>2486</v>
      </c>
      <c r="D22" s="10">
        <f t="shared" si="0"/>
        <v>3008</v>
      </c>
      <c r="E22" s="10">
        <f t="shared" si="5"/>
        <v>3607</v>
      </c>
      <c r="F22" s="10">
        <f t="shared" si="1"/>
        <v>599</v>
      </c>
      <c r="G22" s="10">
        <f t="shared" si="2"/>
        <v>109</v>
      </c>
      <c r="H22" s="11">
        <f t="shared" si="3"/>
        <v>218</v>
      </c>
      <c r="I22" s="12"/>
      <c r="J22" s="23"/>
    </row>
    <row r="23" spans="1:10" s="10" customFormat="1" x14ac:dyDescent="0.25">
      <c r="A23" s="7" t="s">
        <v>97</v>
      </c>
      <c r="B23" s="7" t="s">
        <v>98</v>
      </c>
      <c r="C23" s="10">
        <f t="shared" si="4"/>
        <v>894</v>
      </c>
      <c r="D23" s="10">
        <f t="shared" si="0"/>
        <v>1082</v>
      </c>
      <c r="E23" s="10">
        <f t="shared" si="5"/>
        <v>792</v>
      </c>
      <c r="F23" s="10">
        <f t="shared" si="1"/>
        <v>0</v>
      </c>
      <c r="G23" s="10">
        <f t="shared" si="2"/>
        <v>0</v>
      </c>
      <c r="H23" s="11">
        <f t="shared" si="3"/>
        <v>0</v>
      </c>
      <c r="I23" s="12"/>
      <c r="J23" s="23"/>
    </row>
    <row r="24" spans="1:10" s="10" customFormat="1" x14ac:dyDescent="0.25">
      <c r="A24" s="7" t="s">
        <v>99</v>
      </c>
      <c r="B24" s="7" t="s">
        <v>100</v>
      </c>
      <c r="C24" s="10">
        <f t="shared" si="4"/>
        <v>439</v>
      </c>
      <c r="D24" s="10">
        <f t="shared" si="0"/>
        <v>531</v>
      </c>
      <c r="E24" s="10">
        <f t="shared" si="5"/>
        <v>401</v>
      </c>
      <c r="F24" s="10">
        <f t="shared" si="1"/>
        <v>0</v>
      </c>
      <c r="G24" s="10">
        <f t="shared" si="2"/>
        <v>0</v>
      </c>
      <c r="H24" s="11">
        <f t="shared" si="3"/>
        <v>0</v>
      </c>
      <c r="I24" s="12"/>
      <c r="J24" s="23"/>
    </row>
    <row r="25" spans="1:10" s="10" customFormat="1" x14ac:dyDescent="0.25">
      <c r="A25" s="7" t="s">
        <v>101</v>
      </c>
      <c r="B25" s="7" t="s">
        <v>102</v>
      </c>
      <c r="C25" s="10">
        <f t="shared" si="4"/>
        <v>41</v>
      </c>
      <c r="D25" s="10">
        <f t="shared" si="0"/>
        <v>50</v>
      </c>
      <c r="E25" s="10">
        <f t="shared" si="5"/>
        <v>11</v>
      </c>
      <c r="F25" s="10">
        <f t="shared" si="1"/>
        <v>0</v>
      </c>
      <c r="G25" s="10">
        <f t="shared" si="2"/>
        <v>0</v>
      </c>
      <c r="H25" s="11">
        <f t="shared" si="3"/>
        <v>0</v>
      </c>
      <c r="I25" s="12"/>
      <c r="J25" s="23"/>
    </row>
    <row r="26" spans="1:10" s="10" customFormat="1" x14ac:dyDescent="0.25">
      <c r="A26" s="12"/>
      <c r="B26" s="12"/>
      <c r="E26" s="12"/>
      <c r="I26" s="12"/>
      <c r="J26" s="23"/>
    </row>
    <row r="27" spans="1:10" s="10" customFormat="1" x14ac:dyDescent="0.25">
      <c r="A27" s="17" t="s">
        <v>26</v>
      </c>
      <c r="B27" s="13"/>
      <c r="C27" s="18">
        <f t="shared" ref="C27:H27" si="6">SUM(C20:C25)</f>
        <v>6315</v>
      </c>
      <c r="D27" s="18">
        <f t="shared" si="6"/>
        <v>7641</v>
      </c>
      <c r="E27" s="18">
        <f t="shared" si="6"/>
        <v>7901</v>
      </c>
      <c r="F27" s="18">
        <f t="shared" si="6"/>
        <v>1434</v>
      </c>
      <c r="G27" s="18">
        <f t="shared" si="6"/>
        <v>260</v>
      </c>
      <c r="H27" s="18">
        <f t="shared" si="6"/>
        <v>520</v>
      </c>
      <c r="J27" s="23"/>
    </row>
    <row r="28" spans="1:10" s="10" customFormat="1" x14ac:dyDescent="0.25">
      <c r="A28" s="12"/>
      <c r="B28" s="12"/>
      <c r="C28" s="12"/>
      <c r="D28" s="12"/>
      <c r="E28" s="12"/>
      <c r="F28" s="12"/>
      <c r="G28" s="12"/>
      <c r="J28" s="23"/>
    </row>
    <row r="29" spans="1:10" x14ac:dyDescent="0.25">
      <c r="F29" s="3"/>
      <c r="G29" s="3"/>
    </row>
    <row r="30" spans="1:10" x14ac:dyDescent="0.25">
      <c r="A30" s="5" t="s">
        <v>27</v>
      </c>
      <c r="B30" s="9"/>
      <c r="F30" s="3"/>
      <c r="G30" s="3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10" ht="30" x14ac:dyDescent="0.25">
      <c r="A32" s="2" t="s">
        <v>154</v>
      </c>
      <c r="B32" s="2" t="s">
        <v>28</v>
      </c>
      <c r="C32" s="2" t="s">
        <v>29</v>
      </c>
      <c r="D32" s="2" t="s">
        <v>30</v>
      </c>
      <c r="E32" s="2" t="s">
        <v>31</v>
      </c>
      <c r="F32" s="2" t="s">
        <v>152</v>
      </c>
      <c r="G32" s="38" t="s">
        <v>156</v>
      </c>
      <c r="H32" s="20" t="s">
        <v>153</v>
      </c>
      <c r="I32" s="39" t="s">
        <v>157</v>
      </c>
    </row>
    <row r="33" spans="1:12" x14ac:dyDescent="0.25">
      <c r="A33" s="26" t="s">
        <v>155</v>
      </c>
      <c r="B33" s="7" t="s">
        <v>199</v>
      </c>
      <c r="C33" s="3">
        <v>55220</v>
      </c>
      <c r="D33" s="6" t="s">
        <v>103</v>
      </c>
      <c r="E33" s="3" t="s">
        <v>104</v>
      </c>
      <c r="F33" s="7">
        <v>26</v>
      </c>
      <c r="G33" s="7">
        <v>1</v>
      </c>
      <c r="H33" s="7">
        <f t="shared" ref="H33:H64" si="7">SUM(F33:G33)</f>
        <v>27</v>
      </c>
      <c r="I33" s="29">
        <v>20</v>
      </c>
      <c r="J33" s="15"/>
      <c r="L33" s="10"/>
    </row>
    <row r="34" spans="1:12" x14ac:dyDescent="0.25">
      <c r="A34" s="26" t="s">
        <v>155</v>
      </c>
      <c r="B34" s="7" t="s">
        <v>199</v>
      </c>
      <c r="C34" s="3">
        <v>55220</v>
      </c>
      <c r="D34" s="6" t="s">
        <v>103</v>
      </c>
      <c r="E34" s="3" t="s">
        <v>105</v>
      </c>
      <c r="F34" s="7">
        <v>30</v>
      </c>
      <c r="G34" s="7">
        <v>1</v>
      </c>
      <c r="H34" s="7">
        <f t="shared" si="7"/>
        <v>31</v>
      </c>
      <c r="I34" s="29">
        <v>23</v>
      </c>
      <c r="L34" s="10"/>
    </row>
    <row r="35" spans="1:12" x14ac:dyDescent="0.25">
      <c r="A35" s="26" t="s">
        <v>155</v>
      </c>
      <c r="B35" s="7" t="s">
        <v>199</v>
      </c>
      <c r="C35" s="3">
        <v>2050</v>
      </c>
      <c r="D35" s="6" t="s">
        <v>106</v>
      </c>
      <c r="E35" s="3">
        <v>1</v>
      </c>
      <c r="F35" s="7">
        <v>341</v>
      </c>
      <c r="G35" s="7">
        <v>7</v>
      </c>
      <c r="H35" s="7">
        <f t="shared" si="7"/>
        <v>348</v>
      </c>
      <c r="I35" s="29">
        <v>1160</v>
      </c>
      <c r="L35" s="10"/>
    </row>
    <row r="36" spans="1:12" x14ac:dyDescent="0.25">
      <c r="A36" s="26" t="s">
        <v>155</v>
      </c>
      <c r="B36" s="7" t="s">
        <v>199</v>
      </c>
      <c r="C36" s="3">
        <v>2050</v>
      </c>
      <c r="D36" s="6" t="s">
        <v>106</v>
      </c>
      <c r="E36" s="3">
        <v>2</v>
      </c>
      <c r="F36" s="7">
        <v>428</v>
      </c>
      <c r="G36" s="7">
        <v>9</v>
      </c>
      <c r="H36" s="7">
        <f t="shared" si="7"/>
        <v>437</v>
      </c>
      <c r="I36" s="30">
        <v>0</v>
      </c>
      <c r="L36" s="10"/>
    </row>
    <row r="37" spans="1:12" x14ac:dyDescent="0.25">
      <c r="A37" s="26" t="s">
        <v>155</v>
      </c>
      <c r="B37" s="7" t="s">
        <v>199</v>
      </c>
      <c r="C37" s="3">
        <v>55706</v>
      </c>
      <c r="D37" s="6" t="s">
        <v>107</v>
      </c>
      <c r="E37" s="3" t="s">
        <v>108</v>
      </c>
      <c r="F37" s="7">
        <v>0</v>
      </c>
      <c r="G37" s="7">
        <v>0</v>
      </c>
      <c r="H37" s="7">
        <f t="shared" si="7"/>
        <v>0</v>
      </c>
      <c r="I37" s="29">
        <v>23</v>
      </c>
      <c r="L37" s="10"/>
    </row>
    <row r="38" spans="1:12" x14ac:dyDescent="0.25">
      <c r="A38" s="26" t="s">
        <v>155</v>
      </c>
      <c r="B38" s="7" t="s">
        <v>199</v>
      </c>
      <c r="C38" s="3">
        <v>55706</v>
      </c>
      <c r="D38" s="6" t="s">
        <v>107</v>
      </c>
      <c r="E38" s="3" t="s">
        <v>109</v>
      </c>
      <c r="F38" s="7">
        <v>28</v>
      </c>
      <c r="G38" s="7">
        <v>1</v>
      </c>
      <c r="H38" s="7">
        <f t="shared" si="7"/>
        <v>29</v>
      </c>
      <c r="I38" s="29">
        <v>22</v>
      </c>
      <c r="L38" s="10"/>
    </row>
    <row r="39" spans="1:12" x14ac:dyDescent="0.25">
      <c r="A39" s="26" t="s">
        <v>155</v>
      </c>
      <c r="B39" s="7" t="s">
        <v>199</v>
      </c>
      <c r="C39" s="3">
        <v>55706</v>
      </c>
      <c r="D39" s="6" t="s">
        <v>107</v>
      </c>
      <c r="E39" s="3" t="s">
        <v>110</v>
      </c>
      <c r="F39" s="7">
        <v>27</v>
      </c>
      <c r="G39" s="7">
        <v>1</v>
      </c>
      <c r="H39" s="7">
        <f t="shared" si="7"/>
        <v>28</v>
      </c>
      <c r="I39" s="29">
        <v>23</v>
      </c>
      <c r="L39" s="10"/>
    </row>
    <row r="40" spans="1:12" x14ac:dyDescent="0.25">
      <c r="A40" s="26" t="s">
        <v>155</v>
      </c>
      <c r="B40" s="7" t="s">
        <v>199</v>
      </c>
      <c r="C40" s="3">
        <v>8054</v>
      </c>
      <c r="D40" s="6" t="s">
        <v>111</v>
      </c>
      <c r="E40" s="3">
        <v>1</v>
      </c>
      <c r="F40" s="7">
        <v>572</v>
      </c>
      <c r="G40" s="31">
        <v>13</v>
      </c>
      <c r="H40" s="7">
        <f t="shared" si="7"/>
        <v>585</v>
      </c>
      <c r="I40" s="29">
        <v>1508</v>
      </c>
      <c r="L40" s="10"/>
    </row>
    <row r="41" spans="1:12" x14ac:dyDescent="0.25">
      <c r="A41" s="26" t="s">
        <v>155</v>
      </c>
      <c r="B41" s="7" t="s">
        <v>199</v>
      </c>
      <c r="C41" s="3">
        <v>55218</v>
      </c>
      <c r="D41" s="6" t="s">
        <v>112</v>
      </c>
      <c r="E41" s="3">
        <v>2</v>
      </c>
      <c r="F41" s="40" t="s">
        <v>158</v>
      </c>
      <c r="G41" s="36">
        <v>0</v>
      </c>
      <c r="H41" s="26">
        <f t="shared" si="7"/>
        <v>0</v>
      </c>
      <c r="I41" s="29">
        <v>0</v>
      </c>
      <c r="L41" s="10"/>
    </row>
    <row r="42" spans="1:12" x14ac:dyDescent="0.25">
      <c r="A42" s="26" t="s">
        <v>155</v>
      </c>
      <c r="B42" s="7" t="s">
        <v>199</v>
      </c>
      <c r="C42" s="3">
        <v>55218</v>
      </c>
      <c r="D42" s="6" t="s">
        <v>112</v>
      </c>
      <c r="E42" s="3" t="s">
        <v>113</v>
      </c>
      <c r="F42" s="7">
        <v>23</v>
      </c>
      <c r="G42" s="7">
        <v>0</v>
      </c>
      <c r="H42" s="7">
        <f t="shared" si="7"/>
        <v>23</v>
      </c>
      <c r="I42" s="29">
        <v>28</v>
      </c>
      <c r="L42" s="10"/>
    </row>
    <row r="43" spans="1:12" x14ac:dyDescent="0.25">
      <c r="A43" s="26" t="s">
        <v>155</v>
      </c>
      <c r="B43" s="7" t="s">
        <v>199</v>
      </c>
      <c r="C43" s="3">
        <v>55218</v>
      </c>
      <c r="D43" s="6" t="s">
        <v>112</v>
      </c>
      <c r="E43" s="3" t="s">
        <v>114</v>
      </c>
      <c r="F43" s="7">
        <v>23</v>
      </c>
      <c r="G43" s="7">
        <v>0</v>
      </c>
      <c r="H43" s="7">
        <f t="shared" si="7"/>
        <v>23</v>
      </c>
      <c r="I43" s="29">
        <v>24</v>
      </c>
      <c r="L43" s="10"/>
    </row>
    <row r="44" spans="1:12" x14ac:dyDescent="0.25">
      <c r="A44" s="26" t="s">
        <v>155</v>
      </c>
      <c r="B44" s="7" t="s">
        <v>199</v>
      </c>
      <c r="C44" s="3">
        <v>2053</v>
      </c>
      <c r="D44" s="6" t="s">
        <v>115</v>
      </c>
      <c r="E44" s="3">
        <v>3</v>
      </c>
      <c r="F44" s="7">
        <v>12</v>
      </c>
      <c r="G44" s="7">
        <v>0</v>
      </c>
      <c r="H44" s="7">
        <f t="shared" si="7"/>
        <v>12</v>
      </c>
      <c r="I44" s="30">
        <v>0</v>
      </c>
      <c r="L44" s="10"/>
    </row>
    <row r="45" spans="1:12" x14ac:dyDescent="0.25">
      <c r="A45" s="26" t="s">
        <v>155</v>
      </c>
      <c r="B45" s="7" t="s">
        <v>199</v>
      </c>
      <c r="C45" s="3">
        <v>2053</v>
      </c>
      <c r="D45" s="6" t="s">
        <v>115</v>
      </c>
      <c r="E45" s="3">
        <v>4</v>
      </c>
      <c r="F45" s="7">
        <v>105</v>
      </c>
      <c r="G45" s="7">
        <v>2</v>
      </c>
      <c r="H45" s="7">
        <f t="shared" si="7"/>
        <v>107</v>
      </c>
      <c r="I45" s="7">
        <v>0</v>
      </c>
      <c r="L45" s="10"/>
    </row>
    <row r="46" spans="1:12" x14ac:dyDescent="0.25">
      <c r="A46" s="7" t="s">
        <v>94</v>
      </c>
      <c r="B46" s="6" t="s">
        <v>95</v>
      </c>
      <c r="C46" s="3">
        <v>55063</v>
      </c>
      <c r="D46" s="6" t="s">
        <v>116</v>
      </c>
      <c r="E46" s="3">
        <v>1</v>
      </c>
      <c r="F46" s="7">
        <v>68</v>
      </c>
      <c r="G46" s="7">
        <v>1</v>
      </c>
      <c r="H46" s="7">
        <f t="shared" si="7"/>
        <v>69</v>
      </c>
      <c r="I46" s="29">
        <v>33</v>
      </c>
      <c r="L46" s="10"/>
    </row>
    <row r="47" spans="1:12" x14ac:dyDescent="0.25">
      <c r="A47" s="7" t="s">
        <v>94</v>
      </c>
      <c r="B47" s="6" t="s">
        <v>95</v>
      </c>
      <c r="C47" s="3">
        <v>55063</v>
      </c>
      <c r="D47" s="6" t="s">
        <v>116</v>
      </c>
      <c r="E47" s="3">
        <v>2</v>
      </c>
      <c r="F47" s="7">
        <v>70</v>
      </c>
      <c r="G47" s="7">
        <v>1</v>
      </c>
      <c r="H47" s="7">
        <f t="shared" si="7"/>
        <v>71</v>
      </c>
      <c r="I47" s="29">
        <v>65</v>
      </c>
      <c r="L47" s="10"/>
    </row>
    <row r="48" spans="1:12" x14ac:dyDescent="0.25">
      <c r="A48" s="7" t="s">
        <v>94</v>
      </c>
      <c r="B48" s="6" t="s">
        <v>95</v>
      </c>
      <c r="C48" s="3">
        <v>55063</v>
      </c>
      <c r="D48" s="6" t="s">
        <v>116</v>
      </c>
      <c r="E48" s="3">
        <v>3</v>
      </c>
      <c r="F48" s="7">
        <v>74</v>
      </c>
      <c r="G48" s="7">
        <v>2</v>
      </c>
      <c r="H48" s="7">
        <f t="shared" si="7"/>
        <v>76</v>
      </c>
      <c r="I48" s="29">
        <v>74</v>
      </c>
      <c r="L48" s="10"/>
    </row>
    <row r="49" spans="1:12" x14ac:dyDescent="0.25">
      <c r="A49" s="7" t="s">
        <v>94</v>
      </c>
      <c r="B49" s="6" t="s">
        <v>95</v>
      </c>
      <c r="C49" s="3">
        <v>2070</v>
      </c>
      <c r="D49" s="6" t="s">
        <v>117</v>
      </c>
      <c r="E49" s="3">
        <v>1</v>
      </c>
      <c r="F49" s="7">
        <v>19</v>
      </c>
      <c r="G49" s="7">
        <v>0</v>
      </c>
      <c r="H49" s="7">
        <f t="shared" si="7"/>
        <v>19</v>
      </c>
      <c r="I49" s="30">
        <v>0</v>
      </c>
      <c r="L49" s="10"/>
    </row>
    <row r="50" spans="1:12" x14ac:dyDescent="0.25">
      <c r="A50" s="7" t="s">
        <v>94</v>
      </c>
      <c r="B50" s="6" t="s">
        <v>95</v>
      </c>
      <c r="C50" s="3">
        <v>2070</v>
      </c>
      <c r="D50" s="6" t="s">
        <v>117</v>
      </c>
      <c r="E50" s="3">
        <v>2</v>
      </c>
      <c r="F50" s="7">
        <v>29</v>
      </c>
      <c r="G50" s="7">
        <v>1</v>
      </c>
      <c r="H50" s="7">
        <f t="shared" si="7"/>
        <v>30</v>
      </c>
      <c r="I50" s="30">
        <v>0</v>
      </c>
      <c r="L50" s="10"/>
    </row>
    <row r="51" spans="1:12" x14ac:dyDescent="0.25">
      <c r="A51" s="7" t="s">
        <v>94</v>
      </c>
      <c r="B51" s="6" t="s">
        <v>95</v>
      </c>
      <c r="C51" s="3">
        <v>2070</v>
      </c>
      <c r="D51" s="6" t="s">
        <v>117</v>
      </c>
      <c r="E51" s="3">
        <v>3</v>
      </c>
      <c r="F51" s="7">
        <v>15</v>
      </c>
      <c r="G51" s="7">
        <v>0</v>
      </c>
      <c r="H51" s="7">
        <f t="shared" si="7"/>
        <v>15</v>
      </c>
      <c r="I51" s="29">
        <v>14</v>
      </c>
      <c r="L51" s="10"/>
    </row>
    <row r="52" spans="1:12" x14ac:dyDescent="0.25">
      <c r="A52" s="7" t="s">
        <v>94</v>
      </c>
      <c r="B52" s="6" t="s">
        <v>95</v>
      </c>
      <c r="C52" s="3">
        <v>2070</v>
      </c>
      <c r="D52" s="6" t="s">
        <v>117</v>
      </c>
      <c r="E52" s="3" t="s">
        <v>118</v>
      </c>
      <c r="F52" s="7">
        <v>3</v>
      </c>
      <c r="G52" s="7">
        <v>0</v>
      </c>
      <c r="H52" s="7">
        <f t="shared" si="7"/>
        <v>3</v>
      </c>
      <c r="I52" s="29">
        <v>2</v>
      </c>
      <c r="L52" s="10"/>
    </row>
    <row r="53" spans="1:12" x14ac:dyDescent="0.25">
      <c r="A53" s="7" t="s">
        <v>94</v>
      </c>
      <c r="B53" s="6" t="s">
        <v>95</v>
      </c>
      <c r="C53" s="3">
        <v>2070</v>
      </c>
      <c r="D53" s="6" t="s">
        <v>117</v>
      </c>
      <c r="E53" s="3">
        <v>5</v>
      </c>
      <c r="F53" s="7">
        <v>2</v>
      </c>
      <c r="G53" s="7">
        <v>0</v>
      </c>
      <c r="H53" s="7">
        <f t="shared" si="7"/>
        <v>2</v>
      </c>
      <c r="I53" s="29">
        <v>2</v>
      </c>
      <c r="L53" s="10"/>
    </row>
    <row r="54" spans="1:12" x14ac:dyDescent="0.25">
      <c r="A54" s="7" t="s">
        <v>94</v>
      </c>
      <c r="B54" s="6" t="s">
        <v>95</v>
      </c>
      <c r="C54" s="3">
        <v>2070</v>
      </c>
      <c r="D54" s="6" t="s">
        <v>117</v>
      </c>
      <c r="E54" s="3">
        <v>6</v>
      </c>
      <c r="F54" s="7">
        <v>8</v>
      </c>
      <c r="G54" s="7">
        <v>0</v>
      </c>
      <c r="H54" s="7">
        <f t="shared" si="7"/>
        <v>8</v>
      </c>
      <c r="I54" s="29">
        <v>9</v>
      </c>
      <c r="L54" s="10"/>
    </row>
    <row r="55" spans="1:12" x14ac:dyDescent="0.25">
      <c r="A55" s="7" t="s">
        <v>94</v>
      </c>
      <c r="B55" s="6" t="s">
        <v>95</v>
      </c>
      <c r="C55" s="3">
        <v>2070</v>
      </c>
      <c r="D55" s="6" t="s">
        <v>117</v>
      </c>
      <c r="E55" s="3">
        <v>7</v>
      </c>
      <c r="F55" s="7">
        <v>12</v>
      </c>
      <c r="G55" s="7">
        <v>0</v>
      </c>
      <c r="H55" s="7">
        <f t="shared" si="7"/>
        <v>12</v>
      </c>
      <c r="I55" s="29">
        <v>7</v>
      </c>
      <c r="L55" s="10"/>
    </row>
    <row r="56" spans="1:12" x14ac:dyDescent="0.25">
      <c r="A56" s="7" t="s">
        <v>94</v>
      </c>
      <c r="B56" s="6" t="s">
        <v>95</v>
      </c>
      <c r="C56" s="3">
        <v>6061</v>
      </c>
      <c r="D56" s="6" t="s">
        <v>119</v>
      </c>
      <c r="E56" s="3">
        <v>1</v>
      </c>
      <c r="F56" s="7">
        <v>187</v>
      </c>
      <c r="G56" s="7">
        <v>4</v>
      </c>
      <c r="H56" s="7">
        <f t="shared" si="7"/>
        <v>191</v>
      </c>
      <c r="I56" s="30">
        <v>0</v>
      </c>
      <c r="L56" s="10"/>
    </row>
    <row r="57" spans="1:12" x14ac:dyDescent="0.25">
      <c r="A57" s="7" t="s">
        <v>94</v>
      </c>
      <c r="B57" s="6" t="s">
        <v>95</v>
      </c>
      <c r="C57" s="3">
        <v>6061</v>
      </c>
      <c r="D57" s="6" t="s">
        <v>119</v>
      </c>
      <c r="E57" s="3">
        <v>2</v>
      </c>
      <c r="F57" s="7">
        <v>237</v>
      </c>
      <c r="G57" s="7">
        <v>5</v>
      </c>
      <c r="H57" s="7">
        <f t="shared" si="7"/>
        <v>242</v>
      </c>
      <c r="I57" s="30">
        <v>0</v>
      </c>
      <c r="L57" s="10"/>
    </row>
    <row r="58" spans="1:12" x14ac:dyDescent="0.25">
      <c r="A58" s="7" t="s">
        <v>94</v>
      </c>
      <c r="B58" s="6" t="s">
        <v>95</v>
      </c>
      <c r="C58" s="3">
        <v>7988</v>
      </c>
      <c r="D58" s="6" t="s">
        <v>120</v>
      </c>
      <c r="E58" s="3">
        <v>1</v>
      </c>
      <c r="F58" s="7">
        <v>9</v>
      </c>
      <c r="G58" s="7">
        <v>0</v>
      </c>
      <c r="H58" s="7">
        <f t="shared" si="7"/>
        <v>9</v>
      </c>
      <c r="I58" s="29">
        <v>1</v>
      </c>
      <c r="L58" s="10"/>
    </row>
    <row r="59" spans="1:12" x14ac:dyDescent="0.25">
      <c r="A59" s="7" t="s">
        <v>94</v>
      </c>
      <c r="B59" s="6" t="s">
        <v>95</v>
      </c>
      <c r="C59" s="3">
        <v>7988</v>
      </c>
      <c r="D59" s="6" t="s">
        <v>120</v>
      </c>
      <c r="E59" s="3">
        <v>2</v>
      </c>
      <c r="F59" s="7">
        <v>9</v>
      </c>
      <c r="G59" s="7">
        <v>0</v>
      </c>
      <c r="H59" s="7">
        <f t="shared" si="7"/>
        <v>9</v>
      </c>
      <c r="I59" s="29">
        <v>1</v>
      </c>
      <c r="L59" s="10"/>
    </row>
    <row r="60" spans="1:12" x14ac:dyDescent="0.25">
      <c r="A60" s="7" t="s">
        <v>94</v>
      </c>
      <c r="B60" s="6" t="s">
        <v>95</v>
      </c>
      <c r="C60" s="3">
        <v>7988</v>
      </c>
      <c r="D60" s="6" t="s">
        <v>120</v>
      </c>
      <c r="E60" s="3">
        <v>3</v>
      </c>
      <c r="F60" s="7">
        <v>8</v>
      </c>
      <c r="G60" s="7">
        <v>0</v>
      </c>
      <c r="H60" s="7">
        <f t="shared" si="7"/>
        <v>8</v>
      </c>
      <c r="I60" s="29">
        <v>1</v>
      </c>
      <c r="L60" s="10"/>
    </row>
    <row r="61" spans="1:12" x14ac:dyDescent="0.25">
      <c r="A61" s="7" t="s">
        <v>94</v>
      </c>
      <c r="B61" s="6" t="s">
        <v>95</v>
      </c>
      <c r="C61" s="3">
        <v>7989</v>
      </c>
      <c r="D61" s="6" t="s">
        <v>121</v>
      </c>
      <c r="E61" s="3">
        <v>1</v>
      </c>
      <c r="F61" s="7">
        <v>14</v>
      </c>
      <c r="G61" s="7">
        <v>0</v>
      </c>
      <c r="H61" s="7">
        <f t="shared" si="7"/>
        <v>14</v>
      </c>
      <c r="I61" s="29">
        <v>17</v>
      </c>
      <c r="L61" s="10"/>
    </row>
    <row r="62" spans="1:12" x14ac:dyDescent="0.25">
      <c r="A62" s="7" t="s">
        <v>94</v>
      </c>
      <c r="B62" s="6" t="s">
        <v>95</v>
      </c>
      <c r="C62" s="3">
        <v>7989</v>
      </c>
      <c r="D62" s="6" t="s">
        <v>121</v>
      </c>
      <c r="E62" s="3">
        <v>2</v>
      </c>
      <c r="F62" s="7">
        <v>13</v>
      </c>
      <c r="G62" s="7">
        <v>0</v>
      </c>
      <c r="H62" s="7">
        <f t="shared" si="7"/>
        <v>13</v>
      </c>
      <c r="I62" s="29">
        <v>16</v>
      </c>
      <c r="L62" s="10"/>
    </row>
    <row r="63" spans="1:12" x14ac:dyDescent="0.25">
      <c r="A63" s="7" t="s">
        <v>94</v>
      </c>
      <c r="B63" s="6" t="s">
        <v>95</v>
      </c>
      <c r="C63" s="3">
        <v>7989</v>
      </c>
      <c r="D63" s="6" t="s">
        <v>121</v>
      </c>
      <c r="E63" s="3">
        <v>3</v>
      </c>
      <c r="F63" s="7">
        <v>14</v>
      </c>
      <c r="G63" s="7">
        <v>0</v>
      </c>
      <c r="H63" s="7">
        <f t="shared" si="7"/>
        <v>14</v>
      </c>
      <c r="I63" s="29">
        <v>17</v>
      </c>
      <c r="L63" s="10"/>
    </row>
    <row r="64" spans="1:12" x14ac:dyDescent="0.25">
      <c r="A64" s="7" t="s">
        <v>96</v>
      </c>
      <c r="B64" s="8" t="s">
        <v>200</v>
      </c>
      <c r="C64" s="3">
        <v>2047</v>
      </c>
      <c r="D64" s="6" t="s">
        <v>122</v>
      </c>
      <c r="E64" s="3">
        <v>5</v>
      </c>
      <c r="F64" s="7">
        <v>113</v>
      </c>
      <c r="G64" s="7">
        <v>2</v>
      </c>
      <c r="H64" s="7">
        <f t="shared" si="7"/>
        <v>115</v>
      </c>
      <c r="I64" s="32">
        <v>66</v>
      </c>
      <c r="L64" s="10"/>
    </row>
    <row r="65" spans="1:12" x14ac:dyDescent="0.25">
      <c r="A65" s="7" t="s">
        <v>96</v>
      </c>
      <c r="B65" s="8" t="s">
        <v>200</v>
      </c>
      <c r="C65" s="3">
        <v>6073</v>
      </c>
      <c r="D65" s="6" t="s">
        <v>123</v>
      </c>
      <c r="E65" s="3">
        <v>1</v>
      </c>
      <c r="F65" s="7">
        <v>563</v>
      </c>
      <c r="G65" s="7">
        <v>11</v>
      </c>
      <c r="H65" s="7">
        <f t="shared" ref="H65:H96" si="8">SUM(F65:G65)</f>
        <v>574</v>
      </c>
      <c r="I65" s="29">
        <v>860</v>
      </c>
      <c r="L65" s="10"/>
    </row>
    <row r="66" spans="1:12" x14ac:dyDescent="0.25">
      <c r="A66" s="7" t="s">
        <v>96</v>
      </c>
      <c r="B66" s="8" t="s">
        <v>200</v>
      </c>
      <c r="C66" s="3">
        <v>6073</v>
      </c>
      <c r="D66" s="6" t="s">
        <v>123</v>
      </c>
      <c r="E66" s="3">
        <v>2</v>
      </c>
      <c r="F66" s="7">
        <v>556</v>
      </c>
      <c r="G66" s="7">
        <v>11</v>
      </c>
      <c r="H66" s="7">
        <f t="shared" si="8"/>
        <v>567</v>
      </c>
      <c r="I66" s="29">
        <v>847</v>
      </c>
      <c r="L66" s="10"/>
    </row>
    <row r="67" spans="1:12" x14ac:dyDescent="0.25">
      <c r="A67" s="7" t="s">
        <v>96</v>
      </c>
      <c r="B67" s="8" t="s">
        <v>200</v>
      </c>
      <c r="C67" s="3">
        <v>6073</v>
      </c>
      <c r="D67" s="6" t="s">
        <v>123</v>
      </c>
      <c r="E67" s="3" t="s">
        <v>53</v>
      </c>
      <c r="F67" s="7">
        <v>23</v>
      </c>
      <c r="G67" s="7">
        <v>0</v>
      </c>
      <c r="H67" s="7">
        <f t="shared" si="8"/>
        <v>23</v>
      </c>
      <c r="I67" s="29">
        <v>23</v>
      </c>
      <c r="L67" s="10"/>
    </row>
    <row r="68" spans="1:12" x14ac:dyDescent="0.25">
      <c r="A68" s="7" t="s">
        <v>96</v>
      </c>
      <c r="B68" s="8" t="s">
        <v>200</v>
      </c>
      <c r="C68" s="3">
        <v>6073</v>
      </c>
      <c r="D68" s="6" t="s">
        <v>123</v>
      </c>
      <c r="E68" s="3" t="s">
        <v>54</v>
      </c>
      <c r="F68" s="7">
        <v>22</v>
      </c>
      <c r="G68" s="7">
        <v>0</v>
      </c>
      <c r="H68" s="7">
        <f t="shared" si="8"/>
        <v>22</v>
      </c>
      <c r="I68" s="29">
        <v>23</v>
      </c>
      <c r="L68" s="10"/>
    </row>
    <row r="69" spans="1:12" x14ac:dyDescent="0.25">
      <c r="A69" s="7" t="s">
        <v>96</v>
      </c>
      <c r="B69" s="8" t="s">
        <v>200</v>
      </c>
      <c r="C69" s="3">
        <v>6073</v>
      </c>
      <c r="D69" s="6" t="s">
        <v>123</v>
      </c>
      <c r="E69" s="3" t="s">
        <v>55</v>
      </c>
      <c r="F69" s="7">
        <v>27</v>
      </c>
      <c r="G69" s="7">
        <v>1</v>
      </c>
      <c r="H69" s="7">
        <f t="shared" si="8"/>
        <v>28</v>
      </c>
      <c r="I69" s="29">
        <v>19</v>
      </c>
      <c r="L69" s="10"/>
    </row>
    <row r="70" spans="1:12" x14ac:dyDescent="0.25">
      <c r="A70" s="7" t="s">
        <v>96</v>
      </c>
      <c r="B70" s="8" t="s">
        <v>200</v>
      </c>
      <c r="C70" s="3">
        <v>6073</v>
      </c>
      <c r="D70" s="6" t="s">
        <v>123</v>
      </c>
      <c r="E70" s="3" t="s">
        <v>56</v>
      </c>
      <c r="F70" s="7">
        <v>23</v>
      </c>
      <c r="G70" s="7">
        <v>0</v>
      </c>
      <c r="H70" s="7">
        <f t="shared" si="8"/>
        <v>23</v>
      </c>
      <c r="I70" s="29">
        <v>18</v>
      </c>
      <c r="L70" s="10"/>
    </row>
    <row r="71" spans="1:12" x14ac:dyDescent="0.25">
      <c r="A71" s="7" t="s">
        <v>96</v>
      </c>
      <c r="B71" s="8" t="s">
        <v>200</v>
      </c>
      <c r="C71" s="3">
        <v>57037</v>
      </c>
      <c r="D71" s="6" t="s">
        <v>124</v>
      </c>
      <c r="E71" s="3" t="s">
        <v>125</v>
      </c>
      <c r="F71" s="7">
        <v>55</v>
      </c>
      <c r="G71" s="7">
        <v>1</v>
      </c>
      <c r="H71" s="7">
        <f t="shared" si="8"/>
        <v>56</v>
      </c>
      <c r="I71" s="29">
        <v>38</v>
      </c>
      <c r="L71" s="10"/>
    </row>
    <row r="72" spans="1:12" x14ac:dyDescent="0.25">
      <c r="A72" s="7" t="s">
        <v>96</v>
      </c>
      <c r="B72" s="8" t="s">
        <v>200</v>
      </c>
      <c r="C72" s="3">
        <v>57037</v>
      </c>
      <c r="D72" s="6" t="s">
        <v>124</v>
      </c>
      <c r="E72" s="3" t="s">
        <v>126</v>
      </c>
      <c r="F72" s="7">
        <v>52</v>
      </c>
      <c r="G72" s="7">
        <v>1</v>
      </c>
      <c r="H72" s="7">
        <f t="shared" si="8"/>
        <v>53</v>
      </c>
      <c r="I72" s="29">
        <v>35</v>
      </c>
      <c r="L72" s="10"/>
    </row>
    <row r="73" spans="1:12" x14ac:dyDescent="0.25">
      <c r="A73" s="7" t="s">
        <v>96</v>
      </c>
      <c r="B73" s="8" t="s">
        <v>200</v>
      </c>
      <c r="C73" s="3">
        <v>2048</v>
      </c>
      <c r="D73" s="6" t="s">
        <v>127</v>
      </c>
      <c r="E73" s="3">
        <v>1</v>
      </c>
      <c r="F73" s="7">
        <v>1</v>
      </c>
      <c r="G73" s="7">
        <v>0</v>
      </c>
      <c r="H73" s="7">
        <f t="shared" si="8"/>
        <v>1</v>
      </c>
      <c r="I73" s="30">
        <v>0</v>
      </c>
      <c r="L73" s="10"/>
    </row>
    <row r="74" spans="1:12" x14ac:dyDescent="0.25">
      <c r="A74" s="7" t="s">
        <v>96</v>
      </c>
      <c r="B74" s="8" t="s">
        <v>200</v>
      </c>
      <c r="C74" s="3">
        <v>2048</v>
      </c>
      <c r="D74" s="6" t="s">
        <v>127</v>
      </c>
      <c r="E74" s="3">
        <v>2</v>
      </c>
      <c r="F74" s="7">
        <v>1</v>
      </c>
      <c r="G74" s="7">
        <v>0</v>
      </c>
      <c r="H74" s="7">
        <f t="shared" si="8"/>
        <v>1</v>
      </c>
      <c r="I74" s="30">
        <v>0</v>
      </c>
      <c r="L74" s="10"/>
    </row>
    <row r="75" spans="1:12" x14ac:dyDescent="0.25">
      <c r="A75" s="7" t="s">
        <v>96</v>
      </c>
      <c r="B75" s="8" t="s">
        <v>200</v>
      </c>
      <c r="C75" s="3">
        <v>2048</v>
      </c>
      <c r="D75" s="6" t="s">
        <v>127</v>
      </c>
      <c r="E75" s="3" t="s">
        <v>128</v>
      </c>
      <c r="F75" s="7">
        <v>1</v>
      </c>
      <c r="G75" s="7">
        <v>0</v>
      </c>
      <c r="H75" s="7">
        <f t="shared" si="8"/>
        <v>1</v>
      </c>
      <c r="I75" s="29">
        <v>16</v>
      </c>
      <c r="L75" s="10"/>
    </row>
    <row r="76" spans="1:12" x14ac:dyDescent="0.25">
      <c r="A76" s="7" t="s">
        <v>96</v>
      </c>
      <c r="B76" s="8" t="s">
        <v>200</v>
      </c>
      <c r="C76" s="3">
        <v>2048</v>
      </c>
      <c r="D76" s="6" t="s">
        <v>127</v>
      </c>
      <c r="E76" s="3" t="s">
        <v>129</v>
      </c>
      <c r="F76" s="7">
        <v>1</v>
      </c>
      <c r="G76" s="7">
        <v>0</v>
      </c>
      <c r="H76" s="7">
        <f t="shared" si="8"/>
        <v>1</v>
      </c>
      <c r="I76" s="29">
        <v>16</v>
      </c>
      <c r="L76" s="10"/>
    </row>
    <row r="77" spans="1:12" x14ac:dyDescent="0.25">
      <c r="A77" s="7" t="s">
        <v>96</v>
      </c>
      <c r="B77" s="8" t="s">
        <v>200</v>
      </c>
      <c r="C77" s="3">
        <v>2049</v>
      </c>
      <c r="D77" s="6" t="s">
        <v>130</v>
      </c>
      <c r="E77" s="3">
        <v>1</v>
      </c>
      <c r="F77" s="7">
        <v>5</v>
      </c>
      <c r="G77" s="7">
        <v>0</v>
      </c>
      <c r="H77" s="7">
        <f t="shared" si="8"/>
        <v>5</v>
      </c>
      <c r="I77" s="30">
        <v>0</v>
      </c>
      <c r="L77" s="10"/>
    </row>
    <row r="78" spans="1:12" x14ac:dyDescent="0.25">
      <c r="A78" s="7" t="s">
        <v>96</v>
      </c>
      <c r="B78" s="8" t="s">
        <v>200</v>
      </c>
      <c r="C78" s="3">
        <v>2049</v>
      </c>
      <c r="D78" s="6" t="s">
        <v>130</v>
      </c>
      <c r="E78" s="3">
        <v>2</v>
      </c>
      <c r="F78" s="7">
        <v>5</v>
      </c>
      <c r="G78" s="7">
        <v>0</v>
      </c>
      <c r="H78" s="7">
        <f t="shared" si="8"/>
        <v>5</v>
      </c>
      <c r="I78" s="30">
        <v>0</v>
      </c>
      <c r="L78" s="10"/>
    </row>
    <row r="79" spans="1:12" x14ac:dyDescent="0.25">
      <c r="A79" s="7" t="s">
        <v>96</v>
      </c>
      <c r="B79" s="8" t="s">
        <v>200</v>
      </c>
      <c r="C79" s="3">
        <v>2049</v>
      </c>
      <c r="D79" s="6" t="s">
        <v>130</v>
      </c>
      <c r="E79" s="3">
        <v>3</v>
      </c>
      <c r="F79" s="7">
        <v>20</v>
      </c>
      <c r="G79" s="7">
        <v>0</v>
      </c>
      <c r="H79" s="7">
        <f t="shared" si="8"/>
        <v>20</v>
      </c>
      <c r="I79" s="30">
        <v>0</v>
      </c>
      <c r="L79" s="10"/>
    </row>
    <row r="80" spans="1:12" x14ac:dyDescent="0.25">
      <c r="A80" s="7" t="s">
        <v>96</v>
      </c>
      <c r="B80" s="8" t="s">
        <v>200</v>
      </c>
      <c r="C80" s="3">
        <v>2049</v>
      </c>
      <c r="D80" s="6" t="s">
        <v>130</v>
      </c>
      <c r="E80" s="3">
        <v>4</v>
      </c>
      <c r="F80" s="7">
        <v>285</v>
      </c>
      <c r="G80" s="7">
        <v>6</v>
      </c>
      <c r="H80" s="7">
        <f t="shared" si="8"/>
        <v>291</v>
      </c>
      <c r="I80" s="29">
        <v>261</v>
      </c>
      <c r="L80" s="10"/>
    </row>
    <row r="81" spans="1:12" x14ac:dyDescent="0.25">
      <c r="A81" s="7" t="s">
        <v>96</v>
      </c>
      <c r="B81" s="8" t="s">
        <v>200</v>
      </c>
      <c r="C81" s="3">
        <v>2049</v>
      </c>
      <c r="D81" s="6" t="s">
        <v>130</v>
      </c>
      <c r="E81" s="3">
        <v>5</v>
      </c>
      <c r="F81" s="7">
        <v>683</v>
      </c>
      <c r="G81" s="31">
        <v>15</v>
      </c>
      <c r="H81" s="7">
        <f t="shared" si="8"/>
        <v>698</v>
      </c>
      <c r="I81" s="29">
        <v>1381</v>
      </c>
      <c r="L81" s="10"/>
    </row>
    <row r="82" spans="1:12" x14ac:dyDescent="0.25">
      <c r="A82" s="7" t="s">
        <v>96</v>
      </c>
      <c r="B82" s="8" t="s">
        <v>200</v>
      </c>
      <c r="C82" s="3">
        <v>2049</v>
      </c>
      <c r="D82" s="6" t="s">
        <v>130</v>
      </c>
      <c r="E82" s="3" t="s">
        <v>128</v>
      </c>
      <c r="F82" s="7">
        <v>1</v>
      </c>
      <c r="G82" s="7">
        <v>0</v>
      </c>
      <c r="H82" s="7">
        <f t="shared" si="8"/>
        <v>1</v>
      </c>
      <c r="I82" s="29">
        <v>2</v>
      </c>
      <c r="L82" s="10"/>
    </row>
    <row r="83" spans="1:12" x14ac:dyDescent="0.25">
      <c r="A83" s="7" t="s">
        <v>96</v>
      </c>
      <c r="B83" s="8" t="s">
        <v>200</v>
      </c>
      <c r="C83" s="3">
        <v>2049</v>
      </c>
      <c r="D83" s="6" t="s">
        <v>130</v>
      </c>
      <c r="E83" s="3" t="s">
        <v>129</v>
      </c>
      <c r="F83" s="7">
        <v>1</v>
      </c>
      <c r="G83" s="7">
        <v>0</v>
      </c>
      <c r="H83" s="7">
        <f t="shared" si="8"/>
        <v>1</v>
      </c>
      <c r="I83" s="29">
        <v>2</v>
      </c>
      <c r="L83" s="10"/>
    </row>
    <row r="84" spans="1:12" x14ac:dyDescent="0.25">
      <c r="A84" s="7" t="s">
        <v>97</v>
      </c>
      <c r="B84" s="6" t="s">
        <v>98</v>
      </c>
      <c r="C84" s="3">
        <v>55076</v>
      </c>
      <c r="D84" s="6" t="s">
        <v>131</v>
      </c>
      <c r="E84" s="3" t="s">
        <v>132</v>
      </c>
      <c r="F84" s="7">
        <v>413</v>
      </c>
      <c r="G84" s="7">
        <v>8</v>
      </c>
      <c r="H84" s="7">
        <f t="shared" si="8"/>
        <v>421</v>
      </c>
      <c r="I84" s="29">
        <v>283</v>
      </c>
      <c r="L84" s="10"/>
    </row>
    <row r="85" spans="1:12" x14ac:dyDescent="0.25">
      <c r="A85" s="7" t="s">
        <v>97</v>
      </c>
      <c r="B85" s="6" t="s">
        <v>98</v>
      </c>
      <c r="C85" s="3">
        <v>55076</v>
      </c>
      <c r="D85" s="6" t="s">
        <v>131</v>
      </c>
      <c r="E85" s="3" t="s">
        <v>133</v>
      </c>
      <c r="F85" s="7">
        <v>464</v>
      </c>
      <c r="G85" s="7">
        <v>9</v>
      </c>
      <c r="H85" s="7">
        <f t="shared" si="8"/>
        <v>473</v>
      </c>
      <c r="I85" s="29">
        <v>509</v>
      </c>
      <c r="L85" s="10"/>
    </row>
    <row r="86" spans="1:12" x14ac:dyDescent="0.25">
      <c r="A86" s="7" t="s">
        <v>99</v>
      </c>
      <c r="B86" s="6" t="s">
        <v>100</v>
      </c>
      <c r="C86" s="3">
        <v>55694</v>
      </c>
      <c r="D86" s="6" t="s">
        <v>134</v>
      </c>
      <c r="E86" s="3" t="s">
        <v>135</v>
      </c>
      <c r="F86" s="7">
        <v>38</v>
      </c>
      <c r="G86" s="7">
        <v>1</v>
      </c>
      <c r="H86" s="7">
        <f t="shared" si="8"/>
        <v>39</v>
      </c>
      <c r="I86" s="29">
        <v>34</v>
      </c>
      <c r="L86" s="10"/>
    </row>
    <row r="87" spans="1:12" x14ac:dyDescent="0.25">
      <c r="A87" s="7" t="s">
        <v>99</v>
      </c>
      <c r="B87" s="6" t="s">
        <v>100</v>
      </c>
      <c r="C87" s="3">
        <v>55694</v>
      </c>
      <c r="D87" s="6" t="s">
        <v>134</v>
      </c>
      <c r="E87" s="3" t="s">
        <v>136</v>
      </c>
      <c r="F87" s="7">
        <v>35</v>
      </c>
      <c r="G87" s="7">
        <v>1</v>
      </c>
      <c r="H87" s="7">
        <f t="shared" si="8"/>
        <v>36</v>
      </c>
      <c r="I87" s="29">
        <v>40</v>
      </c>
      <c r="L87" s="10"/>
    </row>
    <row r="88" spans="1:12" x14ac:dyDescent="0.25">
      <c r="A88" s="7" t="s">
        <v>99</v>
      </c>
      <c r="B88" s="6" t="s">
        <v>100</v>
      </c>
      <c r="C88" s="3">
        <v>55197</v>
      </c>
      <c r="D88" s="6" t="s">
        <v>137</v>
      </c>
      <c r="E88" s="3" t="s">
        <v>135</v>
      </c>
      <c r="F88" s="7">
        <v>26</v>
      </c>
      <c r="G88" s="7">
        <v>1</v>
      </c>
      <c r="H88" s="7">
        <f t="shared" si="8"/>
        <v>27</v>
      </c>
      <c r="I88" s="29">
        <v>30</v>
      </c>
      <c r="L88" s="10"/>
    </row>
    <row r="89" spans="1:12" x14ac:dyDescent="0.25">
      <c r="A89" s="7" t="s">
        <v>99</v>
      </c>
      <c r="B89" s="6" t="s">
        <v>100</v>
      </c>
      <c r="C89" s="3">
        <v>55197</v>
      </c>
      <c r="D89" s="6" t="s">
        <v>137</v>
      </c>
      <c r="E89" s="3" t="s">
        <v>136</v>
      </c>
      <c r="F89" s="7">
        <v>28</v>
      </c>
      <c r="G89" s="7">
        <v>1</v>
      </c>
      <c r="H89" s="7">
        <f t="shared" si="8"/>
        <v>29</v>
      </c>
      <c r="I89" s="29">
        <v>32</v>
      </c>
      <c r="L89" s="10"/>
    </row>
    <row r="90" spans="1:12" x14ac:dyDescent="0.25">
      <c r="A90" s="7" t="s">
        <v>99</v>
      </c>
      <c r="B90" s="6" t="s">
        <v>100</v>
      </c>
      <c r="C90" s="3">
        <v>55197</v>
      </c>
      <c r="D90" s="6" t="s">
        <v>137</v>
      </c>
      <c r="E90" s="3" t="s">
        <v>138</v>
      </c>
      <c r="F90" s="7">
        <v>26</v>
      </c>
      <c r="G90" s="7">
        <v>1</v>
      </c>
      <c r="H90" s="7">
        <f t="shared" si="8"/>
        <v>27</v>
      </c>
      <c r="I90" s="29">
        <v>26</v>
      </c>
      <c r="L90" s="10"/>
    </row>
    <row r="91" spans="1:12" x14ac:dyDescent="0.25">
      <c r="A91" s="7" t="s">
        <v>99</v>
      </c>
      <c r="B91" s="6" t="s">
        <v>100</v>
      </c>
      <c r="C91" s="3">
        <v>7960</v>
      </c>
      <c r="D91" s="6" t="s">
        <v>139</v>
      </c>
      <c r="E91" s="3" t="s">
        <v>140</v>
      </c>
      <c r="F91" s="7">
        <v>8</v>
      </c>
      <c r="G91" s="7">
        <v>0</v>
      </c>
      <c r="H91" s="7">
        <f t="shared" si="8"/>
        <v>8</v>
      </c>
      <c r="I91" s="29">
        <v>9</v>
      </c>
      <c r="L91" s="10"/>
    </row>
    <row r="92" spans="1:12" x14ac:dyDescent="0.25">
      <c r="A92" s="7" t="s">
        <v>99</v>
      </c>
      <c r="B92" s="6" t="s">
        <v>100</v>
      </c>
      <c r="C92" s="3">
        <v>7960</v>
      </c>
      <c r="D92" s="6" t="s">
        <v>139</v>
      </c>
      <c r="E92" s="3" t="s">
        <v>141</v>
      </c>
      <c r="F92" s="7">
        <v>7</v>
      </c>
      <c r="G92" s="7">
        <v>0</v>
      </c>
      <c r="H92" s="7">
        <f t="shared" si="8"/>
        <v>7</v>
      </c>
      <c r="I92" s="29">
        <v>8</v>
      </c>
      <c r="L92" s="10"/>
    </row>
    <row r="93" spans="1:12" x14ac:dyDescent="0.25">
      <c r="A93" s="7" t="s">
        <v>99</v>
      </c>
      <c r="B93" s="6" t="s">
        <v>100</v>
      </c>
      <c r="C93" s="3">
        <v>7960</v>
      </c>
      <c r="D93" s="6" t="s">
        <v>139</v>
      </c>
      <c r="E93" s="3" t="s">
        <v>142</v>
      </c>
      <c r="F93" s="7">
        <v>11</v>
      </c>
      <c r="G93" s="7">
        <v>0</v>
      </c>
      <c r="H93" s="7">
        <f t="shared" si="8"/>
        <v>11</v>
      </c>
      <c r="I93" s="29">
        <v>8</v>
      </c>
      <c r="L93" s="10"/>
    </row>
    <row r="94" spans="1:12" x14ac:dyDescent="0.25">
      <c r="A94" s="7" t="s">
        <v>99</v>
      </c>
      <c r="B94" s="6" t="s">
        <v>100</v>
      </c>
      <c r="C94" s="3">
        <v>7960</v>
      </c>
      <c r="D94" s="6" t="s">
        <v>139</v>
      </c>
      <c r="E94" s="3" t="s">
        <v>143</v>
      </c>
      <c r="F94" s="7">
        <v>6</v>
      </c>
      <c r="G94" s="7">
        <v>0</v>
      </c>
      <c r="H94" s="7">
        <f t="shared" si="8"/>
        <v>6</v>
      </c>
      <c r="I94" s="29">
        <v>8</v>
      </c>
      <c r="L94" s="10"/>
    </row>
    <row r="95" spans="1:12" x14ac:dyDescent="0.25">
      <c r="A95" s="7" t="s">
        <v>99</v>
      </c>
      <c r="B95" s="6" t="s">
        <v>100</v>
      </c>
      <c r="C95" s="3">
        <v>55451</v>
      </c>
      <c r="D95" s="6" t="s">
        <v>144</v>
      </c>
      <c r="E95" s="3" t="s">
        <v>145</v>
      </c>
      <c r="F95" s="7">
        <v>32</v>
      </c>
      <c r="G95" s="7">
        <v>1</v>
      </c>
      <c r="H95" s="7">
        <f t="shared" si="8"/>
        <v>33</v>
      </c>
      <c r="I95" s="29">
        <v>39</v>
      </c>
      <c r="L95" s="10"/>
    </row>
    <row r="96" spans="1:12" x14ac:dyDescent="0.25">
      <c r="A96" s="7" t="s">
        <v>99</v>
      </c>
      <c r="B96" s="6" t="s">
        <v>100</v>
      </c>
      <c r="C96" s="3">
        <v>55451</v>
      </c>
      <c r="D96" s="6" t="s">
        <v>144</v>
      </c>
      <c r="E96" s="3" t="s">
        <v>146</v>
      </c>
      <c r="F96" s="7">
        <v>37</v>
      </c>
      <c r="G96" s="7">
        <v>1</v>
      </c>
      <c r="H96" s="7">
        <f t="shared" si="8"/>
        <v>38</v>
      </c>
      <c r="I96" s="29">
        <v>38</v>
      </c>
      <c r="L96" s="10"/>
    </row>
    <row r="97" spans="1:12" x14ac:dyDescent="0.25">
      <c r="A97" s="7" t="s">
        <v>99</v>
      </c>
      <c r="B97" s="6" t="s">
        <v>100</v>
      </c>
      <c r="C97" s="3">
        <v>55451</v>
      </c>
      <c r="D97" s="6" t="s">
        <v>144</v>
      </c>
      <c r="E97" s="3" t="s">
        <v>147</v>
      </c>
      <c r="F97" s="7">
        <v>37</v>
      </c>
      <c r="G97" s="7">
        <v>1</v>
      </c>
      <c r="H97" s="7">
        <f t="shared" ref="H97:H104" si="9">SUM(F97:G97)</f>
        <v>38</v>
      </c>
      <c r="I97" s="29">
        <v>37</v>
      </c>
      <c r="L97" s="10"/>
    </row>
    <row r="98" spans="1:12" x14ac:dyDescent="0.25">
      <c r="A98" s="7" t="s">
        <v>99</v>
      </c>
      <c r="B98" s="6" t="s">
        <v>100</v>
      </c>
      <c r="C98" s="3">
        <v>55269</v>
      </c>
      <c r="D98" s="6" t="s">
        <v>148</v>
      </c>
      <c r="E98" s="3" t="s">
        <v>135</v>
      </c>
      <c r="F98" s="7">
        <v>29</v>
      </c>
      <c r="G98" s="7">
        <v>1</v>
      </c>
      <c r="H98" s="7">
        <f t="shared" si="9"/>
        <v>30</v>
      </c>
      <c r="I98" s="29">
        <v>32</v>
      </c>
      <c r="L98" s="10"/>
    </row>
    <row r="99" spans="1:12" x14ac:dyDescent="0.25">
      <c r="A99" s="7" t="s">
        <v>99</v>
      </c>
      <c r="B99" s="6" t="s">
        <v>100</v>
      </c>
      <c r="C99" s="3">
        <v>55269</v>
      </c>
      <c r="D99" s="6" t="s">
        <v>148</v>
      </c>
      <c r="E99" s="3" t="s">
        <v>136</v>
      </c>
      <c r="F99" s="7">
        <v>32</v>
      </c>
      <c r="G99" s="7">
        <v>1</v>
      </c>
      <c r="H99" s="7">
        <f t="shared" si="9"/>
        <v>33</v>
      </c>
      <c r="I99" s="29">
        <v>32</v>
      </c>
      <c r="L99" s="10"/>
    </row>
    <row r="100" spans="1:12" x14ac:dyDescent="0.25">
      <c r="A100" s="7" t="s">
        <v>99</v>
      </c>
      <c r="B100" s="6" t="s">
        <v>100</v>
      </c>
      <c r="C100" s="3">
        <v>55269</v>
      </c>
      <c r="D100" s="6" t="s">
        <v>148</v>
      </c>
      <c r="E100" s="3" t="s">
        <v>138</v>
      </c>
      <c r="F100" s="7">
        <v>75</v>
      </c>
      <c r="G100" s="7">
        <v>2</v>
      </c>
      <c r="H100" s="7">
        <f t="shared" si="9"/>
        <v>77</v>
      </c>
      <c r="I100" s="32">
        <v>28</v>
      </c>
      <c r="L100" s="10"/>
    </row>
    <row r="101" spans="1:12" x14ac:dyDescent="0.25">
      <c r="A101" s="7" t="s">
        <v>101</v>
      </c>
      <c r="B101" s="6" t="s">
        <v>102</v>
      </c>
      <c r="C101" s="3">
        <v>55395</v>
      </c>
      <c r="D101" s="6" t="s">
        <v>149</v>
      </c>
      <c r="E101" s="3" t="s">
        <v>47</v>
      </c>
      <c r="F101" s="7">
        <v>10</v>
      </c>
      <c r="G101" s="7">
        <v>0</v>
      </c>
      <c r="H101" s="7">
        <f t="shared" si="9"/>
        <v>10</v>
      </c>
      <c r="I101" s="29">
        <v>3</v>
      </c>
      <c r="L101" s="10"/>
    </row>
    <row r="102" spans="1:12" x14ac:dyDescent="0.25">
      <c r="A102" s="7" t="s">
        <v>101</v>
      </c>
      <c r="B102" s="6" t="s">
        <v>102</v>
      </c>
      <c r="C102" s="3">
        <v>55395</v>
      </c>
      <c r="D102" s="6" t="s">
        <v>149</v>
      </c>
      <c r="E102" s="3" t="s">
        <v>48</v>
      </c>
      <c r="F102" s="7">
        <v>10</v>
      </c>
      <c r="G102" s="7">
        <v>0</v>
      </c>
      <c r="H102" s="7">
        <f t="shared" si="9"/>
        <v>10</v>
      </c>
      <c r="I102" s="29">
        <v>3</v>
      </c>
      <c r="L102" s="10"/>
    </row>
    <row r="103" spans="1:12" x14ac:dyDescent="0.25">
      <c r="A103" s="7" t="s">
        <v>101</v>
      </c>
      <c r="B103" s="6" t="s">
        <v>102</v>
      </c>
      <c r="C103" s="3">
        <v>55395</v>
      </c>
      <c r="D103" s="6" t="s">
        <v>149</v>
      </c>
      <c r="E103" s="3" t="s">
        <v>49</v>
      </c>
      <c r="F103" s="7">
        <v>9</v>
      </c>
      <c r="G103" s="7">
        <v>0</v>
      </c>
      <c r="H103" s="7">
        <f t="shared" si="9"/>
        <v>9</v>
      </c>
      <c r="I103" s="29">
        <v>3</v>
      </c>
      <c r="L103" s="10"/>
    </row>
    <row r="104" spans="1:12" x14ac:dyDescent="0.25">
      <c r="A104" s="7" t="s">
        <v>101</v>
      </c>
      <c r="B104" s="6" t="s">
        <v>102</v>
      </c>
      <c r="C104" s="3">
        <v>55395</v>
      </c>
      <c r="D104" s="6" t="s">
        <v>149</v>
      </c>
      <c r="E104" s="3" t="s">
        <v>50</v>
      </c>
      <c r="F104" s="7">
        <v>12</v>
      </c>
      <c r="G104" s="7">
        <v>0</v>
      </c>
      <c r="H104" s="7">
        <f t="shared" si="9"/>
        <v>12</v>
      </c>
      <c r="I104" s="29">
        <v>2</v>
      </c>
      <c r="L104" s="10"/>
    </row>
    <row r="105" spans="1:12" x14ac:dyDescent="0.25">
      <c r="A105" s="2"/>
      <c r="B105" s="2"/>
      <c r="C105" s="2"/>
      <c r="D105" s="2"/>
      <c r="E105" s="2"/>
      <c r="F105" s="17"/>
      <c r="G105" s="17"/>
      <c r="H105" s="17"/>
      <c r="I105" s="17"/>
    </row>
    <row r="106" spans="1:12" x14ac:dyDescent="0.25">
      <c r="A106" s="1" t="s">
        <v>26</v>
      </c>
      <c r="B106" s="1"/>
      <c r="C106" s="21"/>
      <c r="D106" s="2"/>
      <c r="E106" s="1"/>
      <c r="F106" s="17">
        <f>SUM(F33:F104)</f>
        <v>6189</v>
      </c>
      <c r="G106" s="17">
        <f t="shared" ref="G106:I106" si="10">SUM(G33:G104)</f>
        <v>126</v>
      </c>
      <c r="H106" s="17">
        <f t="shared" si="10"/>
        <v>6315</v>
      </c>
      <c r="I106" s="17">
        <f t="shared" si="10"/>
        <v>7901</v>
      </c>
      <c r="K106" s="13"/>
    </row>
    <row r="107" spans="1:12" x14ac:dyDescent="0.25">
      <c r="C107" s="4"/>
      <c r="E107" s="4"/>
    </row>
    <row r="108" spans="1:12" x14ac:dyDescent="0.25">
      <c r="C108" s="4"/>
      <c r="E108" s="4"/>
    </row>
    <row r="109" spans="1:12" x14ac:dyDescent="0.25">
      <c r="C109" s="4"/>
      <c r="E109" s="4"/>
    </row>
    <row r="110" spans="1:12" x14ac:dyDescent="0.25">
      <c r="C110" s="4"/>
      <c r="E110" s="4"/>
    </row>
    <row r="111" spans="1:12" x14ac:dyDescent="0.25">
      <c r="C111" s="4"/>
      <c r="E111" s="4"/>
    </row>
    <row r="112" spans="1:12" x14ac:dyDescent="0.25">
      <c r="C112" s="4"/>
      <c r="E112" s="4"/>
    </row>
    <row r="113" spans="3:5" x14ac:dyDescent="0.25">
      <c r="C113" s="4"/>
      <c r="E113" s="4"/>
    </row>
    <row r="114" spans="3:5" x14ac:dyDescent="0.25">
      <c r="C114" s="4"/>
      <c r="E114" s="4"/>
    </row>
    <row r="115" spans="3:5" x14ac:dyDescent="0.25">
      <c r="C115" s="4"/>
      <c r="E115" s="4"/>
    </row>
    <row r="116" spans="3:5" x14ac:dyDescent="0.25">
      <c r="C116" s="4"/>
      <c r="E116" s="4"/>
    </row>
    <row r="117" spans="3:5" x14ac:dyDescent="0.25">
      <c r="C117" s="4"/>
      <c r="E117" s="4"/>
    </row>
    <row r="118" spans="3:5" x14ac:dyDescent="0.25">
      <c r="C118" s="4"/>
      <c r="E118" s="4"/>
    </row>
    <row r="119" spans="3:5" x14ac:dyDescent="0.25">
      <c r="C119" s="4"/>
      <c r="E119" s="4"/>
    </row>
    <row r="120" spans="3:5" x14ac:dyDescent="0.25">
      <c r="C120" s="4"/>
      <c r="E120" s="4"/>
    </row>
    <row r="121" spans="3:5" x14ac:dyDescent="0.25">
      <c r="C121" s="4"/>
      <c r="E121" s="4"/>
    </row>
    <row r="122" spans="3:5" x14ac:dyDescent="0.25">
      <c r="C122" s="4"/>
      <c r="E122" s="4"/>
    </row>
    <row r="123" spans="3:5" x14ac:dyDescent="0.25">
      <c r="C123" s="4"/>
      <c r="E123" s="4"/>
    </row>
    <row r="124" spans="3:5" x14ac:dyDescent="0.25">
      <c r="C124" s="4"/>
      <c r="E124" s="4"/>
    </row>
    <row r="125" spans="3:5" x14ac:dyDescent="0.25">
      <c r="C125" s="4"/>
      <c r="E125" s="4"/>
    </row>
    <row r="126" spans="3:5" x14ac:dyDescent="0.25">
      <c r="C126" s="4"/>
      <c r="E126" s="4"/>
    </row>
    <row r="127" spans="3:5" x14ac:dyDescent="0.25">
      <c r="C127" s="4"/>
      <c r="E127" s="4"/>
    </row>
    <row r="128" spans="3:5" x14ac:dyDescent="0.25">
      <c r="C128" s="4"/>
      <c r="E128" s="4"/>
    </row>
    <row r="129" spans="3:5" x14ac:dyDescent="0.25">
      <c r="C129" s="4"/>
      <c r="E129" s="4"/>
    </row>
    <row r="130" spans="3:5" x14ac:dyDescent="0.25">
      <c r="C130" s="4"/>
      <c r="E130" s="4"/>
    </row>
    <row r="131" spans="3:5" x14ac:dyDescent="0.25">
      <c r="C131" s="4"/>
      <c r="E131" s="4"/>
    </row>
    <row r="132" spans="3:5" x14ac:dyDescent="0.25">
      <c r="C132" s="4"/>
      <c r="E132" s="4"/>
    </row>
    <row r="133" spans="3:5" x14ac:dyDescent="0.25">
      <c r="C133" s="4"/>
      <c r="E133" s="4"/>
    </row>
    <row r="134" spans="3:5" x14ac:dyDescent="0.25">
      <c r="C134" s="4"/>
      <c r="E134" s="4"/>
    </row>
    <row r="135" spans="3:5" x14ac:dyDescent="0.25">
      <c r="C135" s="4"/>
      <c r="E135" s="4"/>
    </row>
    <row r="136" spans="3:5" x14ac:dyDescent="0.25">
      <c r="C136" s="4"/>
      <c r="E136" s="4"/>
    </row>
    <row r="137" spans="3:5" x14ac:dyDescent="0.25">
      <c r="C137" s="4"/>
      <c r="E137" s="4"/>
    </row>
    <row r="138" spans="3:5" x14ac:dyDescent="0.25">
      <c r="C138" s="4"/>
      <c r="E138" s="4"/>
    </row>
    <row r="139" spans="3:5" x14ac:dyDescent="0.25">
      <c r="C139" s="4"/>
      <c r="E139" s="4"/>
    </row>
    <row r="140" spans="3:5" x14ac:dyDescent="0.25">
      <c r="C140" s="4"/>
      <c r="E140" s="4"/>
    </row>
    <row r="141" spans="3:5" x14ac:dyDescent="0.25">
      <c r="C141" s="4"/>
      <c r="E141" s="4"/>
    </row>
    <row r="142" spans="3:5" x14ac:dyDescent="0.25">
      <c r="C142" s="4"/>
      <c r="E142" s="4"/>
    </row>
    <row r="143" spans="3:5" x14ac:dyDescent="0.25">
      <c r="C143" s="4"/>
      <c r="E143" s="4"/>
    </row>
    <row r="144" spans="3:5" x14ac:dyDescent="0.25">
      <c r="C144" s="4"/>
      <c r="E144" s="4"/>
    </row>
    <row r="145" spans="3:5" x14ac:dyDescent="0.25">
      <c r="C145" s="4"/>
      <c r="E145" s="4"/>
    </row>
    <row r="146" spans="3:5" x14ac:dyDescent="0.25">
      <c r="C146" s="4"/>
      <c r="E146" s="4"/>
    </row>
    <row r="147" spans="3:5" x14ac:dyDescent="0.25">
      <c r="C147" s="4"/>
      <c r="E147" s="4"/>
    </row>
    <row r="148" spans="3:5" x14ac:dyDescent="0.25">
      <c r="C148" s="4"/>
      <c r="E148" s="4"/>
    </row>
    <row r="149" spans="3:5" x14ac:dyDescent="0.25">
      <c r="C149" s="4"/>
      <c r="E149" s="4"/>
    </row>
    <row r="150" spans="3:5" x14ac:dyDescent="0.25">
      <c r="C150" s="4"/>
      <c r="E150" s="4"/>
    </row>
    <row r="151" spans="3:5" x14ac:dyDescent="0.25">
      <c r="C151" s="4"/>
      <c r="E151" s="4"/>
    </row>
    <row r="152" spans="3:5" x14ac:dyDescent="0.25">
      <c r="C152" s="4"/>
      <c r="E152" s="4"/>
    </row>
    <row r="153" spans="3:5" x14ac:dyDescent="0.25">
      <c r="C153" s="4"/>
      <c r="E153" s="4"/>
    </row>
    <row r="154" spans="3:5" x14ac:dyDescent="0.25">
      <c r="C154" s="4"/>
      <c r="E154" s="4"/>
    </row>
    <row r="155" spans="3:5" x14ac:dyDescent="0.25">
      <c r="C155" s="4"/>
      <c r="E155" s="4"/>
    </row>
    <row r="156" spans="3:5" x14ac:dyDescent="0.25">
      <c r="C156" s="4"/>
      <c r="E156" s="4"/>
    </row>
    <row r="157" spans="3:5" x14ac:dyDescent="0.25">
      <c r="C157" s="4"/>
      <c r="E157" s="4"/>
    </row>
    <row r="158" spans="3:5" x14ac:dyDescent="0.25">
      <c r="C158" s="4"/>
      <c r="E158" s="4"/>
    </row>
    <row r="159" spans="3:5" x14ac:dyDescent="0.25">
      <c r="C159" s="4"/>
      <c r="E159" s="4"/>
    </row>
    <row r="160" spans="3:5" x14ac:dyDescent="0.25">
      <c r="C160" s="4"/>
      <c r="E160" s="4"/>
    </row>
    <row r="161" spans="3:5" x14ac:dyDescent="0.25">
      <c r="C161" s="4"/>
      <c r="E161" s="4"/>
    </row>
    <row r="162" spans="3:5" x14ac:dyDescent="0.25">
      <c r="C162" s="4"/>
      <c r="E162" s="4"/>
    </row>
    <row r="163" spans="3:5" x14ac:dyDescent="0.25">
      <c r="C163" s="4"/>
      <c r="E163" s="4"/>
    </row>
    <row r="164" spans="3:5" x14ac:dyDescent="0.25">
      <c r="C164" s="4"/>
      <c r="E164" s="4"/>
    </row>
    <row r="165" spans="3:5" x14ac:dyDescent="0.25">
      <c r="C165" s="4"/>
      <c r="E165" s="4"/>
    </row>
    <row r="166" spans="3:5" x14ac:dyDescent="0.25">
      <c r="C166" s="4"/>
      <c r="E166" s="4"/>
    </row>
    <row r="167" spans="3:5" x14ac:dyDescent="0.25">
      <c r="C167" s="4"/>
      <c r="E167" s="4"/>
    </row>
    <row r="168" spans="3:5" x14ac:dyDescent="0.25">
      <c r="C168" s="4"/>
      <c r="E168" s="4"/>
    </row>
    <row r="169" spans="3:5" x14ac:dyDescent="0.25">
      <c r="C169" s="4"/>
      <c r="E169" s="4"/>
    </row>
    <row r="170" spans="3:5" x14ac:dyDescent="0.25">
      <c r="C170" s="4"/>
      <c r="E170" s="4"/>
    </row>
    <row r="171" spans="3:5" x14ac:dyDescent="0.25">
      <c r="C171" s="4"/>
      <c r="E171" s="4"/>
    </row>
    <row r="172" spans="3:5" x14ac:dyDescent="0.25">
      <c r="C172" s="4"/>
      <c r="E172" s="4"/>
    </row>
    <row r="173" spans="3:5" x14ac:dyDescent="0.25">
      <c r="C173" s="4"/>
      <c r="E173" s="4"/>
    </row>
    <row r="174" spans="3:5" x14ac:dyDescent="0.25">
      <c r="C174" s="4"/>
      <c r="E174" s="4"/>
    </row>
    <row r="175" spans="3:5" x14ac:dyDescent="0.25">
      <c r="C175" s="4"/>
      <c r="E175" s="4"/>
    </row>
    <row r="176" spans="3:5" x14ac:dyDescent="0.25">
      <c r="C176" s="4"/>
      <c r="E176" s="4"/>
    </row>
    <row r="177" spans="3:5" x14ac:dyDescent="0.25">
      <c r="C177" s="4"/>
      <c r="E177" s="4"/>
    </row>
    <row r="178" spans="3:5" x14ac:dyDescent="0.25">
      <c r="C178" s="4"/>
      <c r="E178" s="4"/>
    </row>
    <row r="179" spans="3:5" x14ac:dyDescent="0.25">
      <c r="C179" s="4"/>
      <c r="E179" s="4"/>
    </row>
    <row r="180" spans="3:5" x14ac:dyDescent="0.25">
      <c r="C180" s="4"/>
      <c r="E180" s="4"/>
    </row>
    <row r="181" spans="3:5" x14ac:dyDescent="0.25">
      <c r="C181" s="4"/>
      <c r="E181" s="4"/>
    </row>
    <row r="182" spans="3:5" x14ac:dyDescent="0.25">
      <c r="C182" s="4"/>
      <c r="E182" s="4"/>
    </row>
    <row r="183" spans="3:5" x14ac:dyDescent="0.25">
      <c r="C183" s="4"/>
      <c r="E183" s="4"/>
    </row>
    <row r="184" spans="3:5" x14ac:dyDescent="0.25">
      <c r="C184" s="4"/>
      <c r="E184" s="4"/>
    </row>
    <row r="185" spans="3:5" x14ac:dyDescent="0.25">
      <c r="C185" s="4"/>
      <c r="E185" s="4"/>
    </row>
    <row r="186" spans="3:5" x14ac:dyDescent="0.25">
      <c r="C186" s="4"/>
      <c r="E186" s="4"/>
    </row>
    <row r="187" spans="3:5" x14ac:dyDescent="0.25">
      <c r="C187" s="4"/>
      <c r="E187" s="4"/>
    </row>
    <row r="188" spans="3:5" x14ac:dyDescent="0.25">
      <c r="C188" s="4"/>
      <c r="E188" s="4"/>
    </row>
    <row r="189" spans="3:5" x14ac:dyDescent="0.25">
      <c r="C189" s="4"/>
      <c r="E189" s="4"/>
    </row>
    <row r="190" spans="3:5" x14ac:dyDescent="0.25">
      <c r="C190" s="4"/>
      <c r="E190" s="4"/>
    </row>
    <row r="191" spans="3:5" x14ac:dyDescent="0.25">
      <c r="C191" s="4"/>
      <c r="E191" s="4"/>
    </row>
    <row r="192" spans="3:5" x14ac:dyDescent="0.25">
      <c r="C192" s="4"/>
      <c r="E192" s="4"/>
    </row>
    <row r="193" spans="3:5" x14ac:dyDescent="0.25">
      <c r="C193" s="4"/>
      <c r="E193" s="4"/>
    </row>
    <row r="194" spans="3:5" x14ac:dyDescent="0.25">
      <c r="C194" s="4"/>
      <c r="E194" s="4"/>
    </row>
    <row r="195" spans="3:5" x14ac:dyDescent="0.25">
      <c r="C195" s="4"/>
      <c r="E195" s="4"/>
    </row>
    <row r="196" spans="3:5" x14ac:dyDescent="0.25">
      <c r="C196" s="4"/>
      <c r="E196" s="4"/>
    </row>
    <row r="197" spans="3:5" x14ac:dyDescent="0.25">
      <c r="C197" s="4"/>
      <c r="E197" s="4"/>
    </row>
    <row r="198" spans="3:5" x14ac:dyDescent="0.25">
      <c r="C198" s="4"/>
      <c r="E198" s="4"/>
    </row>
    <row r="199" spans="3:5" x14ac:dyDescent="0.25">
      <c r="C199" s="4"/>
      <c r="E199" s="4"/>
    </row>
    <row r="200" spans="3:5" x14ac:dyDescent="0.25">
      <c r="C200" s="4"/>
      <c r="E200" s="4"/>
    </row>
    <row r="201" spans="3:5" x14ac:dyDescent="0.25">
      <c r="C201" s="4"/>
      <c r="E201" s="4"/>
    </row>
    <row r="202" spans="3:5" x14ac:dyDescent="0.25">
      <c r="C202" s="4"/>
      <c r="E202" s="4"/>
    </row>
    <row r="203" spans="3:5" x14ac:dyDescent="0.25">
      <c r="C203" s="4"/>
      <c r="E203" s="4"/>
    </row>
    <row r="204" spans="3:5" x14ac:dyDescent="0.25">
      <c r="C204" s="4"/>
      <c r="E204" s="4"/>
    </row>
    <row r="205" spans="3:5" x14ac:dyDescent="0.25">
      <c r="C205" s="4"/>
      <c r="E205" s="4"/>
    </row>
    <row r="206" spans="3:5" x14ac:dyDescent="0.25">
      <c r="C206" s="4"/>
      <c r="E206" s="4"/>
    </row>
    <row r="207" spans="3:5" x14ac:dyDescent="0.25">
      <c r="C207" s="4"/>
      <c r="E207" s="4"/>
    </row>
    <row r="208" spans="3:5" x14ac:dyDescent="0.25">
      <c r="C208" s="4"/>
      <c r="E208" s="4"/>
    </row>
    <row r="209" spans="3:5" x14ac:dyDescent="0.25">
      <c r="C209" s="4"/>
      <c r="E209" s="4"/>
    </row>
    <row r="210" spans="3:5" x14ac:dyDescent="0.25">
      <c r="C210" s="4"/>
      <c r="E210" s="4"/>
    </row>
    <row r="211" spans="3:5" x14ac:dyDescent="0.25">
      <c r="C211" s="4"/>
      <c r="E211" s="4"/>
    </row>
    <row r="212" spans="3:5" x14ac:dyDescent="0.25">
      <c r="C212" s="4"/>
      <c r="E212" s="4"/>
    </row>
    <row r="213" spans="3:5" x14ac:dyDescent="0.25">
      <c r="C213" s="4"/>
      <c r="E213" s="4"/>
    </row>
    <row r="214" spans="3:5" x14ac:dyDescent="0.25">
      <c r="C214" s="4"/>
      <c r="E214" s="4"/>
    </row>
    <row r="215" spans="3:5" x14ac:dyDescent="0.25">
      <c r="C215" s="4"/>
      <c r="E215" s="4"/>
    </row>
    <row r="216" spans="3:5" x14ac:dyDescent="0.25">
      <c r="C216" s="4"/>
      <c r="E216" s="4"/>
    </row>
    <row r="217" spans="3:5" x14ac:dyDescent="0.25">
      <c r="C217" s="4"/>
      <c r="E217" s="4"/>
    </row>
    <row r="218" spans="3:5" x14ac:dyDescent="0.25">
      <c r="C218" s="4"/>
      <c r="E218" s="4"/>
    </row>
    <row r="219" spans="3:5" x14ac:dyDescent="0.25">
      <c r="C219" s="4"/>
      <c r="E219" s="4"/>
    </row>
    <row r="220" spans="3:5" x14ac:dyDescent="0.25">
      <c r="C220" s="4"/>
      <c r="E220" s="4"/>
    </row>
    <row r="221" spans="3:5" x14ac:dyDescent="0.25">
      <c r="C221" s="4"/>
      <c r="E221" s="4"/>
    </row>
  </sheetData>
  <autoFilter ref="A32:I105" xr:uid="{0D50CC77-0FB5-49DD-8D4C-19258ED778A3}">
    <sortState xmlns:xlrd2="http://schemas.microsoft.com/office/spreadsheetml/2017/richdata2" ref="A33:I105">
      <sortCondition ref="A32:A105"/>
    </sortState>
  </autoFilter>
  <pageMargins left="0.7" right="0.7" top="0.75" bottom="0.75" header="0.3" footer="0.3"/>
  <pageSetup orientation="portrait" r:id="rId1"/>
  <ignoredErrors>
    <ignoredError sqref="H35:H10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3"/>
  <sheetViews>
    <sheetView tabSelected="1" topLeftCell="A145" zoomScale="80" zoomScaleNormal="80" workbookViewId="0">
      <selection activeCell="G156" sqref="G156"/>
    </sheetView>
  </sheetViews>
  <sheetFormatPr defaultColWidth="9.140625" defaultRowHeight="15" x14ac:dyDescent="0.25"/>
  <cols>
    <col min="1" max="1" width="46.7109375" style="3" customWidth="1"/>
    <col min="2" max="2" width="30.28515625" style="3" customWidth="1"/>
    <col min="3" max="5" width="21.7109375" style="3" customWidth="1"/>
    <col min="6" max="7" width="21.7109375" style="10" customWidth="1"/>
    <col min="8" max="9" width="21.7109375" style="4" customWidth="1"/>
    <col min="10" max="16384" width="9.140625" style="4"/>
  </cols>
  <sheetData>
    <row r="1" spans="1:9" x14ac:dyDescent="0.25">
      <c r="A1" s="1" t="s">
        <v>201</v>
      </c>
      <c r="B1" s="2"/>
      <c r="F1" s="3"/>
      <c r="G1" s="3"/>
    </row>
    <row r="2" spans="1:9" x14ac:dyDescent="0.25">
      <c r="A2" s="1" t="s">
        <v>0</v>
      </c>
      <c r="B2" s="2"/>
      <c r="F2" s="3"/>
      <c r="G2" s="3"/>
    </row>
    <row r="3" spans="1:9" x14ac:dyDescent="0.25">
      <c r="A3" s="1" t="s">
        <v>1</v>
      </c>
      <c r="F3" s="3"/>
      <c r="G3" s="3"/>
    </row>
    <row r="4" spans="1:9" x14ac:dyDescent="0.25">
      <c r="F4" s="3"/>
      <c r="G4" s="3"/>
    </row>
    <row r="5" spans="1:9" x14ac:dyDescent="0.25">
      <c r="F5" s="3"/>
      <c r="G5" s="3"/>
    </row>
    <row r="6" spans="1:9" x14ac:dyDescent="0.25">
      <c r="A6" s="5" t="s">
        <v>150</v>
      </c>
      <c r="F6" s="3"/>
      <c r="G6" s="3"/>
    </row>
    <row r="7" spans="1:9" x14ac:dyDescent="0.25">
      <c r="A7" s="6"/>
      <c r="F7" s="3"/>
      <c r="G7" s="3"/>
    </row>
    <row r="8" spans="1:9" x14ac:dyDescent="0.25">
      <c r="A8" s="6" t="s">
        <v>2</v>
      </c>
      <c r="B8" s="7">
        <v>15780</v>
      </c>
      <c r="F8" s="3"/>
      <c r="G8" s="3"/>
    </row>
    <row r="9" spans="1:9" x14ac:dyDescent="0.25">
      <c r="A9" s="6" t="s">
        <v>3</v>
      </c>
      <c r="B9" s="7">
        <v>3314</v>
      </c>
      <c r="F9" s="3"/>
      <c r="G9" s="3"/>
    </row>
    <row r="10" spans="1:9" x14ac:dyDescent="0.25">
      <c r="A10" s="6" t="s">
        <v>4</v>
      </c>
      <c r="B10" s="7">
        <f>B8+B9</f>
        <v>19094</v>
      </c>
      <c r="F10" s="3"/>
      <c r="G10" s="3"/>
    </row>
    <row r="11" spans="1:9" x14ac:dyDescent="0.25">
      <c r="A11" s="6" t="s">
        <v>5</v>
      </c>
      <c r="B11" s="26">
        <f>I162</f>
        <v>21542</v>
      </c>
      <c r="F11" s="3"/>
      <c r="G11" s="3"/>
    </row>
    <row r="12" spans="1:9" x14ac:dyDescent="0.25">
      <c r="A12" s="6" t="s">
        <v>6</v>
      </c>
      <c r="B12" s="26">
        <f>B11-B10</f>
        <v>2448</v>
      </c>
      <c r="F12" s="3"/>
      <c r="G12" s="3"/>
    </row>
    <row r="13" spans="1:9" x14ac:dyDescent="0.25">
      <c r="A13" s="6" t="s">
        <v>7</v>
      </c>
      <c r="B13" s="27">
        <f>B12*2</f>
        <v>4896</v>
      </c>
      <c r="F13" s="3"/>
      <c r="G13" s="3"/>
    </row>
    <row r="14" spans="1:9" x14ac:dyDescent="0.25">
      <c r="F14" s="3"/>
      <c r="G14" s="3"/>
    </row>
    <row r="15" spans="1:9" s="10" customFormat="1" x14ac:dyDescent="0.25">
      <c r="A15" s="12"/>
      <c r="B15" s="12"/>
      <c r="E15" s="12"/>
      <c r="I15" s="12"/>
    </row>
    <row r="16" spans="1:9" x14ac:dyDescent="0.25">
      <c r="A16" s="5" t="s">
        <v>8</v>
      </c>
      <c r="B16" s="9"/>
      <c r="F16" s="3"/>
      <c r="G16" s="3"/>
    </row>
    <row r="17" spans="1:9" x14ac:dyDescent="0.25">
      <c r="A17" s="2"/>
      <c r="C17" s="2" t="s">
        <v>9</v>
      </c>
      <c r="D17" s="2" t="s">
        <v>10</v>
      </c>
      <c r="E17" s="2" t="s">
        <v>11</v>
      </c>
      <c r="F17" s="2" t="s">
        <v>12</v>
      </c>
      <c r="G17" s="2" t="s">
        <v>13</v>
      </c>
      <c r="H17" s="2" t="s">
        <v>14</v>
      </c>
      <c r="I17" s="2"/>
    </row>
    <row r="18" spans="1:9" x14ac:dyDescent="0.25">
      <c r="A18" s="2" t="s">
        <v>15</v>
      </c>
      <c r="B18" s="2" t="s">
        <v>16</v>
      </c>
      <c r="C18" s="2" t="s">
        <v>17</v>
      </c>
      <c r="D18" s="2" t="s">
        <v>18</v>
      </c>
      <c r="E18" s="2" t="s">
        <v>19</v>
      </c>
      <c r="F18" s="2" t="s">
        <v>20</v>
      </c>
      <c r="G18" s="2" t="s">
        <v>21</v>
      </c>
      <c r="H18" s="2" t="s">
        <v>22</v>
      </c>
      <c r="I18" s="2"/>
    </row>
    <row r="19" spans="1:9" x14ac:dyDescent="0.25">
      <c r="C19" s="4"/>
      <c r="D19" s="4"/>
      <c r="F19" s="4"/>
      <c r="G19" s="4"/>
      <c r="I19" s="3"/>
    </row>
    <row r="20" spans="1:9" s="10" customFormat="1" x14ac:dyDescent="0.25">
      <c r="A20" s="26" t="s">
        <v>159</v>
      </c>
      <c r="B20" s="16" t="s">
        <v>173</v>
      </c>
      <c r="C20" s="10">
        <f t="shared" ref="C20:C30" si="0">SUMIF(A$39:A$160,A20,H$39:H$160)</f>
        <v>7034</v>
      </c>
      <c r="D20" s="10">
        <f t="shared" ref="D20:D30" si="1">ROUND(B$10*C20/C$33,0)</f>
        <v>8511</v>
      </c>
      <c r="E20" s="10">
        <f t="shared" ref="E20:E30" si="2">SUMIF(A$39:A$160,A20,I$39:I$160)</f>
        <v>6399</v>
      </c>
      <c r="F20" s="10">
        <f t="shared" ref="F20:F29" si="3">IF(E20&gt;D20,E20-D20,0)</f>
        <v>0</v>
      </c>
      <c r="G20" s="10">
        <f t="shared" ref="G20:G30" si="4">ROUND(B$12*F20/F$33,0)</f>
        <v>0</v>
      </c>
      <c r="H20" s="11">
        <f t="shared" ref="H20:H30" si="5">(G20*2)</f>
        <v>0</v>
      </c>
      <c r="I20" s="19"/>
    </row>
    <row r="21" spans="1:9" s="10" customFormat="1" x14ac:dyDescent="0.25">
      <c r="A21" s="26" t="s">
        <v>160</v>
      </c>
      <c r="B21" s="16" t="s">
        <v>25</v>
      </c>
      <c r="C21" s="10">
        <f t="shared" si="0"/>
        <v>3753</v>
      </c>
      <c r="D21" s="10">
        <f t="shared" si="1"/>
        <v>4541</v>
      </c>
      <c r="E21" s="10">
        <f t="shared" si="2"/>
        <v>1388</v>
      </c>
      <c r="F21" s="10">
        <f t="shared" si="3"/>
        <v>0</v>
      </c>
      <c r="G21" s="10">
        <f t="shared" si="4"/>
        <v>0</v>
      </c>
      <c r="H21" s="11">
        <f t="shared" si="5"/>
        <v>0</v>
      </c>
      <c r="I21" s="19"/>
    </row>
    <row r="22" spans="1:9" s="10" customFormat="1" x14ac:dyDescent="0.25">
      <c r="A22" s="26" t="s">
        <v>161</v>
      </c>
      <c r="B22" t="s">
        <v>23</v>
      </c>
      <c r="C22" s="10">
        <f t="shared" si="0"/>
        <v>1</v>
      </c>
      <c r="D22" s="10">
        <f t="shared" si="1"/>
        <v>1</v>
      </c>
      <c r="E22" s="10">
        <f t="shared" si="2"/>
        <v>4</v>
      </c>
      <c r="F22" s="10">
        <f t="shared" si="3"/>
        <v>3</v>
      </c>
      <c r="G22" s="10">
        <f t="shared" si="4"/>
        <v>1</v>
      </c>
      <c r="H22" s="11">
        <f t="shared" si="5"/>
        <v>2</v>
      </c>
      <c r="I22" s="19"/>
    </row>
    <row r="23" spans="1:9" s="10" customFormat="1" x14ac:dyDescent="0.25">
      <c r="A23" s="26" t="s">
        <v>162</v>
      </c>
      <c r="B23" t="s">
        <v>170</v>
      </c>
      <c r="C23" s="10">
        <f t="shared" si="0"/>
        <v>750</v>
      </c>
      <c r="D23" s="10">
        <f t="shared" si="1"/>
        <v>908</v>
      </c>
      <c r="E23" s="10">
        <f t="shared" si="2"/>
        <v>458</v>
      </c>
      <c r="F23" s="10">
        <f t="shared" si="3"/>
        <v>0</v>
      </c>
      <c r="G23" s="10">
        <f t="shared" si="4"/>
        <v>0</v>
      </c>
      <c r="H23" s="11">
        <f t="shared" si="5"/>
        <v>0</v>
      </c>
      <c r="I23" s="19"/>
    </row>
    <row r="24" spans="1:9" s="10" customFormat="1" x14ac:dyDescent="0.25">
      <c r="A24" s="41" t="s">
        <v>163</v>
      </c>
      <c r="B24" t="s">
        <v>24</v>
      </c>
      <c r="C24" s="10">
        <f t="shared" si="0"/>
        <v>28</v>
      </c>
      <c r="D24" s="10">
        <f t="shared" si="1"/>
        <v>34</v>
      </c>
      <c r="E24" s="10">
        <f t="shared" si="2"/>
        <v>4</v>
      </c>
      <c r="F24" s="10">
        <f t="shared" si="3"/>
        <v>0</v>
      </c>
      <c r="G24" s="10">
        <f t="shared" si="4"/>
        <v>0</v>
      </c>
      <c r="H24" s="11">
        <f t="shared" si="5"/>
        <v>0</v>
      </c>
      <c r="I24" s="19"/>
    </row>
    <row r="25" spans="1:9" s="10" customFormat="1" x14ac:dyDescent="0.25">
      <c r="A25" s="26" t="s">
        <v>164</v>
      </c>
      <c r="B25" t="s">
        <v>171</v>
      </c>
      <c r="C25" s="10">
        <f t="shared" si="0"/>
        <v>393</v>
      </c>
      <c r="D25" s="10">
        <f t="shared" si="1"/>
        <v>476</v>
      </c>
      <c r="E25" s="10">
        <f t="shared" si="2"/>
        <v>401</v>
      </c>
      <c r="F25" s="10">
        <f t="shared" si="3"/>
        <v>0</v>
      </c>
      <c r="G25" s="10">
        <f t="shared" si="4"/>
        <v>0</v>
      </c>
      <c r="H25" s="11">
        <f t="shared" si="5"/>
        <v>0</v>
      </c>
      <c r="I25" s="19"/>
    </row>
    <row r="26" spans="1:9" s="10" customFormat="1" x14ac:dyDescent="0.25">
      <c r="A26" s="26" t="s">
        <v>165</v>
      </c>
      <c r="B26" s="16" t="s">
        <v>172</v>
      </c>
      <c r="C26" s="10">
        <f t="shared" si="0"/>
        <v>403</v>
      </c>
      <c r="D26" s="10">
        <f t="shared" si="1"/>
        <v>488</v>
      </c>
      <c r="E26" s="10">
        <f t="shared" si="2"/>
        <v>160</v>
      </c>
      <c r="F26" s="10">
        <f t="shared" si="3"/>
        <v>0</v>
      </c>
      <c r="G26" s="10">
        <f t="shared" si="4"/>
        <v>0</v>
      </c>
      <c r="H26" s="11">
        <f t="shared" si="5"/>
        <v>0</v>
      </c>
      <c r="I26" s="19"/>
    </row>
    <row r="27" spans="1:9" customFormat="1" x14ac:dyDescent="0.25">
      <c r="A27" s="26" t="s">
        <v>166</v>
      </c>
      <c r="B27" t="s">
        <v>174</v>
      </c>
      <c r="C27" s="10">
        <f t="shared" si="0"/>
        <v>22</v>
      </c>
      <c r="D27" s="10">
        <f t="shared" si="1"/>
        <v>27</v>
      </c>
      <c r="E27" s="10">
        <f t="shared" si="2"/>
        <v>0</v>
      </c>
      <c r="F27" s="10">
        <f t="shared" si="3"/>
        <v>0</v>
      </c>
      <c r="G27" s="10">
        <f t="shared" si="4"/>
        <v>0</v>
      </c>
      <c r="H27" s="11">
        <f t="shared" si="5"/>
        <v>0</v>
      </c>
      <c r="I27" s="19"/>
    </row>
    <row r="28" spans="1:9" s="10" customFormat="1" x14ac:dyDescent="0.25">
      <c r="A28" s="26" t="s">
        <v>167</v>
      </c>
      <c r="B28" t="s">
        <v>175</v>
      </c>
      <c r="C28" s="10">
        <f t="shared" si="0"/>
        <v>3334</v>
      </c>
      <c r="D28" s="10">
        <f t="shared" si="1"/>
        <v>4034</v>
      </c>
      <c r="E28" s="10">
        <f t="shared" si="2"/>
        <v>12648</v>
      </c>
      <c r="F28" s="10">
        <f t="shared" si="3"/>
        <v>8614</v>
      </c>
      <c r="G28" s="10">
        <f t="shared" si="4"/>
        <v>2441</v>
      </c>
      <c r="H28" s="11">
        <f t="shared" si="5"/>
        <v>4882</v>
      </c>
      <c r="I28" s="19"/>
    </row>
    <row r="29" spans="1:9" s="10" customFormat="1" x14ac:dyDescent="0.25">
      <c r="A29" s="26" t="s">
        <v>168</v>
      </c>
      <c r="B29" s="16" t="s">
        <v>176</v>
      </c>
      <c r="C29" s="10">
        <f t="shared" si="0"/>
        <v>61</v>
      </c>
      <c r="D29" s="10">
        <f t="shared" si="1"/>
        <v>74</v>
      </c>
      <c r="E29" s="10">
        <f t="shared" si="2"/>
        <v>58</v>
      </c>
      <c r="F29" s="10">
        <f t="shared" si="3"/>
        <v>0</v>
      </c>
      <c r="G29" s="10">
        <f t="shared" si="4"/>
        <v>0</v>
      </c>
      <c r="H29" s="11">
        <f t="shared" si="5"/>
        <v>0</v>
      </c>
      <c r="I29" s="19"/>
    </row>
    <row r="30" spans="1:9" s="10" customFormat="1" x14ac:dyDescent="0.25">
      <c r="A30" s="26" t="s">
        <v>169</v>
      </c>
      <c r="B30" t="s">
        <v>177</v>
      </c>
      <c r="C30" s="10">
        <f t="shared" si="0"/>
        <v>1</v>
      </c>
      <c r="D30" s="10">
        <f t="shared" si="1"/>
        <v>1</v>
      </c>
      <c r="E30" s="10">
        <f t="shared" si="2"/>
        <v>22</v>
      </c>
      <c r="F30" s="10">
        <f>IF(E30&gt;D30,E30-D30,0)</f>
        <v>21</v>
      </c>
      <c r="G30" s="10">
        <f t="shared" si="4"/>
        <v>6</v>
      </c>
      <c r="H30" s="11">
        <f t="shared" si="5"/>
        <v>12</v>
      </c>
      <c r="I30" s="19"/>
    </row>
    <row r="31" spans="1:9" s="10" customFormat="1" x14ac:dyDescent="0.25">
      <c r="A31" s="7"/>
      <c r="B31"/>
      <c r="H31" s="11"/>
      <c r="I31" s="12"/>
    </row>
    <row r="32" spans="1:9" s="10" customFormat="1" x14ac:dyDescent="0.25">
      <c r="A32" s="12"/>
      <c r="B32" s="12"/>
      <c r="E32" s="12"/>
      <c r="I32" s="12"/>
    </row>
    <row r="33" spans="1:9" s="10" customFormat="1" x14ac:dyDescent="0.25">
      <c r="A33" s="17" t="s">
        <v>26</v>
      </c>
      <c r="B33" s="13"/>
      <c r="C33" s="18">
        <f t="shared" ref="C33:H33" si="6">SUM(C20:C30)</f>
        <v>15780</v>
      </c>
      <c r="D33" s="18">
        <f t="shared" si="6"/>
        <v>19095</v>
      </c>
      <c r="E33" s="18">
        <f t="shared" si="6"/>
        <v>21542</v>
      </c>
      <c r="F33" s="18">
        <f t="shared" si="6"/>
        <v>8638</v>
      </c>
      <c r="G33" s="18">
        <f t="shared" si="6"/>
        <v>2448</v>
      </c>
      <c r="H33" s="18">
        <f t="shared" si="6"/>
        <v>4896</v>
      </c>
    </row>
    <row r="34" spans="1:9" s="10" customFormat="1" x14ac:dyDescent="0.25">
      <c r="A34" s="12"/>
      <c r="B34" s="12"/>
      <c r="C34" s="12"/>
      <c r="D34" s="12"/>
      <c r="E34" s="12"/>
      <c r="F34" s="12"/>
      <c r="G34" s="12"/>
    </row>
    <row r="35" spans="1:9" x14ac:dyDescent="0.25">
      <c r="F35" s="3"/>
      <c r="G35" s="3"/>
    </row>
    <row r="36" spans="1:9" x14ac:dyDescent="0.25">
      <c r="A36" s="5" t="s">
        <v>27</v>
      </c>
      <c r="B36" s="9"/>
      <c r="F36" s="3"/>
      <c r="G36" s="3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ht="30" x14ac:dyDescent="0.25">
      <c r="A38" s="2" t="s">
        <v>154</v>
      </c>
      <c r="B38" s="2" t="s">
        <v>28</v>
      </c>
      <c r="C38" s="2" t="s">
        <v>29</v>
      </c>
      <c r="D38" s="2" t="s">
        <v>30</v>
      </c>
      <c r="E38" s="2" t="s">
        <v>31</v>
      </c>
      <c r="F38" s="2" t="s">
        <v>152</v>
      </c>
      <c r="G38" s="38" t="s">
        <v>156</v>
      </c>
      <c r="H38" s="20" t="s">
        <v>153</v>
      </c>
      <c r="I38" s="39" t="s">
        <v>157</v>
      </c>
    </row>
    <row r="39" spans="1:9" x14ac:dyDescent="0.25">
      <c r="A39" s="26" t="s">
        <v>159</v>
      </c>
      <c r="B39" s="16" t="s">
        <v>173</v>
      </c>
      <c r="C39" s="14">
        <v>55234</v>
      </c>
      <c r="D39" s="6" t="s">
        <v>178</v>
      </c>
      <c r="E39" s="3" t="s">
        <v>33</v>
      </c>
      <c r="F39" s="7">
        <v>2</v>
      </c>
      <c r="G39" s="7">
        <f t="shared" ref="G39:G47" si="7">ROUND(F39/$F$162*324,0)</f>
        <v>0</v>
      </c>
      <c r="H39" s="7">
        <f t="shared" ref="H39:H70" si="8">SUM(F39+G39)</f>
        <v>2</v>
      </c>
      <c r="I39" s="7">
        <v>0</v>
      </c>
    </row>
    <row r="40" spans="1:9" x14ac:dyDescent="0.25">
      <c r="A40" s="26" t="s">
        <v>159</v>
      </c>
      <c r="B40" s="16" t="s">
        <v>173</v>
      </c>
      <c r="C40" s="14">
        <v>55234</v>
      </c>
      <c r="D40" s="6" t="s">
        <v>178</v>
      </c>
      <c r="E40" s="3" t="s">
        <v>34</v>
      </c>
      <c r="F40" s="7">
        <v>3</v>
      </c>
      <c r="G40" s="7">
        <f t="shared" si="7"/>
        <v>0</v>
      </c>
      <c r="H40" s="7">
        <f t="shared" si="8"/>
        <v>3</v>
      </c>
      <c r="I40" s="7">
        <v>0</v>
      </c>
    </row>
    <row r="41" spans="1:9" x14ac:dyDescent="0.25">
      <c r="A41" s="26" t="s">
        <v>159</v>
      </c>
      <c r="B41" s="16" t="s">
        <v>173</v>
      </c>
      <c r="C41" s="14">
        <v>55234</v>
      </c>
      <c r="D41" s="6" t="s">
        <v>178</v>
      </c>
      <c r="E41" s="3" t="s">
        <v>35</v>
      </c>
      <c r="F41" s="7">
        <v>2</v>
      </c>
      <c r="G41" s="7">
        <f t="shared" si="7"/>
        <v>0</v>
      </c>
      <c r="H41" s="7">
        <f t="shared" si="8"/>
        <v>2</v>
      </c>
      <c r="I41" s="7">
        <v>0</v>
      </c>
    </row>
    <row r="42" spans="1:9" x14ac:dyDescent="0.25">
      <c r="A42" s="26" t="s">
        <v>159</v>
      </c>
      <c r="B42" s="16" t="s">
        <v>173</v>
      </c>
      <c r="C42" s="14">
        <v>55234</v>
      </c>
      <c r="D42" s="6" t="s">
        <v>178</v>
      </c>
      <c r="E42" s="3" t="s">
        <v>36</v>
      </c>
      <c r="F42" s="7">
        <v>2</v>
      </c>
      <c r="G42" s="7">
        <f t="shared" si="7"/>
        <v>0</v>
      </c>
      <c r="H42" s="7">
        <f t="shared" si="8"/>
        <v>2</v>
      </c>
      <c r="I42" s="7">
        <v>0</v>
      </c>
    </row>
    <row r="43" spans="1:9" x14ac:dyDescent="0.25">
      <c r="A43" s="26" t="s">
        <v>159</v>
      </c>
      <c r="B43" s="16" t="s">
        <v>173</v>
      </c>
      <c r="C43" s="14">
        <v>55234</v>
      </c>
      <c r="D43" s="6" t="s">
        <v>178</v>
      </c>
      <c r="E43" s="3" t="s">
        <v>37</v>
      </c>
      <c r="F43" s="7">
        <v>2</v>
      </c>
      <c r="G43" s="7">
        <f t="shared" si="7"/>
        <v>0</v>
      </c>
      <c r="H43" s="7">
        <f t="shared" si="8"/>
        <v>2</v>
      </c>
      <c r="I43" s="7">
        <v>0</v>
      </c>
    </row>
    <row r="44" spans="1:9" x14ac:dyDescent="0.25">
      <c r="A44" s="26" t="s">
        <v>159</v>
      </c>
      <c r="B44" s="16" t="s">
        <v>173</v>
      </c>
      <c r="C44" s="14">
        <v>55234</v>
      </c>
      <c r="D44" s="6" t="s">
        <v>178</v>
      </c>
      <c r="E44" s="3" t="s">
        <v>38</v>
      </c>
      <c r="F44" s="7">
        <v>1</v>
      </c>
      <c r="G44" s="7">
        <f t="shared" si="7"/>
        <v>0</v>
      </c>
      <c r="H44" s="7">
        <f t="shared" si="8"/>
        <v>1</v>
      </c>
      <c r="I44" s="7">
        <v>0</v>
      </c>
    </row>
    <row r="45" spans="1:9" x14ac:dyDescent="0.25">
      <c r="A45" s="26" t="s">
        <v>159</v>
      </c>
      <c r="B45" s="16" t="s">
        <v>173</v>
      </c>
      <c r="C45" s="14">
        <v>55234</v>
      </c>
      <c r="D45" s="6" t="s">
        <v>178</v>
      </c>
      <c r="E45" s="3" t="s">
        <v>39</v>
      </c>
      <c r="F45" s="7">
        <v>2</v>
      </c>
      <c r="G45" s="7">
        <f t="shared" si="7"/>
        <v>0</v>
      </c>
      <c r="H45" s="7">
        <f t="shared" si="8"/>
        <v>2</v>
      </c>
      <c r="I45" s="7">
        <v>0</v>
      </c>
    </row>
    <row r="46" spans="1:9" x14ac:dyDescent="0.25">
      <c r="A46" s="26" t="s">
        <v>159</v>
      </c>
      <c r="B46" s="16" t="s">
        <v>173</v>
      </c>
      <c r="C46" s="14">
        <v>55234</v>
      </c>
      <c r="D46" s="6" t="s">
        <v>178</v>
      </c>
      <c r="E46" s="3" t="s">
        <v>40</v>
      </c>
      <c r="F46" s="7">
        <v>1</v>
      </c>
      <c r="G46" s="7">
        <f t="shared" si="7"/>
        <v>0</v>
      </c>
      <c r="H46" s="7">
        <f t="shared" si="8"/>
        <v>1</v>
      </c>
      <c r="I46" s="7">
        <v>0</v>
      </c>
    </row>
    <row r="47" spans="1:9" x14ac:dyDescent="0.25">
      <c r="A47" s="26" t="s">
        <v>159</v>
      </c>
      <c r="B47" s="16" t="s">
        <v>173</v>
      </c>
      <c r="C47" s="14">
        <v>2082</v>
      </c>
      <c r="D47" s="6" t="s">
        <v>57</v>
      </c>
      <c r="E47" s="3" t="s">
        <v>47</v>
      </c>
      <c r="F47" s="7">
        <v>1</v>
      </c>
      <c r="G47" s="7">
        <f t="shared" si="7"/>
        <v>0</v>
      </c>
      <c r="H47" s="7">
        <f t="shared" si="8"/>
        <v>1</v>
      </c>
      <c r="I47" s="7">
        <v>7</v>
      </c>
    </row>
    <row r="48" spans="1:9" x14ac:dyDescent="0.25">
      <c r="A48" s="26" t="s">
        <v>159</v>
      </c>
      <c r="B48" s="16" t="s">
        <v>173</v>
      </c>
      <c r="C48" s="14">
        <v>2103</v>
      </c>
      <c r="D48" s="6" t="s">
        <v>68</v>
      </c>
      <c r="E48" s="14">
        <v>1</v>
      </c>
      <c r="F48" s="7">
        <v>802</v>
      </c>
      <c r="G48" s="26">
        <f>ROUND(F48/$F$162*324,0)+1</f>
        <v>18</v>
      </c>
      <c r="H48" s="7">
        <f t="shared" si="8"/>
        <v>820</v>
      </c>
      <c r="I48" s="7">
        <v>753</v>
      </c>
    </row>
    <row r="49" spans="1:9" x14ac:dyDescent="0.25">
      <c r="A49" s="26" t="s">
        <v>159</v>
      </c>
      <c r="B49" s="16" t="s">
        <v>173</v>
      </c>
      <c r="C49" s="14">
        <v>2103</v>
      </c>
      <c r="D49" s="6" t="s">
        <v>68</v>
      </c>
      <c r="E49" s="14">
        <v>2</v>
      </c>
      <c r="F49" s="7">
        <v>793</v>
      </c>
      <c r="G49" s="26">
        <f>ROUND(F49/$F$162*324,0)+1</f>
        <v>18</v>
      </c>
      <c r="H49" s="7">
        <f t="shared" si="8"/>
        <v>811</v>
      </c>
      <c r="I49" s="7">
        <v>792</v>
      </c>
    </row>
    <row r="50" spans="1:9" x14ac:dyDescent="0.25">
      <c r="A50" s="26" t="s">
        <v>159</v>
      </c>
      <c r="B50" s="16" t="s">
        <v>173</v>
      </c>
      <c r="C50" s="14">
        <v>2103</v>
      </c>
      <c r="D50" s="6" t="s">
        <v>68</v>
      </c>
      <c r="E50" s="14">
        <v>3</v>
      </c>
      <c r="F50" s="7">
        <v>799</v>
      </c>
      <c r="G50" s="26">
        <f>ROUND(F50/$F$162*324,0)+1</f>
        <v>18</v>
      </c>
      <c r="H50" s="7">
        <f t="shared" si="8"/>
        <v>817</v>
      </c>
      <c r="I50" s="7">
        <v>753</v>
      </c>
    </row>
    <row r="51" spans="1:9" x14ac:dyDescent="0.25">
      <c r="A51" s="26" t="s">
        <v>159</v>
      </c>
      <c r="B51" s="16" t="s">
        <v>173</v>
      </c>
      <c r="C51" s="14">
        <v>2103</v>
      </c>
      <c r="D51" s="6" t="s">
        <v>68</v>
      </c>
      <c r="E51" s="14">
        <v>4</v>
      </c>
      <c r="F51" s="7">
        <v>831</v>
      </c>
      <c r="G51" s="26">
        <f>ROUND(F51/$F$162*324,0)+1</f>
        <v>18</v>
      </c>
      <c r="H51" s="7">
        <f t="shared" si="8"/>
        <v>849</v>
      </c>
      <c r="I51" s="7">
        <v>653</v>
      </c>
    </row>
    <row r="52" spans="1:9" x14ac:dyDescent="0.25">
      <c r="A52" s="26" t="s">
        <v>159</v>
      </c>
      <c r="B52" s="16" t="s">
        <v>173</v>
      </c>
      <c r="C52" s="14">
        <v>2104</v>
      </c>
      <c r="D52" s="6" t="s">
        <v>75</v>
      </c>
      <c r="E52" s="14">
        <v>1</v>
      </c>
      <c r="F52" s="7">
        <v>172</v>
      </c>
      <c r="G52" s="7">
        <f t="shared" ref="G52:G82" si="9">ROUND(F52/$F$162*324,0)</f>
        <v>4</v>
      </c>
      <c r="H52" s="7">
        <f t="shared" si="8"/>
        <v>176</v>
      </c>
      <c r="I52" s="7">
        <v>5</v>
      </c>
    </row>
    <row r="53" spans="1:9" x14ac:dyDescent="0.25">
      <c r="A53" s="26" t="s">
        <v>159</v>
      </c>
      <c r="B53" s="16" t="s">
        <v>173</v>
      </c>
      <c r="C53" s="14">
        <v>2104</v>
      </c>
      <c r="D53" s="6" t="s">
        <v>75</v>
      </c>
      <c r="E53" s="14">
        <v>2</v>
      </c>
      <c r="F53" s="7">
        <v>166</v>
      </c>
      <c r="G53" s="7">
        <f t="shared" si="9"/>
        <v>3</v>
      </c>
      <c r="H53" s="7">
        <f t="shared" si="8"/>
        <v>169</v>
      </c>
      <c r="I53" s="7">
        <v>6</v>
      </c>
    </row>
    <row r="54" spans="1:9" x14ac:dyDescent="0.25">
      <c r="A54" s="26" t="s">
        <v>159</v>
      </c>
      <c r="B54" s="16" t="s">
        <v>173</v>
      </c>
      <c r="C54" s="14">
        <v>2104</v>
      </c>
      <c r="D54" s="33" t="s">
        <v>75</v>
      </c>
      <c r="E54" s="34">
        <v>3</v>
      </c>
      <c r="F54" s="31">
        <v>323</v>
      </c>
      <c r="G54" s="31">
        <f t="shared" si="9"/>
        <v>7</v>
      </c>
      <c r="H54" s="31">
        <f t="shared" si="8"/>
        <v>330</v>
      </c>
      <c r="I54" s="31">
        <v>23</v>
      </c>
    </row>
    <row r="55" spans="1:9" x14ac:dyDescent="0.25">
      <c r="A55" s="26" t="s">
        <v>159</v>
      </c>
      <c r="B55" s="16" t="s">
        <v>173</v>
      </c>
      <c r="C55" s="14">
        <v>2104</v>
      </c>
      <c r="D55" s="33" t="s">
        <v>75</v>
      </c>
      <c r="E55" s="34">
        <v>4</v>
      </c>
      <c r="F55" s="31">
        <v>404</v>
      </c>
      <c r="G55" s="31">
        <f t="shared" si="9"/>
        <v>8</v>
      </c>
      <c r="H55" s="31">
        <f t="shared" si="8"/>
        <v>412</v>
      </c>
      <c r="I55" s="31">
        <v>68</v>
      </c>
    </row>
    <row r="56" spans="1:9" x14ac:dyDescent="0.25">
      <c r="A56" s="26" t="s">
        <v>159</v>
      </c>
      <c r="B56" s="16" t="s">
        <v>173</v>
      </c>
      <c r="C56" s="14">
        <v>2104</v>
      </c>
      <c r="D56" s="33" t="s">
        <v>75</v>
      </c>
      <c r="E56" s="35" t="s">
        <v>47</v>
      </c>
      <c r="F56" s="31">
        <v>0</v>
      </c>
      <c r="G56" s="31">
        <f t="shared" si="9"/>
        <v>0</v>
      </c>
      <c r="H56" s="31">
        <f t="shared" si="8"/>
        <v>0</v>
      </c>
      <c r="I56" s="31">
        <v>0</v>
      </c>
    </row>
    <row r="57" spans="1:9" x14ac:dyDescent="0.25">
      <c r="A57" s="26" t="s">
        <v>159</v>
      </c>
      <c r="B57" s="16" t="s">
        <v>173</v>
      </c>
      <c r="C57" s="14">
        <v>2104</v>
      </c>
      <c r="D57" s="33" t="s">
        <v>75</v>
      </c>
      <c r="E57" s="35" t="s">
        <v>66</v>
      </c>
      <c r="F57" s="31">
        <v>2</v>
      </c>
      <c r="G57" s="31">
        <f t="shared" si="9"/>
        <v>0</v>
      </c>
      <c r="H57" s="31">
        <f t="shared" si="8"/>
        <v>2</v>
      </c>
      <c r="I57" s="31">
        <v>0</v>
      </c>
    </row>
    <row r="58" spans="1:9" x14ac:dyDescent="0.25">
      <c r="A58" s="26" t="s">
        <v>159</v>
      </c>
      <c r="B58" s="16" t="s">
        <v>173</v>
      </c>
      <c r="C58" s="14">
        <v>2104</v>
      </c>
      <c r="D58" s="33" t="s">
        <v>75</v>
      </c>
      <c r="E58" s="35" t="s">
        <v>67</v>
      </c>
      <c r="F58" s="31">
        <v>1</v>
      </c>
      <c r="G58" s="31">
        <f t="shared" si="9"/>
        <v>0</v>
      </c>
      <c r="H58" s="31">
        <f t="shared" si="8"/>
        <v>1</v>
      </c>
      <c r="I58" s="31">
        <v>0</v>
      </c>
    </row>
    <row r="59" spans="1:9" x14ac:dyDescent="0.25">
      <c r="A59" s="26" t="s">
        <v>159</v>
      </c>
      <c r="B59" s="16" t="s">
        <v>173</v>
      </c>
      <c r="C59" s="14">
        <v>6650</v>
      </c>
      <c r="D59" s="33" t="s">
        <v>76</v>
      </c>
      <c r="E59" s="35" t="s">
        <v>47</v>
      </c>
      <c r="F59" s="31">
        <v>0</v>
      </c>
      <c r="G59" s="31">
        <f t="shared" si="9"/>
        <v>0</v>
      </c>
      <c r="H59" s="31">
        <f t="shared" si="8"/>
        <v>0</v>
      </c>
      <c r="I59" s="31">
        <v>5</v>
      </c>
    </row>
    <row r="60" spans="1:9" x14ac:dyDescent="0.25">
      <c r="A60" s="26" t="s">
        <v>159</v>
      </c>
      <c r="B60" s="16" t="s">
        <v>173</v>
      </c>
      <c r="C60" s="14">
        <v>6651</v>
      </c>
      <c r="D60" s="33" t="s">
        <v>77</v>
      </c>
      <c r="E60" s="35" t="s">
        <v>47</v>
      </c>
      <c r="F60" s="31">
        <v>0</v>
      </c>
      <c r="G60" s="31">
        <f t="shared" si="9"/>
        <v>0</v>
      </c>
      <c r="H60" s="31">
        <f t="shared" si="8"/>
        <v>0</v>
      </c>
      <c r="I60" s="31">
        <v>4</v>
      </c>
    </row>
    <row r="61" spans="1:9" x14ac:dyDescent="0.25">
      <c r="A61" s="26" t="s">
        <v>159</v>
      </c>
      <c r="B61" s="16" t="s">
        <v>173</v>
      </c>
      <c r="C61" s="14">
        <v>6652</v>
      </c>
      <c r="D61" s="33" t="s">
        <v>79</v>
      </c>
      <c r="E61" s="35" t="s">
        <v>47</v>
      </c>
      <c r="F61" s="31">
        <v>1</v>
      </c>
      <c r="G61" s="31">
        <f t="shared" si="9"/>
        <v>0</v>
      </c>
      <c r="H61" s="31">
        <f t="shared" si="8"/>
        <v>1</v>
      </c>
      <c r="I61" s="31">
        <v>8</v>
      </c>
    </row>
    <row r="62" spans="1:9" x14ac:dyDescent="0.25">
      <c r="A62" s="26" t="s">
        <v>159</v>
      </c>
      <c r="B62" s="16" t="s">
        <v>173</v>
      </c>
      <c r="C62" s="14">
        <v>7964</v>
      </c>
      <c r="D62" s="33" t="s">
        <v>179</v>
      </c>
      <c r="E62" s="35" t="s">
        <v>60</v>
      </c>
      <c r="F62" s="31">
        <v>4</v>
      </c>
      <c r="G62" s="31">
        <f t="shared" si="9"/>
        <v>0</v>
      </c>
      <c r="H62" s="31">
        <f t="shared" si="8"/>
        <v>4</v>
      </c>
      <c r="I62" s="31">
        <v>1</v>
      </c>
    </row>
    <row r="63" spans="1:9" x14ac:dyDescent="0.25">
      <c r="A63" s="26" t="s">
        <v>159</v>
      </c>
      <c r="B63" s="16" t="s">
        <v>173</v>
      </c>
      <c r="C63" s="14">
        <v>7964</v>
      </c>
      <c r="D63" s="33" t="s">
        <v>179</v>
      </c>
      <c r="E63" s="35" t="s">
        <v>61</v>
      </c>
      <c r="F63" s="31">
        <v>4</v>
      </c>
      <c r="G63" s="31">
        <f t="shared" si="9"/>
        <v>0</v>
      </c>
      <c r="H63" s="31">
        <f t="shared" si="8"/>
        <v>4</v>
      </c>
      <c r="I63" s="31">
        <v>1</v>
      </c>
    </row>
    <row r="64" spans="1:9" x14ac:dyDescent="0.25">
      <c r="A64" s="26" t="s">
        <v>159</v>
      </c>
      <c r="B64" s="16" t="s">
        <v>173</v>
      </c>
      <c r="C64" s="14">
        <v>7964</v>
      </c>
      <c r="D64" s="33" t="s">
        <v>179</v>
      </c>
      <c r="E64" s="35" t="s">
        <v>66</v>
      </c>
      <c r="F64" s="31">
        <v>4</v>
      </c>
      <c r="G64" s="31">
        <f t="shared" si="9"/>
        <v>0</v>
      </c>
      <c r="H64" s="31">
        <f t="shared" si="8"/>
        <v>4</v>
      </c>
      <c r="I64" s="31">
        <v>2</v>
      </c>
    </row>
    <row r="65" spans="1:9" x14ac:dyDescent="0.25">
      <c r="A65" s="26" t="s">
        <v>159</v>
      </c>
      <c r="B65" s="16" t="s">
        <v>173</v>
      </c>
      <c r="C65" s="14">
        <v>7964</v>
      </c>
      <c r="D65" s="33" t="s">
        <v>179</v>
      </c>
      <c r="E65" s="35" t="s">
        <v>67</v>
      </c>
      <c r="F65" s="31">
        <v>4</v>
      </c>
      <c r="G65" s="31">
        <f t="shared" si="9"/>
        <v>0</v>
      </c>
      <c r="H65" s="31">
        <f t="shared" si="8"/>
        <v>4</v>
      </c>
      <c r="I65" s="31">
        <v>2</v>
      </c>
    </row>
    <row r="66" spans="1:9" x14ac:dyDescent="0.25">
      <c r="A66" s="26" t="s">
        <v>159</v>
      </c>
      <c r="B66" s="16" t="s">
        <v>173</v>
      </c>
      <c r="C66" s="14">
        <v>7964</v>
      </c>
      <c r="D66" s="33" t="s">
        <v>179</v>
      </c>
      <c r="E66" s="35" t="s">
        <v>80</v>
      </c>
      <c r="F66" s="31">
        <v>4</v>
      </c>
      <c r="G66" s="31">
        <f t="shared" si="9"/>
        <v>0</v>
      </c>
      <c r="H66" s="31">
        <f t="shared" si="8"/>
        <v>4</v>
      </c>
      <c r="I66" s="31">
        <v>0</v>
      </c>
    </row>
    <row r="67" spans="1:9" x14ac:dyDescent="0.25">
      <c r="A67" s="26" t="s">
        <v>159</v>
      </c>
      <c r="B67" s="16" t="s">
        <v>173</v>
      </c>
      <c r="C67" s="14">
        <v>7964</v>
      </c>
      <c r="D67" s="33" t="s">
        <v>179</v>
      </c>
      <c r="E67" s="35" t="s">
        <v>81</v>
      </c>
      <c r="F67" s="31">
        <v>4</v>
      </c>
      <c r="G67" s="31">
        <f t="shared" si="9"/>
        <v>0</v>
      </c>
      <c r="H67" s="31">
        <f t="shared" si="8"/>
        <v>4</v>
      </c>
      <c r="I67" s="31">
        <v>0</v>
      </c>
    </row>
    <row r="68" spans="1:9" x14ac:dyDescent="0.25">
      <c r="A68" s="26" t="s">
        <v>159</v>
      </c>
      <c r="B68" s="16" t="s">
        <v>173</v>
      </c>
      <c r="C68" s="14">
        <v>7964</v>
      </c>
      <c r="D68" s="33" t="s">
        <v>179</v>
      </c>
      <c r="E68" s="35" t="s">
        <v>82</v>
      </c>
      <c r="F68" s="31">
        <v>4</v>
      </c>
      <c r="G68" s="31">
        <f t="shared" si="9"/>
        <v>0</v>
      </c>
      <c r="H68" s="31">
        <f t="shared" si="8"/>
        <v>4</v>
      </c>
      <c r="I68" s="31">
        <v>2</v>
      </c>
    </row>
    <row r="69" spans="1:9" x14ac:dyDescent="0.25">
      <c r="A69" s="26" t="s">
        <v>159</v>
      </c>
      <c r="B69" s="16" t="s">
        <v>173</v>
      </c>
      <c r="C69" s="14">
        <v>7964</v>
      </c>
      <c r="D69" s="33" t="s">
        <v>179</v>
      </c>
      <c r="E69" s="35" t="s">
        <v>83</v>
      </c>
      <c r="F69" s="31">
        <v>4</v>
      </c>
      <c r="G69" s="31">
        <f t="shared" si="9"/>
        <v>0</v>
      </c>
      <c r="H69" s="31">
        <f t="shared" si="8"/>
        <v>4</v>
      </c>
      <c r="I69" s="31">
        <v>2</v>
      </c>
    </row>
    <row r="70" spans="1:9" x14ac:dyDescent="0.25">
      <c r="A70" s="26" t="s">
        <v>159</v>
      </c>
      <c r="B70" s="16" t="s">
        <v>173</v>
      </c>
      <c r="C70" s="14">
        <v>6155</v>
      </c>
      <c r="D70" s="33" t="s">
        <v>84</v>
      </c>
      <c r="E70" s="34">
        <v>1</v>
      </c>
      <c r="F70" s="31">
        <v>728</v>
      </c>
      <c r="G70" s="31">
        <f t="shared" si="9"/>
        <v>15</v>
      </c>
      <c r="H70" s="31">
        <f t="shared" si="8"/>
        <v>743</v>
      </c>
      <c r="I70" s="31">
        <v>570</v>
      </c>
    </row>
    <row r="71" spans="1:9" x14ac:dyDescent="0.25">
      <c r="A71" s="26" t="s">
        <v>159</v>
      </c>
      <c r="B71" s="16" t="s">
        <v>173</v>
      </c>
      <c r="C71" s="14">
        <v>6155</v>
      </c>
      <c r="D71" s="33" t="s">
        <v>84</v>
      </c>
      <c r="E71" s="34">
        <v>2</v>
      </c>
      <c r="F71" s="31">
        <v>749</v>
      </c>
      <c r="G71" s="31">
        <f t="shared" si="9"/>
        <v>16</v>
      </c>
      <c r="H71" s="31">
        <f t="shared" ref="H71:H102" si="10">SUM(F71+G71)</f>
        <v>765</v>
      </c>
      <c r="I71" s="31">
        <v>765</v>
      </c>
    </row>
    <row r="72" spans="1:9" x14ac:dyDescent="0.25">
      <c r="A72" s="26" t="s">
        <v>159</v>
      </c>
      <c r="B72" s="16" t="s">
        <v>173</v>
      </c>
      <c r="C72" s="14">
        <v>2107</v>
      </c>
      <c r="D72" s="33" t="s">
        <v>87</v>
      </c>
      <c r="E72" s="34">
        <v>1</v>
      </c>
      <c r="F72" s="31">
        <v>554</v>
      </c>
      <c r="G72" s="31">
        <f t="shared" si="9"/>
        <v>12</v>
      </c>
      <c r="H72" s="31">
        <f t="shared" si="10"/>
        <v>566</v>
      </c>
      <c r="I72" s="31">
        <v>981</v>
      </c>
    </row>
    <row r="73" spans="1:9" x14ac:dyDescent="0.25">
      <c r="A73" s="26" t="s">
        <v>159</v>
      </c>
      <c r="B73" s="16" t="s">
        <v>173</v>
      </c>
      <c r="C73" s="14">
        <v>2107</v>
      </c>
      <c r="D73" s="33" t="s">
        <v>87</v>
      </c>
      <c r="E73" s="34">
        <v>2</v>
      </c>
      <c r="F73" s="31">
        <v>513</v>
      </c>
      <c r="G73" s="31">
        <f t="shared" si="9"/>
        <v>11</v>
      </c>
      <c r="H73" s="31">
        <f t="shared" si="10"/>
        <v>524</v>
      </c>
      <c r="I73" s="31">
        <v>996</v>
      </c>
    </row>
    <row r="74" spans="1:9" x14ac:dyDescent="0.25">
      <c r="A74" s="26" t="s">
        <v>160</v>
      </c>
      <c r="B74" t="s">
        <v>25</v>
      </c>
      <c r="C74" s="14">
        <v>6074</v>
      </c>
      <c r="D74" s="33" t="s">
        <v>180</v>
      </c>
      <c r="E74" s="34">
        <v>1</v>
      </c>
      <c r="F74" s="31">
        <v>5</v>
      </c>
      <c r="G74" s="31">
        <f t="shared" si="9"/>
        <v>0</v>
      </c>
      <c r="H74" s="31">
        <f t="shared" si="10"/>
        <v>5</v>
      </c>
      <c r="I74" s="31">
        <v>7</v>
      </c>
    </row>
    <row r="75" spans="1:9" x14ac:dyDescent="0.25">
      <c r="A75" s="26" t="s">
        <v>160</v>
      </c>
      <c r="B75" t="s">
        <v>25</v>
      </c>
      <c r="C75" s="14">
        <v>6074</v>
      </c>
      <c r="D75" s="33" t="s">
        <v>180</v>
      </c>
      <c r="E75" s="34">
        <v>2</v>
      </c>
      <c r="F75" s="31">
        <v>5</v>
      </c>
      <c r="G75" s="31">
        <f t="shared" si="9"/>
        <v>0</v>
      </c>
      <c r="H75" s="31">
        <f t="shared" si="10"/>
        <v>5</v>
      </c>
      <c r="I75" s="31">
        <v>8</v>
      </c>
    </row>
    <row r="76" spans="1:9" x14ac:dyDescent="0.25">
      <c r="A76" s="26" t="s">
        <v>160</v>
      </c>
      <c r="B76" t="s">
        <v>25</v>
      </c>
      <c r="C76" s="14">
        <v>6074</v>
      </c>
      <c r="D76" s="33" t="s">
        <v>180</v>
      </c>
      <c r="E76" s="34">
        <v>3</v>
      </c>
      <c r="F76" s="31">
        <v>4</v>
      </c>
      <c r="G76" s="31">
        <f t="shared" si="9"/>
        <v>0</v>
      </c>
      <c r="H76" s="31">
        <f t="shared" si="10"/>
        <v>4</v>
      </c>
      <c r="I76" s="31">
        <v>6</v>
      </c>
    </row>
    <row r="77" spans="1:9" x14ac:dyDescent="0.25">
      <c r="A77" s="26" t="s">
        <v>160</v>
      </c>
      <c r="B77" t="s">
        <v>25</v>
      </c>
      <c r="C77" s="14">
        <v>6074</v>
      </c>
      <c r="D77" s="33" t="s">
        <v>180</v>
      </c>
      <c r="E77" s="34">
        <v>4</v>
      </c>
      <c r="F77" s="31">
        <v>5</v>
      </c>
      <c r="G77" s="31">
        <f t="shared" si="9"/>
        <v>0</v>
      </c>
      <c r="H77" s="31">
        <f t="shared" si="10"/>
        <v>5</v>
      </c>
      <c r="I77" s="31">
        <v>5</v>
      </c>
    </row>
    <row r="78" spans="1:9" x14ac:dyDescent="0.25">
      <c r="A78" s="26" t="s">
        <v>160</v>
      </c>
      <c r="B78" t="s">
        <v>25</v>
      </c>
      <c r="C78" s="14">
        <v>2079</v>
      </c>
      <c r="D78" s="33" t="s">
        <v>58</v>
      </c>
      <c r="E78" s="35" t="s">
        <v>59</v>
      </c>
      <c r="F78" s="31">
        <v>697</v>
      </c>
      <c r="G78" s="31">
        <f t="shared" si="9"/>
        <v>15</v>
      </c>
      <c r="H78" s="31">
        <f t="shared" si="10"/>
        <v>712</v>
      </c>
      <c r="I78" s="31">
        <v>286</v>
      </c>
    </row>
    <row r="79" spans="1:9" x14ac:dyDescent="0.25">
      <c r="A79" s="26" t="s">
        <v>160</v>
      </c>
      <c r="B79" t="s">
        <v>25</v>
      </c>
      <c r="C79" s="14">
        <v>2079</v>
      </c>
      <c r="D79" s="33" t="s">
        <v>58</v>
      </c>
      <c r="E79" s="34">
        <v>6</v>
      </c>
      <c r="F79" s="31">
        <v>0</v>
      </c>
      <c r="G79" s="31">
        <f t="shared" si="9"/>
        <v>0</v>
      </c>
      <c r="H79" s="31">
        <f t="shared" si="10"/>
        <v>0</v>
      </c>
      <c r="I79" s="31">
        <v>0</v>
      </c>
    </row>
    <row r="80" spans="1:9" x14ac:dyDescent="0.25">
      <c r="A80" s="26" t="s">
        <v>160</v>
      </c>
      <c r="B80" t="s">
        <v>25</v>
      </c>
      <c r="C80" s="14">
        <v>2079</v>
      </c>
      <c r="D80" s="33" t="s">
        <v>58</v>
      </c>
      <c r="E80" s="34">
        <v>7</v>
      </c>
      <c r="F80" s="31">
        <v>2</v>
      </c>
      <c r="G80" s="31">
        <f t="shared" si="9"/>
        <v>0</v>
      </c>
      <c r="H80" s="31">
        <f t="shared" si="10"/>
        <v>2</v>
      </c>
      <c r="I80" s="31">
        <v>5</v>
      </c>
    </row>
    <row r="81" spans="1:9" x14ac:dyDescent="0.25">
      <c r="A81" s="26" t="s">
        <v>160</v>
      </c>
      <c r="B81" t="s">
        <v>25</v>
      </c>
      <c r="C81" s="14">
        <v>2079</v>
      </c>
      <c r="D81" s="33" t="s">
        <v>58</v>
      </c>
      <c r="E81" s="34">
        <v>8</v>
      </c>
      <c r="F81" s="31">
        <v>2</v>
      </c>
      <c r="G81" s="31">
        <f t="shared" si="9"/>
        <v>0</v>
      </c>
      <c r="H81" s="31">
        <f t="shared" si="10"/>
        <v>2</v>
      </c>
      <c r="I81" s="31">
        <v>6</v>
      </c>
    </row>
    <row r="82" spans="1:9" x14ac:dyDescent="0.25">
      <c r="A82" s="26" t="s">
        <v>160</v>
      </c>
      <c r="B82" t="s">
        <v>25</v>
      </c>
      <c r="C82" s="14">
        <v>2079</v>
      </c>
      <c r="D82" s="33" t="s">
        <v>58</v>
      </c>
      <c r="E82" s="34">
        <v>9</v>
      </c>
      <c r="F82" s="31">
        <v>17</v>
      </c>
      <c r="G82" s="31">
        <f t="shared" si="9"/>
        <v>0</v>
      </c>
      <c r="H82" s="31">
        <f t="shared" si="10"/>
        <v>17</v>
      </c>
      <c r="I82" s="31">
        <v>7</v>
      </c>
    </row>
    <row r="83" spans="1:9" x14ac:dyDescent="0.25">
      <c r="A83" s="26" t="s">
        <v>160</v>
      </c>
      <c r="B83" t="s">
        <v>25</v>
      </c>
      <c r="C83" s="14">
        <v>6065</v>
      </c>
      <c r="D83" s="33" t="s">
        <v>62</v>
      </c>
      <c r="E83" s="34">
        <v>1</v>
      </c>
      <c r="F83" s="31">
        <v>971</v>
      </c>
      <c r="G83" s="36">
        <f>ROUND(F83/$F$162*324,0)+1</f>
        <v>21</v>
      </c>
      <c r="H83" s="31">
        <f t="shared" si="10"/>
        <v>992</v>
      </c>
      <c r="I83" s="31">
        <v>315</v>
      </c>
    </row>
    <row r="84" spans="1:9" x14ac:dyDescent="0.25">
      <c r="A84" s="26" t="s">
        <v>160</v>
      </c>
      <c r="B84" t="s">
        <v>25</v>
      </c>
      <c r="C84" s="14">
        <v>6065</v>
      </c>
      <c r="D84" s="33" t="s">
        <v>62</v>
      </c>
      <c r="E84" s="34">
        <v>2</v>
      </c>
      <c r="F84" s="31">
        <v>718</v>
      </c>
      <c r="G84" s="31">
        <f t="shared" ref="G84:G115" si="11">ROUND(F84/$F$162*324,0)</f>
        <v>15</v>
      </c>
      <c r="H84" s="31">
        <f t="shared" si="10"/>
        <v>733</v>
      </c>
      <c r="I84" s="31">
        <v>610</v>
      </c>
    </row>
    <row r="85" spans="1:9" x14ac:dyDescent="0.25">
      <c r="A85" s="26" t="s">
        <v>160</v>
      </c>
      <c r="B85" t="s">
        <v>25</v>
      </c>
      <c r="C85" s="14">
        <v>2098</v>
      </c>
      <c r="D85" s="33" t="s">
        <v>69</v>
      </c>
      <c r="E85" s="34">
        <v>6</v>
      </c>
      <c r="F85" s="31">
        <v>101</v>
      </c>
      <c r="G85" s="31">
        <f t="shared" si="11"/>
        <v>2</v>
      </c>
      <c r="H85" s="31">
        <f t="shared" si="10"/>
        <v>103</v>
      </c>
      <c r="I85" s="31">
        <v>2</v>
      </c>
    </row>
    <row r="86" spans="1:9" x14ac:dyDescent="0.25">
      <c r="A86" s="26" t="s">
        <v>160</v>
      </c>
      <c r="B86" t="s">
        <v>25</v>
      </c>
      <c r="C86" s="14">
        <v>2098</v>
      </c>
      <c r="D86" s="33" t="s">
        <v>69</v>
      </c>
      <c r="E86" s="35" t="s">
        <v>70</v>
      </c>
      <c r="F86" s="31">
        <v>4</v>
      </c>
      <c r="G86" s="31">
        <f t="shared" si="11"/>
        <v>0</v>
      </c>
      <c r="H86" s="31">
        <f t="shared" si="10"/>
        <v>4</v>
      </c>
      <c r="I86" s="31">
        <v>21</v>
      </c>
    </row>
    <row r="87" spans="1:9" x14ac:dyDescent="0.25">
      <c r="A87" s="26" t="s">
        <v>160</v>
      </c>
      <c r="B87" t="s">
        <v>25</v>
      </c>
      <c r="C87" s="14">
        <v>2080</v>
      </c>
      <c r="D87" s="33" t="s">
        <v>78</v>
      </c>
      <c r="E87" s="34">
        <v>1</v>
      </c>
      <c r="F87" s="31">
        <v>216</v>
      </c>
      <c r="G87" s="31">
        <f t="shared" si="11"/>
        <v>5</v>
      </c>
      <c r="H87" s="31">
        <f t="shared" si="10"/>
        <v>221</v>
      </c>
      <c r="I87" s="31">
        <v>0</v>
      </c>
    </row>
    <row r="88" spans="1:9" x14ac:dyDescent="0.25">
      <c r="A88" s="26" t="s">
        <v>160</v>
      </c>
      <c r="B88" t="s">
        <v>25</v>
      </c>
      <c r="C88" s="14">
        <v>2080</v>
      </c>
      <c r="D88" s="33" t="s">
        <v>78</v>
      </c>
      <c r="E88" s="34">
        <v>2</v>
      </c>
      <c r="F88" s="31">
        <v>203</v>
      </c>
      <c r="G88" s="31">
        <f t="shared" si="11"/>
        <v>4</v>
      </c>
      <c r="H88" s="31">
        <f t="shared" si="10"/>
        <v>207</v>
      </c>
      <c r="I88" s="31">
        <v>0</v>
      </c>
    </row>
    <row r="89" spans="1:9" x14ac:dyDescent="0.25">
      <c r="A89" s="26" t="s">
        <v>160</v>
      </c>
      <c r="B89" t="s">
        <v>25</v>
      </c>
      <c r="C89" s="14">
        <v>2080</v>
      </c>
      <c r="D89" s="33" t="s">
        <v>78</v>
      </c>
      <c r="E89" s="34">
        <v>3</v>
      </c>
      <c r="F89" s="31">
        <v>212</v>
      </c>
      <c r="G89" s="31">
        <f t="shared" si="11"/>
        <v>4</v>
      </c>
      <c r="H89" s="31">
        <f t="shared" si="10"/>
        <v>216</v>
      </c>
      <c r="I89" s="31">
        <v>0</v>
      </c>
    </row>
    <row r="90" spans="1:9" x14ac:dyDescent="0.25">
      <c r="A90" s="26" t="s">
        <v>160</v>
      </c>
      <c r="B90" t="s">
        <v>25</v>
      </c>
      <c r="C90" s="14">
        <v>2081</v>
      </c>
      <c r="D90" s="33" t="s">
        <v>181</v>
      </c>
      <c r="E90" s="34">
        <v>11</v>
      </c>
      <c r="F90" s="31">
        <v>0</v>
      </c>
      <c r="G90" s="31">
        <f t="shared" si="11"/>
        <v>0</v>
      </c>
      <c r="H90" s="31">
        <f t="shared" si="10"/>
        <v>0</v>
      </c>
      <c r="I90" s="31">
        <v>15</v>
      </c>
    </row>
    <row r="91" spans="1:9" x14ac:dyDescent="0.25">
      <c r="A91" s="26" t="s">
        <v>160</v>
      </c>
      <c r="B91" t="s">
        <v>25</v>
      </c>
      <c r="C91" s="14">
        <v>2081</v>
      </c>
      <c r="D91" s="33" t="s">
        <v>181</v>
      </c>
      <c r="E91" s="34">
        <v>12</v>
      </c>
      <c r="F91" s="31">
        <v>0</v>
      </c>
      <c r="G91" s="31">
        <f t="shared" si="11"/>
        <v>0</v>
      </c>
      <c r="H91" s="31">
        <f t="shared" si="10"/>
        <v>0</v>
      </c>
      <c r="I91" s="31">
        <v>9</v>
      </c>
    </row>
    <row r="92" spans="1:9" x14ac:dyDescent="0.25">
      <c r="A92" s="26" t="s">
        <v>160</v>
      </c>
      <c r="B92" t="s">
        <v>25</v>
      </c>
      <c r="C92" s="14">
        <v>2081</v>
      </c>
      <c r="D92" s="33" t="s">
        <v>181</v>
      </c>
      <c r="E92" s="34">
        <v>13</v>
      </c>
      <c r="F92" s="31">
        <v>0</v>
      </c>
      <c r="G92" s="31">
        <f t="shared" si="11"/>
        <v>0</v>
      </c>
      <c r="H92" s="31">
        <f t="shared" si="10"/>
        <v>0</v>
      </c>
      <c r="I92" s="31">
        <v>1</v>
      </c>
    </row>
    <row r="93" spans="1:9" x14ac:dyDescent="0.25">
      <c r="A93" s="26" t="s">
        <v>160</v>
      </c>
      <c r="B93" t="s">
        <v>25</v>
      </c>
      <c r="C93" s="14">
        <v>2081</v>
      </c>
      <c r="D93" s="33" t="s">
        <v>181</v>
      </c>
      <c r="E93" s="34">
        <v>14</v>
      </c>
      <c r="F93" s="31">
        <v>0</v>
      </c>
      <c r="G93" s="31">
        <f t="shared" si="11"/>
        <v>0</v>
      </c>
      <c r="H93" s="31">
        <f t="shared" si="10"/>
        <v>0</v>
      </c>
      <c r="I93" s="31">
        <v>13</v>
      </c>
    </row>
    <row r="94" spans="1:9" x14ac:dyDescent="0.25">
      <c r="A94" s="26" t="s">
        <v>160</v>
      </c>
      <c r="B94" t="s">
        <v>25</v>
      </c>
      <c r="C94" s="14">
        <v>2081</v>
      </c>
      <c r="D94" s="33" t="s">
        <v>181</v>
      </c>
      <c r="E94" s="34">
        <v>15</v>
      </c>
      <c r="F94" s="31">
        <v>0</v>
      </c>
      <c r="G94" s="31">
        <f t="shared" si="11"/>
        <v>0</v>
      </c>
      <c r="H94" s="31">
        <f t="shared" si="10"/>
        <v>0</v>
      </c>
      <c r="I94" s="31">
        <v>11</v>
      </c>
    </row>
    <row r="95" spans="1:9" x14ac:dyDescent="0.25">
      <c r="A95" s="26" t="s">
        <v>160</v>
      </c>
      <c r="B95" t="s">
        <v>25</v>
      </c>
      <c r="C95" s="14">
        <v>2081</v>
      </c>
      <c r="D95" s="33" t="s">
        <v>181</v>
      </c>
      <c r="E95" s="34">
        <v>16</v>
      </c>
      <c r="F95" s="31">
        <v>0</v>
      </c>
      <c r="G95" s="31">
        <f t="shared" si="11"/>
        <v>0</v>
      </c>
      <c r="H95" s="31">
        <f t="shared" si="10"/>
        <v>0</v>
      </c>
      <c r="I95" s="31">
        <v>8</v>
      </c>
    </row>
    <row r="96" spans="1:9" x14ac:dyDescent="0.25">
      <c r="A96" s="26" t="s">
        <v>160</v>
      </c>
      <c r="B96" t="s">
        <v>25</v>
      </c>
      <c r="C96" s="14">
        <v>2081</v>
      </c>
      <c r="D96" s="33" t="s">
        <v>181</v>
      </c>
      <c r="E96" s="34">
        <v>17</v>
      </c>
      <c r="F96" s="31">
        <v>0</v>
      </c>
      <c r="G96" s="31">
        <f t="shared" si="11"/>
        <v>0</v>
      </c>
      <c r="H96" s="31">
        <f t="shared" si="10"/>
        <v>0</v>
      </c>
      <c r="I96" s="31">
        <v>13</v>
      </c>
    </row>
    <row r="97" spans="1:9" x14ac:dyDescent="0.25">
      <c r="A97" s="26" t="s">
        <v>160</v>
      </c>
      <c r="B97" t="s">
        <v>25</v>
      </c>
      <c r="C97" s="14">
        <v>2081</v>
      </c>
      <c r="D97" s="33" t="s">
        <v>181</v>
      </c>
      <c r="E97" s="34">
        <v>18</v>
      </c>
      <c r="F97" s="31">
        <v>0</v>
      </c>
      <c r="G97" s="31">
        <f t="shared" si="11"/>
        <v>0</v>
      </c>
      <c r="H97" s="31">
        <f t="shared" si="10"/>
        <v>0</v>
      </c>
      <c r="I97" s="31">
        <v>12</v>
      </c>
    </row>
    <row r="98" spans="1:9" x14ac:dyDescent="0.25">
      <c r="A98" s="26" t="s">
        <v>160</v>
      </c>
      <c r="B98" t="s">
        <v>25</v>
      </c>
      <c r="C98" s="14">
        <v>2092</v>
      </c>
      <c r="D98" s="33" t="s">
        <v>182</v>
      </c>
      <c r="E98" s="34">
        <v>3</v>
      </c>
      <c r="F98" s="31">
        <v>5</v>
      </c>
      <c r="G98" s="31">
        <f t="shared" si="11"/>
        <v>0</v>
      </c>
      <c r="H98" s="31">
        <f t="shared" si="10"/>
        <v>5</v>
      </c>
      <c r="I98" s="31">
        <v>12</v>
      </c>
    </row>
    <row r="99" spans="1:9" x14ac:dyDescent="0.25">
      <c r="A99" s="26" t="s">
        <v>160</v>
      </c>
      <c r="B99" t="s">
        <v>25</v>
      </c>
      <c r="C99" s="14">
        <v>2094</v>
      </c>
      <c r="D99" s="33" t="s">
        <v>85</v>
      </c>
      <c r="E99" s="34">
        <v>1</v>
      </c>
      <c r="F99" s="31">
        <v>47</v>
      </c>
      <c r="G99" s="31">
        <f t="shared" si="11"/>
        <v>1</v>
      </c>
      <c r="H99" s="31">
        <f t="shared" si="10"/>
        <v>48</v>
      </c>
      <c r="I99" s="31">
        <v>0</v>
      </c>
    </row>
    <row r="100" spans="1:9" x14ac:dyDescent="0.25">
      <c r="A100" s="26" t="s">
        <v>160</v>
      </c>
      <c r="B100" t="s">
        <v>25</v>
      </c>
      <c r="C100" s="14">
        <v>2094</v>
      </c>
      <c r="D100" s="33" t="s">
        <v>85</v>
      </c>
      <c r="E100" s="34">
        <v>2</v>
      </c>
      <c r="F100" s="31">
        <v>49</v>
      </c>
      <c r="G100" s="31">
        <f t="shared" si="11"/>
        <v>1</v>
      </c>
      <c r="H100" s="31">
        <f t="shared" si="10"/>
        <v>50</v>
      </c>
      <c r="I100" s="31">
        <v>0</v>
      </c>
    </row>
    <row r="101" spans="1:9" x14ac:dyDescent="0.25">
      <c r="A101" s="26" t="s">
        <v>160</v>
      </c>
      <c r="B101" t="s">
        <v>25</v>
      </c>
      <c r="C101" s="14">
        <v>2094</v>
      </c>
      <c r="D101" s="33" t="s">
        <v>85</v>
      </c>
      <c r="E101" s="34">
        <v>3</v>
      </c>
      <c r="F101" s="31">
        <v>365</v>
      </c>
      <c r="G101" s="31">
        <f t="shared" si="11"/>
        <v>8</v>
      </c>
      <c r="H101" s="31">
        <f t="shared" si="10"/>
        <v>373</v>
      </c>
      <c r="I101" s="31">
        <v>0</v>
      </c>
    </row>
    <row r="102" spans="1:9" x14ac:dyDescent="0.25">
      <c r="A102" s="26" t="s">
        <v>160</v>
      </c>
      <c r="B102" t="s">
        <v>25</v>
      </c>
      <c r="C102" s="14">
        <v>56151</v>
      </c>
      <c r="D102" s="33" t="s">
        <v>183</v>
      </c>
      <c r="E102" s="34">
        <v>1</v>
      </c>
      <c r="F102" s="31">
        <v>16</v>
      </c>
      <c r="G102" s="31">
        <f t="shared" si="11"/>
        <v>0</v>
      </c>
      <c r="H102" s="31">
        <f t="shared" si="10"/>
        <v>16</v>
      </c>
      <c r="I102" s="31">
        <v>6</v>
      </c>
    </row>
    <row r="103" spans="1:9" x14ac:dyDescent="0.25">
      <c r="A103" s="26" t="s">
        <v>160</v>
      </c>
      <c r="B103" t="s">
        <v>25</v>
      </c>
      <c r="C103" s="14">
        <v>56151</v>
      </c>
      <c r="D103" s="33" t="s">
        <v>183</v>
      </c>
      <c r="E103" s="34">
        <v>2</v>
      </c>
      <c r="F103" s="31">
        <v>17</v>
      </c>
      <c r="G103" s="31">
        <f t="shared" si="11"/>
        <v>0</v>
      </c>
      <c r="H103" s="31">
        <f t="shared" ref="H103:H134" si="12">SUM(F103+G103)</f>
        <v>17</v>
      </c>
      <c r="I103" s="31">
        <v>6</v>
      </c>
    </row>
    <row r="104" spans="1:9" x14ac:dyDescent="0.25">
      <c r="A104" s="26" t="s">
        <v>160</v>
      </c>
      <c r="B104" t="s">
        <v>25</v>
      </c>
      <c r="C104" s="14">
        <v>56151</v>
      </c>
      <c r="D104" s="33" t="s">
        <v>183</v>
      </c>
      <c r="E104" s="34">
        <v>3</v>
      </c>
      <c r="F104" s="31">
        <v>16</v>
      </c>
      <c r="G104" s="31">
        <f t="shared" si="11"/>
        <v>0</v>
      </c>
      <c r="H104" s="31">
        <f t="shared" si="12"/>
        <v>16</v>
      </c>
      <c r="I104" s="31">
        <v>4</v>
      </c>
    </row>
    <row r="105" spans="1:9" x14ac:dyDescent="0.25">
      <c r="A105" s="26" t="s">
        <v>161</v>
      </c>
      <c r="B105" t="s">
        <v>23</v>
      </c>
      <c r="C105" s="14">
        <v>2122</v>
      </c>
      <c r="D105" s="33" t="s">
        <v>42</v>
      </c>
      <c r="E105" s="35" t="s">
        <v>43</v>
      </c>
      <c r="F105" s="31">
        <v>1</v>
      </c>
      <c r="G105" s="31">
        <f t="shared" si="11"/>
        <v>0</v>
      </c>
      <c r="H105" s="31">
        <f t="shared" si="12"/>
        <v>1</v>
      </c>
      <c r="I105" s="31">
        <v>0</v>
      </c>
    </row>
    <row r="106" spans="1:9" x14ac:dyDescent="0.25">
      <c r="A106" s="26" t="s">
        <v>161</v>
      </c>
      <c r="B106" t="s">
        <v>23</v>
      </c>
      <c r="C106" s="14">
        <v>2122</v>
      </c>
      <c r="D106" s="33" t="s">
        <v>42</v>
      </c>
      <c r="E106" s="35" t="s">
        <v>44</v>
      </c>
      <c r="F106" s="31">
        <v>0</v>
      </c>
      <c r="G106" s="31">
        <f t="shared" si="11"/>
        <v>0</v>
      </c>
      <c r="H106" s="31">
        <f t="shared" si="12"/>
        <v>0</v>
      </c>
      <c r="I106" s="31">
        <v>0</v>
      </c>
    </row>
    <row r="107" spans="1:9" x14ac:dyDescent="0.25">
      <c r="A107" s="26" t="s">
        <v>161</v>
      </c>
      <c r="B107" t="s">
        <v>23</v>
      </c>
      <c r="C107" s="14">
        <v>2122</v>
      </c>
      <c r="D107" s="33" t="s">
        <v>42</v>
      </c>
      <c r="E107" s="35" t="s">
        <v>45</v>
      </c>
      <c r="F107" s="31">
        <v>0</v>
      </c>
      <c r="G107" s="31">
        <f t="shared" si="11"/>
        <v>0</v>
      </c>
      <c r="H107" s="31">
        <f t="shared" si="12"/>
        <v>0</v>
      </c>
      <c r="I107" s="31">
        <v>2</v>
      </c>
    </row>
    <row r="108" spans="1:9" x14ac:dyDescent="0.25">
      <c r="A108" s="26" t="s">
        <v>161</v>
      </c>
      <c r="B108" t="s">
        <v>23</v>
      </c>
      <c r="C108" s="14">
        <v>2122</v>
      </c>
      <c r="D108" s="33" t="s">
        <v>42</v>
      </c>
      <c r="E108" s="35" t="s">
        <v>46</v>
      </c>
      <c r="F108" s="31">
        <v>0</v>
      </c>
      <c r="G108" s="31">
        <f t="shared" si="11"/>
        <v>0</v>
      </c>
      <c r="H108" s="31">
        <f t="shared" si="12"/>
        <v>0</v>
      </c>
      <c r="I108" s="31">
        <v>2</v>
      </c>
    </row>
    <row r="109" spans="1:9" x14ac:dyDescent="0.25">
      <c r="A109" s="26" t="s">
        <v>162</v>
      </c>
      <c r="B109" t="s">
        <v>170</v>
      </c>
      <c r="C109" s="14">
        <v>2161</v>
      </c>
      <c r="D109" s="33" t="s">
        <v>63</v>
      </c>
      <c r="E109" s="34">
        <v>3</v>
      </c>
      <c r="F109" s="31">
        <v>36</v>
      </c>
      <c r="G109" s="31">
        <f t="shared" si="11"/>
        <v>1</v>
      </c>
      <c r="H109" s="31">
        <f t="shared" si="12"/>
        <v>37</v>
      </c>
      <c r="I109" s="31">
        <v>0</v>
      </c>
    </row>
    <row r="110" spans="1:9" x14ac:dyDescent="0.25">
      <c r="A110" s="26" t="s">
        <v>162</v>
      </c>
      <c r="B110" t="s">
        <v>170</v>
      </c>
      <c r="C110" s="14">
        <v>2161</v>
      </c>
      <c r="D110" s="33" t="s">
        <v>63</v>
      </c>
      <c r="E110" s="34">
        <v>4</v>
      </c>
      <c r="F110" s="31">
        <v>53</v>
      </c>
      <c r="G110" s="31">
        <f t="shared" si="11"/>
        <v>1</v>
      </c>
      <c r="H110" s="31">
        <f t="shared" si="12"/>
        <v>54</v>
      </c>
      <c r="I110" s="31">
        <v>0</v>
      </c>
    </row>
    <row r="111" spans="1:9" x14ac:dyDescent="0.25">
      <c r="A111" s="26" t="s">
        <v>162</v>
      </c>
      <c r="B111" t="s">
        <v>170</v>
      </c>
      <c r="C111" s="14">
        <v>2161</v>
      </c>
      <c r="D111" s="33" t="s">
        <v>63</v>
      </c>
      <c r="E111" s="34">
        <v>5</v>
      </c>
      <c r="F111" s="31">
        <v>108</v>
      </c>
      <c r="G111" s="31">
        <f t="shared" si="11"/>
        <v>2</v>
      </c>
      <c r="H111" s="31">
        <f t="shared" si="12"/>
        <v>110</v>
      </c>
      <c r="I111" s="31">
        <v>0</v>
      </c>
    </row>
    <row r="112" spans="1:9" x14ac:dyDescent="0.25">
      <c r="A112" s="26" t="s">
        <v>162</v>
      </c>
      <c r="B112" t="s">
        <v>170</v>
      </c>
      <c r="C112" s="14">
        <v>2161</v>
      </c>
      <c r="D112" s="33" t="s">
        <v>63</v>
      </c>
      <c r="E112" s="35" t="s">
        <v>64</v>
      </c>
      <c r="F112" s="31">
        <v>10</v>
      </c>
      <c r="G112" s="31">
        <f t="shared" si="11"/>
        <v>0</v>
      </c>
      <c r="H112" s="31">
        <f t="shared" si="12"/>
        <v>10</v>
      </c>
      <c r="I112" s="31">
        <v>26</v>
      </c>
    </row>
    <row r="113" spans="1:9" x14ac:dyDescent="0.25">
      <c r="A113" s="26" t="s">
        <v>162</v>
      </c>
      <c r="B113" t="s">
        <v>170</v>
      </c>
      <c r="C113" s="14">
        <v>2161</v>
      </c>
      <c r="D113" s="33" t="s">
        <v>63</v>
      </c>
      <c r="E113" s="35" t="s">
        <v>65</v>
      </c>
      <c r="F113" s="31">
        <v>9</v>
      </c>
      <c r="G113" s="31">
        <f t="shared" si="11"/>
        <v>0</v>
      </c>
      <c r="H113" s="31">
        <f t="shared" si="12"/>
        <v>9</v>
      </c>
      <c r="I113" s="31">
        <v>27</v>
      </c>
    </row>
    <row r="114" spans="1:9" x14ac:dyDescent="0.25">
      <c r="A114" s="26" t="s">
        <v>162</v>
      </c>
      <c r="B114" t="s">
        <v>170</v>
      </c>
      <c r="C114" s="14">
        <v>6195</v>
      </c>
      <c r="D114" s="33" t="s">
        <v>184</v>
      </c>
      <c r="E114" s="34">
        <v>1</v>
      </c>
      <c r="F114" s="31">
        <v>216</v>
      </c>
      <c r="G114" s="31">
        <f t="shared" si="11"/>
        <v>5</v>
      </c>
      <c r="H114" s="31">
        <f t="shared" si="12"/>
        <v>221</v>
      </c>
      <c r="I114" s="31">
        <v>154</v>
      </c>
    </row>
    <row r="115" spans="1:9" x14ac:dyDescent="0.25">
      <c r="A115" s="26" t="s">
        <v>162</v>
      </c>
      <c r="B115" t="s">
        <v>170</v>
      </c>
      <c r="C115" s="14">
        <v>6195</v>
      </c>
      <c r="D115" s="33" t="s">
        <v>184</v>
      </c>
      <c r="E115" s="34">
        <v>2</v>
      </c>
      <c r="F115" s="31">
        <v>281</v>
      </c>
      <c r="G115" s="31">
        <f t="shared" si="11"/>
        <v>6</v>
      </c>
      <c r="H115" s="31">
        <f t="shared" si="12"/>
        <v>287</v>
      </c>
      <c r="I115" s="31">
        <v>216</v>
      </c>
    </row>
    <row r="116" spans="1:9" x14ac:dyDescent="0.25">
      <c r="A116" s="26" t="s">
        <v>162</v>
      </c>
      <c r="B116" t="s">
        <v>170</v>
      </c>
      <c r="C116" s="14">
        <v>6195</v>
      </c>
      <c r="D116" s="33" t="s">
        <v>184</v>
      </c>
      <c r="E116" s="35" t="s">
        <v>60</v>
      </c>
      <c r="F116" s="31">
        <v>1</v>
      </c>
      <c r="G116" s="31">
        <f t="shared" ref="G116:G147" si="13">ROUND(F116/$F$162*324,0)</f>
        <v>0</v>
      </c>
      <c r="H116" s="31">
        <f t="shared" si="12"/>
        <v>1</v>
      </c>
      <c r="I116" s="36">
        <v>3</v>
      </c>
    </row>
    <row r="117" spans="1:9" x14ac:dyDescent="0.25">
      <c r="A117" s="26" t="s">
        <v>162</v>
      </c>
      <c r="B117" t="s">
        <v>170</v>
      </c>
      <c r="C117" s="14">
        <v>6195</v>
      </c>
      <c r="D117" s="33" t="s">
        <v>184</v>
      </c>
      <c r="E117" s="35" t="s">
        <v>61</v>
      </c>
      <c r="F117" s="31">
        <v>1</v>
      </c>
      <c r="G117" s="31">
        <f t="shared" si="13"/>
        <v>0</v>
      </c>
      <c r="H117" s="31">
        <f t="shared" si="12"/>
        <v>1</v>
      </c>
      <c r="I117" s="36">
        <v>2</v>
      </c>
    </row>
    <row r="118" spans="1:9" x14ac:dyDescent="0.25">
      <c r="A118" s="26" t="s">
        <v>162</v>
      </c>
      <c r="B118" t="s">
        <v>170</v>
      </c>
      <c r="C118" s="14">
        <v>6195</v>
      </c>
      <c r="D118" s="33" t="s">
        <v>184</v>
      </c>
      <c r="E118" s="35" t="s">
        <v>66</v>
      </c>
      <c r="F118" s="31">
        <v>1</v>
      </c>
      <c r="G118" s="31">
        <f t="shared" si="13"/>
        <v>0</v>
      </c>
      <c r="H118" s="31">
        <f t="shared" si="12"/>
        <v>1</v>
      </c>
      <c r="I118" s="36">
        <v>10</v>
      </c>
    </row>
    <row r="119" spans="1:9" x14ac:dyDescent="0.25">
      <c r="A119" s="26" t="s">
        <v>162</v>
      </c>
      <c r="B119" t="s">
        <v>170</v>
      </c>
      <c r="C119" s="14">
        <v>6195</v>
      </c>
      <c r="D119" s="33" t="s">
        <v>184</v>
      </c>
      <c r="E119" s="35" t="s">
        <v>67</v>
      </c>
      <c r="F119" s="31">
        <v>1</v>
      </c>
      <c r="G119" s="31">
        <f t="shared" si="13"/>
        <v>0</v>
      </c>
      <c r="H119" s="31">
        <f t="shared" si="12"/>
        <v>1</v>
      </c>
      <c r="I119" s="36">
        <v>10</v>
      </c>
    </row>
    <row r="120" spans="1:9" x14ac:dyDescent="0.25">
      <c r="A120" s="26" t="s">
        <v>162</v>
      </c>
      <c r="B120" t="s">
        <v>170</v>
      </c>
      <c r="C120" s="14">
        <v>7903</v>
      </c>
      <c r="D120" s="33" t="s">
        <v>185</v>
      </c>
      <c r="E120" s="35" t="s">
        <v>71</v>
      </c>
      <c r="F120" s="31">
        <v>3</v>
      </c>
      <c r="G120" s="31">
        <f t="shared" si="13"/>
        <v>0</v>
      </c>
      <c r="H120" s="31">
        <f t="shared" si="12"/>
        <v>3</v>
      </c>
      <c r="I120" s="31">
        <v>3</v>
      </c>
    </row>
    <row r="121" spans="1:9" x14ac:dyDescent="0.25">
      <c r="A121" s="26" t="s">
        <v>162</v>
      </c>
      <c r="B121" t="s">
        <v>170</v>
      </c>
      <c r="C121" s="14">
        <v>7903</v>
      </c>
      <c r="D121" s="33" t="s">
        <v>185</v>
      </c>
      <c r="E121" s="35" t="s">
        <v>72</v>
      </c>
      <c r="F121" s="31">
        <v>5</v>
      </c>
      <c r="G121" s="31">
        <f t="shared" si="13"/>
        <v>0</v>
      </c>
      <c r="H121" s="31">
        <f t="shared" si="12"/>
        <v>5</v>
      </c>
      <c r="I121" s="31">
        <v>3</v>
      </c>
    </row>
    <row r="122" spans="1:9" x14ac:dyDescent="0.25">
      <c r="A122" s="26" t="s">
        <v>162</v>
      </c>
      <c r="B122" t="s">
        <v>170</v>
      </c>
      <c r="C122" s="14">
        <v>7903</v>
      </c>
      <c r="D122" s="33" t="s">
        <v>185</v>
      </c>
      <c r="E122" s="35" t="s">
        <v>73</v>
      </c>
      <c r="F122" s="31">
        <v>5</v>
      </c>
      <c r="G122" s="31">
        <f t="shared" si="13"/>
        <v>0</v>
      </c>
      <c r="H122" s="31">
        <f t="shared" si="12"/>
        <v>5</v>
      </c>
      <c r="I122" s="31">
        <v>2</v>
      </c>
    </row>
    <row r="123" spans="1:9" x14ac:dyDescent="0.25">
      <c r="A123" s="26" t="s">
        <v>162</v>
      </c>
      <c r="B123" t="s">
        <v>170</v>
      </c>
      <c r="C123" s="14">
        <v>7903</v>
      </c>
      <c r="D123" s="33" t="s">
        <v>185</v>
      </c>
      <c r="E123" s="35" t="s">
        <v>74</v>
      </c>
      <c r="F123" s="31">
        <v>5</v>
      </c>
      <c r="G123" s="31">
        <f t="shared" si="13"/>
        <v>0</v>
      </c>
      <c r="H123" s="31">
        <f t="shared" si="12"/>
        <v>5</v>
      </c>
      <c r="I123" s="31">
        <v>2</v>
      </c>
    </row>
    <row r="124" spans="1:9" x14ac:dyDescent="0.25">
      <c r="A124" s="41" t="s">
        <v>163</v>
      </c>
      <c r="B124" t="s">
        <v>24</v>
      </c>
      <c r="C124" s="14">
        <v>2123</v>
      </c>
      <c r="D124" s="33" t="s">
        <v>186</v>
      </c>
      <c r="E124" s="34">
        <v>6</v>
      </c>
      <c r="F124" s="31">
        <v>3</v>
      </c>
      <c r="G124" s="31">
        <f t="shared" si="13"/>
        <v>0</v>
      </c>
      <c r="H124" s="31">
        <f t="shared" si="12"/>
        <v>3</v>
      </c>
      <c r="I124" s="31">
        <v>0</v>
      </c>
    </row>
    <row r="125" spans="1:9" x14ac:dyDescent="0.25">
      <c r="A125" s="41" t="s">
        <v>163</v>
      </c>
      <c r="B125" t="s">
        <v>24</v>
      </c>
      <c r="C125" s="14">
        <v>2123</v>
      </c>
      <c r="D125" s="33" t="s">
        <v>186</v>
      </c>
      <c r="E125" s="34">
        <v>7</v>
      </c>
      <c r="F125" s="31">
        <v>18</v>
      </c>
      <c r="G125" s="31">
        <f t="shared" si="13"/>
        <v>0</v>
      </c>
      <c r="H125" s="31">
        <f t="shared" si="12"/>
        <v>18</v>
      </c>
      <c r="I125" s="31">
        <v>0</v>
      </c>
    </row>
    <row r="126" spans="1:9" x14ac:dyDescent="0.25">
      <c r="A126" s="41" t="s">
        <v>163</v>
      </c>
      <c r="B126" t="s">
        <v>24</v>
      </c>
      <c r="C126" s="14">
        <v>2123</v>
      </c>
      <c r="D126" s="33" t="s">
        <v>186</v>
      </c>
      <c r="E126" s="34">
        <v>8</v>
      </c>
      <c r="F126" s="31">
        <v>1</v>
      </c>
      <c r="G126" s="31">
        <f t="shared" si="13"/>
        <v>0</v>
      </c>
      <c r="H126" s="31">
        <f t="shared" si="12"/>
        <v>1</v>
      </c>
      <c r="I126" s="31">
        <v>0</v>
      </c>
    </row>
    <row r="127" spans="1:9" x14ac:dyDescent="0.25">
      <c r="A127" s="41" t="s">
        <v>163</v>
      </c>
      <c r="B127" t="s">
        <v>24</v>
      </c>
      <c r="C127" s="14">
        <v>55447</v>
      </c>
      <c r="D127" s="33" t="s">
        <v>187</v>
      </c>
      <c r="E127" s="35" t="s">
        <v>47</v>
      </c>
      <c r="F127" s="31">
        <v>1</v>
      </c>
      <c r="G127" s="31">
        <f t="shared" si="13"/>
        <v>0</v>
      </c>
      <c r="H127" s="31">
        <f t="shared" si="12"/>
        <v>1</v>
      </c>
      <c r="I127" s="31">
        <v>1</v>
      </c>
    </row>
    <row r="128" spans="1:9" x14ac:dyDescent="0.25">
      <c r="A128" s="41" t="s">
        <v>163</v>
      </c>
      <c r="B128" t="s">
        <v>24</v>
      </c>
      <c r="C128" s="14">
        <v>55447</v>
      </c>
      <c r="D128" s="33" t="s">
        <v>187</v>
      </c>
      <c r="E128" s="35" t="s">
        <v>48</v>
      </c>
      <c r="F128" s="31">
        <v>1</v>
      </c>
      <c r="G128" s="31">
        <f t="shared" si="13"/>
        <v>0</v>
      </c>
      <c r="H128" s="31">
        <f t="shared" si="12"/>
        <v>1</v>
      </c>
      <c r="I128" s="31">
        <v>1</v>
      </c>
    </row>
    <row r="129" spans="1:9" x14ac:dyDescent="0.25">
      <c r="A129" s="41" t="s">
        <v>163</v>
      </c>
      <c r="B129" t="s">
        <v>24</v>
      </c>
      <c r="C129" s="14">
        <v>55447</v>
      </c>
      <c r="D129" s="33" t="s">
        <v>187</v>
      </c>
      <c r="E129" s="35" t="s">
        <v>49</v>
      </c>
      <c r="F129" s="31">
        <v>2</v>
      </c>
      <c r="G129" s="31">
        <f t="shared" si="13"/>
        <v>0</v>
      </c>
      <c r="H129" s="31">
        <f t="shared" si="12"/>
        <v>2</v>
      </c>
      <c r="I129" s="31">
        <v>1</v>
      </c>
    </row>
    <row r="130" spans="1:9" x14ac:dyDescent="0.25">
      <c r="A130" s="41" t="s">
        <v>163</v>
      </c>
      <c r="B130" t="s">
        <v>24</v>
      </c>
      <c r="C130" s="14">
        <v>55447</v>
      </c>
      <c r="D130" s="33" t="s">
        <v>187</v>
      </c>
      <c r="E130" s="35" t="s">
        <v>50</v>
      </c>
      <c r="F130" s="31">
        <v>2</v>
      </c>
      <c r="G130" s="31">
        <f t="shared" si="13"/>
        <v>0</v>
      </c>
      <c r="H130" s="31">
        <f t="shared" si="12"/>
        <v>2</v>
      </c>
      <c r="I130" s="31">
        <v>1</v>
      </c>
    </row>
    <row r="131" spans="1:9" x14ac:dyDescent="0.25">
      <c r="A131" s="26" t="s">
        <v>164</v>
      </c>
      <c r="B131" t="s">
        <v>171</v>
      </c>
      <c r="C131" s="14">
        <v>6768</v>
      </c>
      <c r="D131" s="33" t="s">
        <v>86</v>
      </c>
      <c r="E131" s="34">
        <v>1</v>
      </c>
      <c r="F131" s="31">
        <v>385</v>
      </c>
      <c r="G131" s="31">
        <f t="shared" si="13"/>
        <v>8</v>
      </c>
      <c r="H131" s="31">
        <f t="shared" si="12"/>
        <v>393</v>
      </c>
      <c r="I131" s="31">
        <v>401</v>
      </c>
    </row>
    <row r="132" spans="1:9" x14ac:dyDescent="0.25">
      <c r="A132" s="26" t="s">
        <v>165</v>
      </c>
      <c r="B132" s="16" t="s">
        <v>172</v>
      </c>
      <c r="C132" s="14">
        <v>2076</v>
      </c>
      <c r="D132" s="33" t="s">
        <v>32</v>
      </c>
      <c r="E132" s="34">
        <v>1</v>
      </c>
      <c r="F132" s="31">
        <v>296</v>
      </c>
      <c r="G132" s="31">
        <f t="shared" si="13"/>
        <v>6</v>
      </c>
      <c r="H132" s="31">
        <f t="shared" si="12"/>
        <v>302</v>
      </c>
      <c r="I132" s="31">
        <v>0</v>
      </c>
    </row>
    <row r="133" spans="1:9" x14ac:dyDescent="0.25">
      <c r="A133" s="26" t="s">
        <v>165</v>
      </c>
      <c r="B133" s="16" t="s">
        <v>172</v>
      </c>
      <c r="C133" s="14">
        <v>6223</v>
      </c>
      <c r="D133" s="33" t="s">
        <v>188</v>
      </c>
      <c r="E133" s="34">
        <v>1</v>
      </c>
      <c r="F133" s="31">
        <v>2</v>
      </c>
      <c r="G133" s="31">
        <f t="shared" si="13"/>
        <v>0</v>
      </c>
      <c r="H133" s="31">
        <f t="shared" si="12"/>
        <v>2</v>
      </c>
      <c r="I133" s="36">
        <v>35</v>
      </c>
    </row>
    <row r="134" spans="1:9" x14ac:dyDescent="0.25">
      <c r="A134" s="26" t="s">
        <v>165</v>
      </c>
      <c r="B134" s="16" t="s">
        <v>172</v>
      </c>
      <c r="C134" s="14">
        <v>6223</v>
      </c>
      <c r="D134" s="33" t="s">
        <v>188</v>
      </c>
      <c r="E134" s="34">
        <v>2</v>
      </c>
      <c r="F134" s="31">
        <v>4</v>
      </c>
      <c r="G134" s="31">
        <f t="shared" si="13"/>
        <v>0</v>
      </c>
      <c r="H134" s="31">
        <f t="shared" si="12"/>
        <v>4</v>
      </c>
      <c r="I134" s="31">
        <v>34</v>
      </c>
    </row>
    <row r="135" spans="1:9" x14ac:dyDescent="0.25">
      <c r="A135" s="26" t="s">
        <v>165</v>
      </c>
      <c r="B135" s="16" t="s">
        <v>172</v>
      </c>
      <c r="C135" s="14">
        <v>6223</v>
      </c>
      <c r="D135" s="33" t="s">
        <v>188</v>
      </c>
      <c r="E135" s="35" t="s">
        <v>53</v>
      </c>
      <c r="F135" s="31">
        <v>6</v>
      </c>
      <c r="G135" s="31">
        <f t="shared" si="13"/>
        <v>0</v>
      </c>
      <c r="H135" s="31">
        <f t="shared" ref="H135:H160" si="14">SUM(F135+G135)</f>
        <v>6</v>
      </c>
      <c r="I135" s="31">
        <v>9</v>
      </c>
    </row>
    <row r="136" spans="1:9" x14ac:dyDescent="0.25">
      <c r="A136" s="26" t="s">
        <v>165</v>
      </c>
      <c r="B136" s="16" t="s">
        <v>172</v>
      </c>
      <c r="C136" s="14">
        <v>6223</v>
      </c>
      <c r="D136" s="33" t="s">
        <v>188</v>
      </c>
      <c r="E136" s="35" t="s">
        <v>54</v>
      </c>
      <c r="F136" s="31">
        <v>6</v>
      </c>
      <c r="G136" s="31">
        <f t="shared" si="13"/>
        <v>0</v>
      </c>
      <c r="H136" s="31">
        <f t="shared" si="14"/>
        <v>6</v>
      </c>
      <c r="I136" s="31">
        <v>9</v>
      </c>
    </row>
    <row r="137" spans="1:9" x14ac:dyDescent="0.25">
      <c r="A137" s="26" t="s">
        <v>165</v>
      </c>
      <c r="B137" s="16" t="s">
        <v>172</v>
      </c>
      <c r="C137" s="14">
        <v>6223</v>
      </c>
      <c r="D137" s="33" t="s">
        <v>188</v>
      </c>
      <c r="E137" s="35" t="s">
        <v>55</v>
      </c>
      <c r="F137" s="31">
        <v>5</v>
      </c>
      <c r="G137" s="31">
        <f t="shared" si="13"/>
        <v>0</v>
      </c>
      <c r="H137" s="31">
        <f t="shared" si="14"/>
        <v>5</v>
      </c>
      <c r="I137" s="31">
        <v>0</v>
      </c>
    </row>
    <row r="138" spans="1:9" x14ac:dyDescent="0.25">
      <c r="A138" s="26" t="s">
        <v>165</v>
      </c>
      <c r="B138" s="16" t="s">
        <v>172</v>
      </c>
      <c r="C138" s="14">
        <v>6223</v>
      </c>
      <c r="D138" s="33" t="s">
        <v>188</v>
      </c>
      <c r="E138" s="35" t="s">
        <v>56</v>
      </c>
      <c r="F138" s="31">
        <v>5</v>
      </c>
      <c r="G138" s="31">
        <f t="shared" si="13"/>
        <v>0</v>
      </c>
      <c r="H138" s="31">
        <f t="shared" si="14"/>
        <v>5</v>
      </c>
      <c r="I138" s="31">
        <v>0</v>
      </c>
    </row>
    <row r="139" spans="1:9" x14ac:dyDescent="0.25">
      <c r="A139" s="26" t="s">
        <v>165</v>
      </c>
      <c r="B139" s="16" t="s">
        <v>172</v>
      </c>
      <c r="C139" s="14">
        <v>7296</v>
      </c>
      <c r="D139" s="33" t="s">
        <v>189</v>
      </c>
      <c r="E139" s="34">
        <v>1</v>
      </c>
      <c r="F139" s="31">
        <v>7</v>
      </c>
      <c r="G139" s="31">
        <f t="shared" si="13"/>
        <v>0</v>
      </c>
      <c r="H139" s="31">
        <f t="shared" si="14"/>
        <v>7</v>
      </c>
      <c r="I139" s="31">
        <v>9</v>
      </c>
    </row>
    <row r="140" spans="1:9" x14ac:dyDescent="0.25">
      <c r="A140" s="26" t="s">
        <v>165</v>
      </c>
      <c r="B140" s="16" t="s">
        <v>172</v>
      </c>
      <c r="C140" s="14">
        <v>7296</v>
      </c>
      <c r="D140" s="33" t="s">
        <v>189</v>
      </c>
      <c r="E140" s="37" t="s">
        <v>88</v>
      </c>
      <c r="F140" s="31">
        <v>31</v>
      </c>
      <c r="G140" s="31">
        <f t="shared" si="13"/>
        <v>1</v>
      </c>
      <c r="H140" s="31">
        <f t="shared" si="14"/>
        <v>32</v>
      </c>
      <c r="I140" s="31">
        <v>31</v>
      </c>
    </row>
    <row r="141" spans="1:9" x14ac:dyDescent="0.25">
      <c r="A141" s="26" t="s">
        <v>165</v>
      </c>
      <c r="B141" s="16" t="s">
        <v>172</v>
      </c>
      <c r="C141" s="14">
        <v>7296</v>
      </c>
      <c r="D141" s="33" t="s">
        <v>189</v>
      </c>
      <c r="E141" s="37" t="s">
        <v>89</v>
      </c>
      <c r="F141" s="31">
        <v>33</v>
      </c>
      <c r="G141" s="31">
        <f t="shared" si="13"/>
        <v>1</v>
      </c>
      <c r="H141" s="31">
        <f t="shared" si="14"/>
        <v>34</v>
      </c>
      <c r="I141" s="31">
        <v>33</v>
      </c>
    </row>
    <row r="142" spans="1:9" x14ac:dyDescent="0.25">
      <c r="A142" s="26" t="s">
        <v>166</v>
      </c>
      <c r="B142" t="s">
        <v>174</v>
      </c>
      <c r="C142" s="14">
        <v>2132</v>
      </c>
      <c r="D142" s="33" t="s">
        <v>41</v>
      </c>
      <c r="E142" s="34">
        <v>3</v>
      </c>
      <c r="F142" s="31">
        <v>22</v>
      </c>
      <c r="G142" s="31">
        <f t="shared" si="13"/>
        <v>0</v>
      </c>
      <c r="H142" s="31">
        <f t="shared" si="14"/>
        <v>22</v>
      </c>
      <c r="I142" s="31">
        <v>0</v>
      </c>
    </row>
    <row r="143" spans="1:9" x14ac:dyDescent="0.25">
      <c r="A143" s="26" t="s">
        <v>167</v>
      </c>
      <c r="B143" t="s">
        <v>175</v>
      </c>
      <c r="C143" s="14">
        <v>2169</v>
      </c>
      <c r="D143" s="33" t="s">
        <v>190</v>
      </c>
      <c r="E143" s="34">
        <v>2</v>
      </c>
      <c r="F143" s="31">
        <v>71</v>
      </c>
      <c r="G143" s="31">
        <f t="shared" si="13"/>
        <v>1</v>
      </c>
      <c r="H143" s="31">
        <f t="shared" si="14"/>
        <v>72</v>
      </c>
      <c r="I143" s="31">
        <v>0</v>
      </c>
    </row>
    <row r="144" spans="1:9" x14ac:dyDescent="0.25">
      <c r="A144" s="26" t="s">
        <v>167</v>
      </c>
      <c r="B144" t="s">
        <v>175</v>
      </c>
      <c r="C144" s="14">
        <v>7749</v>
      </c>
      <c r="D144" s="33" t="s">
        <v>191</v>
      </c>
      <c r="E144" s="34">
        <v>1</v>
      </c>
      <c r="F144" s="31">
        <v>16</v>
      </c>
      <c r="G144" s="31">
        <f t="shared" si="13"/>
        <v>0</v>
      </c>
      <c r="H144" s="31">
        <f t="shared" si="14"/>
        <v>16</v>
      </c>
      <c r="I144" s="31">
        <v>24</v>
      </c>
    </row>
    <row r="145" spans="1:9" x14ac:dyDescent="0.25">
      <c r="A145" s="26" t="s">
        <v>167</v>
      </c>
      <c r="B145" t="s">
        <v>175</v>
      </c>
      <c r="C145" s="14">
        <v>7848</v>
      </c>
      <c r="D145" s="33" t="s">
        <v>192</v>
      </c>
      <c r="E145" s="34">
        <v>1</v>
      </c>
      <c r="F145" s="31">
        <v>5</v>
      </c>
      <c r="G145" s="31">
        <f t="shared" si="13"/>
        <v>0</v>
      </c>
      <c r="H145" s="31">
        <f t="shared" si="14"/>
        <v>5</v>
      </c>
      <c r="I145" s="31">
        <v>2</v>
      </c>
    </row>
    <row r="146" spans="1:9" x14ac:dyDescent="0.25">
      <c r="A146" s="26" t="s">
        <v>167</v>
      </c>
      <c r="B146" t="s">
        <v>175</v>
      </c>
      <c r="C146" s="14">
        <v>7848</v>
      </c>
      <c r="D146" s="33" t="s">
        <v>192</v>
      </c>
      <c r="E146" s="34">
        <v>2</v>
      </c>
      <c r="F146" s="31">
        <v>8</v>
      </c>
      <c r="G146" s="31">
        <f t="shared" si="13"/>
        <v>0</v>
      </c>
      <c r="H146" s="31">
        <f t="shared" si="14"/>
        <v>8</v>
      </c>
      <c r="I146" s="31">
        <v>7</v>
      </c>
    </row>
    <row r="147" spans="1:9" x14ac:dyDescent="0.25">
      <c r="A147" s="26" t="s">
        <v>167</v>
      </c>
      <c r="B147" t="s">
        <v>175</v>
      </c>
      <c r="C147" s="14">
        <v>7848</v>
      </c>
      <c r="D147" s="33" t="s">
        <v>192</v>
      </c>
      <c r="E147" s="34">
        <v>3</v>
      </c>
      <c r="F147" s="31">
        <v>6</v>
      </c>
      <c r="G147" s="31">
        <f t="shared" si="13"/>
        <v>0</v>
      </c>
      <c r="H147" s="31">
        <f t="shared" si="14"/>
        <v>6</v>
      </c>
      <c r="I147" s="31">
        <v>8</v>
      </c>
    </row>
    <row r="148" spans="1:9" x14ac:dyDescent="0.25">
      <c r="A148" s="26" t="s">
        <v>167</v>
      </c>
      <c r="B148" t="s">
        <v>175</v>
      </c>
      <c r="C148" s="14">
        <v>2167</v>
      </c>
      <c r="D148" s="33" t="s">
        <v>193</v>
      </c>
      <c r="E148" s="34">
        <v>1</v>
      </c>
      <c r="F148" s="31">
        <v>717</v>
      </c>
      <c r="G148" s="31">
        <f t="shared" ref="G148:G155" si="15">ROUND(F148/$F$162*324,0)</f>
        <v>15</v>
      </c>
      <c r="H148" s="31">
        <f t="shared" si="14"/>
        <v>732</v>
      </c>
      <c r="I148" s="31">
        <v>4524</v>
      </c>
    </row>
    <row r="149" spans="1:9" x14ac:dyDescent="0.25">
      <c r="A149" s="26" t="s">
        <v>167</v>
      </c>
      <c r="B149" t="s">
        <v>175</v>
      </c>
      <c r="C149" s="14">
        <v>2167</v>
      </c>
      <c r="D149" s="33" t="s">
        <v>193</v>
      </c>
      <c r="E149" s="34">
        <v>2</v>
      </c>
      <c r="F149" s="31">
        <v>742</v>
      </c>
      <c r="G149" s="31">
        <f t="shared" si="15"/>
        <v>16</v>
      </c>
      <c r="H149" s="31">
        <f t="shared" si="14"/>
        <v>758</v>
      </c>
      <c r="I149" s="31">
        <v>3108</v>
      </c>
    </row>
    <row r="150" spans="1:9" x14ac:dyDescent="0.25">
      <c r="A150" s="26" t="s">
        <v>167</v>
      </c>
      <c r="B150" t="s">
        <v>175</v>
      </c>
      <c r="C150" s="14">
        <v>7754</v>
      </c>
      <c r="D150" s="33" t="s">
        <v>194</v>
      </c>
      <c r="E150" s="34">
        <v>1</v>
      </c>
      <c r="F150" s="31">
        <v>2</v>
      </c>
      <c r="G150" s="31">
        <f t="shared" si="15"/>
        <v>0</v>
      </c>
      <c r="H150" s="31">
        <f t="shared" si="14"/>
        <v>2</v>
      </c>
      <c r="I150" s="31">
        <v>1</v>
      </c>
    </row>
    <row r="151" spans="1:9" x14ac:dyDescent="0.25">
      <c r="A151" s="26" t="s">
        <v>167</v>
      </c>
      <c r="B151" t="s">
        <v>175</v>
      </c>
      <c r="C151" s="14">
        <v>7754</v>
      </c>
      <c r="D151" s="33" t="s">
        <v>194</v>
      </c>
      <c r="E151" s="34">
        <v>2</v>
      </c>
      <c r="F151" s="31">
        <v>3</v>
      </c>
      <c r="G151" s="31">
        <f t="shared" si="15"/>
        <v>0</v>
      </c>
      <c r="H151" s="31">
        <f t="shared" si="14"/>
        <v>3</v>
      </c>
      <c r="I151" s="31">
        <v>1</v>
      </c>
    </row>
    <row r="152" spans="1:9" x14ac:dyDescent="0.25">
      <c r="A152" s="26" t="s">
        <v>167</v>
      </c>
      <c r="B152" t="s">
        <v>175</v>
      </c>
      <c r="C152" s="14">
        <v>7604</v>
      </c>
      <c r="D152" s="33" t="s">
        <v>195</v>
      </c>
      <c r="E152" s="34">
        <v>1</v>
      </c>
      <c r="F152" s="31">
        <v>21</v>
      </c>
      <c r="G152" s="31">
        <f t="shared" si="15"/>
        <v>0</v>
      </c>
      <c r="H152" s="31">
        <f t="shared" si="14"/>
        <v>21</v>
      </c>
      <c r="I152" s="31">
        <v>10</v>
      </c>
    </row>
    <row r="153" spans="1:9" x14ac:dyDescent="0.25">
      <c r="A153" s="26" t="s">
        <v>167</v>
      </c>
      <c r="B153" t="s">
        <v>175</v>
      </c>
      <c r="C153" s="14">
        <v>7604</v>
      </c>
      <c r="D153" s="33" t="s">
        <v>195</v>
      </c>
      <c r="E153" s="34">
        <v>2</v>
      </c>
      <c r="F153" s="31">
        <v>15</v>
      </c>
      <c r="G153" s="31">
        <f t="shared" si="15"/>
        <v>0</v>
      </c>
      <c r="H153" s="31">
        <f t="shared" si="14"/>
        <v>15</v>
      </c>
      <c r="I153" s="31">
        <v>18</v>
      </c>
    </row>
    <row r="154" spans="1:9" x14ac:dyDescent="0.25">
      <c r="A154" s="26" t="s">
        <v>167</v>
      </c>
      <c r="B154" t="s">
        <v>175</v>
      </c>
      <c r="C154" s="14">
        <v>2168</v>
      </c>
      <c r="D154" s="33" t="s">
        <v>196</v>
      </c>
      <c r="E154" s="37" t="s">
        <v>90</v>
      </c>
      <c r="F154" s="31">
        <v>300</v>
      </c>
      <c r="G154" s="31">
        <f t="shared" si="15"/>
        <v>6</v>
      </c>
      <c r="H154" s="31">
        <f t="shared" si="14"/>
        <v>306</v>
      </c>
      <c r="I154" s="31">
        <v>1384</v>
      </c>
    </row>
    <row r="155" spans="1:9" x14ac:dyDescent="0.25">
      <c r="A155" s="26" t="s">
        <v>167</v>
      </c>
      <c r="B155" t="s">
        <v>175</v>
      </c>
      <c r="C155" s="14">
        <v>2168</v>
      </c>
      <c r="D155" s="33" t="s">
        <v>196</v>
      </c>
      <c r="E155" s="37" t="s">
        <v>91</v>
      </c>
      <c r="F155" s="31">
        <v>394</v>
      </c>
      <c r="G155" s="31">
        <f t="shared" si="15"/>
        <v>8</v>
      </c>
      <c r="H155" s="31">
        <f t="shared" si="14"/>
        <v>402</v>
      </c>
      <c r="I155" s="31">
        <v>2187</v>
      </c>
    </row>
    <row r="156" spans="1:9" x14ac:dyDescent="0.25">
      <c r="A156" s="26" t="s">
        <v>167</v>
      </c>
      <c r="B156" t="s">
        <v>175</v>
      </c>
      <c r="C156" s="14">
        <v>2168</v>
      </c>
      <c r="D156" s="33" t="s">
        <v>196</v>
      </c>
      <c r="E156" s="37" t="s">
        <v>92</v>
      </c>
      <c r="F156" s="31">
        <v>967</v>
      </c>
      <c r="G156" s="36">
        <f>ROUND(F156/$F$162*324,0)+1</f>
        <v>21</v>
      </c>
      <c r="H156" s="31">
        <f t="shared" si="14"/>
        <v>988</v>
      </c>
      <c r="I156" s="31">
        <v>1374</v>
      </c>
    </row>
    <row r="157" spans="1:9" x14ac:dyDescent="0.25">
      <c r="A157" s="26" t="s">
        <v>168</v>
      </c>
      <c r="B157" t="s">
        <v>176</v>
      </c>
      <c r="C157" s="14">
        <v>55178</v>
      </c>
      <c r="D157" s="33" t="s">
        <v>197</v>
      </c>
      <c r="E157" s="35" t="s">
        <v>51</v>
      </c>
      <c r="F157" s="31">
        <v>30</v>
      </c>
      <c r="G157" s="31">
        <f>ROUND(F157/$F$162*324,0)</f>
        <v>1</v>
      </c>
      <c r="H157" s="31">
        <f t="shared" si="14"/>
        <v>31</v>
      </c>
      <c r="I157" s="31">
        <v>27</v>
      </c>
    </row>
    <row r="158" spans="1:9" x14ac:dyDescent="0.25">
      <c r="A158" s="26" t="s">
        <v>168</v>
      </c>
      <c r="B158" t="s">
        <v>176</v>
      </c>
      <c r="C158" s="14">
        <v>55178</v>
      </c>
      <c r="D158" s="33" t="s">
        <v>197</v>
      </c>
      <c r="E158" s="35" t="s">
        <v>52</v>
      </c>
      <c r="F158" s="31">
        <v>29</v>
      </c>
      <c r="G158" s="31">
        <f>ROUND(F158/$F$162*324,0)</f>
        <v>1</v>
      </c>
      <c r="H158" s="31">
        <f t="shared" si="14"/>
        <v>30</v>
      </c>
      <c r="I158" s="31">
        <v>31</v>
      </c>
    </row>
    <row r="159" spans="1:9" x14ac:dyDescent="0.25">
      <c r="A159" s="26" t="s">
        <v>169</v>
      </c>
      <c r="B159" t="s">
        <v>177</v>
      </c>
      <c r="C159" s="14">
        <v>2131</v>
      </c>
      <c r="D159" s="33" t="s">
        <v>198</v>
      </c>
      <c r="E159" s="35" t="s">
        <v>55</v>
      </c>
      <c r="F159" s="31">
        <v>1</v>
      </c>
      <c r="G159" s="31">
        <f>ROUND(F159/$F$162*324,0)</f>
        <v>0</v>
      </c>
      <c r="H159" s="31">
        <f t="shared" si="14"/>
        <v>1</v>
      </c>
      <c r="I159" s="31">
        <v>11</v>
      </c>
    </row>
    <row r="160" spans="1:9" x14ac:dyDescent="0.25">
      <c r="A160" s="26" t="s">
        <v>169</v>
      </c>
      <c r="B160" t="s">
        <v>177</v>
      </c>
      <c r="C160" s="14">
        <v>2131</v>
      </c>
      <c r="D160" s="33" t="s">
        <v>198</v>
      </c>
      <c r="E160" s="35" t="s">
        <v>56</v>
      </c>
      <c r="F160" s="31">
        <v>0</v>
      </c>
      <c r="G160" s="31">
        <f>ROUND(F160/$F$162*324,0)</f>
        <v>0</v>
      </c>
      <c r="H160" s="31">
        <f t="shared" si="14"/>
        <v>0</v>
      </c>
      <c r="I160" s="31">
        <v>11</v>
      </c>
    </row>
    <row r="161" spans="1:9" x14ac:dyDescent="0.25">
      <c r="C161" s="4"/>
      <c r="F161" s="7"/>
      <c r="G161" s="7"/>
      <c r="H161" s="7"/>
      <c r="I161" s="7"/>
    </row>
    <row r="162" spans="1:9" x14ac:dyDescent="0.25">
      <c r="A162" s="22" t="s">
        <v>26</v>
      </c>
      <c r="C162" s="4"/>
      <c r="D162" s="4"/>
      <c r="E162" s="2"/>
      <c r="F162" s="17">
        <f>SUM(F39:F160)</f>
        <v>15456</v>
      </c>
      <c r="G162" s="17">
        <f>SUM(G39:G160)</f>
        <v>324</v>
      </c>
      <c r="H162" s="17">
        <f>SUM(H39:H160)</f>
        <v>15780</v>
      </c>
      <c r="I162" s="17">
        <f>SUM(I39:I160)</f>
        <v>21542</v>
      </c>
    </row>
    <row r="163" spans="1:9" x14ac:dyDescent="0.25">
      <c r="C163" s="4"/>
      <c r="E163" s="4"/>
    </row>
    <row r="164" spans="1:9" x14ac:dyDescent="0.25">
      <c r="C164" s="4"/>
      <c r="E164" s="4"/>
    </row>
    <row r="165" spans="1:9" x14ac:dyDescent="0.25">
      <c r="C165" s="4"/>
      <c r="E165" s="4"/>
    </row>
    <row r="166" spans="1:9" x14ac:dyDescent="0.25">
      <c r="C166" s="4"/>
      <c r="E166" s="4"/>
    </row>
    <row r="167" spans="1:9" x14ac:dyDescent="0.25">
      <c r="C167" s="4"/>
      <c r="E167" s="4"/>
    </row>
    <row r="168" spans="1:9" x14ac:dyDescent="0.25">
      <c r="C168" s="4"/>
      <c r="E168" s="4"/>
    </row>
    <row r="169" spans="1:9" x14ac:dyDescent="0.25">
      <c r="C169" s="4"/>
      <c r="E169" s="4"/>
    </row>
    <row r="170" spans="1:9" x14ac:dyDescent="0.25">
      <c r="C170" s="4"/>
      <c r="E170" s="4"/>
    </row>
    <row r="171" spans="1:9" x14ac:dyDescent="0.25">
      <c r="C171" s="4"/>
      <c r="E171" s="4"/>
    </row>
    <row r="172" spans="1:9" x14ac:dyDescent="0.25">
      <c r="C172" s="4"/>
      <c r="E172" s="4"/>
    </row>
    <row r="173" spans="1:9" x14ac:dyDescent="0.25">
      <c r="C173" s="4"/>
      <c r="E173" s="4"/>
    </row>
    <row r="174" spans="1:9" x14ac:dyDescent="0.25">
      <c r="C174" s="4"/>
      <c r="E174" s="4"/>
    </row>
    <row r="175" spans="1:9" x14ac:dyDescent="0.25">
      <c r="C175" s="4"/>
      <c r="E175" s="4"/>
    </row>
    <row r="176" spans="1:9" x14ac:dyDescent="0.25">
      <c r="C176" s="4"/>
      <c r="E176" s="4"/>
    </row>
    <row r="177" spans="3:5" x14ac:dyDescent="0.25">
      <c r="C177" s="4"/>
      <c r="E177" s="4"/>
    </row>
    <row r="178" spans="3:5" x14ac:dyDescent="0.25">
      <c r="C178" s="4"/>
      <c r="E178" s="4"/>
    </row>
    <row r="179" spans="3:5" x14ac:dyDescent="0.25">
      <c r="C179" s="4"/>
      <c r="E179" s="4"/>
    </row>
    <row r="180" spans="3:5" x14ac:dyDescent="0.25">
      <c r="C180" s="4"/>
      <c r="E180" s="4"/>
    </row>
    <row r="181" spans="3:5" x14ac:dyDescent="0.25">
      <c r="C181" s="4"/>
      <c r="E181" s="4"/>
    </row>
    <row r="182" spans="3:5" x14ac:dyDescent="0.25">
      <c r="C182" s="4"/>
      <c r="E182" s="4"/>
    </row>
    <row r="183" spans="3:5" x14ac:dyDescent="0.25">
      <c r="C183" s="4"/>
      <c r="E183" s="4"/>
    </row>
    <row r="184" spans="3:5" x14ac:dyDescent="0.25">
      <c r="C184" s="4"/>
      <c r="E184" s="4"/>
    </row>
    <row r="185" spans="3:5" x14ac:dyDescent="0.25">
      <c r="C185" s="4"/>
      <c r="E185" s="4"/>
    </row>
    <row r="186" spans="3:5" x14ac:dyDescent="0.25">
      <c r="C186" s="4"/>
      <c r="E186" s="4"/>
    </row>
    <row r="187" spans="3:5" x14ac:dyDescent="0.25">
      <c r="C187" s="4"/>
      <c r="E187" s="4"/>
    </row>
    <row r="188" spans="3:5" x14ac:dyDescent="0.25">
      <c r="C188" s="4"/>
      <c r="E188" s="4"/>
    </row>
    <row r="189" spans="3:5" x14ac:dyDescent="0.25">
      <c r="C189" s="4"/>
      <c r="E189" s="4"/>
    </row>
    <row r="190" spans="3:5" x14ac:dyDescent="0.25">
      <c r="C190" s="4"/>
      <c r="E190" s="4"/>
    </row>
    <row r="191" spans="3:5" x14ac:dyDescent="0.25">
      <c r="C191" s="4"/>
      <c r="E191" s="4"/>
    </row>
    <row r="192" spans="3:5" x14ac:dyDescent="0.25">
      <c r="C192" s="4"/>
      <c r="E192" s="4"/>
    </row>
    <row r="193" spans="3:5" x14ac:dyDescent="0.25">
      <c r="C193" s="4"/>
      <c r="E193" s="4"/>
    </row>
    <row r="194" spans="3:5" x14ac:dyDescent="0.25">
      <c r="C194" s="4"/>
      <c r="E194" s="4"/>
    </row>
    <row r="195" spans="3:5" x14ac:dyDescent="0.25">
      <c r="C195" s="4"/>
      <c r="E195" s="4"/>
    </row>
    <row r="196" spans="3:5" x14ac:dyDescent="0.25">
      <c r="C196" s="4"/>
      <c r="E196" s="4"/>
    </row>
    <row r="197" spans="3:5" x14ac:dyDescent="0.25">
      <c r="C197" s="4"/>
      <c r="E197" s="4"/>
    </row>
    <row r="198" spans="3:5" x14ac:dyDescent="0.25">
      <c r="C198" s="4"/>
      <c r="E198" s="4"/>
    </row>
    <row r="199" spans="3:5" x14ac:dyDescent="0.25">
      <c r="C199" s="4"/>
      <c r="E199" s="4"/>
    </row>
    <row r="200" spans="3:5" x14ac:dyDescent="0.25">
      <c r="C200" s="4"/>
      <c r="E200" s="4"/>
    </row>
    <row r="201" spans="3:5" x14ac:dyDescent="0.25">
      <c r="C201" s="4"/>
      <c r="E201" s="4"/>
    </row>
    <row r="202" spans="3:5" x14ac:dyDescent="0.25">
      <c r="C202" s="4"/>
      <c r="E202" s="4"/>
    </row>
    <row r="203" spans="3:5" x14ac:dyDescent="0.25">
      <c r="C203" s="4"/>
      <c r="E203" s="4"/>
    </row>
    <row r="204" spans="3:5" x14ac:dyDescent="0.25">
      <c r="C204" s="4"/>
      <c r="E204" s="4"/>
    </row>
    <row r="205" spans="3:5" x14ac:dyDescent="0.25">
      <c r="C205" s="4"/>
      <c r="E205" s="4"/>
    </row>
    <row r="206" spans="3:5" x14ac:dyDescent="0.25">
      <c r="C206" s="4"/>
      <c r="E206" s="4"/>
    </row>
    <row r="207" spans="3:5" x14ac:dyDescent="0.25">
      <c r="C207" s="4"/>
      <c r="E207" s="4"/>
    </row>
    <row r="208" spans="3:5" x14ac:dyDescent="0.25">
      <c r="C208" s="4"/>
      <c r="E208" s="4"/>
    </row>
    <row r="209" spans="3:5" x14ac:dyDescent="0.25">
      <c r="C209" s="4"/>
      <c r="E209" s="4"/>
    </row>
    <row r="210" spans="3:5" x14ac:dyDescent="0.25">
      <c r="C210" s="4"/>
      <c r="E210" s="4"/>
    </row>
    <row r="211" spans="3:5" x14ac:dyDescent="0.25">
      <c r="C211" s="4"/>
      <c r="E211" s="4"/>
    </row>
    <row r="212" spans="3:5" x14ac:dyDescent="0.25">
      <c r="C212" s="4"/>
      <c r="E212" s="4"/>
    </row>
    <row r="213" spans="3:5" x14ac:dyDescent="0.25">
      <c r="C213" s="4"/>
      <c r="E213" s="4"/>
    </row>
    <row r="214" spans="3:5" x14ac:dyDescent="0.25">
      <c r="C214" s="4"/>
      <c r="E214" s="4"/>
    </row>
    <row r="215" spans="3:5" x14ac:dyDescent="0.25">
      <c r="C215" s="4"/>
      <c r="E215" s="4"/>
    </row>
    <row r="216" spans="3:5" x14ac:dyDescent="0.25">
      <c r="C216" s="4"/>
      <c r="E216" s="4"/>
    </row>
    <row r="217" spans="3:5" x14ac:dyDescent="0.25">
      <c r="C217" s="4"/>
      <c r="E217" s="4"/>
    </row>
    <row r="218" spans="3:5" x14ac:dyDescent="0.25">
      <c r="C218" s="4"/>
      <c r="E218" s="4"/>
    </row>
    <row r="219" spans="3:5" x14ac:dyDescent="0.25">
      <c r="C219" s="4"/>
      <c r="E219" s="4"/>
    </row>
    <row r="220" spans="3:5" x14ac:dyDescent="0.25">
      <c r="C220" s="4"/>
      <c r="E220" s="4"/>
    </row>
    <row r="221" spans="3:5" x14ac:dyDescent="0.25">
      <c r="C221" s="4"/>
      <c r="E221" s="4"/>
    </row>
    <row r="222" spans="3:5" x14ac:dyDescent="0.25">
      <c r="C222" s="4"/>
      <c r="E222" s="4"/>
    </row>
    <row r="223" spans="3:5" x14ac:dyDescent="0.25">
      <c r="C223" s="4"/>
      <c r="E223" s="4"/>
    </row>
  </sheetData>
  <autoFilter ref="A38:I160" xr:uid="{E6A2AB6E-E20D-48CE-8375-268F19660F36}">
    <sortState xmlns:xlrd2="http://schemas.microsoft.com/office/spreadsheetml/2017/richdata2" ref="A39:I160">
      <sortCondition ref="A38"/>
    </sortState>
  </autoFilter>
  <sortState xmlns:xlrd2="http://schemas.microsoft.com/office/spreadsheetml/2017/richdata2" ref="A20:I30">
    <sortCondition ref="A20:A30"/>
  </sortState>
  <pageMargins left="0.7" right="0.7" top="0.75" bottom="0.75" header="0.3" footer="0.3"/>
  <pageSetup orientation="portrait" r:id="rId1"/>
  <ignoredErrors>
    <ignoredError sqref="G83:G15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9f62856-1543-49d4-a736-4569d363f533" ContentTypeId="0x0101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 xmlns="4ffa91fb-a0ff-4ac5-b2db-65c790d184a4">Shared</Record>
    <Language xmlns="http://schemas.microsoft.com/sharepoint/v3">English</Language>
    <Document_x0020_Creation_x0020_Date xmlns="4ffa91fb-a0ff-4ac5-b2db-65c790d184a4">2019-11-06T11:36:53+00:00</Document_x0020_Creation_x0020_Date>
    <_Source xmlns="http://schemas.microsoft.com/sharepoint/v3/fields" xsi:nil="true"/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ights xmlns="4ffa91fb-a0ff-4ac5-b2db-65c790d184a4" xsi:nil="true"/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  <Records_x0020_Status xmlns="a4a778d9-1271-44c9-87d5-7029c9ad5495">Pending</Records_x0020_Status>
    <Records_x0020_Date xmlns="a4a778d9-1271-44c9-87d5-7029c9ad549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FF4ED40C02514C9F48163DFD03DF91" ma:contentTypeVersion="14" ma:contentTypeDescription="Create a new document." ma:contentTypeScope="" ma:versionID="43bd176d62e21c9885f779a6cdb91966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xmlns:ns6="1d0bc4dd-6b5a-4ab3-91f3-0c5d19c13946" xmlns:ns7="a4a778d9-1271-44c9-87d5-7029c9ad5495" targetNamespace="http://schemas.microsoft.com/office/2006/metadata/properties" ma:root="true" ma:fieldsID="587bcc1dcfe16c7e523538c9dbbd143b" ns1:_="" ns3:_="" ns4:_="" ns5:_="" ns6:_="" ns7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1d0bc4dd-6b5a-4ab3-91f3-0c5d19c13946"/>
    <xsd:import namespace="a4a778d9-1271-44c9-87d5-7029c9ad5495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7:Records_x0020_Status" minOccurs="0"/>
                <xsd:element ref="ns7:Records_x0020_Date" minOccurs="0"/>
                <xsd:element ref="ns7:SharedWithUsers" minOccurs="0"/>
                <xsd:element ref="ns7:SharedWithDetails" minOccurs="0"/>
                <xsd:element ref="ns7:SharingHintHash" minOccurs="0"/>
                <xsd:element ref="ns6:MediaServiceGenerationTime" minOccurs="0"/>
                <xsd:element ref="ns6:MediaServiceEventHashCode" minOccurs="0"/>
                <xsd:element ref="ns6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494b59d5-8eef-43ad-9d01-06aa16a284b4}" ma:internalName="TaxCatchAllLabel" ma:readOnly="true" ma:showField="CatchAllDataLabel" ma:web="a4a778d9-1271-44c9-87d5-7029c9ad5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494b59d5-8eef-43ad-9d01-06aa16a284b4}" ma:internalName="TaxCatchAll" ma:showField="CatchAllData" ma:web="a4a778d9-1271-44c9-87d5-7029c9ad5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bc4dd-6b5a-4ab3-91f3-0c5d19c1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778d9-1271-44c9-87d5-7029c9ad5495" elementFormDefault="qualified">
    <xsd:import namespace="http://schemas.microsoft.com/office/2006/documentManagement/types"/>
    <xsd:import namespace="http://schemas.microsoft.com/office/infopath/2007/PartnerControls"/>
    <xsd:element name="Records_x0020_Status" ma:index="32" nillable="true" ma:displayName="Records Status" ma:default="Pending" ma:internalName="Records_x0020_Status">
      <xsd:simpleType>
        <xsd:restriction base="dms:Text"/>
      </xsd:simpleType>
    </xsd:element>
    <xsd:element name="Records_x0020_Date" ma:index="33" nillable="true" ma:displayName="Records Date" ma:hidden="true" ma:internalName="Records_x0020_Date">
      <xsd:simpleType>
        <xsd:restriction base="dms:DateTime"/>
      </xsd:simple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45926E-A663-4FEF-8FAE-98192972266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C81EBD4-93D9-4133-AB39-CC96EC79D0FF}">
  <ds:schemaRefs>
    <ds:schemaRef ds:uri="http://schemas.microsoft.com/office/2006/metadata/properties"/>
    <ds:schemaRef ds:uri="http://schemas.microsoft.com/office/infopath/2007/PartnerControls"/>
    <ds:schemaRef ds:uri="4ffa91fb-a0ff-4ac5-b2db-65c790d184a4"/>
    <ds:schemaRef ds:uri="http://schemas.microsoft.com/sharepoint/v3"/>
    <ds:schemaRef ds:uri="http://schemas.microsoft.com/sharepoint/v3/fields"/>
    <ds:schemaRef ds:uri="http://schemas.microsoft.com/sharepoint.v3"/>
    <ds:schemaRef ds:uri="a4a778d9-1271-44c9-87d5-7029c9ad5495"/>
  </ds:schemaRefs>
</ds:datastoreItem>
</file>

<file path=customXml/itemProps3.xml><?xml version="1.0" encoding="utf-8"?>
<ds:datastoreItem xmlns:ds="http://schemas.openxmlformats.org/officeDocument/2006/customXml" ds:itemID="{5CF45F90-3A4F-4B79-B8C5-5B63C32D7E6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6A2E77F-8649-4BF4-9A6D-C954656A29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1d0bc4dd-6b5a-4ab3-91f3-0c5d19c13946"/>
    <ds:schemaRef ds:uri="a4a778d9-1271-44c9-87d5-7029c9ad54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Mississippi</vt:lpstr>
      <vt:lpstr>Missouri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Lifland, David</dc:creator>
  <cp:keywords/>
  <dc:description/>
  <cp:lastModifiedBy>Powers, Garrett</cp:lastModifiedBy>
  <cp:revision/>
  <dcterms:created xsi:type="dcterms:W3CDTF">2019-10-31T16:00:24Z</dcterms:created>
  <dcterms:modified xsi:type="dcterms:W3CDTF">2021-04-30T12:49:23Z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0x01010031FF4ED40C02514C9F48163DFD03DF91</vt:lpwstr>
  </property>
  <property fmtid="{D5CDD505-2E9C-101B-9397-08002B2CF9AE}" pid="3" name="TaxKeyword">
    <vt:lpwstr/>
  </property>
  <property fmtid="{D5CDD505-2E9C-101B-9397-08002B2CF9AE}" pid="4" name="EPA Subject">
    <vt:lpwstr/>
  </property>
  <property fmtid="{D5CDD505-2E9C-101B-9397-08002B2CF9AE}" pid="5" name="Document Type">
    <vt:lpwstr/>
  </property>
</Properties>
</file>