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195" windowWidth="22770" windowHeight="5925"/>
  </bookViews>
  <sheets>
    <sheet name="Summary" sheetId="8" r:id="rId1"/>
    <sheet name="Attributes" sheetId="2" r:id="rId2"/>
    <sheet name="Monitoring" sheetId="10" r:id="rId3"/>
    <sheet name="2012 Actions" sheetId="14" r:id="rId4"/>
    <sheet name="Action Durations" sheetId="9" r:id="rId5"/>
    <sheet name="Beach Days" sheetId="7" r:id="rId6"/>
  </sheets>
  <definedNames>
    <definedName name="_xlnm.Print_Area" localSheetId="3">'2012 Actions'!$A$1:$J$816</definedName>
    <definedName name="_xlnm.Print_Area" localSheetId="4">'Action Durations'!$A$1:$K$197</definedName>
    <definedName name="_xlnm.Print_Area" localSheetId="1">Attributes!$A$1:$J$452</definedName>
    <definedName name="_xlnm.Print_Area" localSheetId="5">'Beach Days'!$A$1:$L$459</definedName>
    <definedName name="_xlnm.Print_Area" localSheetId="2">Monitoring!$A$1:$J$456</definedName>
    <definedName name="_xlnm.Print_Area" localSheetId="0">Summary!$A$1:$U$34</definedName>
    <definedName name="_xlnm.Print_Titles" localSheetId="3">'2012 Actions'!$1:$1</definedName>
    <definedName name="_xlnm.Print_Titles" localSheetId="4">'Action Durations'!$1:$2</definedName>
    <definedName name="_xlnm.Print_Titles" localSheetId="1">Attributes!$1:$1</definedName>
    <definedName name="_xlnm.Print_Titles" localSheetId="5">'Beach Days'!$1:$2</definedName>
    <definedName name="_xlnm.Print_Titles" localSheetId="2">Monitoring!$1:$1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C20" i="8" l="1"/>
  <c r="D20" i="8"/>
  <c r="N7" i="8" l="1"/>
  <c r="N8" i="8"/>
  <c r="N10" i="8"/>
  <c r="N11" i="8"/>
  <c r="N12" i="8"/>
  <c r="N13" i="8"/>
  <c r="N14" i="8"/>
  <c r="N15" i="8"/>
  <c r="N16" i="8"/>
  <c r="N17" i="8"/>
  <c r="N18" i="8"/>
  <c r="N19" i="8"/>
  <c r="H20" i="8"/>
  <c r="I19" i="8"/>
  <c r="I18" i="8"/>
  <c r="I17" i="8"/>
  <c r="I16" i="8"/>
  <c r="I15" i="8"/>
  <c r="I14" i="8"/>
  <c r="I13" i="8"/>
  <c r="I12" i="8"/>
  <c r="I11" i="8"/>
  <c r="I10" i="8"/>
  <c r="I7" i="8"/>
  <c r="I6" i="8"/>
  <c r="I4" i="8"/>
  <c r="I3" i="8"/>
  <c r="B197" i="10" l="1"/>
  <c r="B4" i="2" l="1"/>
  <c r="B7" i="2"/>
  <c r="F451" i="2" l="1"/>
  <c r="B147" i="10"/>
  <c r="B125" i="10"/>
  <c r="H5" i="7"/>
  <c r="G5" i="7"/>
  <c r="K65" i="7"/>
  <c r="L65" i="7" s="1"/>
  <c r="I65" i="7"/>
  <c r="K48" i="7"/>
  <c r="L48" i="7" s="1"/>
  <c r="I48" i="7"/>
  <c r="B103" i="10" l="1"/>
  <c r="F103" i="10"/>
  <c r="J103" i="10"/>
  <c r="B52" i="10"/>
  <c r="F52" i="10"/>
  <c r="J52" i="10"/>
  <c r="B7" i="10"/>
  <c r="J4" i="10"/>
  <c r="F4" i="10"/>
  <c r="B4" i="10"/>
  <c r="B448" i="2"/>
  <c r="B197" i="2"/>
  <c r="B173" i="2"/>
  <c r="K42" i="9" l="1"/>
  <c r="J42" i="9"/>
  <c r="I42" i="9"/>
  <c r="H42" i="9"/>
  <c r="G42" i="9"/>
  <c r="E42" i="9"/>
  <c r="D42" i="9"/>
  <c r="B42" i="9"/>
  <c r="K5" i="9" l="1"/>
  <c r="J5" i="9"/>
  <c r="I5" i="9"/>
  <c r="H5" i="9"/>
  <c r="G5" i="9"/>
  <c r="E5" i="9"/>
  <c r="D5" i="9"/>
  <c r="B5" i="9"/>
  <c r="B20" i="14" l="1"/>
  <c r="D20" i="14"/>
  <c r="G20" i="14"/>
  <c r="E5" i="7" l="1"/>
  <c r="B5" i="7"/>
  <c r="K3" i="7"/>
  <c r="L3" i="7" s="1"/>
  <c r="I3" i="7"/>
  <c r="B100" i="9" l="1"/>
  <c r="G789" i="14" l="1"/>
  <c r="G530" i="14"/>
  <c r="D530" i="14"/>
  <c r="B530" i="14"/>
  <c r="K177" i="7" l="1"/>
  <c r="L177" i="7" s="1"/>
  <c r="I177" i="7"/>
  <c r="K107" i="7"/>
  <c r="L107" i="7" s="1"/>
  <c r="I107" i="7"/>
  <c r="D45" i="14" l="1"/>
  <c r="D29" i="14"/>
  <c r="D810" i="14"/>
  <c r="D809" i="14"/>
  <c r="D808" i="14"/>
  <c r="D807" i="14"/>
  <c r="D806" i="14"/>
  <c r="D803" i="14"/>
  <c r="D802" i="14"/>
  <c r="D801" i="14"/>
  <c r="D800" i="14"/>
  <c r="D815" i="14"/>
  <c r="D814" i="14"/>
  <c r="D813" i="14"/>
  <c r="G359" i="14"/>
  <c r="D789" i="14" l="1"/>
  <c r="B789" i="14"/>
  <c r="G757" i="14"/>
  <c r="D757" i="14"/>
  <c r="B757" i="14"/>
  <c r="G754" i="14"/>
  <c r="D754" i="14"/>
  <c r="B754" i="14"/>
  <c r="G746" i="14"/>
  <c r="D746" i="14"/>
  <c r="B746" i="14"/>
  <c r="G708" i="14"/>
  <c r="D708" i="14"/>
  <c r="B708" i="14"/>
  <c r="G601" i="14"/>
  <c r="D601" i="14"/>
  <c r="B601" i="14"/>
  <c r="G568" i="14"/>
  <c r="D568" i="14"/>
  <c r="B568" i="14"/>
  <c r="G486" i="14"/>
  <c r="D486" i="14"/>
  <c r="B486" i="14"/>
  <c r="D359" i="14"/>
  <c r="B359" i="14"/>
  <c r="G356" i="14"/>
  <c r="D356" i="14"/>
  <c r="B356" i="14"/>
  <c r="G338" i="14"/>
  <c r="D338" i="14"/>
  <c r="B338" i="14"/>
  <c r="G45" i="14"/>
  <c r="B45" i="14"/>
  <c r="G29" i="14"/>
  <c r="B29" i="14"/>
  <c r="D793" i="14" l="1"/>
  <c r="D794" i="14"/>
  <c r="D795" i="14"/>
  <c r="D804" i="14"/>
  <c r="E802" i="14" s="1"/>
  <c r="D811" i="14"/>
  <c r="E810" i="14" s="1"/>
  <c r="D816" i="14"/>
  <c r="E815" i="14" l="1"/>
  <c r="E813" i="14"/>
  <c r="E807" i="14"/>
  <c r="E801" i="14"/>
  <c r="E806" i="14"/>
  <c r="E814" i="14"/>
  <c r="E808" i="14"/>
  <c r="E809" i="14"/>
  <c r="E803" i="14"/>
  <c r="E800" i="14"/>
  <c r="E7" i="2"/>
  <c r="E4" i="2"/>
  <c r="J4" i="8"/>
  <c r="J3" i="8"/>
  <c r="E4" i="8"/>
  <c r="E3" i="8"/>
  <c r="K87" i="7"/>
  <c r="L87" i="7" s="1"/>
  <c r="I87" i="7"/>
  <c r="H8" i="7"/>
  <c r="G8" i="7"/>
  <c r="K7" i="7"/>
  <c r="K8" i="7" s="1"/>
  <c r="L8" i="7" s="1"/>
  <c r="I7" i="7"/>
  <c r="T3" i="8"/>
  <c r="K4" i="7"/>
  <c r="I4" i="7"/>
  <c r="B8" i="7"/>
  <c r="J7" i="10"/>
  <c r="F7" i="10"/>
  <c r="I5" i="7" l="1"/>
  <c r="I8" i="7"/>
  <c r="T4" i="8"/>
  <c r="U4" i="8" s="1"/>
  <c r="K5" i="7"/>
  <c r="L5" i="7" s="1"/>
  <c r="U3" i="8"/>
  <c r="E804" i="14"/>
  <c r="E816" i="14"/>
  <c r="E811" i="14"/>
  <c r="L7" i="7"/>
  <c r="L4" i="7"/>
  <c r="K14" i="9"/>
  <c r="Q6" i="8" s="1"/>
  <c r="J14" i="9"/>
  <c r="I14" i="9"/>
  <c r="H14" i="9"/>
  <c r="G14" i="9"/>
  <c r="E14" i="9"/>
  <c r="D14" i="9"/>
  <c r="B14" i="9"/>
  <c r="K8" i="9"/>
  <c r="J8" i="9"/>
  <c r="I8" i="9"/>
  <c r="H8" i="9"/>
  <c r="G8" i="9"/>
  <c r="E8" i="9"/>
  <c r="D8" i="9"/>
  <c r="B8" i="9"/>
  <c r="K165" i="9"/>
  <c r="J165" i="9"/>
  <c r="I165" i="9"/>
  <c r="H165" i="9"/>
  <c r="G165" i="9"/>
  <c r="E165" i="9"/>
  <c r="D165" i="9"/>
  <c r="B165" i="9"/>
  <c r="Q7" i="8"/>
  <c r="P7" i="8"/>
  <c r="O7" i="8"/>
  <c r="M7" i="8"/>
  <c r="L7" i="8"/>
  <c r="K448" i="7" l="1"/>
  <c r="L448" i="7" s="1"/>
  <c r="I448" i="7"/>
  <c r="K447" i="7"/>
  <c r="L447" i="7" s="1"/>
  <c r="I447" i="7"/>
  <c r="K446" i="7"/>
  <c r="L446" i="7" s="1"/>
  <c r="I446" i="7"/>
  <c r="K445" i="7"/>
  <c r="L445" i="7" s="1"/>
  <c r="I445" i="7"/>
  <c r="K444" i="7"/>
  <c r="L444" i="7" s="1"/>
  <c r="I444" i="7"/>
  <c r="K443" i="7"/>
  <c r="L443" i="7" s="1"/>
  <c r="I443" i="7"/>
  <c r="K442" i="7"/>
  <c r="L442" i="7" s="1"/>
  <c r="I442" i="7"/>
  <c r="K441" i="7"/>
  <c r="L441" i="7" s="1"/>
  <c r="I441" i="7"/>
  <c r="K440" i="7"/>
  <c r="L440" i="7" s="1"/>
  <c r="I440" i="7"/>
  <c r="K439" i="7"/>
  <c r="L439" i="7" s="1"/>
  <c r="I439" i="7"/>
  <c r="K438" i="7"/>
  <c r="L438" i="7" s="1"/>
  <c r="I438" i="7"/>
  <c r="K437" i="7"/>
  <c r="L437" i="7" s="1"/>
  <c r="I437" i="7"/>
  <c r="K436" i="7"/>
  <c r="L436" i="7" s="1"/>
  <c r="I436" i="7"/>
  <c r="K435" i="7"/>
  <c r="L435" i="7" s="1"/>
  <c r="I435" i="7"/>
  <c r="K434" i="7"/>
  <c r="L434" i="7" s="1"/>
  <c r="I434" i="7"/>
  <c r="K433" i="7"/>
  <c r="L433" i="7" s="1"/>
  <c r="I433" i="7"/>
  <c r="K432" i="7"/>
  <c r="L432" i="7" s="1"/>
  <c r="I432" i="7"/>
  <c r="K431" i="7"/>
  <c r="L431" i="7" s="1"/>
  <c r="I431" i="7"/>
  <c r="K430" i="7"/>
  <c r="L430" i="7" s="1"/>
  <c r="I430" i="7"/>
  <c r="K429" i="7"/>
  <c r="L429" i="7" s="1"/>
  <c r="I429" i="7"/>
  <c r="K428" i="7"/>
  <c r="L428" i="7" s="1"/>
  <c r="I428" i="7"/>
  <c r="K427" i="7"/>
  <c r="L427" i="7" s="1"/>
  <c r="I427" i="7"/>
  <c r="K426" i="7"/>
  <c r="L426" i="7" s="1"/>
  <c r="I426" i="7"/>
  <c r="K425" i="7"/>
  <c r="L425" i="7" s="1"/>
  <c r="I425" i="7"/>
  <c r="K424" i="7"/>
  <c r="L424" i="7" s="1"/>
  <c r="I424" i="7"/>
  <c r="K423" i="7"/>
  <c r="L423" i="7" s="1"/>
  <c r="I423" i="7"/>
  <c r="K422" i="7"/>
  <c r="L422" i="7" s="1"/>
  <c r="I422" i="7"/>
  <c r="K421" i="7"/>
  <c r="L421" i="7" s="1"/>
  <c r="I421" i="7"/>
  <c r="K420" i="7"/>
  <c r="L420" i="7" s="1"/>
  <c r="I420" i="7"/>
  <c r="K419" i="7"/>
  <c r="L419" i="7" s="1"/>
  <c r="I419" i="7"/>
  <c r="K418" i="7"/>
  <c r="L418" i="7" s="1"/>
  <c r="I418" i="7"/>
  <c r="K417" i="7"/>
  <c r="L417" i="7" s="1"/>
  <c r="I417" i="7"/>
  <c r="K416" i="7"/>
  <c r="L416" i="7" s="1"/>
  <c r="I416" i="7"/>
  <c r="K403" i="7"/>
  <c r="L403" i="7" s="1"/>
  <c r="I403" i="7"/>
  <c r="K402" i="7"/>
  <c r="L402" i="7" s="1"/>
  <c r="I402" i="7"/>
  <c r="K401" i="7"/>
  <c r="L401" i="7" s="1"/>
  <c r="I401" i="7"/>
  <c r="K400" i="7"/>
  <c r="L400" i="7" s="1"/>
  <c r="I400" i="7"/>
  <c r="K399" i="7"/>
  <c r="L399" i="7" s="1"/>
  <c r="I399" i="7"/>
  <c r="K398" i="7"/>
  <c r="L398" i="7" s="1"/>
  <c r="I398" i="7"/>
  <c r="K397" i="7"/>
  <c r="L397" i="7" s="1"/>
  <c r="I397" i="7"/>
  <c r="K396" i="7"/>
  <c r="L396" i="7" s="1"/>
  <c r="I396" i="7"/>
  <c r="K395" i="7"/>
  <c r="L395" i="7" s="1"/>
  <c r="I395" i="7"/>
  <c r="K394" i="7"/>
  <c r="L394" i="7" s="1"/>
  <c r="I394" i="7"/>
  <c r="K393" i="7"/>
  <c r="L393" i="7" s="1"/>
  <c r="I393" i="7"/>
  <c r="K392" i="7"/>
  <c r="L392" i="7" s="1"/>
  <c r="I392" i="7"/>
  <c r="K391" i="7"/>
  <c r="L391" i="7" s="1"/>
  <c r="I391" i="7"/>
  <c r="K390" i="7"/>
  <c r="L390" i="7" s="1"/>
  <c r="I390" i="7"/>
  <c r="K389" i="7"/>
  <c r="L389" i="7" s="1"/>
  <c r="I389" i="7"/>
  <c r="K388" i="7"/>
  <c r="L388" i="7" s="1"/>
  <c r="I388" i="7"/>
  <c r="K387" i="7"/>
  <c r="L387" i="7" s="1"/>
  <c r="I387" i="7"/>
  <c r="K386" i="7"/>
  <c r="L386" i="7" s="1"/>
  <c r="I386" i="7"/>
  <c r="K385" i="7"/>
  <c r="L385" i="7" s="1"/>
  <c r="I385" i="7"/>
  <c r="K384" i="7"/>
  <c r="L384" i="7" s="1"/>
  <c r="I384" i="7"/>
  <c r="K383" i="7"/>
  <c r="L383" i="7" s="1"/>
  <c r="I383" i="7"/>
  <c r="K382" i="7"/>
  <c r="L382" i="7" s="1"/>
  <c r="I382" i="7"/>
  <c r="K381" i="7"/>
  <c r="L381" i="7" s="1"/>
  <c r="I381" i="7"/>
  <c r="K380" i="7"/>
  <c r="L380" i="7" s="1"/>
  <c r="I380" i="7"/>
  <c r="K379" i="7"/>
  <c r="L379" i="7" s="1"/>
  <c r="I379" i="7"/>
  <c r="K378" i="7"/>
  <c r="L378" i="7" s="1"/>
  <c r="I378" i="7"/>
  <c r="H449" i="7"/>
  <c r="T19" i="8" s="1"/>
  <c r="G449" i="7"/>
  <c r="E449" i="7"/>
  <c r="B449" i="7"/>
  <c r="K415" i="7"/>
  <c r="L415" i="7" s="1"/>
  <c r="I415" i="7"/>
  <c r="K449" i="7" l="1"/>
  <c r="L449" i="7" s="1"/>
  <c r="S19" i="8"/>
  <c r="I449" i="7"/>
  <c r="K374" i="7" l="1"/>
  <c r="L374" i="7" s="1"/>
  <c r="I374" i="7"/>
  <c r="K373" i="7"/>
  <c r="L373" i="7" s="1"/>
  <c r="I373" i="7"/>
  <c r="K372" i="7"/>
  <c r="L372" i="7" s="1"/>
  <c r="I372" i="7"/>
  <c r="K371" i="7"/>
  <c r="L371" i="7" s="1"/>
  <c r="I371" i="7"/>
  <c r="K370" i="7"/>
  <c r="L370" i="7" s="1"/>
  <c r="I370" i="7"/>
  <c r="K369" i="7"/>
  <c r="L369" i="7" s="1"/>
  <c r="I369" i="7"/>
  <c r="K368" i="7"/>
  <c r="L368" i="7" s="1"/>
  <c r="I368" i="7"/>
  <c r="K367" i="7"/>
  <c r="L367" i="7" s="1"/>
  <c r="I367" i="7"/>
  <c r="K366" i="7"/>
  <c r="L366" i="7" s="1"/>
  <c r="I366" i="7"/>
  <c r="K365" i="7"/>
  <c r="L365" i="7" s="1"/>
  <c r="I365" i="7"/>
  <c r="K364" i="7"/>
  <c r="L364" i="7" s="1"/>
  <c r="I364" i="7"/>
  <c r="K363" i="7"/>
  <c r="L363" i="7" s="1"/>
  <c r="I363" i="7"/>
  <c r="K362" i="7"/>
  <c r="L362" i="7" s="1"/>
  <c r="I362" i="7"/>
  <c r="K361" i="7"/>
  <c r="L361" i="7" s="1"/>
  <c r="I361" i="7"/>
  <c r="K360" i="7"/>
  <c r="L360" i="7" s="1"/>
  <c r="I360" i="7"/>
  <c r="K359" i="7"/>
  <c r="L359" i="7" s="1"/>
  <c r="I359" i="7"/>
  <c r="K358" i="7"/>
  <c r="L358" i="7" s="1"/>
  <c r="I358" i="7"/>
  <c r="K357" i="7"/>
  <c r="L357" i="7" s="1"/>
  <c r="I357" i="7"/>
  <c r="K356" i="7"/>
  <c r="L356" i="7" s="1"/>
  <c r="I356" i="7"/>
  <c r="K355" i="7"/>
  <c r="L355" i="7" s="1"/>
  <c r="I355" i="7"/>
  <c r="K354" i="7"/>
  <c r="L354" i="7" s="1"/>
  <c r="I354" i="7"/>
  <c r="K353" i="7"/>
  <c r="L353" i="7" s="1"/>
  <c r="I353" i="7"/>
  <c r="K352" i="7"/>
  <c r="L352" i="7" s="1"/>
  <c r="I352" i="7"/>
  <c r="K351" i="7"/>
  <c r="L351" i="7" s="1"/>
  <c r="I351" i="7"/>
  <c r="K350" i="7"/>
  <c r="L350" i="7" s="1"/>
  <c r="I350" i="7"/>
  <c r="K349" i="7"/>
  <c r="L349" i="7" s="1"/>
  <c r="I349" i="7"/>
  <c r="K348" i="7"/>
  <c r="L348" i="7" s="1"/>
  <c r="I348" i="7"/>
  <c r="K347" i="7"/>
  <c r="L347" i="7" s="1"/>
  <c r="I347" i="7"/>
  <c r="K346" i="7"/>
  <c r="L346" i="7" s="1"/>
  <c r="I346" i="7"/>
  <c r="K345" i="7"/>
  <c r="L345" i="7" s="1"/>
  <c r="I345" i="7"/>
  <c r="K344" i="7"/>
  <c r="L344" i="7" s="1"/>
  <c r="I344" i="7"/>
  <c r="K343" i="7"/>
  <c r="L343" i="7" s="1"/>
  <c r="I343" i="7"/>
  <c r="K342" i="7"/>
  <c r="L342" i="7" s="1"/>
  <c r="I342" i="7"/>
  <c r="K338" i="7"/>
  <c r="L338" i="7" s="1"/>
  <c r="I338" i="7"/>
  <c r="K337" i="7"/>
  <c r="L337" i="7" s="1"/>
  <c r="I337" i="7"/>
  <c r="K336" i="7"/>
  <c r="L336" i="7" s="1"/>
  <c r="I336" i="7"/>
  <c r="K335" i="7"/>
  <c r="L335" i="7" s="1"/>
  <c r="I335" i="7"/>
  <c r="K334" i="7"/>
  <c r="L334" i="7" s="1"/>
  <c r="I334" i="7"/>
  <c r="K333" i="7"/>
  <c r="L333" i="7" s="1"/>
  <c r="I333" i="7"/>
  <c r="K332" i="7"/>
  <c r="L332" i="7" s="1"/>
  <c r="I332" i="7"/>
  <c r="K331" i="7"/>
  <c r="L331" i="7" s="1"/>
  <c r="I331" i="7"/>
  <c r="K330" i="7"/>
  <c r="L330" i="7" s="1"/>
  <c r="I330" i="7"/>
  <c r="K329" i="7"/>
  <c r="L329" i="7" s="1"/>
  <c r="I329" i="7"/>
  <c r="K328" i="7"/>
  <c r="L328" i="7" s="1"/>
  <c r="I328" i="7"/>
  <c r="K327" i="7"/>
  <c r="L327" i="7" s="1"/>
  <c r="I327" i="7"/>
  <c r="K326" i="7"/>
  <c r="L326" i="7" s="1"/>
  <c r="I326" i="7"/>
  <c r="K325" i="7"/>
  <c r="L325" i="7" s="1"/>
  <c r="I325" i="7"/>
  <c r="K324" i="7"/>
  <c r="L324" i="7" s="1"/>
  <c r="I324" i="7"/>
  <c r="K323" i="7"/>
  <c r="L323" i="7" s="1"/>
  <c r="I323" i="7"/>
  <c r="K322" i="7"/>
  <c r="L322" i="7" s="1"/>
  <c r="I322" i="7"/>
  <c r="K321" i="7"/>
  <c r="L321" i="7" s="1"/>
  <c r="I321" i="7"/>
  <c r="K320" i="7"/>
  <c r="L320" i="7" s="1"/>
  <c r="I320" i="7"/>
  <c r="K319" i="7"/>
  <c r="L319" i="7" s="1"/>
  <c r="I319" i="7"/>
  <c r="K318" i="7"/>
  <c r="L318" i="7" s="1"/>
  <c r="I318" i="7"/>
  <c r="K316" i="7"/>
  <c r="L316" i="7" s="1"/>
  <c r="I316" i="7"/>
  <c r="K315" i="7"/>
  <c r="L315" i="7" s="1"/>
  <c r="I315" i="7"/>
  <c r="K314" i="7"/>
  <c r="L314" i="7" s="1"/>
  <c r="I314" i="7"/>
  <c r="K313" i="7"/>
  <c r="L313" i="7" s="1"/>
  <c r="I313" i="7"/>
  <c r="K312" i="7"/>
  <c r="L312" i="7" s="1"/>
  <c r="I312" i="7"/>
  <c r="K311" i="7"/>
  <c r="L311" i="7" s="1"/>
  <c r="I311" i="7"/>
  <c r="K310" i="7"/>
  <c r="L310" i="7" s="1"/>
  <c r="I310" i="7"/>
  <c r="K309" i="7"/>
  <c r="L309" i="7" s="1"/>
  <c r="I309" i="7"/>
  <c r="K307" i="7"/>
  <c r="L307" i="7" s="1"/>
  <c r="I307" i="7"/>
  <c r="K306" i="7"/>
  <c r="L306" i="7" s="1"/>
  <c r="I306" i="7"/>
  <c r="K305" i="7"/>
  <c r="L305" i="7" s="1"/>
  <c r="I305" i="7"/>
  <c r="K304" i="7"/>
  <c r="L304" i="7" s="1"/>
  <c r="I304" i="7"/>
  <c r="K303" i="7"/>
  <c r="L303" i="7" s="1"/>
  <c r="I303" i="7"/>
  <c r="K302" i="7"/>
  <c r="L302" i="7" s="1"/>
  <c r="I302" i="7"/>
  <c r="K301" i="7"/>
  <c r="L301" i="7" s="1"/>
  <c r="I301" i="7"/>
  <c r="K300" i="7"/>
  <c r="L300" i="7" s="1"/>
  <c r="I300" i="7"/>
  <c r="K299" i="7"/>
  <c r="L299" i="7" s="1"/>
  <c r="I299" i="7"/>
  <c r="K298" i="7"/>
  <c r="L298" i="7" s="1"/>
  <c r="I298" i="7"/>
  <c r="K297" i="7"/>
  <c r="L297" i="7" s="1"/>
  <c r="I297" i="7"/>
  <c r="K293" i="7"/>
  <c r="L293" i="7" s="1"/>
  <c r="I293" i="7"/>
  <c r="K292" i="7"/>
  <c r="L292" i="7" s="1"/>
  <c r="I292" i="7"/>
  <c r="K291" i="7"/>
  <c r="L291" i="7" s="1"/>
  <c r="I291" i="7"/>
  <c r="K290" i="7"/>
  <c r="L290" i="7" s="1"/>
  <c r="I290" i="7"/>
  <c r="K289" i="7"/>
  <c r="L289" i="7" s="1"/>
  <c r="I289" i="7"/>
  <c r="K288" i="7"/>
  <c r="L288" i="7" s="1"/>
  <c r="I288" i="7"/>
  <c r="K287" i="7"/>
  <c r="L287" i="7" s="1"/>
  <c r="I287" i="7"/>
  <c r="K286" i="7"/>
  <c r="L286" i="7" s="1"/>
  <c r="I286" i="7"/>
  <c r="K285" i="7"/>
  <c r="L285" i="7" s="1"/>
  <c r="I285" i="7"/>
  <c r="K284" i="7"/>
  <c r="L284" i="7" s="1"/>
  <c r="I284" i="7"/>
  <c r="K283" i="7"/>
  <c r="L283" i="7" s="1"/>
  <c r="I283" i="7"/>
  <c r="K282" i="7"/>
  <c r="L282" i="7" s="1"/>
  <c r="I282" i="7"/>
  <c r="K281" i="7"/>
  <c r="L281" i="7" s="1"/>
  <c r="I281" i="7"/>
  <c r="K280" i="7"/>
  <c r="L280" i="7" s="1"/>
  <c r="I280" i="7"/>
  <c r="K279" i="7"/>
  <c r="L279" i="7" s="1"/>
  <c r="I279" i="7"/>
  <c r="K275" i="7"/>
  <c r="L275" i="7" s="1"/>
  <c r="I275" i="7"/>
  <c r="K274" i="7"/>
  <c r="L274" i="7" s="1"/>
  <c r="I274" i="7"/>
  <c r="K273" i="7"/>
  <c r="L273" i="7" s="1"/>
  <c r="I273" i="7"/>
  <c r="K272" i="7"/>
  <c r="L272" i="7" s="1"/>
  <c r="I272" i="7"/>
  <c r="K271" i="7"/>
  <c r="L271" i="7" s="1"/>
  <c r="I271" i="7"/>
  <c r="K270" i="7"/>
  <c r="L270" i="7" s="1"/>
  <c r="I270" i="7"/>
  <c r="K243" i="7"/>
  <c r="L243" i="7" s="1"/>
  <c r="I243" i="7"/>
  <c r="K238" i="7"/>
  <c r="L238" i="7" s="1"/>
  <c r="I238" i="7"/>
  <c r="K266" i="7"/>
  <c r="L266" i="7" s="1"/>
  <c r="I266" i="7"/>
  <c r="K265" i="7"/>
  <c r="L265" i="7" s="1"/>
  <c r="I265" i="7"/>
  <c r="K264" i="7"/>
  <c r="L264" i="7" s="1"/>
  <c r="I264" i="7"/>
  <c r="K263" i="7"/>
  <c r="L263" i="7" s="1"/>
  <c r="I263" i="7"/>
  <c r="K262" i="7"/>
  <c r="L262" i="7" s="1"/>
  <c r="I262" i="7"/>
  <c r="K261" i="7"/>
  <c r="L261" i="7" s="1"/>
  <c r="I261" i="7"/>
  <c r="K260" i="7"/>
  <c r="L260" i="7" s="1"/>
  <c r="I260" i="7"/>
  <c r="K259" i="7"/>
  <c r="L259" i="7" s="1"/>
  <c r="I259" i="7"/>
  <c r="K258" i="7"/>
  <c r="L258" i="7" s="1"/>
  <c r="I258" i="7"/>
  <c r="K257" i="7"/>
  <c r="L257" i="7" s="1"/>
  <c r="I257" i="7"/>
  <c r="K256" i="7"/>
  <c r="L256" i="7" s="1"/>
  <c r="I256" i="7"/>
  <c r="K255" i="7"/>
  <c r="L255" i="7" s="1"/>
  <c r="I255" i="7"/>
  <c r="K254" i="7"/>
  <c r="L254" i="7" s="1"/>
  <c r="I254" i="7"/>
  <c r="K253" i="7"/>
  <c r="L253" i="7" s="1"/>
  <c r="I253" i="7"/>
  <c r="K252" i="7"/>
  <c r="L252" i="7" s="1"/>
  <c r="I252" i="7"/>
  <c r="K251" i="7"/>
  <c r="L251" i="7" s="1"/>
  <c r="I251" i="7"/>
  <c r="K250" i="7"/>
  <c r="L250" i="7" s="1"/>
  <c r="I250" i="7"/>
  <c r="K249" i="7"/>
  <c r="L249" i="7" s="1"/>
  <c r="I249" i="7"/>
  <c r="K248" i="7"/>
  <c r="L248" i="7" s="1"/>
  <c r="I248" i="7"/>
  <c r="K246" i="7"/>
  <c r="L246" i="7" s="1"/>
  <c r="I246" i="7"/>
  <c r="K247" i="7"/>
  <c r="L247" i="7" s="1"/>
  <c r="I247" i="7"/>
  <c r="K245" i="7"/>
  <c r="L245" i="7" s="1"/>
  <c r="I245" i="7"/>
  <c r="K244" i="7"/>
  <c r="L244" i="7" s="1"/>
  <c r="I244" i="7"/>
  <c r="K242" i="7"/>
  <c r="L242" i="7" s="1"/>
  <c r="I242" i="7"/>
  <c r="K241" i="7"/>
  <c r="L241" i="7" s="1"/>
  <c r="I241" i="7"/>
  <c r="K232" i="7"/>
  <c r="L232" i="7" s="1"/>
  <c r="I232" i="7"/>
  <c r="K240" i="7"/>
  <c r="L240" i="7" s="1"/>
  <c r="I240" i="7"/>
  <c r="K239" i="7"/>
  <c r="L239" i="7" s="1"/>
  <c r="I239" i="7"/>
  <c r="K237" i="7"/>
  <c r="L237" i="7" s="1"/>
  <c r="I237" i="7"/>
  <c r="K236" i="7"/>
  <c r="L236" i="7" s="1"/>
  <c r="I236" i="7"/>
  <c r="K227" i="7"/>
  <c r="L227" i="7" s="1"/>
  <c r="I227" i="7"/>
  <c r="K235" i="7"/>
  <c r="L235" i="7" s="1"/>
  <c r="I235" i="7"/>
  <c r="K234" i="7"/>
  <c r="L234" i="7" s="1"/>
  <c r="I234" i="7"/>
  <c r="K233" i="7"/>
  <c r="L233" i="7" s="1"/>
  <c r="I233" i="7"/>
  <c r="K231" i="7"/>
  <c r="L231" i="7" s="1"/>
  <c r="I231" i="7"/>
  <c r="K230" i="7"/>
  <c r="L230" i="7" s="1"/>
  <c r="I230" i="7"/>
  <c r="K229" i="7"/>
  <c r="L229" i="7" s="1"/>
  <c r="I229" i="7"/>
  <c r="K228" i="7"/>
  <c r="L228" i="7" s="1"/>
  <c r="I228" i="7"/>
  <c r="K226" i="7"/>
  <c r="L226" i="7" s="1"/>
  <c r="I226" i="7"/>
  <c r="K225" i="7"/>
  <c r="L225" i="7" s="1"/>
  <c r="I225" i="7"/>
  <c r="K224" i="7"/>
  <c r="L224" i="7" s="1"/>
  <c r="I224" i="7"/>
  <c r="K223" i="7"/>
  <c r="L223" i="7" s="1"/>
  <c r="I223" i="7"/>
  <c r="K222" i="7"/>
  <c r="L222" i="7" s="1"/>
  <c r="I222" i="7"/>
  <c r="K221" i="7"/>
  <c r="L221" i="7" s="1"/>
  <c r="I221" i="7"/>
  <c r="K220" i="7"/>
  <c r="L220" i="7" s="1"/>
  <c r="I220" i="7"/>
  <c r="K219" i="7"/>
  <c r="L219" i="7" s="1"/>
  <c r="I219" i="7"/>
  <c r="K218" i="7"/>
  <c r="L218" i="7" s="1"/>
  <c r="I218" i="7"/>
  <c r="K217" i="7"/>
  <c r="L217" i="7" s="1"/>
  <c r="I217" i="7"/>
  <c r="K216" i="7"/>
  <c r="L216" i="7" s="1"/>
  <c r="I216" i="7"/>
  <c r="K215" i="7"/>
  <c r="L215" i="7" s="1"/>
  <c r="I215" i="7"/>
  <c r="K214" i="7"/>
  <c r="L214" i="7" s="1"/>
  <c r="I214" i="7"/>
  <c r="K213" i="7"/>
  <c r="L213" i="7" s="1"/>
  <c r="I213" i="7"/>
  <c r="K212" i="7"/>
  <c r="L212" i="7" s="1"/>
  <c r="I212" i="7"/>
  <c r="K211" i="7"/>
  <c r="L211" i="7" s="1"/>
  <c r="I211" i="7"/>
  <c r="K210" i="7"/>
  <c r="L210" i="7" s="1"/>
  <c r="I210" i="7"/>
  <c r="K209" i="7"/>
  <c r="L209" i="7" s="1"/>
  <c r="I209" i="7"/>
  <c r="K207" i="7"/>
  <c r="L207" i="7" s="1"/>
  <c r="I207" i="7"/>
  <c r="K208" i="7"/>
  <c r="L208" i="7" s="1"/>
  <c r="I208" i="7"/>
  <c r="K206" i="7"/>
  <c r="L206" i="7" s="1"/>
  <c r="I206" i="7"/>
  <c r="K205" i="7"/>
  <c r="L205" i="7" s="1"/>
  <c r="I205" i="7"/>
  <c r="K204" i="7"/>
  <c r="L204" i="7" s="1"/>
  <c r="I204" i="7"/>
  <c r="K203" i="7"/>
  <c r="L203" i="7" s="1"/>
  <c r="I203" i="7"/>
  <c r="K202" i="7"/>
  <c r="L202" i="7" s="1"/>
  <c r="I202" i="7"/>
  <c r="K201" i="7"/>
  <c r="L201" i="7" s="1"/>
  <c r="I201" i="7"/>
  <c r="K197" i="7"/>
  <c r="L197" i="7" s="1"/>
  <c r="I197" i="7"/>
  <c r="K196" i="7"/>
  <c r="L196" i="7" s="1"/>
  <c r="I196" i="7"/>
  <c r="K195" i="7"/>
  <c r="L195" i="7" s="1"/>
  <c r="I195" i="7"/>
  <c r="K194" i="7"/>
  <c r="L194" i="7" s="1"/>
  <c r="I194" i="7"/>
  <c r="K193" i="7"/>
  <c r="L193" i="7" s="1"/>
  <c r="I193" i="7"/>
  <c r="K191" i="7"/>
  <c r="L191" i="7" s="1"/>
  <c r="I191" i="7"/>
  <c r="K190" i="7"/>
  <c r="L190" i="7" s="1"/>
  <c r="I190" i="7"/>
  <c r="K189" i="7"/>
  <c r="L189" i="7" s="1"/>
  <c r="I189" i="7"/>
  <c r="K188" i="7"/>
  <c r="L188" i="7" s="1"/>
  <c r="I188" i="7"/>
  <c r="K187" i="7"/>
  <c r="L187" i="7" s="1"/>
  <c r="I187" i="7"/>
  <c r="K185" i="7"/>
  <c r="L185" i="7" s="1"/>
  <c r="I185" i="7"/>
  <c r="K184" i="7"/>
  <c r="L184" i="7" s="1"/>
  <c r="I184" i="7"/>
  <c r="K183" i="7"/>
  <c r="L183" i="7" s="1"/>
  <c r="I183" i="7"/>
  <c r="K182" i="7"/>
  <c r="L182" i="7" s="1"/>
  <c r="I182" i="7"/>
  <c r="K180" i="7"/>
  <c r="L180" i="7" s="1"/>
  <c r="I180" i="7"/>
  <c r="K179" i="7"/>
  <c r="L179" i="7" s="1"/>
  <c r="I179" i="7"/>
  <c r="K178" i="7"/>
  <c r="L178" i="7" s="1"/>
  <c r="I178" i="7"/>
  <c r="K173" i="7"/>
  <c r="L173" i="7" s="1"/>
  <c r="I173" i="7"/>
  <c r="K172" i="7"/>
  <c r="L172" i="7" s="1"/>
  <c r="I172" i="7"/>
  <c r="K171" i="7"/>
  <c r="L171" i="7" s="1"/>
  <c r="I171" i="7"/>
  <c r="K170" i="7"/>
  <c r="L170" i="7" s="1"/>
  <c r="I170" i="7"/>
  <c r="K169" i="7"/>
  <c r="L169" i="7" s="1"/>
  <c r="I169" i="7"/>
  <c r="K168" i="7"/>
  <c r="L168" i="7" s="1"/>
  <c r="I168" i="7"/>
  <c r="K167" i="7"/>
  <c r="L167" i="7" s="1"/>
  <c r="I167" i="7"/>
  <c r="K166" i="7"/>
  <c r="L166" i="7" s="1"/>
  <c r="I166" i="7"/>
  <c r="K165" i="7"/>
  <c r="L165" i="7" s="1"/>
  <c r="I165" i="7"/>
  <c r="K164" i="7"/>
  <c r="L164" i="7" s="1"/>
  <c r="I164" i="7"/>
  <c r="K163" i="7"/>
  <c r="L163" i="7" s="1"/>
  <c r="I163" i="7"/>
  <c r="K162" i="7"/>
  <c r="L162" i="7" s="1"/>
  <c r="I162" i="7"/>
  <c r="K161" i="7"/>
  <c r="L161" i="7" s="1"/>
  <c r="I161" i="7"/>
  <c r="K160" i="7"/>
  <c r="L160" i="7" s="1"/>
  <c r="I160" i="7"/>
  <c r="K159" i="7"/>
  <c r="L159" i="7" s="1"/>
  <c r="I159" i="7"/>
  <c r="K158" i="7"/>
  <c r="L158" i="7" s="1"/>
  <c r="I158" i="7"/>
  <c r="K157" i="7"/>
  <c r="L157" i="7" s="1"/>
  <c r="I157" i="7"/>
  <c r="K156" i="7"/>
  <c r="L156" i="7" s="1"/>
  <c r="I156" i="7"/>
  <c r="K155" i="7"/>
  <c r="L155" i="7" s="1"/>
  <c r="I155" i="7"/>
  <c r="K154" i="7"/>
  <c r="L154" i="7" s="1"/>
  <c r="I154" i="7"/>
  <c r="K153" i="7"/>
  <c r="L153" i="7" s="1"/>
  <c r="I153" i="7"/>
  <c r="K152" i="7"/>
  <c r="L152" i="7" s="1"/>
  <c r="I152" i="7"/>
  <c r="K151" i="7"/>
  <c r="L151" i="7" s="1"/>
  <c r="I151" i="7"/>
  <c r="K147" i="7"/>
  <c r="L147" i="7" s="1"/>
  <c r="I147" i="7"/>
  <c r="K146" i="7"/>
  <c r="L146" i="7" s="1"/>
  <c r="I146" i="7"/>
  <c r="K145" i="7"/>
  <c r="L145" i="7" s="1"/>
  <c r="I145" i="7"/>
  <c r="K144" i="7"/>
  <c r="L144" i="7" s="1"/>
  <c r="I144" i="7"/>
  <c r="K143" i="7"/>
  <c r="L143" i="7" s="1"/>
  <c r="I143" i="7"/>
  <c r="K142" i="7"/>
  <c r="L142" i="7" s="1"/>
  <c r="I142" i="7"/>
  <c r="K141" i="7"/>
  <c r="L141" i="7" s="1"/>
  <c r="I141" i="7"/>
  <c r="K140" i="7"/>
  <c r="L140" i="7" s="1"/>
  <c r="I140" i="7"/>
  <c r="K139" i="7"/>
  <c r="L139" i="7" s="1"/>
  <c r="I139" i="7"/>
  <c r="K138" i="7"/>
  <c r="L138" i="7" s="1"/>
  <c r="I138" i="7"/>
  <c r="K137" i="7"/>
  <c r="L137" i="7" s="1"/>
  <c r="I137" i="7"/>
  <c r="K136" i="7"/>
  <c r="L136" i="7" s="1"/>
  <c r="I136" i="7"/>
  <c r="K135" i="7"/>
  <c r="L135" i="7" s="1"/>
  <c r="I135" i="7"/>
  <c r="K134" i="7"/>
  <c r="L134" i="7" s="1"/>
  <c r="I134" i="7"/>
  <c r="K133" i="7"/>
  <c r="L133" i="7" s="1"/>
  <c r="I133" i="7"/>
  <c r="K132" i="7"/>
  <c r="L132" i="7" s="1"/>
  <c r="I132" i="7"/>
  <c r="K131" i="7"/>
  <c r="L131" i="7" s="1"/>
  <c r="I131" i="7"/>
  <c r="K130" i="7"/>
  <c r="L130" i="7" s="1"/>
  <c r="I130" i="7"/>
  <c r="K129" i="7"/>
  <c r="L129" i="7" s="1"/>
  <c r="I129" i="7"/>
  <c r="K125" i="7"/>
  <c r="L125" i="7" s="1"/>
  <c r="I125" i="7"/>
  <c r="K124" i="7"/>
  <c r="L124" i="7" s="1"/>
  <c r="I124" i="7"/>
  <c r="K123" i="7"/>
  <c r="L123" i="7" s="1"/>
  <c r="I123" i="7"/>
  <c r="K122" i="7"/>
  <c r="L122" i="7" s="1"/>
  <c r="I122" i="7"/>
  <c r="K121" i="7"/>
  <c r="L121" i="7" s="1"/>
  <c r="I121" i="7"/>
  <c r="K120" i="7"/>
  <c r="L120" i="7" s="1"/>
  <c r="I120" i="7"/>
  <c r="K119" i="7"/>
  <c r="L119" i="7" s="1"/>
  <c r="I119" i="7"/>
  <c r="K118" i="7"/>
  <c r="L118" i="7" s="1"/>
  <c r="I118" i="7"/>
  <c r="K117" i="7"/>
  <c r="L117" i="7" s="1"/>
  <c r="I117" i="7"/>
  <c r="K116" i="7"/>
  <c r="L116" i="7" s="1"/>
  <c r="I116" i="7"/>
  <c r="K115" i="7"/>
  <c r="L115" i="7" s="1"/>
  <c r="I115" i="7"/>
  <c r="K114" i="7"/>
  <c r="L114" i="7" s="1"/>
  <c r="I114" i="7"/>
  <c r="K113" i="7"/>
  <c r="L113" i="7" s="1"/>
  <c r="I113" i="7"/>
  <c r="K112" i="7"/>
  <c r="L112" i="7" s="1"/>
  <c r="I112" i="7"/>
  <c r="K111" i="7"/>
  <c r="L111" i="7" s="1"/>
  <c r="I111" i="7"/>
  <c r="K110" i="7"/>
  <c r="L110" i="7" s="1"/>
  <c r="I110" i="7"/>
  <c r="K109" i="7"/>
  <c r="L109" i="7" s="1"/>
  <c r="I109" i="7"/>
  <c r="K108" i="7"/>
  <c r="L108" i="7" s="1"/>
  <c r="I108" i="7"/>
  <c r="K103" i="7"/>
  <c r="L103" i="7" s="1"/>
  <c r="I103" i="7"/>
  <c r="K102" i="7"/>
  <c r="L102" i="7" s="1"/>
  <c r="I102" i="7"/>
  <c r="K101" i="7"/>
  <c r="L101" i="7" s="1"/>
  <c r="I101" i="7"/>
  <c r="K100" i="7"/>
  <c r="L100" i="7" s="1"/>
  <c r="I100" i="7"/>
  <c r="K99" i="7"/>
  <c r="L99" i="7" s="1"/>
  <c r="I99" i="7"/>
  <c r="K98" i="7"/>
  <c r="L98" i="7" s="1"/>
  <c r="I98" i="7"/>
  <c r="K97" i="7"/>
  <c r="L97" i="7" s="1"/>
  <c r="I97" i="7"/>
  <c r="K96" i="7"/>
  <c r="L96" i="7" s="1"/>
  <c r="I96" i="7"/>
  <c r="K95" i="7"/>
  <c r="L95" i="7" s="1"/>
  <c r="I95" i="7"/>
  <c r="K94" i="7"/>
  <c r="L94" i="7" s="1"/>
  <c r="I94" i="7"/>
  <c r="K93" i="7"/>
  <c r="L93" i="7" s="1"/>
  <c r="I93" i="7"/>
  <c r="K92" i="7"/>
  <c r="L92" i="7" s="1"/>
  <c r="I92" i="7"/>
  <c r="K91" i="7"/>
  <c r="L91" i="7" s="1"/>
  <c r="I91" i="7"/>
  <c r="K90" i="7"/>
  <c r="L90" i="7" s="1"/>
  <c r="I90" i="7"/>
  <c r="K89" i="7"/>
  <c r="L89" i="7" s="1"/>
  <c r="I89" i="7"/>
  <c r="K88" i="7"/>
  <c r="L88" i="7" s="1"/>
  <c r="I88" i="7"/>
  <c r="K86" i="7"/>
  <c r="L86" i="7" s="1"/>
  <c r="I86" i="7"/>
  <c r="K85" i="7"/>
  <c r="L85" i="7" s="1"/>
  <c r="I85" i="7"/>
  <c r="K84" i="7"/>
  <c r="L84" i="7" s="1"/>
  <c r="I84" i="7"/>
  <c r="K83" i="7"/>
  <c r="L83" i="7" s="1"/>
  <c r="I83" i="7"/>
  <c r="K82" i="7"/>
  <c r="L82" i="7" s="1"/>
  <c r="I82" i="7"/>
  <c r="K81" i="7"/>
  <c r="L81" i="7" s="1"/>
  <c r="I81" i="7"/>
  <c r="K80" i="7"/>
  <c r="L80" i="7" s="1"/>
  <c r="I80" i="7"/>
  <c r="K79" i="7"/>
  <c r="L79" i="7" s="1"/>
  <c r="I79" i="7"/>
  <c r="K78" i="7"/>
  <c r="L78" i="7" s="1"/>
  <c r="I78" i="7"/>
  <c r="K77" i="7"/>
  <c r="L77" i="7" s="1"/>
  <c r="I77" i="7"/>
  <c r="K76" i="7"/>
  <c r="L76" i="7" s="1"/>
  <c r="I76" i="7"/>
  <c r="K75" i="7"/>
  <c r="L75" i="7" s="1"/>
  <c r="I75" i="7"/>
  <c r="K74" i="7"/>
  <c r="L74" i="7" s="1"/>
  <c r="I74" i="7"/>
  <c r="K73" i="7"/>
  <c r="L73" i="7" s="1"/>
  <c r="I73" i="7"/>
  <c r="K72" i="7"/>
  <c r="L72" i="7" s="1"/>
  <c r="I72" i="7"/>
  <c r="K71" i="7"/>
  <c r="L71" i="7" s="1"/>
  <c r="I71" i="7"/>
  <c r="K70" i="7"/>
  <c r="L70" i="7" s="1"/>
  <c r="I70" i="7"/>
  <c r="K69" i="7"/>
  <c r="L69" i="7" s="1"/>
  <c r="I69" i="7"/>
  <c r="K68" i="7"/>
  <c r="L68" i="7" s="1"/>
  <c r="I68" i="7"/>
  <c r="K67" i="7"/>
  <c r="L67" i="7" s="1"/>
  <c r="I67" i="7"/>
  <c r="K66" i="7"/>
  <c r="L66" i="7" s="1"/>
  <c r="I66" i="7"/>
  <c r="K64" i="7"/>
  <c r="L64" i="7" s="1"/>
  <c r="I64" i="7"/>
  <c r="K63" i="7"/>
  <c r="L63" i="7" s="1"/>
  <c r="I63" i="7"/>
  <c r="K62" i="7"/>
  <c r="L62" i="7" s="1"/>
  <c r="I62" i="7"/>
  <c r="K61" i="7"/>
  <c r="L61" i="7" s="1"/>
  <c r="I61" i="7"/>
  <c r="K60" i="7"/>
  <c r="L60" i="7" s="1"/>
  <c r="I60" i="7"/>
  <c r="K59" i="7"/>
  <c r="L59" i="7" s="1"/>
  <c r="I59" i="7"/>
  <c r="K58" i="7"/>
  <c r="L58" i="7" s="1"/>
  <c r="I58" i="7"/>
  <c r="K57" i="7"/>
  <c r="L57" i="7" s="1"/>
  <c r="I57" i="7"/>
  <c r="K56" i="7"/>
  <c r="L56" i="7" s="1"/>
  <c r="I56" i="7"/>
  <c r="K52" i="7"/>
  <c r="L52" i="7" s="1"/>
  <c r="I52" i="7"/>
  <c r="K51" i="7"/>
  <c r="L51" i="7" s="1"/>
  <c r="I51" i="7"/>
  <c r="K50" i="7"/>
  <c r="L50" i="7" s="1"/>
  <c r="I50" i="7"/>
  <c r="K49" i="7"/>
  <c r="L49" i="7" s="1"/>
  <c r="I49" i="7"/>
  <c r="K47" i="7"/>
  <c r="L47" i="7" s="1"/>
  <c r="I47" i="7"/>
  <c r="K46" i="7"/>
  <c r="L46" i="7" s="1"/>
  <c r="I46" i="7"/>
  <c r="K45" i="7"/>
  <c r="L45" i="7" s="1"/>
  <c r="I45" i="7"/>
  <c r="K44" i="7"/>
  <c r="L44" i="7" s="1"/>
  <c r="I44" i="7"/>
  <c r="K43" i="7"/>
  <c r="L43" i="7" s="1"/>
  <c r="I43" i="7"/>
  <c r="K42" i="7"/>
  <c r="L42" i="7" s="1"/>
  <c r="I42" i="7"/>
  <c r="K41" i="7"/>
  <c r="L41" i="7" s="1"/>
  <c r="I41" i="7"/>
  <c r="K40" i="7"/>
  <c r="L40" i="7" s="1"/>
  <c r="I40" i="7"/>
  <c r="L39" i="7"/>
  <c r="K39" i="7"/>
  <c r="I39" i="7"/>
  <c r="K38" i="7"/>
  <c r="L38" i="7" s="1"/>
  <c r="I38" i="7"/>
  <c r="K37" i="7"/>
  <c r="L37" i="7" s="1"/>
  <c r="I37" i="7"/>
  <c r="K36" i="7"/>
  <c r="L36" i="7" s="1"/>
  <c r="I36" i="7"/>
  <c r="K35" i="7"/>
  <c r="L35" i="7" s="1"/>
  <c r="I35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30" i="7"/>
  <c r="L30" i="7" s="1"/>
  <c r="I30" i="7"/>
  <c r="K29" i="7"/>
  <c r="L29" i="7" s="1"/>
  <c r="I29" i="7"/>
  <c r="K28" i="7"/>
  <c r="L28" i="7" s="1"/>
  <c r="I28" i="7"/>
  <c r="K27" i="7"/>
  <c r="L27" i="7" s="1"/>
  <c r="I27" i="7"/>
  <c r="K26" i="7"/>
  <c r="L26" i="7" s="1"/>
  <c r="I26" i="7"/>
  <c r="K25" i="7"/>
  <c r="L25" i="7" s="1"/>
  <c r="I25" i="7"/>
  <c r="K15" i="7"/>
  <c r="L15" i="7" s="1"/>
  <c r="I15" i="7"/>
  <c r="K14" i="7"/>
  <c r="L14" i="7" s="1"/>
  <c r="I14" i="7"/>
  <c r="K13" i="7"/>
  <c r="L13" i="7" s="1"/>
  <c r="I13" i="7"/>
  <c r="J448" i="10"/>
  <c r="F19" i="8" s="1"/>
  <c r="J412" i="10"/>
  <c r="F18" i="8" s="1"/>
  <c r="J403" i="10"/>
  <c r="J374" i="10"/>
  <c r="J338" i="10"/>
  <c r="J293" i="10"/>
  <c r="J275" i="10"/>
  <c r="J266" i="10"/>
  <c r="J197" i="10"/>
  <c r="J173" i="10"/>
  <c r="J21" i="10"/>
  <c r="F448" i="10"/>
  <c r="B448" i="10"/>
  <c r="K183" i="9"/>
  <c r="Q19" i="8" s="1"/>
  <c r="J183" i="9"/>
  <c r="P19" i="8" s="1"/>
  <c r="I183" i="9"/>
  <c r="O19" i="8" s="1"/>
  <c r="H183" i="9"/>
  <c r="G183" i="9"/>
  <c r="M19" i="8" s="1"/>
  <c r="E183" i="9"/>
  <c r="D183" i="9"/>
  <c r="L19" i="8" s="1"/>
  <c r="B183" i="9"/>
  <c r="Q18" i="8"/>
  <c r="P18" i="8"/>
  <c r="O18" i="8"/>
  <c r="M18" i="8"/>
  <c r="L18" i="8"/>
  <c r="E107" i="9" l="1"/>
  <c r="E103" i="2" l="1"/>
  <c r="B103" i="2"/>
  <c r="E448" i="2"/>
  <c r="E412" i="2"/>
  <c r="B412" i="2"/>
  <c r="B125" i="2"/>
  <c r="E125" i="2"/>
  <c r="K106" i="7" l="1"/>
  <c r="L106" i="7" s="1"/>
  <c r="I106" i="7"/>
  <c r="K55" i="7"/>
  <c r="L55" i="7" s="1"/>
  <c r="I55" i="7"/>
  <c r="K24" i="7"/>
  <c r="L24" i="7" s="1"/>
  <c r="I24" i="7"/>
  <c r="K21" i="7"/>
  <c r="L21" i="7" s="1"/>
  <c r="I21" i="7"/>
  <c r="K20" i="7"/>
  <c r="L20" i="7" s="1"/>
  <c r="I20" i="7"/>
  <c r="K19" i="7"/>
  <c r="L19" i="7" s="1"/>
  <c r="I19" i="7"/>
  <c r="K18" i="7"/>
  <c r="L18" i="7" s="1"/>
  <c r="I18" i="7"/>
  <c r="K17" i="7"/>
  <c r="L17" i="7" s="1"/>
  <c r="I17" i="7"/>
  <c r="K16" i="7"/>
  <c r="L16" i="7" s="1"/>
  <c r="I16" i="7"/>
  <c r="K12" i="7"/>
  <c r="L12" i="7" s="1"/>
  <c r="I12" i="7"/>
  <c r="K11" i="7"/>
  <c r="L11" i="7" s="1"/>
  <c r="I11" i="7"/>
  <c r="K10" i="7"/>
  <c r="L10" i="7" s="1"/>
  <c r="I10" i="7"/>
  <c r="K412" i="7"/>
  <c r="L412" i="7" s="1"/>
  <c r="I412" i="7"/>
  <c r="K411" i="7"/>
  <c r="L411" i="7" s="1"/>
  <c r="I411" i="7"/>
  <c r="K410" i="7"/>
  <c r="L410" i="7" s="1"/>
  <c r="I410" i="7"/>
  <c r="K409" i="7"/>
  <c r="L409" i="7" s="1"/>
  <c r="I409" i="7"/>
  <c r="K408" i="7"/>
  <c r="L408" i="7" s="1"/>
  <c r="I408" i="7"/>
  <c r="K407" i="7"/>
  <c r="L407" i="7" s="1"/>
  <c r="I407" i="7"/>
  <c r="K406" i="7"/>
  <c r="L406" i="7" s="1"/>
  <c r="I406" i="7"/>
  <c r="K377" i="7"/>
  <c r="L377" i="7" s="1"/>
  <c r="I377" i="7"/>
  <c r="K341" i="7"/>
  <c r="L341" i="7" s="1"/>
  <c r="I341" i="7"/>
  <c r="K296" i="7"/>
  <c r="L296" i="7" s="1"/>
  <c r="I296" i="7"/>
  <c r="K278" i="7"/>
  <c r="L278" i="7" s="1"/>
  <c r="I278" i="7"/>
  <c r="K269" i="7"/>
  <c r="L269" i="7" s="1"/>
  <c r="I269" i="7"/>
  <c r="K200" i="7"/>
  <c r="L200" i="7" s="1"/>
  <c r="I200" i="7"/>
  <c r="K176" i="7"/>
  <c r="L176" i="7" s="1"/>
  <c r="I176" i="7"/>
  <c r="H413" i="7"/>
  <c r="T18" i="8" s="1"/>
  <c r="G413" i="7"/>
  <c r="E413" i="7"/>
  <c r="S18" i="8" s="1"/>
  <c r="B413" i="7"/>
  <c r="H404" i="7"/>
  <c r="T17" i="8" s="1"/>
  <c r="G404" i="7"/>
  <c r="E404" i="7"/>
  <c r="S17" i="8" s="1"/>
  <c r="B404" i="7"/>
  <c r="H375" i="7"/>
  <c r="T16" i="8" s="1"/>
  <c r="G375" i="7"/>
  <c r="E375" i="7"/>
  <c r="S16" i="8" s="1"/>
  <c r="B375" i="7"/>
  <c r="H339" i="7"/>
  <c r="T15" i="8" s="1"/>
  <c r="G339" i="7"/>
  <c r="E339" i="7"/>
  <c r="S15" i="8" s="1"/>
  <c r="B339" i="7"/>
  <c r="H294" i="7"/>
  <c r="T14" i="8" s="1"/>
  <c r="G294" i="7"/>
  <c r="E294" i="7"/>
  <c r="S14" i="8" s="1"/>
  <c r="B294" i="7"/>
  <c r="H276" i="7"/>
  <c r="T13" i="8" s="1"/>
  <c r="G276" i="7"/>
  <c r="E276" i="7"/>
  <c r="S13" i="8" s="1"/>
  <c r="B276" i="7"/>
  <c r="H267" i="7"/>
  <c r="G267" i="7"/>
  <c r="E267" i="7"/>
  <c r="S12" i="8" s="1"/>
  <c r="B267" i="7"/>
  <c r="H198" i="7"/>
  <c r="G198" i="7"/>
  <c r="E198" i="7"/>
  <c r="B198" i="7"/>
  <c r="H174" i="7"/>
  <c r="T10" i="8" s="1"/>
  <c r="G174" i="7"/>
  <c r="E174" i="7"/>
  <c r="S10" i="8" s="1"/>
  <c r="B174" i="7"/>
  <c r="K150" i="7"/>
  <c r="L150" i="7" s="1"/>
  <c r="I150" i="7"/>
  <c r="H148" i="7"/>
  <c r="T9" i="8" s="1"/>
  <c r="G148" i="7"/>
  <c r="E148" i="7"/>
  <c r="S9" i="8" s="1"/>
  <c r="B148" i="7"/>
  <c r="K128" i="7"/>
  <c r="L128" i="7" s="1"/>
  <c r="I128" i="7"/>
  <c r="H126" i="7"/>
  <c r="T8" i="8" s="1"/>
  <c r="G126" i="7"/>
  <c r="E126" i="7"/>
  <c r="S8" i="8" s="1"/>
  <c r="B126" i="7"/>
  <c r="T12" i="8" l="1"/>
  <c r="U12" i="8" s="1"/>
  <c r="S11" i="8"/>
  <c r="T11" i="8"/>
  <c r="U18" i="8"/>
  <c r="U10" i="8"/>
  <c r="U15" i="8"/>
  <c r="U8" i="8"/>
  <c r="U13" i="8"/>
  <c r="U14" i="8"/>
  <c r="U19" i="8"/>
  <c r="U16" i="8"/>
  <c r="U17" i="8"/>
  <c r="U9" i="8"/>
  <c r="I404" i="7"/>
  <c r="I339" i="7"/>
  <c r="K198" i="7"/>
  <c r="I267" i="7"/>
  <c r="K294" i="7"/>
  <c r="L294" i="7" s="1"/>
  <c r="K276" i="7"/>
  <c r="L276" i="7" s="1"/>
  <c r="I126" i="7"/>
  <c r="I148" i="7"/>
  <c r="I198" i="7"/>
  <c r="I294" i="7"/>
  <c r="I174" i="7"/>
  <c r="K404" i="7"/>
  <c r="L404" i="7" s="1"/>
  <c r="I276" i="7"/>
  <c r="K339" i="7"/>
  <c r="L339" i="7" s="1"/>
  <c r="I375" i="7"/>
  <c r="I413" i="7"/>
  <c r="K413" i="7"/>
  <c r="L413" i="7" s="1"/>
  <c r="K375" i="7"/>
  <c r="L375" i="7" s="1"/>
  <c r="K267" i="7"/>
  <c r="L267" i="7" s="1"/>
  <c r="K174" i="7"/>
  <c r="L174" i="7" s="1"/>
  <c r="K148" i="7"/>
  <c r="L148" i="7" s="1"/>
  <c r="K126" i="7"/>
  <c r="L126" i="7" s="1"/>
  <c r="K162" i="9"/>
  <c r="Q17" i="8" s="1"/>
  <c r="J162" i="9"/>
  <c r="P17" i="8" s="1"/>
  <c r="I162" i="9"/>
  <c r="O17" i="8" s="1"/>
  <c r="H162" i="9"/>
  <c r="G162" i="9"/>
  <c r="M17" i="8" s="1"/>
  <c r="E162" i="9"/>
  <c r="D162" i="9"/>
  <c r="L17" i="8" s="1"/>
  <c r="B162" i="9"/>
  <c r="K156" i="9"/>
  <c r="Q16" i="8" s="1"/>
  <c r="J156" i="9"/>
  <c r="P16" i="8" s="1"/>
  <c r="I156" i="9"/>
  <c r="O16" i="8" s="1"/>
  <c r="H156" i="9"/>
  <c r="G156" i="9"/>
  <c r="M16" i="8" s="1"/>
  <c r="E156" i="9"/>
  <c r="D156" i="9"/>
  <c r="L16" i="8" s="1"/>
  <c r="B156" i="9"/>
  <c r="K141" i="9"/>
  <c r="Q15" i="8" s="1"/>
  <c r="J141" i="9"/>
  <c r="P15" i="8" s="1"/>
  <c r="I141" i="9"/>
  <c r="O15" i="8" s="1"/>
  <c r="H141" i="9"/>
  <c r="G141" i="9"/>
  <c r="M15" i="8" s="1"/>
  <c r="E141" i="9"/>
  <c r="D141" i="9"/>
  <c r="L15" i="8" s="1"/>
  <c r="B141" i="9"/>
  <c r="K118" i="9"/>
  <c r="Q14" i="8" s="1"/>
  <c r="J118" i="9"/>
  <c r="I118" i="9"/>
  <c r="H118" i="9"/>
  <c r="G118" i="9"/>
  <c r="E118" i="9"/>
  <c r="D118" i="9"/>
  <c r="L14" i="8" s="1"/>
  <c r="B118" i="9"/>
  <c r="K107" i="9"/>
  <c r="Q13" i="8" s="1"/>
  <c r="J107" i="9"/>
  <c r="P13" i="8" s="1"/>
  <c r="I107" i="9"/>
  <c r="O13" i="8" s="1"/>
  <c r="H107" i="9"/>
  <c r="G107" i="9"/>
  <c r="M13" i="8" s="1"/>
  <c r="D107" i="9"/>
  <c r="L13" i="8" s="1"/>
  <c r="B107" i="9"/>
  <c r="K100" i="9"/>
  <c r="Q12" i="8" s="1"/>
  <c r="J100" i="9"/>
  <c r="P12" i="8" s="1"/>
  <c r="I100" i="9"/>
  <c r="O12" i="8" s="1"/>
  <c r="H100" i="9"/>
  <c r="G100" i="9"/>
  <c r="M12" i="8" s="1"/>
  <c r="E100" i="9"/>
  <c r="D100" i="9"/>
  <c r="L12" i="8" s="1"/>
  <c r="K76" i="9"/>
  <c r="Q11" i="8" s="1"/>
  <c r="J76" i="9"/>
  <c r="P11" i="8" s="1"/>
  <c r="I76" i="9"/>
  <c r="O11" i="8" s="1"/>
  <c r="H76" i="9"/>
  <c r="G76" i="9"/>
  <c r="M11" i="8" s="1"/>
  <c r="E76" i="9"/>
  <c r="D76" i="9"/>
  <c r="L11" i="8" s="1"/>
  <c r="B76" i="9"/>
  <c r="K55" i="9"/>
  <c r="Q10" i="8" s="1"/>
  <c r="J55" i="9"/>
  <c r="P10" i="8" s="1"/>
  <c r="I55" i="9"/>
  <c r="O10" i="8" s="1"/>
  <c r="H55" i="9"/>
  <c r="G55" i="9"/>
  <c r="M10" i="8" s="1"/>
  <c r="E55" i="9"/>
  <c r="D55" i="9"/>
  <c r="L10" i="8" s="1"/>
  <c r="B55" i="9"/>
  <c r="U11" i="8" l="1"/>
  <c r="L198" i="7"/>
  <c r="M14" i="8"/>
  <c r="P14" i="8"/>
  <c r="O14" i="8"/>
  <c r="F17" i="8" l="1"/>
  <c r="F16" i="8"/>
  <c r="F15" i="8"/>
  <c r="F14" i="8"/>
  <c r="F13" i="8"/>
  <c r="F12" i="8"/>
  <c r="F11" i="8"/>
  <c r="F10" i="8"/>
  <c r="F7" i="8"/>
  <c r="F6" i="8"/>
  <c r="F412" i="10"/>
  <c r="B412" i="10"/>
  <c r="F403" i="10"/>
  <c r="B403" i="10"/>
  <c r="F374" i="10"/>
  <c r="B374" i="10"/>
  <c r="F338" i="10"/>
  <c r="B338" i="10"/>
  <c r="F293" i="10"/>
  <c r="B293" i="10"/>
  <c r="F275" i="10"/>
  <c r="B275" i="10"/>
  <c r="F266" i="10"/>
  <c r="B266" i="10"/>
  <c r="F173" i="10"/>
  <c r="B173" i="10"/>
  <c r="E403" i="2"/>
  <c r="B403" i="2"/>
  <c r="E374" i="2"/>
  <c r="B374" i="2"/>
  <c r="E338" i="2"/>
  <c r="B338" i="2"/>
  <c r="E293" i="2"/>
  <c r="B293" i="2"/>
  <c r="E275" i="2"/>
  <c r="B275" i="2"/>
  <c r="E266" i="2"/>
  <c r="B266" i="2"/>
  <c r="E197" i="2"/>
  <c r="E173" i="2"/>
  <c r="E147" i="2"/>
  <c r="B147" i="2"/>
  <c r="E12" i="8" l="1"/>
  <c r="J13" i="8"/>
  <c r="J15" i="8"/>
  <c r="J10" i="8"/>
  <c r="E14" i="8"/>
  <c r="E10" i="8"/>
  <c r="E19" i="8"/>
  <c r="J19" i="8"/>
  <c r="F5" i="8"/>
  <c r="E52" i="2"/>
  <c r="E21" i="2"/>
  <c r="F21" i="10"/>
  <c r="E22" i="7"/>
  <c r="E53" i="7"/>
  <c r="S6" i="8" s="1"/>
  <c r="H22" i="7"/>
  <c r="H53" i="7"/>
  <c r="H104" i="7"/>
  <c r="T7" i="8" s="1"/>
  <c r="E104" i="7"/>
  <c r="G22" i="7"/>
  <c r="G53" i="7"/>
  <c r="G104" i="7"/>
  <c r="B22" i="7"/>
  <c r="B53" i="7"/>
  <c r="B104" i="7"/>
  <c r="B52" i="9"/>
  <c r="D187" i="9" s="1"/>
  <c r="K52" i="9"/>
  <c r="J52" i="9"/>
  <c r="I52" i="9"/>
  <c r="G194" i="9" s="1"/>
  <c r="H52" i="9"/>
  <c r="G193" i="9" s="1"/>
  <c r="G52" i="9"/>
  <c r="G192" i="9" s="1"/>
  <c r="D52" i="9"/>
  <c r="B21" i="10"/>
  <c r="E52" i="9"/>
  <c r="D189" i="9" s="1"/>
  <c r="B21" i="2"/>
  <c r="B52" i="2"/>
  <c r="E15" i="8" l="1"/>
  <c r="J14" i="8"/>
  <c r="E13" i="8"/>
  <c r="E456" i="7"/>
  <c r="J16" i="8"/>
  <c r="J12" i="8"/>
  <c r="J17" i="8"/>
  <c r="E16" i="8"/>
  <c r="E17" i="8"/>
  <c r="J11" i="8"/>
  <c r="E453" i="7"/>
  <c r="E454" i="7"/>
  <c r="E455" i="7"/>
  <c r="E11" i="8"/>
  <c r="E7" i="8"/>
  <c r="E6" i="8"/>
  <c r="E18" i="8"/>
  <c r="J18" i="8"/>
  <c r="O8" i="8"/>
  <c r="O20" i="8" s="1"/>
  <c r="M8" i="8"/>
  <c r="M20" i="8" s="1"/>
  <c r="Q8" i="8"/>
  <c r="Q20" i="8" s="1"/>
  <c r="G196" i="9"/>
  <c r="L8" i="8"/>
  <c r="L20" i="8" s="1"/>
  <c r="D188" i="9"/>
  <c r="N20" i="8"/>
  <c r="P8" i="8"/>
  <c r="P20" i="8" s="1"/>
  <c r="G195" i="9"/>
  <c r="T6" i="8"/>
  <c r="S7" i="8"/>
  <c r="U7" i="8" s="1"/>
  <c r="S5" i="8"/>
  <c r="I22" i="7"/>
  <c r="T5" i="8"/>
  <c r="K104" i="7"/>
  <c r="L104" i="7" s="1"/>
  <c r="I53" i="7"/>
  <c r="I104" i="7"/>
  <c r="K22" i="7"/>
  <c r="K53" i="7"/>
  <c r="L53" i="7" s="1"/>
  <c r="S20" i="8" l="1"/>
  <c r="U6" i="8"/>
  <c r="T20" i="8"/>
  <c r="J6" i="8"/>
  <c r="J7" i="8"/>
  <c r="E458" i="7"/>
  <c r="E5" i="8"/>
  <c r="U5" i="8"/>
  <c r="E457" i="7"/>
  <c r="L22" i="7"/>
  <c r="G197" i="9"/>
  <c r="H196" i="9" s="1"/>
  <c r="J5" i="8"/>
  <c r="I5" i="8"/>
  <c r="U20" i="8" l="1"/>
  <c r="E459" i="7"/>
  <c r="H193" i="9"/>
  <c r="H195" i="9"/>
  <c r="H194" i="9"/>
  <c r="H192" i="9"/>
  <c r="H197" i="9" l="1"/>
  <c r="D453" i="10"/>
  <c r="D455" i="10" s="1"/>
  <c r="E8" i="8" l="1"/>
  <c r="J8" i="8"/>
  <c r="I8" i="8"/>
  <c r="J9" i="8"/>
  <c r="E9" i="8"/>
  <c r="J20" i="8"/>
  <c r="E20" i="8" l="1"/>
  <c r="F20" i="8"/>
  <c r="J147" i="10"/>
  <c r="F9" i="8"/>
  <c r="J125" i="10"/>
  <c r="F8" i="8"/>
  <c r="F147" i="10"/>
  <c r="F125" i="10"/>
</calcChain>
</file>

<file path=xl/sharedStrings.xml><?xml version="1.0" encoding="utf-8"?>
<sst xmlns="http://schemas.openxmlformats.org/spreadsheetml/2006/main" count="11496" uniqueCount="1038">
  <si>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</si>
  <si>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</si>
  <si>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</si>
  <si>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</si>
  <si>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</si>
  <si>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</si>
  <si>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</si>
  <si>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</si>
  <si>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</si>
  <si>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</si>
  <si>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</si>
  <si>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</si>
  <si>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</si>
  <si>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</si>
  <si>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</si>
  <si>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</si>
  <si>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</si>
  <si>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</si>
  <si>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</si>
  <si>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</si>
  <si>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</si>
  <si>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</si>
  <si>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</si>
  <si>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</si>
  <si>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</si>
  <si>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</si>
  <si>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Public/Public</t>
  </si>
  <si>
    <t>PER_MONTH</t>
  </si>
  <si>
    <t>ELEV_BACT</t>
  </si>
  <si>
    <t>ENTERO</t>
  </si>
  <si>
    <t>Contamination Advisory</t>
  </si>
  <si>
    <t>Not Under an Action</t>
  </si>
  <si>
    <t>BEACH Act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</si>
  <si>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</si>
  <si>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</si>
  <si>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</si>
  <si>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</si>
  <si>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</si>
  <si>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</si>
  <si>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</si>
  <si>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</si>
  <si>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</si>
  <si>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</si>
  <si>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</si>
  <si>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</si>
  <si>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</si>
  <si>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</si>
  <si>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</si>
  <si>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</si>
  <si>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</si>
  <si>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</si>
  <si>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</si>
  <si>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</si>
  <si>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</si>
  <si>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</si>
  <si>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</si>
  <si>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</si>
  <si>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</si>
  <si>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</si>
  <si>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 xml:space="preserve">Beach Name </t>
  </si>
  <si>
    <t>Swim Season Length</t>
  </si>
  <si>
    <t>Swim Season Length Units</t>
  </si>
  <si>
    <t>Swim Season Monitoring Frequency</t>
  </si>
  <si>
    <t>Swim Season Monitoring Frequency Units</t>
  </si>
  <si>
    <t>Off Season Monitoring Frequency</t>
  </si>
  <si>
    <t>Off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</si>
  <si>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</si>
  <si>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</si>
  <si>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</si>
  <si>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</si>
  <si>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</si>
  <si>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</si>
  <si>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</si>
  <si>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</si>
  <si>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</si>
  <si>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</si>
  <si>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</si>
  <si>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</si>
  <si>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</si>
  <si>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</si>
  <si>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</si>
  <si>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</si>
  <si>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</si>
  <si>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</si>
  <si>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</si>
  <si>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</si>
  <si>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</si>
  <si>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</si>
  <si>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</si>
  <si>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</si>
  <si>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</si>
  <si>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Percent</t>
  </si>
  <si>
    <t>No. of actions during the swim season:</t>
  </si>
  <si>
    <t>No. of days under an action during the swim season:</t>
  </si>
  <si>
    <t>ACTION REASON, INDICATOR, AND SOURCE TALLY</t>
  </si>
  <si>
    <t>OTHER:</t>
  </si>
  <si>
    <t>UNKNOWN:</t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</si>
  <si>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</si>
  <si>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</si>
  <si>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</si>
  <si>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</si>
  <si>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</si>
  <si>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</si>
  <si>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</si>
  <si>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</si>
  <si>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</si>
  <si>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</si>
  <si>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</si>
  <si>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</si>
  <si>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</si>
  <si>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</si>
  <si>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</si>
  <si>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</si>
  <si>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</si>
  <si>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</si>
  <si>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Beach length (MI)</t>
  </si>
  <si>
    <t>PER_WEEK</t>
  </si>
  <si>
    <t>CSO:</t>
  </si>
  <si>
    <t>Total length of monitored beaches (MI)</t>
  </si>
  <si>
    <t>DEL NORTE</t>
  </si>
  <si>
    <t>CA323853</t>
  </si>
  <si>
    <t>Beachfront Park</t>
  </si>
  <si>
    <t>CA465683</t>
  </si>
  <si>
    <t>Clifford Kamph Memorial Park</t>
  </si>
  <si>
    <t>CA857637</t>
  </si>
  <si>
    <t>Crescent Beach</t>
  </si>
  <si>
    <t>CA488846</t>
  </si>
  <si>
    <t>Enderts Beach</t>
  </si>
  <si>
    <t>CA236360</t>
  </si>
  <si>
    <t>High Bluff Beach</t>
  </si>
  <si>
    <t>CA629625</t>
  </si>
  <si>
    <t>Kellogg Beach</t>
  </si>
  <si>
    <t>CA647715</t>
  </si>
  <si>
    <t>Lake Earl Wildlife Area Beaches</t>
  </si>
  <si>
    <t>CA302866</t>
  </si>
  <si>
    <t>Pebble Beach</t>
  </si>
  <si>
    <t>CA662915</t>
  </si>
  <si>
    <t>Pelican Bay State Beach</t>
  </si>
  <si>
    <t>CA287494</t>
  </si>
  <si>
    <t>Point St. George</t>
  </si>
  <si>
    <t>CA207036</t>
  </si>
  <si>
    <t>South Beach</t>
  </si>
  <si>
    <t>CA967319</t>
  </si>
  <si>
    <t>Wilson Creek Beach</t>
  </si>
  <si>
    <t>HUMBOLDT</t>
  </si>
  <si>
    <t>CA764999</t>
  </si>
  <si>
    <t>Agate Beach</t>
  </si>
  <si>
    <t>CA812103</t>
  </si>
  <si>
    <t>Baker Beach</t>
  </si>
  <si>
    <t>CA218304</t>
  </si>
  <si>
    <t>Big Lagoon</t>
  </si>
  <si>
    <t>CA466985</t>
  </si>
  <si>
    <t>Black Sands Beach</t>
  </si>
  <si>
    <t>CA802468</t>
  </si>
  <si>
    <t>Carruthers Cove Beach</t>
  </si>
  <si>
    <t>CA662741</t>
  </si>
  <si>
    <t>Centerville Beach</t>
  </si>
  <si>
    <t>CA228730</t>
  </si>
  <si>
    <t>Clam Beach Co. Park</t>
  </si>
  <si>
    <t>CA112175</t>
  </si>
  <si>
    <t>College Cove</t>
  </si>
  <si>
    <t>CA606705</t>
  </si>
  <si>
    <t>Crab Co. Park</t>
  </si>
  <si>
    <t>CA477272</t>
  </si>
  <si>
    <t>Dead Man's Beach</t>
  </si>
  <si>
    <t>CA192266</t>
  </si>
  <si>
    <t>Dry Lagoon</t>
  </si>
  <si>
    <t>CA659501</t>
  </si>
  <si>
    <t>Eel River State Wildlife Area</t>
  </si>
  <si>
    <t>CA171174</t>
  </si>
  <si>
    <t>Freshwater Lagoon</t>
  </si>
  <si>
    <t>CA459960</t>
  </si>
  <si>
    <t>Gold Bluffs Beach</t>
  </si>
  <si>
    <t>CA503185</t>
  </si>
  <si>
    <t>Hidden Beach</t>
  </si>
  <si>
    <t>CA101733</t>
  </si>
  <si>
    <t>Little Black Sands Beach</t>
  </si>
  <si>
    <t>CA589436</t>
  </si>
  <si>
    <t>Little River State Beach</t>
  </si>
  <si>
    <t>CA296453</t>
  </si>
  <si>
    <t>Luffenholtz Beach</t>
  </si>
  <si>
    <t>CA701555</t>
  </si>
  <si>
    <t>Mad River Beach Co. Park</t>
  </si>
  <si>
    <t>CA472194</t>
  </si>
  <si>
    <t>Mattole River Beach</t>
  </si>
  <si>
    <t>CA400656</t>
  </si>
  <si>
    <t>Moonstone Beach</t>
  </si>
  <si>
    <t>CA426659</t>
  </si>
  <si>
    <t>Old Home Beach</t>
  </si>
  <si>
    <t>CA228178</t>
  </si>
  <si>
    <t>Redwood Creek Beach</t>
  </si>
  <si>
    <t>CA495901</t>
  </si>
  <si>
    <t>Samoa Dunes Rec. Area</t>
  </si>
  <si>
    <t>CA295572</t>
  </si>
  <si>
    <t>Shelter Cove</t>
  </si>
  <si>
    <t>CA145510</t>
  </si>
  <si>
    <t>South Spit</t>
  </si>
  <si>
    <t>CA976511</t>
  </si>
  <si>
    <t>Stone Lagoon</t>
  </si>
  <si>
    <t>CA665589</t>
  </si>
  <si>
    <t>Trinidad State Beach</t>
  </si>
  <si>
    <t>LOS ANGELES</t>
  </si>
  <si>
    <t>CA995753</t>
  </si>
  <si>
    <t>Armarillo Beach</t>
  </si>
  <si>
    <t>CA474271</t>
  </si>
  <si>
    <t>Avalon Beach</t>
  </si>
  <si>
    <t>CA029633</t>
  </si>
  <si>
    <t>Basin H</t>
  </si>
  <si>
    <t>CA240640</t>
  </si>
  <si>
    <t>Big Rock Beach</t>
  </si>
  <si>
    <t>CA449996</t>
  </si>
  <si>
    <t>Broad Beach</t>
  </si>
  <si>
    <t>CA456614</t>
  </si>
  <si>
    <t>Carbon Beach</t>
  </si>
  <si>
    <t>CA506036</t>
  </si>
  <si>
    <t>Coral Beach</t>
  </si>
  <si>
    <t>CA435852</t>
  </si>
  <si>
    <t>Dan Blocker County Beach</t>
  </si>
  <si>
    <t>CA719054</t>
  </si>
  <si>
    <t>Dockweiler State Beach</t>
  </si>
  <si>
    <t>CA258950</t>
  </si>
  <si>
    <t>El Matador State Beach</t>
  </si>
  <si>
    <t>CA104672</t>
  </si>
  <si>
    <t>El Pescador State Beach</t>
  </si>
  <si>
    <t>CA042969</t>
  </si>
  <si>
    <t>El Segundo Beach</t>
  </si>
  <si>
    <t>CA331294</t>
  </si>
  <si>
    <t>Escondido Beach</t>
  </si>
  <si>
    <t>CA210985</t>
  </si>
  <si>
    <t>Hermosa Beach</t>
  </si>
  <si>
    <t>CA674364</t>
  </si>
  <si>
    <t>Inner Cabrillo Beach</t>
  </si>
  <si>
    <t>CA892930</t>
  </si>
  <si>
    <t>La Costa Beach</t>
  </si>
  <si>
    <t>CA336224</t>
  </si>
  <si>
    <t>La Piedra State Beach</t>
  </si>
  <si>
    <t>CA312206</t>
  </si>
  <si>
    <t>Las Flores Beach</t>
  </si>
  <si>
    <t>CA936162</t>
  </si>
  <si>
    <t>Las Tunas County Beach</t>
  </si>
  <si>
    <t>CA415021</t>
  </si>
  <si>
    <t>Leo Carillo State Beach</t>
  </si>
  <si>
    <t>CA279698</t>
  </si>
  <si>
    <t>Long Beach</t>
  </si>
  <si>
    <t>CA803952</t>
  </si>
  <si>
    <t>Malaga Cove</t>
  </si>
  <si>
    <t>CA219377</t>
  </si>
  <si>
    <t>Malibu Beach</t>
  </si>
  <si>
    <t>CA643858</t>
  </si>
  <si>
    <t>Malibu Lagoon State Beach</t>
  </si>
  <si>
    <t>CA641566</t>
  </si>
  <si>
    <t>Manhattan Beach</t>
  </si>
  <si>
    <t>CA034301</t>
  </si>
  <si>
    <t>CA083351</t>
  </si>
  <si>
    <t>Nicholas Canyon County Beach</t>
  </si>
  <si>
    <t>CA670739</t>
  </si>
  <si>
    <t>Outer Cabrillo Beach</t>
  </si>
  <si>
    <t>CA066832</t>
  </si>
  <si>
    <t>Point Dume County Beach</t>
  </si>
  <si>
    <t>CA911339</t>
  </si>
  <si>
    <t>Point Fermin Park</t>
  </si>
  <si>
    <t>CA573013</t>
  </si>
  <si>
    <t>Portuguese Bend</t>
  </si>
  <si>
    <t>CA150395</t>
  </si>
  <si>
    <t>Puerco Beach</t>
  </si>
  <si>
    <t>CA774663</t>
  </si>
  <si>
    <t>Redondo Beach</t>
  </si>
  <si>
    <t>CA505718</t>
  </si>
  <si>
    <t>Robert Meyer Memorial State Beach</t>
  </si>
  <si>
    <t>CA730761</t>
  </si>
  <si>
    <t>Royal Palms Beach</t>
  </si>
  <si>
    <t>CA735620</t>
  </si>
  <si>
    <t>Santa Monica State Beach</t>
  </si>
  <si>
    <t>CA621726</t>
  </si>
  <si>
    <t>South Topanga State Beach</t>
  </si>
  <si>
    <t>CA246750</t>
  </si>
  <si>
    <t>South Will Rogers State Beach</t>
  </si>
  <si>
    <t>CA738498</t>
  </si>
  <si>
    <t>Surfrider Beach</t>
  </si>
  <si>
    <t>CA000886</t>
  </si>
  <si>
    <t>Topanga State Beach</t>
  </si>
  <si>
    <t>CA913093</t>
  </si>
  <si>
    <t>Torrance Beach</t>
  </si>
  <si>
    <t>CA240466</t>
  </si>
  <si>
    <t>Trancas Beach</t>
  </si>
  <si>
    <t>CA704955</t>
  </si>
  <si>
    <t>Venice City Beach</t>
  </si>
  <si>
    <t>CA575202</t>
  </si>
  <si>
    <t>Will Rogers State Beach</t>
  </si>
  <si>
    <t>CA279462</t>
  </si>
  <si>
    <t>Zuma Beach</t>
  </si>
  <si>
    <t>MARIN</t>
  </si>
  <si>
    <t>CA351889</t>
  </si>
  <si>
    <t>Bolinas Beach</t>
  </si>
  <si>
    <t>CA938432</t>
  </si>
  <si>
    <t>CA292952</t>
  </si>
  <si>
    <t>China Camp</t>
  </si>
  <si>
    <t>CA389133</t>
  </si>
  <si>
    <t>Dillon Beach</t>
  </si>
  <si>
    <t>CA185211</t>
  </si>
  <si>
    <t>Drake's Beach</t>
  </si>
  <si>
    <t>CA540690</t>
  </si>
  <si>
    <t>CA376777</t>
  </si>
  <si>
    <t>Fort Baker, Horseshoe Cove - Northwest</t>
  </si>
  <si>
    <t>CA523215</t>
  </si>
  <si>
    <t>Golden Hinde</t>
  </si>
  <si>
    <t>CA187599</t>
  </si>
  <si>
    <t>Heart's Desire</t>
  </si>
  <si>
    <t>CA331043</t>
  </si>
  <si>
    <t>Lawson's Landing</t>
  </si>
  <si>
    <t>CA618860</t>
  </si>
  <si>
    <t>Limantour Beach</t>
  </si>
  <si>
    <t>CA210937</t>
  </si>
  <si>
    <t>Marshall Beach</t>
  </si>
  <si>
    <t>CA148363</t>
  </si>
  <si>
    <t>McNears Beach</t>
  </si>
  <si>
    <t>CA359042</t>
  </si>
  <si>
    <t>CA105443</t>
  </si>
  <si>
    <t>Millerton Point</t>
  </si>
  <si>
    <t>CA800537</t>
  </si>
  <si>
    <t>Paradise Cove</t>
  </si>
  <si>
    <t>CA447750</t>
  </si>
  <si>
    <t>Schoonmaker Beach</t>
  </si>
  <si>
    <t>CA219724</t>
  </si>
  <si>
    <t>Shell Beach</t>
  </si>
  <si>
    <t>CA908839</t>
  </si>
  <si>
    <t>Stinson Beach</t>
  </si>
  <si>
    <t>MENDOCINO</t>
  </si>
  <si>
    <t>CA307428</t>
  </si>
  <si>
    <t>Albion River</t>
  </si>
  <si>
    <t>CA920821</t>
  </si>
  <si>
    <t>Anchor Bay</t>
  </si>
  <si>
    <t>CA992860</t>
  </si>
  <si>
    <t>Arena Cove</t>
  </si>
  <si>
    <t>CA150836</t>
  </si>
  <si>
    <t>Big River-Mendocino Bay Headlands SP</t>
  </si>
  <si>
    <t>CA530302</t>
  </si>
  <si>
    <t>Caspar Headlands SB</t>
  </si>
  <si>
    <t>CA928659</t>
  </si>
  <si>
    <t>Chadbourne Gulch</t>
  </si>
  <si>
    <t>CA527733</t>
  </si>
  <si>
    <t>Gualala River</t>
  </si>
  <si>
    <t>CA290892</t>
  </si>
  <si>
    <t>Hare Creek</t>
  </si>
  <si>
    <t>CA449262</t>
  </si>
  <si>
    <t>Irish Beach</t>
  </si>
  <si>
    <t>CA961246</t>
  </si>
  <si>
    <t>Jug Handle State Reserve</t>
  </si>
  <si>
    <t>CA151881</t>
  </si>
  <si>
    <t>MacKerricher State Park</t>
  </si>
  <si>
    <t>CA889117</t>
  </si>
  <si>
    <t>Manchester SB</t>
  </si>
  <si>
    <t>CA905485</t>
  </si>
  <si>
    <t>Navarro River Redwood SP</t>
  </si>
  <si>
    <t>CA675515</t>
  </si>
  <si>
    <t>Noyo River</t>
  </si>
  <si>
    <t>CA850317</t>
  </si>
  <si>
    <t>Pudding Creek Beach</t>
  </si>
  <si>
    <t>CA305557</t>
  </si>
  <si>
    <t>Russian Gulch SP</t>
  </si>
  <si>
    <t>CA653913</t>
  </si>
  <si>
    <t>Schooner Gulch</t>
  </si>
  <si>
    <t>CA247197</t>
  </si>
  <si>
    <t>Ten Mile River</t>
  </si>
  <si>
    <t>CA631455</t>
  </si>
  <si>
    <t>Van Damme SP</t>
  </si>
  <si>
    <t>CA922215</t>
  </si>
  <si>
    <t>Westport/Union Landing</t>
  </si>
  <si>
    <t>MONTEREY</t>
  </si>
  <si>
    <t>CA971197</t>
  </si>
  <si>
    <t>Andrew Molera State Beach</t>
  </si>
  <si>
    <t>CA826148</t>
  </si>
  <si>
    <t>Asilomar State Beach</t>
  </si>
  <si>
    <t>CA256185</t>
  </si>
  <si>
    <t>Carmel River State Beach</t>
  </si>
  <si>
    <t>CA343083</t>
  </si>
  <si>
    <t>Fort Ord Dunes State Beach</t>
  </si>
  <si>
    <t>CA040310</t>
  </si>
  <si>
    <t>Garrapata State Beach</t>
  </si>
  <si>
    <t>CA105223</t>
  </si>
  <si>
    <t>Heritage Harbor</t>
  </si>
  <si>
    <t>CA742438</t>
  </si>
  <si>
    <t>John Little State Beach</t>
  </si>
  <si>
    <t>CA775561</t>
  </si>
  <si>
    <t>Julia Pfeiffer Burns State Beach</t>
  </si>
  <si>
    <t>CA614148</t>
  </si>
  <si>
    <t>Lover's Point</t>
  </si>
  <si>
    <t>CA382788</t>
  </si>
  <si>
    <t>Maccabee Beach</t>
  </si>
  <si>
    <t>CA140321</t>
  </si>
  <si>
    <t>Marina State Beach</t>
  </si>
  <si>
    <t>CA764405</t>
  </si>
  <si>
    <t>Monastery Beach</t>
  </si>
  <si>
    <t>CA747780</t>
  </si>
  <si>
    <t>Monterey State Beach</t>
  </si>
  <si>
    <t>CA723507</t>
  </si>
  <si>
    <t>Moss Landing State Beach</t>
  </si>
  <si>
    <t>CA440172</t>
  </si>
  <si>
    <t>Pacific Grove City Beaches</t>
  </si>
  <si>
    <t>CA106084</t>
  </si>
  <si>
    <t>Point Lobos State Reserve State Beach</t>
  </si>
  <si>
    <t>CA619455</t>
  </si>
  <si>
    <t>Point Sur SHP</t>
  </si>
  <si>
    <t>CA928103</t>
  </si>
  <si>
    <t>Salinas River State Beach</t>
  </si>
  <si>
    <t>CA838417</t>
  </si>
  <si>
    <t>San Carlos Beach</t>
  </si>
  <si>
    <t>CA603709</t>
  </si>
  <si>
    <t>Seal Rock, Pebble Beach</t>
  </si>
  <si>
    <t>CA775834</t>
  </si>
  <si>
    <t>Seaside Beach</t>
  </si>
  <si>
    <t>CA311337</t>
  </si>
  <si>
    <t>CA858429</t>
  </si>
  <si>
    <t>Stillwater Cove</t>
  </si>
  <si>
    <t>CA651406</t>
  </si>
  <si>
    <t>Zmudowski State Beach</t>
  </si>
  <si>
    <t>ORANGE</t>
  </si>
  <si>
    <t>CA146170</t>
  </si>
  <si>
    <t>Bolsa Chica State Beach</t>
  </si>
  <si>
    <t>CA706830</t>
  </si>
  <si>
    <t>Capistrano Beach</t>
  </si>
  <si>
    <t>CA618193</t>
  </si>
  <si>
    <t>Crystal Cove State Park</t>
  </si>
  <si>
    <t>CA825837</t>
  </si>
  <si>
    <t>Dana Point</t>
  </si>
  <si>
    <t>CA485061</t>
  </si>
  <si>
    <t>Dana Point Harbor</t>
  </si>
  <si>
    <t>CA003379</t>
  </si>
  <si>
    <t>Doheny State Beach</t>
  </si>
  <si>
    <t>CA401026</t>
  </si>
  <si>
    <t>CA696385</t>
  </si>
  <si>
    <t>Huntington City Beach</t>
  </si>
  <si>
    <t>CA412549</t>
  </si>
  <si>
    <t>Huntington Harbour</t>
  </si>
  <si>
    <t>CA857004</t>
  </si>
  <si>
    <t>Huntington State Beach</t>
  </si>
  <si>
    <t>CA853136</t>
  </si>
  <si>
    <t>Laguna Beach</t>
  </si>
  <si>
    <t>CA319787</t>
  </si>
  <si>
    <t>Monarch Beach</t>
  </si>
  <si>
    <t>CA845616</t>
  </si>
  <si>
    <t>Newport Bay</t>
  </si>
  <si>
    <t>CA006650</t>
  </si>
  <si>
    <t>Newport Beach</t>
  </si>
  <si>
    <t>CA704158</t>
  </si>
  <si>
    <t>Newport Beach (Santa Ana River)</t>
  </si>
  <si>
    <t>CA527809</t>
  </si>
  <si>
    <t>Poche County Beach</t>
  </si>
  <si>
    <t>CA185079</t>
  </si>
  <si>
    <t>San Clemente City Beach</t>
  </si>
  <si>
    <t>CA879625</t>
  </si>
  <si>
    <t>San Clemente State Beach</t>
  </si>
  <si>
    <t>CA945290</t>
  </si>
  <si>
    <t>Seal Beach Surfside</t>
  </si>
  <si>
    <t>CA893291</t>
  </si>
  <si>
    <t>South Laguna</t>
  </si>
  <si>
    <t>CA208354</t>
  </si>
  <si>
    <t>Sunset Beach</t>
  </si>
  <si>
    <t>SAN DIEGO</t>
  </si>
  <si>
    <t>CA953023</t>
  </si>
  <si>
    <t>Agua Hedionda Lagoon</t>
  </si>
  <si>
    <t>CA839312</t>
  </si>
  <si>
    <t>Baja California, MEXICO</t>
  </si>
  <si>
    <t>CA479103</t>
  </si>
  <si>
    <t>Bird Rock (NR)</t>
  </si>
  <si>
    <t>CA809706</t>
  </si>
  <si>
    <t>Border Field State Park</t>
  </si>
  <si>
    <t>CA152716</t>
  </si>
  <si>
    <t>Cardiff State Beach</t>
  </si>
  <si>
    <t>CA037959</t>
  </si>
  <si>
    <t>Carlsbad City Beach</t>
  </si>
  <si>
    <t>CA009204</t>
  </si>
  <si>
    <t>Carlsbad State Beach</t>
  </si>
  <si>
    <t>CA125172</t>
  </si>
  <si>
    <t>Coronado Cays (NR)</t>
  </si>
  <si>
    <t>CA604254</t>
  </si>
  <si>
    <t>Coronado City beaches</t>
  </si>
  <si>
    <t>CA593616</t>
  </si>
  <si>
    <t>Del Mar City Beach</t>
  </si>
  <si>
    <t>CA267269</t>
  </si>
  <si>
    <t>Fletcher Cove</t>
  </si>
  <si>
    <t>CA068221</t>
  </si>
  <si>
    <t>Imperial Beach municipal beach, other</t>
  </si>
  <si>
    <t>CA432983</t>
  </si>
  <si>
    <t>Imperial Beach pier area</t>
  </si>
  <si>
    <t>CA211756</t>
  </si>
  <si>
    <t>La Jolla Community Beach</t>
  </si>
  <si>
    <t>CA997086</t>
  </si>
  <si>
    <t>La Jolla Cove</t>
  </si>
  <si>
    <t>CA876094</t>
  </si>
  <si>
    <t>La Jolla Shores Beach</t>
  </si>
  <si>
    <t>CA331931</t>
  </si>
  <si>
    <t>Leucadia</t>
  </si>
  <si>
    <t>CA982426</t>
  </si>
  <si>
    <t>Marine Street Beach</t>
  </si>
  <si>
    <t>CA108339</t>
  </si>
  <si>
    <t>Mission Bay</t>
  </si>
  <si>
    <t>CA954630</t>
  </si>
  <si>
    <t>Mission Bay, Bahia Point</t>
  </si>
  <si>
    <t>CA397227</t>
  </si>
  <si>
    <t>Mission Bay, Campland On The Bay</t>
  </si>
  <si>
    <t>CA373657</t>
  </si>
  <si>
    <t>Mission Bay, Crown Point Shores</t>
  </si>
  <si>
    <t>CA895390</t>
  </si>
  <si>
    <t>Mission Bay, De Anza Cove</t>
  </si>
  <si>
    <t>CA377016</t>
  </si>
  <si>
    <t>Mission Bay, Fanuel Park</t>
  </si>
  <si>
    <t>CA246103</t>
  </si>
  <si>
    <t>Mission Bay, Leisure Lagoon</t>
  </si>
  <si>
    <t>CA192160</t>
  </si>
  <si>
    <t>Mission Bay, Mariners Basin</t>
  </si>
  <si>
    <t>CA712752</t>
  </si>
  <si>
    <t>Mission Bay, Quivera Basin</t>
  </si>
  <si>
    <t>CA153271</t>
  </si>
  <si>
    <t>Mission Bay, Riviera Shores</t>
  </si>
  <si>
    <t>CA424988</t>
  </si>
  <si>
    <t>Mission Bay, Sail Bay</t>
  </si>
  <si>
    <t>CA160930</t>
  </si>
  <si>
    <t>Mission Bay, San Juan Cove</t>
  </si>
  <si>
    <t>CA260791</t>
  </si>
  <si>
    <t>Mission Bay, Santa Barbara Cove</t>
  </si>
  <si>
    <t>CA211999</t>
  </si>
  <si>
    <t>Mission Bay, Vacation Isle</t>
  </si>
  <si>
    <t>CA289877</t>
  </si>
  <si>
    <t>Mission Bay, Ventura Cove</t>
  </si>
  <si>
    <t>CA891580</t>
  </si>
  <si>
    <t>Mission Bay, Visitor's Center</t>
  </si>
  <si>
    <t>CA414803</t>
  </si>
  <si>
    <t>Mission Bay, north pacific passage</t>
  </si>
  <si>
    <t>CA208646</t>
  </si>
  <si>
    <t>Mission Beach</t>
  </si>
  <si>
    <t>CA326620</t>
  </si>
  <si>
    <t>Moonlight Beach</t>
  </si>
  <si>
    <t>CA799523</t>
  </si>
  <si>
    <t>Ocean Beach</t>
  </si>
  <si>
    <t>CA359747</t>
  </si>
  <si>
    <t>Oceanside Harbor</t>
  </si>
  <si>
    <t>CA333308</t>
  </si>
  <si>
    <t>Oceanside municipal beach, other</t>
  </si>
  <si>
    <t>CA631432</t>
  </si>
  <si>
    <t>Pacific Beach</t>
  </si>
  <si>
    <t>CA650180</t>
  </si>
  <si>
    <t>Powerhouse Park 15th Street</t>
  </si>
  <si>
    <t>CA832601</t>
  </si>
  <si>
    <t>San Diego Bay Coronado Cays</t>
  </si>
  <si>
    <t>CA227820</t>
  </si>
  <si>
    <t>San Diego Bay Glorietta Bay</t>
  </si>
  <si>
    <t>CA114913</t>
  </si>
  <si>
    <t>San Diego Bay Shelter Is</t>
  </si>
  <si>
    <t>CA531242</t>
  </si>
  <si>
    <t>San Dieguito River Beach</t>
  </si>
  <si>
    <t>CA059339</t>
  </si>
  <si>
    <t>San Elijo State Beach</t>
  </si>
  <si>
    <t>CA981113</t>
  </si>
  <si>
    <t>San Onofre State Beach</t>
  </si>
  <si>
    <t>CA723256</t>
  </si>
  <si>
    <t>Seascape Beach Park</t>
  </si>
  <si>
    <t>CA310313</t>
  </si>
  <si>
    <t>CA801475</t>
  </si>
  <si>
    <t>Silver Strand State Beach</t>
  </si>
  <si>
    <t>CA505182</t>
  </si>
  <si>
    <t>Solana Beach City Beaches</t>
  </si>
  <si>
    <t>CA606869</t>
  </si>
  <si>
    <t>South Carlsbad State Beach</t>
  </si>
  <si>
    <t>CA273334</t>
  </si>
  <si>
    <t>South Casa Beach S.D.</t>
  </si>
  <si>
    <t>CA628494</t>
  </si>
  <si>
    <t>Sunset Cliffs Park</t>
  </si>
  <si>
    <t>CA789562</t>
  </si>
  <si>
    <t>Swami's Park</t>
  </si>
  <si>
    <t>CA801852</t>
  </si>
  <si>
    <t>Tecolote Shores</t>
  </si>
  <si>
    <t>CA654912</t>
  </si>
  <si>
    <t>Tide Beach Park</t>
  </si>
  <si>
    <t>CA104746</t>
  </si>
  <si>
    <t>Tijuana Slough National Wildlife Refuge</t>
  </si>
  <si>
    <t>CA922367</t>
  </si>
  <si>
    <t>Torrey Pines City Beach</t>
  </si>
  <si>
    <t>CA785240</t>
  </si>
  <si>
    <t>Torrey Pines State Beach</t>
  </si>
  <si>
    <t>CA748587</t>
  </si>
  <si>
    <t>Tourmaline Surfing Park</t>
  </si>
  <si>
    <t>CA333758</t>
  </si>
  <si>
    <t>USMC Camp Pendleton</t>
  </si>
  <si>
    <t>CA549566</t>
  </si>
  <si>
    <t>CA499735</t>
  </si>
  <si>
    <t>WindanSea Beach</t>
  </si>
  <si>
    <t>CA134387</t>
  </si>
  <si>
    <t>north Imperial Beach</t>
  </si>
  <si>
    <t>SAN FRANCISCO</t>
  </si>
  <si>
    <t>CA199513</t>
  </si>
  <si>
    <t>Aquatic Park</t>
  </si>
  <si>
    <t>CA631766</t>
  </si>
  <si>
    <t>CA792491</t>
  </si>
  <si>
    <t>Candlestick Point</t>
  </si>
  <si>
    <t>CA751350</t>
  </si>
  <si>
    <t>China Beach</t>
  </si>
  <si>
    <t>CA253340</t>
  </si>
  <si>
    <t>Crissy Field</t>
  </si>
  <si>
    <t>CA270174</t>
  </si>
  <si>
    <t>Fort Funston</t>
  </si>
  <si>
    <t>CA594125</t>
  </si>
  <si>
    <t>SAN LUIS OBISPO</t>
  </si>
  <si>
    <t>CA459241</t>
  </si>
  <si>
    <t>Avila Beach</t>
  </si>
  <si>
    <t>CA425745</t>
  </si>
  <si>
    <t>Cayucos Beach</t>
  </si>
  <si>
    <t>CA799249</t>
  </si>
  <si>
    <t>Hearst Memorial State Beach</t>
  </si>
  <si>
    <t>CA807039</t>
  </si>
  <si>
    <t>Leffingwell Beach</t>
  </si>
  <si>
    <t>CA575525</t>
  </si>
  <si>
    <t>CA445092</t>
  </si>
  <si>
    <t>Morro Bay City Beach</t>
  </si>
  <si>
    <t>CA943906</t>
  </si>
  <si>
    <t>N Morro Strand State Beach</t>
  </si>
  <si>
    <t>CA993851</t>
  </si>
  <si>
    <t>Oceano Dunes State Rec Area</t>
  </si>
  <si>
    <t>CA465304</t>
  </si>
  <si>
    <t>Olde Port Beach</t>
  </si>
  <si>
    <t>CA128038</t>
  </si>
  <si>
    <t>Pismo State Beach</t>
  </si>
  <si>
    <t>CA223870</t>
  </si>
  <si>
    <t>Pismo State Beach, Oceano</t>
  </si>
  <si>
    <t>CA651478</t>
  </si>
  <si>
    <t>S Morro Strand State Beach</t>
  </si>
  <si>
    <t>CA187747</t>
  </si>
  <si>
    <t>San Simeon Beach</t>
  </si>
  <si>
    <t>CA219578</t>
  </si>
  <si>
    <t>Sewers</t>
  </si>
  <si>
    <t>CA678955</t>
  </si>
  <si>
    <t>CA844716</t>
  </si>
  <si>
    <t>Spyglass Park</t>
  </si>
  <si>
    <t>SAN MATEO</t>
  </si>
  <si>
    <t>CA110448</t>
  </si>
  <si>
    <t>Ano Nuevo State Refuge</t>
  </si>
  <si>
    <t>CA308430</t>
  </si>
  <si>
    <t>CA776567</t>
  </si>
  <si>
    <t>Bean Hollow State Beach</t>
  </si>
  <si>
    <t>CA755280</t>
  </si>
  <si>
    <t>Capistrano Blvd. Beach</t>
  </si>
  <si>
    <t>CA984187</t>
  </si>
  <si>
    <t>Coyote Point County Park</t>
  </si>
  <si>
    <t>CA626051</t>
  </si>
  <si>
    <t>Dunes State Beach</t>
  </si>
  <si>
    <t>CA921398</t>
  </si>
  <si>
    <t>El Grandada</t>
  </si>
  <si>
    <t>CA658704</t>
  </si>
  <si>
    <t>Elmar Beach</t>
  </si>
  <si>
    <t>CA517375</t>
  </si>
  <si>
    <t>Fitzgerald Marine (Moss Beach)</t>
  </si>
  <si>
    <t>CA600702</t>
  </si>
  <si>
    <t>Francis State Beach</t>
  </si>
  <si>
    <t>CA534500</t>
  </si>
  <si>
    <t>Gazos Creek Access</t>
  </si>
  <si>
    <t>CA963841</t>
  </si>
  <si>
    <t>Gray Whale State Beach</t>
  </si>
  <si>
    <t>CA522676</t>
  </si>
  <si>
    <t>Lakeshore Park</t>
  </si>
  <si>
    <t>CA676249</t>
  </si>
  <si>
    <t>Manor Beach</t>
  </si>
  <si>
    <t>CA522175</t>
  </si>
  <si>
    <t>Martin's Beach</t>
  </si>
  <si>
    <t>CA377975</t>
  </si>
  <si>
    <t>Maverick's Beach</t>
  </si>
  <si>
    <t>CA089106</t>
  </si>
  <si>
    <t>Miramar Beach</t>
  </si>
  <si>
    <t>CA323807</t>
  </si>
  <si>
    <t>Montara State Beach</t>
  </si>
  <si>
    <t>CA535457</t>
  </si>
  <si>
    <t>Mori Point</t>
  </si>
  <si>
    <t>CA324736</t>
  </si>
  <si>
    <t>Naples Beach</t>
  </si>
  <si>
    <t>CA447069</t>
  </si>
  <si>
    <t>Pacifica State Beach</t>
  </si>
  <si>
    <t>CA572343</t>
  </si>
  <si>
    <t>CA883945</t>
  </si>
  <si>
    <t>Pescadero State Beach</t>
  </si>
  <si>
    <t>CA818105</t>
  </si>
  <si>
    <t>Pigeon Point Beach</t>
  </si>
  <si>
    <t>CA436412</t>
  </si>
  <si>
    <t>Pillar Point</t>
  </si>
  <si>
    <t>CA752340</t>
  </si>
  <si>
    <t>Pillar Point 2</t>
  </si>
  <si>
    <t>CA852440</t>
  </si>
  <si>
    <t>Pillar Point Harbor</t>
  </si>
  <si>
    <t>CA217714</t>
  </si>
  <si>
    <t>Pomponio State Beach</t>
  </si>
  <si>
    <t>CA387401</t>
  </si>
  <si>
    <t>Poplar Beach</t>
  </si>
  <si>
    <t>CA559119</t>
  </si>
  <si>
    <t>CA880045</t>
  </si>
  <si>
    <t>Rockaway Beach</t>
  </si>
  <si>
    <t>CA141759</t>
  </si>
  <si>
    <t>Roosevelt State Beach</t>
  </si>
  <si>
    <t>CA542864</t>
  </si>
  <si>
    <t>Ross's Cove</t>
  </si>
  <si>
    <t>CA432205</t>
  </si>
  <si>
    <t>San Gregorio State Beach</t>
  </si>
  <si>
    <t>CA745957</t>
  </si>
  <si>
    <t>Sand Beach</t>
  </si>
  <si>
    <t>CA900091</t>
  </si>
  <si>
    <t>CA010930</t>
  </si>
  <si>
    <t>Surfers Beach</t>
  </si>
  <si>
    <t>CA245842</t>
  </si>
  <si>
    <t>Thornton State Beach</t>
  </si>
  <si>
    <t>CA789161</t>
  </si>
  <si>
    <t>Tunitas Beach</t>
  </si>
  <si>
    <t>CA643232</t>
  </si>
  <si>
    <t>Vallejo Beach</t>
  </si>
  <si>
    <t>CA562372</t>
  </si>
  <si>
    <t>Venice State Beach</t>
  </si>
  <si>
    <t>SANTA BARBARA</t>
  </si>
  <si>
    <t>CA160476</t>
  </si>
  <si>
    <t>1000 Steps</t>
  </si>
  <si>
    <t>CA120855</t>
  </si>
  <si>
    <t>Arroyo Burro</t>
  </si>
  <si>
    <t>CA132225</t>
  </si>
  <si>
    <t>Arroyo Quemado</t>
  </si>
  <si>
    <t>CA797256</t>
  </si>
  <si>
    <t>Butterfly Beach</t>
  </si>
  <si>
    <t>CA233895</t>
  </si>
  <si>
    <t>Campus Pt.</t>
  </si>
  <si>
    <t>CA072224</t>
  </si>
  <si>
    <t>Carpinteria City</t>
  </si>
  <si>
    <t>CA531801</t>
  </si>
  <si>
    <t>Carpinteria State</t>
  </si>
  <si>
    <t>CA108798</t>
  </si>
  <si>
    <t>Coal Oil Point</t>
  </si>
  <si>
    <t>CA388406</t>
  </si>
  <si>
    <t>Depressions</t>
  </si>
  <si>
    <t>CA594449</t>
  </si>
  <si>
    <t>Devereaux</t>
  </si>
  <si>
    <t>CA218180</t>
  </si>
  <si>
    <t>East Beach</t>
  </si>
  <si>
    <t>CA402275</t>
  </si>
  <si>
    <t>El Capitan State Beach</t>
  </si>
  <si>
    <t>CA364543</t>
  </si>
  <si>
    <t>Ellwood</t>
  </si>
  <si>
    <t>CA957734</t>
  </si>
  <si>
    <t>CA125649</t>
  </si>
  <si>
    <t>Goleta Beach</t>
  </si>
  <si>
    <t>CA210598</t>
  </si>
  <si>
    <t>Guadalupe Dunes</t>
  </si>
  <si>
    <t>CA500723</t>
  </si>
  <si>
    <t>Hammonds</t>
  </si>
  <si>
    <t>CA813779</t>
  </si>
  <si>
    <t>Haskell's</t>
  </si>
  <si>
    <t>CA337598</t>
  </si>
  <si>
    <t>CA811292</t>
  </si>
  <si>
    <t>Isla Vista Beach</t>
  </si>
  <si>
    <t>CA768187</t>
  </si>
  <si>
    <t>Jalama Beach</t>
  </si>
  <si>
    <t>CA576166</t>
  </si>
  <si>
    <t>Leadbetter</t>
  </si>
  <si>
    <t>CA826264</t>
  </si>
  <si>
    <t>Loon Point</t>
  </si>
  <si>
    <t>CA869563</t>
  </si>
  <si>
    <t>Mesa Lane</t>
  </si>
  <si>
    <t>CA526846</t>
  </si>
  <si>
    <t>Miramar</t>
  </si>
  <si>
    <t>CA742755</t>
  </si>
  <si>
    <t>CA220867</t>
  </si>
  <si>
    <t>Padaro Lane</t>
  </si>
  <si>
    <t>CA817952</t>
  </si>
  <si>
    <t>Refugio State Beach</t>
  </si>
  <si>
    <t>CA323035</t>
  </si>
  <si>
    <t>Rincon Beach</t>
  </si>
  <si>
    <t>CA740059</t>
  </si>
  <si>
    <t>Sands Beach at Coal Oil Point</t>
  </si>
  <si>
    <t>CA417649</t>
  </si>
  <si>
    <t>Santa Claus Lane</t>
  </si>
  <si>
    <t>CA623591</t>
  </si>
  <si>
    <t>Summerland Beach</t>
  </si>
  <si>
    <t>CA331636</t>
  </si>
  <si>
    <t>Surf Beach</t>
  </si>
  <si>
    <t>CA817100</t>
  </si>
  <si>
    <t>West Beach</t>
  </si>
  <si>
    <t>SANTA CRUZ</t>
  </si>
  <si>
    <t>CA884801</t>
  </si>
  <si>
    <t>Beercan Beach</t>
  </si>
  <si>
    <t>CA880471</t>
  </si>
  <si>
    <t>Capitola City Beach</t>
  </si>
  <si>
    <t>CA319620</t>
  </si>
  <si>
    <t>Corcoran Lagoon Beach</t>
  </si>
  <si>
    <t>CA202251</t>
  </si>
  <si>
    <t>Cowell Beach</t>
  </si>
  <si>
    <t>CA777037</t>
  </si>
  <si>
    <t>CA623993</t>
  </si>
  <si>
    <t>Hooper's Beach</t>
  </si>
  <si>
    <t>CA923141</t>
  </si>
  <si>
    <t>Lighthouse Beach</t>
  </si>
  <si>
    <t>CA905766</t>
  </si>
  <si>
    <t>Main Beach</t>
  </si>
  <si>
    <t>CA386604</t>
  </si>
  <si>
    <t>Manresa State Beach</t>
  </si>
  <si>
    <t>CA052127</t>
  </si>
  <si>
    <t>Mitchell's Cove Beach</t>
  </si>
  <si>
    <t>CA283387</t>
  </si>
  <si>
    <t>Moran Lake, County Beach</t>
  </si>
  <si>
    <t>CA551260</t>
  </si>
  <si>
    <t>Natural Bridges State Beach</t>
  </si>
  <si>
    <t>CA142294</t>
  </si>
  <si>
    <t>New Brighton State Beach</t>
  </si>
  <si>
    <t>CA685699</t>
  </si>
  <si>
    <t>Pajaro Dunes Beach</t>
  </si>
  <si>
    <t>CA175181</t>
  </si>
  <si>
    <t>Pleasure Point Beach</t>
  </si>
  <si>
    <t>CA879762</t>
  </si>
  <si>
    <t>Rio del Mar Beach</t>
  </si>
  <si>
    <t>CA806872</t>
  </si>
  <si>
    <t>San Vicente Beach</t>
  </si>
  <si>
    <t>CA653540</t>
  </si>
  <si>
    <t>Schwan Lake</t>
  </si>
  <si>
    <t>CA275996</t>
  </si>
  <si>
    <t>Scott Creek Beach</t>
  </si>
  <si>
    <t>CA116523</t>
  </si>
  <si>
    <t>Seabright Beach</t>
  </si>
  <si>
    <t>CA949186</t>
  </si>
  <si>
    <t>Seacliff State Beach</t>
  </si>
  <si>
    <t>CA698626</t>
  </si>
  <si>
    <t>Seascape Beach</t>
  </si>
  <si>
    <t>CA857727</t>
  </si>
  <si>
    <t>Sunny Cove Beach</t>
  </si>
  <si>
    <t>CA121027</t>
  </si>
  <si>
    <t>Sunset State Beach</t>
  </si>
  <si>
    <t>CA556875</t>
  </si>
  <si>
    <t>Trestle Beach</t>
  </si>
  <si>
    <t>CA287444</t>
  </si>
  <si>
    <t>Twin Lakes State Beach</t>
  </si>
  <si>
    <t>CA432374</t>
  </si>
  <si>
    <t>Waddell Creek Beach</t>
  </si>
  <si>
    <t>SONOMA</t>
  </si>
  <si>
    <t>CA603369</t>
  </si>
  <si>
    <t>Black Point</t>
  </si>
  <si>
    <t>CA667461</t>
  </si>
  <si>
    <t>Campbell Cove State Beach</t>
  </si>
  <si>
    <t>CA350750</t>
  </si>
  <si>
    <t>Doran Regional Park Beach</t>
  </si>
  <si>
    <t>CA588340</t>
  </si>
  <si>
    <t>Goat Rock State Park Beach</t>
  </si>
  <si>
    <t>CA368083</t>
  </si>
  <si>
    <t>Gualala Regional Park Beach</t>
  </si>
  <si>
    <t>CA728616</t>
  </si>
  <si>
    <t>Salmon Creek State Park Beach</t>
  </si>
  <si>
    <t>CA986324</t>
  </si>
  <si>
    <t>Still Water Cove Regional Park Beach</t>
  </si>
  <si>
    <t>VENTURA</t>
  </si>
  <si>
    <t>CA861949</t>
  </si>
  <si>
    <t>County Line Beach</t>
  </si>
  <si>
    <t>CA422051</t>
  </si>
  <si>
    <t>Deer Creek Beach</t>
  </si>
  <si>
    <t>CA180368</t>
  </si>
  <si>
    <t>Emma Woods State Beach</t>
  </si>
  <si>
    <t>CA612137</t>
  </si>
  <si>
    <t>Faria County Park Beach</t>
  </si>
  <si>
    <t>CA010024</t>
  </si>
  <si>
    <t>Hobie Beach</t>
  </si>
  <si>
    <t>CA666398</t>
  </si>
  <si>
    <t>CA535498</t>
  </si>
  <si>
    <t>Hollywood Beach</t>
  </si>
  <si>
    <t>CA659485</t>
  </si>
  <si>
    <t>Kiddie Beach</t>
  </si>
  <si>
    <t>CA787106</t>
  </si>
  <si>
    <t>La Conchita Beach</t>
  </si>
  <si>
    <t>CA269065</t>
  </si>
  <si>
    <t>Mandos Cove Beach</t>
  </si>
  <si>
    <t>CA700919</t>
  </si>
  <si>
    <t>Marina Park Beach</t>
  </si>
  <si>
    <t>CA447721</t>
  </si>
  <si>
    <t>McGrath State Beach</t>
  </si>
  <si>
    <t>CA290948</t>
  </si>
  <si>
    <t>Mussel Shoals Beach</t>
  </si>
  <si>
    <t>CA613272</t>
  </si>
  <si>
    <t>Oil Piers Beach</t>
  </si>
  <si>
    <t>CA831072</t>
  </si>
  <si>
    <t>Ormond Beach</t>
  </si>
  <si>
    <t>CA429274</t>
  </si>
  <si>
    <t>Oxnard Beach</t>
  </si>
  <si>
    <t>CA142708</t>
  </si>
  <si>
    <t>Oxnard Beach Park</t>
  </si>
  <si>
    <t>CA651558</t>
  </si>
  <si>
    <t>Penninsula Beach</t>
  </si>
  <si>
    <t>CA170635</t>
  </si>
  <si>
    <t>Point Mugu Beach</t>
  </si>
  <si>
    <t>CA022378</t>
  </si>
  <si>
    <t>Port Hueneme Beach Park</t>
  </si>
  <si>
    <t>CA504816</t>
  </si>
  <si>
    <t>Promenade Park Beach</t>
  </si>
  <si>
    <t>CA527007</t>
  </si>
  <si>
    <t>CA752578</t>
  </si>
  <si>
    <t>Rincon Creek</t>
  </si>
  <si>
    <t>CA964101</t>
  </si>
  <si>
    <t>Rincon Parkway North</t>
  </si>
  <si>
    <t>CA156348</t>
  </si>
  <si>
    <t>San Buenaventura State Beach</t>
  </si>
  <si>
    <t>CA380548</t>
  </si>
  <si>
    <t>Seaside Wilderness Park Beach</t>
  </si>
  <si>
    <t>CA145203</t>
  </si>
  <si>
    <t>Silverstrand Beach</t>
  </si>
  <si>
    <t>CA844317</t>
  </si>
  <si>
    <t>Solimar Beach</t>
  </si>
  <si>
    <t>CA571923</t>
  </si>
  <si>
    <t>South Jetty Beach</t>
  </si>
  <si>
    <t>CA073594</t>
  </si>
  <si>
    <t>Staircase Beach</t>
  </si>
  <si>
    <t>CA981265</t>
  </si>
  <si>
    <t>Surfers Knoll Beach</t>
  </si>
  <si>
    <t>CA826630</t>
  </si>
  <si>
    <t>Surfers Point at Seaside</t>
  </si>
  <si>
    <t>CA225313</t>
  </si>
  <si>
    <t>Sycamore Cove Beach</t>
  </si>
  <si>
    <t>CA011231</t>
  </si>
  <si>
    <t>Thornhill Broome Beach</t>
  </si>
  <si>
    <t>TOTAL_COL</t>
  </si>
  <si>
    <t>CA945873</t>
  </si>
  <si>
    <t>FECAL_COL</t>
  </si>
  <si>
    <t>CA126384</t>
  </si>
  <si>
    <t>RATIO</t>
  </si>
  <si>
    <r>
      <t xml:space="preserve">    </t>
    </r>
    <r>
      <rPr>
        <b/>
        <i/>
        <sz val="8"/>
        <rFont val="Arial"/>
        <family val="2"/>
      </rPr>
      <t>Note</t>
    </r>
    <r>
      <rPr>
        <b/>
        <sz val="8"/>
        <rFont val="Arial"/>
        <family val="2"/>
      </rPr>
      <t>: California includes region- and county-wide areas in their PRAWN list (see below). EPA does</t>
    </r>
  </si>
  <si>
    <t xml:space="preserve">               not include these areas in the summary statistics.</t>
  </si>
  <si>
    <t xml:space="preserve">     All Beaches</t>
  </si>
  <si>
    <t xml:space="preserve">     All Monterey County Beaches</t>
  </si>
  <si>
    <t>CA578344</t>
  </si>
  <si>
    <t xml:space="preserve">     All Orange County Ocean and Bay Beaches</t>
  </si>
  <si>
    <t>CA238450</t>
  </si>
  <si>
    <t xml:space="preserve">     Coastal Sites (all)</t>
  </si>
  <si>
    <t>CA215726</t>
  </si>
  <si>
    <t xml:space="preserve">     south and cntrl county beaches</t>
  </si>
  <si>
    <t>CA918763</t>
  </si>
  <si>
    <t xml:space="preserve">     south county beaches</t>
  </si>
  <si>
    <t>MONTHS</t>
  </si>
  <si>
    <t>PER_YEAR</t>
  </si>
  <si>
    <t>FECAL_COL:</t>
  </si>
  <si>
    <t>TOTAL_COL:</t>
  </si>
  <si>
    <t>RATIO:</t>
  </si>
  <si>
    <t>SEWAGE:</t>
  </si>
  <si>
    <t>Crown Beach (Alameda Co)</t>
  </si>
  <si>
    <t>Contra Costa</t>
  </si>
  <si>
    <t>CA826873</t>
  </si>
  <si>
    <t>Keller Beach (Contra Costa Co)</t>
  </si>
  <si>
    <t>ALAMEDA</t>
  </si>
  <si>
    <t>CONTRA COSTA</t>
  </si>
  <si>
    <t>Emerald Bay</t>
  </si>
  <si>
    <t>CA580154</t>
  </si>
  <si>
    <t>Alameda Point</t>
  </si>
  <si>
    <t>CA549911</t>
  </si>
  <si>
    <t>Marina Del Rey Beach - Mothers Beach</t>
  </si>
  <si>
    <t>CA183895</t>
  </si>
  <si>
    <t>Royal Palms State Beach</t>
  </si>
  <si>
    <t>Miller Park</t>
  </si>
  <si>
    <t>Spanish Bay Beach</t>
  </si>
  <si>
    <t>CA674616</t>
  </si>
  <si>
    <t>Kiteboard Beach</t>
  </si>
  <si>
    <t>CA400333</t>
  </si>
  <si>
    <t>Oyster Point Marina</t>
  </si>
  <si>
    <t>Gaviota State Beach</t>
  </si>
  <si>
    <t>Hope Ranch Beach</t>
  </si>
  <si>
    <t>Incomplete</t>
  </si>
  <si>
    <t>PREEMPT</t>
  </si>
  <si>
    <t>SEWER_LINE</t>
  </si>
  <si>
    <t>CA298722</t>
  </si>
  <si>
    <t>Aliso County Beach</t>
  </si>
  <si>
    <t>SEWER_LINE:</t>
  </si>
  <si>
    <t>Beach action in 2012?</t>
  </si>
  <si>
    <t xml:space="preserve">Beach-specific advisories or closings issued by the reporting state or local governments. An action is recorded for a beach even if only a portion of the beach is affected. See "2012 Actions" tab </t>
  </si>
  <si>
    <t>2012 BEACH DAYS SUMMARY</t>
  </si>
  <si>
    <t>2012 ACTIONS DURATION SUMMARY</t>
  </si>
  <si>
    <t>2012 ACTIONS SUMMARY</t>
  </si>
  <si>
    <t>CA133077</t>
  </si>
  <si>
    <t>Alamitos Bay Beach</t>
  </si>
  <si>
    <t>CA759302</t>
  </si>
  <si>
    <t>Multiple Beaches</t>
  </si>
  <si>
    <t>CA681289</t>
  </si>
  <si>
    <t>No Name</t>
  </si>
  <si>
    <t>Chicken Ranch</t>
  </si>
  <si>
    <t>CA436129</t>
  </si>
  <si>
    <t>DRAKES ESTERO</t>
  </si>
  <si>
    <t>Fort Baker Horseshoe Cove</t>
  </si>
  <si>
    <t>CA345310</t>
  </si>
  <si>
    <t>Bayside Park</t>
  </si>
  <si>
    <t>Whispering Sands  Nicholson Pt.</t>
  </si>
  <si>
    <t>CA334357</t>
  </si>
  <si>
    <t>Montana De Oro</t>
  </si>
  <si>
    <t>Sharp Park Beach</t>
  </si>
  <si>
    <t>Hobson County Park Beach</t>
  </si>
  <si>
    <t>TOTAL_COL, ENTERO</t>
  </si>
  <si>
    <t>FECAL_COL, RATIO</t>
  </si>
  <si>
    <t>FECAL_COL, ENTERO</t>
  </si>
  <si>
    <t>FECAL_COL, ENTERO, RATIO</t>
  </si>
  <si>
    <t>FECAL_COL, TOTAL_COL</t>
  </si>
  <si>
    <t>FECAL_COL, TOTAL_COL, ENTERO</t>
  </si>
  <si>
    <t>FECAL_COL, TOTAL_COL, ENTERO, RATIO</t>
  </si>
  <si>
    <t>FECAL_COL, ENTERO, PREEMPT</t>
  </si>
  <si>
    <t>ENTERO, PREEMPT</t>
  </si>
  <si>
    <t>FECAL_COL, TOTAL_COL, RATIO</t>
  </si>
  <si>
    <t>FECAL_COL, TOTAL_COL, RATIO, PREEMPT</t>
  </si>
  <si>
    <t>FECAL_COL, ENTERO, RATIO, PREEMPT</t>
  </si>
  <si>
    <t>ENTERO, RATIO</t>
  </si>
  <si>
    <t>TOTAL_COL, ENTERO, RATIO</t>
  </si>
  <si>
    <t>FECAL_COL, RATIO, PREEMPT</t>
  </si>
  <si>
    <t>FECAL_COL, PREEMPT</t>
  </si>
  <si>
    <t>ENTERO, RATIO, PREEMPT</t>
  </si>
  <si>
    <t>FECAL_COL, TOTAL_COL, ENTERO, RATIO, PREEMPT</t>
  </si>
  <si>
    <t>TOTAL_COL, ENTERO, RATIO, PREEMPT</t>
  </si>
  <si>
    <t>FECAL_COL, TOTAL_COL, ENTERO, PREEMPT</t>
  </si>
  <si>
    <t>TOTAL_COL, PREEMPT</t>
  </si>
  <si>
    <t>RATIO, PREEMPT</t>
  </si>
  <si>
    <t>SEWER, UNKNOWN</t>
  </si>
  <si>
    <t>SEWER_LINE, UNKNOWN</t>
  </si>
  <si>
    <t>DAYS</t>
  </si>
  <si>
    <t>CA8365103</t>
  </si>
  <si>
    <t>CA1365175</t>
  </si>
  <si>
    <t>CA3336594</t>
  </si>
  <si>
    <t>CA3365206</t>
  </si>
  <si>
    <t>CA6836589</t>
  </si>
  <si>
    <t>CA4363659</t>
  </si>
  <si>
    <t>CA9636546</t>
  </si>
  <si>
    <t>CA4365549</t>
  </si>
  <si>
    <t>CA8393365</t>
  </si>
  <si>
    <t>CA3655172</t>
  </si>
  <si>
    <t>CA7365752</t>
  </si>
  <si>
    <t>CA5336542</t>
  </si>
  <si>
    <t>CA6549365</t>
  </si>
  <si>
    <t>CA5943655</t>
  </si>
  <si>
    <t>CA3658038</t>
  </si>
  <si>
    <t>CA4364365</t>
  </si>
  <si>
    <t>CA3650855</t>
  </si>
  <si>
    <t>CA3655649</t>
  </si>
  <si>
    <t>CA8136592</t>
  </si>
  <si>
    <t>CA0523657</t>
  </si>
  <si>
    <t>CA5536560</t>
  </si>
  <si>
    <t>CA3651027</t>
  </si>
  <si>
    <t>CA6365137</t>
  </si>
  <si>
    <t>CA9836565</t>
  </si>
  <si>
    <t>CA0136531</t>
  </si>
  <si>
    <t>Note:  For those beaches with a 7 month swimming season, EPA assumes the beach season runs from April 1 thorough October 31 (214 days).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</si>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</sst>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[$-409]m/d/yy\ h:mm\ AM/PM;@"/>
    <numFmt numFmtId="166" formatCode="[$-409]mmmm\ d\,\ yyyy;@"/>
    <numFmt numFmtId="167" formatCode="0.0"/>
  </numFmts>
  <fonts count="2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rgb="FF000000"/>
      <name val="Arial"/>
      <family val="2"/>
    </font>
    <font>
      <b/>
      <i/>
      <sz val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wrapText="1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164" fontId="17" fillId="0" borderId="0" xfId="0" applyNumberFormat="1" applyFont="1" applyFill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1" fontId="17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wrapText="1"/>
    </xf>
    <xf numFmtId="0" fontId="19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wrapText="1"/>
    </xf>
    <xf numFmtId="167" fontId="12" fillId="0" borderId="0" xfId="0" applyNumberFormat="1" applyFont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 wrapText="1"/>
    </xf>
    <xf numFmtId="167" fontId="12" fillId="0" borderId="1" xfId="0" applyNumberFormat="1" applyFont="1" applyBorder="1" applyAlignment="1">
      <alignment horizontal="center" vertical="center"/>
    </xf>
    <xf numFmtId="167" fontId="5" fillId="0" borderId="0" xfId="0" applyNumberFormat="1" applyFont="1" applyFill="1" applyBorder="1"/>
    <xf numFmtId="167" fontId="5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67" fontId="5" fillId="3" borderId="2" xfId="0" applyNumberFormat="1" applyFont="1" applyFill="1" applyBorder="1" applyAlignment="1">
      <alignment horizontal="center"/>
    </xf>
    <xf numFmtId="167" fontId="5" fillId="3" borderId="0" xfId="0" applyNumberFormat="1" applyFont="1" applyFill="1" applyBorder="1" applyAlignment="1">
      <alignment horizontal="center"/>
    </xf>
    <xf numFmtId="167" fontId="5" fillId="3" borderId="0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4"/>
  <sheetViews>
    <sheetView tabSelected="1" topLeftCell="A2" workbookViewId="0">
      <selection activeCell="A2" sqref="A2"/>
    </sheetView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3" x14ac:dyDescent="0.2">
      <c r="A1" s="11"/>
      <c r="B1" s="11"/>
      <c r="C1" s="204" t="s">
        <v>32</v>
      </c>
      <c r="D1" s="206"/>
      <c r="E1" s="206"/>
      <c r="F1" s="205"/>
      <c r="G1" s="53"/>
      <c r="H1" s="204" t="s">
        <v>33</v>
      </c>
      <c r="I1" s="204"/>
      <c r="J1" s="204"/>
      <c r="K1" s="44"/>
      <c r="L1" s="204" t="s">
        <v>37</v>
      </c>
      <c r="M1" s="205"/>
      <c r="N1" s="205"/>
      <c r="O1" s="205"/>
      <c r="P1" s="205"/>
      <c r="Q1" s="205"/>
      <c r="R1" s="44"/>
      <c r="S1" s="204" t="s">
        <v>36</v>
      </c>
      <c r="T1" s="205"/>
      <c r="U1" s="205"/>
    </row>
    <row r="2" spans="1:23" ht="88.5" customHeight="1" x14ac:dyDescent="0.2">
      <c r="A2" s="4" t="s">
        <v>12</v>
      </c>
      <c r="B2" s="4"/>
      <c r="C2" s="3" t="s">
        <v>35</v>
      </c>
      <c r="D2" s="3" t="s">
        <v>39</v>
      </c>
      <c r="E2" s="3" t="s">
        <v>40</v>
      </c>
      <c r="F2" s="3" t="s">
        <v>118</v>
      </c>
      <c r="G2" s="3"/>
      <c r="H2" s="3" t="s">
        <v>0</v>
      </c>
      <c r="I2" s="3" t="s">
        <v>1</v>
      </c>
      <c r="J2" s="3" t="s">
        <v>2</v>
      </c>
      <c r="K2" s="3"/>
      <c r="L2" s="13" t="s">
        <v>38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3" t="s">
        <v>9</v>
      </c>
      <c r="T2" s="14" t="s">
        <v>10</v>
      </c>
      <c r="U2" s="3" t="s">
        <v>15</v>
      </c>
    </row>
    <row r="3" spans="1:23" ht="12.75" customHeight="1" x14ac:dyDescent="0.2">
      <c r="A3" s="41" t="s">
        <v>941</v>
      </c>
      <c r="B3" s="125"/>
      <c r="C3" s="40">
        <v>2</v>
      </c>
      <c r="D3" s="40">
        <v>2</v>
      </c>
      <c r="E3" s="126">
        <f t="shared" ref="E3:E8" si="0">D3/C3</f>
        <v>1</v>
      </c>
      <c r="F3" s="199">
        <v>2.96</v>
      </c>
      <c r="G3" s="40"/>
      <c r="H3" s="203">
        <v>2</v>
      </c>
      <c r="I3" s="130">
        <f t="shared" ref="I3:I19" si="1">D3-H3</f>
        <v>0</v>
      </c>
      <c r="J3" s="126">
        <f t="shared" ref="J3:J20" si="2">H3/D3</f>
        <v>1</v>
      </c>
      <c r="K3" s="40"/>
      <c r="L3" s="127">
        <v>18</v>
      </c>
      <c r="M3" s="40">
        <v>6</v>
      </c>
      <c r="N3" s="40">
        <v>3</v>
      </c>
      <c r="O3" s="40">
        <v>2</v>
      </c>
      <c r="P3" s="40">
        <v>7</v>
      </c>
      <c r="Q3" s="40">
        <v>0</v>
      </c>
      <c r="R3" s="40"/>
      <c r="S3" s="127">
        <v>428</v>
      </c>
      <c r="T3" s="132">
        <f>'Beach Days'!H5</f>
        <v>103</v>
      </c>
      <c r="U3" s="128">
        <f t="shared" ref="U3:U4" si="3">T3/S3</f>
        <v>0.24065420560747663</v>
      </c>
    </row>
    <row r="4" spans="1:23" ht="12.75" customHeight="1" x14ac:dyDescent="0.2">
      <c r="A4" s="41" t="s">
        <v>942</v>
      </c>
      <c r="B4" s="125"/>
      <c r="C4" s="40">
        <v>1</v>
      </c>
      <c r="D4" s="40">
        <v>1</v>
      </c>
      <c r="E4" s="126">
        <f t="shared" si="0"/>
        <v>1</v>
      </c>
      <c r="F4" s="199">
        <v>1.25</v>
      </c>
      <c r="G4" s="40"/>
      <c r="H4" s="203">
        <v>1</v>
      </c>
      <c r="I4" s="130">
        <f t="shared" si="1"/>
        <v>0</v>
      </c>
      <c r="J4" s="126">
        <f t="shared" si="2"/>
        <v>1</v>
      </c>
      <c r="K4" s="40"/>
      <c r="L4" s="127">
        <v>7</v>
      </c>
      <c r="M4" s="40">
        <v>0</v>
      </c>
      <c r="N4" s="40">
        <v>1</v>
      </c>
      <c r="O4" s="40">
        <v>6</v>
      </c>
      <c r="P4" s="40">
        <v>0</v>
      </c>
      <c r="Q4" s="40">
        <v>0</v>
      </c>
      <c r="R4" s="40"/>
      <c r="S4" s="127">
        <v>214</v>
      </c>
      <c r="T4" s="132">
        <f>'Beach Days'!H8</f>
        <v>81</v>
      </c>
      <c r="U4" s="128">
        <f t="shared" si="3"/>
        <v>0.37850467289719625</v>
      </c>
    </row>
    <row r="5" spans="1:23" x14ac:dyDescent="0.2">
      <c r="A5" s="26" t="s">
        <v>119</v>
      </c>
      <c r="B5" s="129"/>
      <c r="C5" s="26">
        <v>12</v>
      </c>
      <c r="D5" s="26">
        <v>12</v>
      </c>
      <c r="E5" s="126">
        <f t="shared" si="0"/>
        <v>1</v>
      </c>
      <c r="F5" s="200">
        <f>Monitoring!$J$21</f>
        <v>41.239999999999995</v>
      </c>
      <c r="G5" s="124"/>
      <c r="H5" s="130">
        <v>0</v>
      </c>
      <c r="I5" s="130">
        <f t="shared" si="1"/>
        <v>12</v>
      </c>
      <c r="J5" s="126">
        <f t="shared" si="2"/>
        <v>0</v>
      </c>
      <c r="K5" s="124"/>
      <c r="L5" s="124">
        <v>0</v>
      </c>
      <c r="M5" s="131" t="s">
        <v>34</v>
      </c>
      <c r="N5" s="131" t="s">
        <v>34</v>
      </c>
      <c r="O5" s="131" t="s">
        <v>34</v>
      </c>
      <c r="P5" s="131" t="s">
        <v>34</v>
      </c>
      <c r="Q5" s="131" t="s">
        <v>34</v>
      </c>
      <c r="R5" s="124"/>
      <c r="S5" s="132">
        <f>'Beach Days'!E22</f>
        <v>2568</v>
      </c>
      <c r="T5" s="132">
        <f>'Beach Days'!H22</f>
        <v>0</v>
      </c>
      <c r="U5" s="128">
        <f>T5/S5</f>
        <v>0</v>
      </c>
    </row>
    <row r="6" spans="1:23" x14ac:dyDescent="0.2">
      <c r="A6" s="26" t="s">
        <v>144</v>
      </c>
      <c r="B6" s="129"/>
      <c r="C6" s="40">
        <v>29</v>
      </c>
      <c r="D6" s="26">
        <v>29</v>
      </c>
      <c r="E6" s="126">
        <f t="shared" si="0"/>
        <v>1</v>
      </c>
      <c r="F6" s="200">
        <f>Monitoring!$J$52</f>
        <v>52.884999999999991</v>
      </c>
      <c r="G6" s="124"/>
      <c r="H6" s="130">
        <v>4</v>
      </c>
      <c r="I6" s="130">
        <f t="shared" si="1"/>
        <v>25</v>
      </c>
      <c r="J6" s="126">
        <f t="shared" si="2"/>
        <v>0.13793103448275862</v>
      </c>
      <c r="K6" s="124"/>
      <c r="L6" s="124">
        <v>14</v>
      </c>
      <c r="M6" s="130">
        <v>1</v>
      </c>
      <c r="N6" s="130">
        <v>9</v>
      </c>
      <c r="O6" s="130">
        <v>1</v>
      </c>
      <c r="P6" s="130">
        <v>3</v>
      </c>
      <c r="Q6" s="130">
        <f>'Action Durations'!K14</f>
        <v>0</v>
      </c>
      <c r="R6" s="124"/>
      <c r="S6" s="132">
        <f>'Beach Days'!E53</f>
        <v>7112</v>
      </c>
      <c r="T6" s="132">
        <f>'Beach Days'!H53</f>
        <v>52</v>
      </c>
      <c r="U6" s="128">
        <f>T6/S6</f>
        <v>7.3115860517435323E-3</v>
      </c>
    </row>
    <row r="7" spans="1:23" x14ac:dyDescent="0.2">
      <c r="A7" s="26" t="s">
        <v>201</v>
      </c>
      <c r="B7" s="129"/>
      <c r="C7" s="40">
        <v>49</v>
      </c>
      <c r="D7" s="26">
        <v>49</v>
      </c>
      <c r="E7" s="126">
        <f t="shared" si="0"/>
        <v>1</v>
      </c>
      <c r="F7" s="200">
        <f>Monitoring!$J$103</f>
        <v>54.02</v>
      </c>
      <c r="G7" s="124"/>
      <c r="H7" s="130">
        <v>26</v>
      </c>
      <c r="I7" s="130">
        <f t="shared" si="1"/>
        <v>23</v>
      </c>
      <c r="J7" s="126">
        <f t="shared" si="2"/>
        <v>0.53061224489795922</v>
      </c>
      <c r="K7" s="124"/>
      <c r="L7" s="124">
        <f>'Action Durations'!D42</f>
        <v>291</v>
      </c>
      <c r="M7" s="130">
        <f>'Action Durations'!G42</f>
        <v>107</v>
      </c>
      <c r="N7" s="130">
        <f>'Action Durations'!H42</f>
        <v>53</v>
      </c>
      <c r="O7" s="130">
        <f>'Action Durations'!I42</f>
        <v>89</v>
      </c>
      <c r="P7" s="130">
        <f>'Action Durations'!J42</f>
        <v>39</v>
      </c>
      <c r="Q7" s="130">
        <f>'Action Durations'!K42</f>
        <v>3</v>
      </c>
      <c r="R7" s="124"/>
      <c r="S7" s="132">
        <f>'Beach Days'!E104</f>
        <v>16979</v>
      </c>
      <c r="T7" s="132">
        <f>'Beach Days'!H104</f>
        <v>1346</v>
      </c>
      <c r="U7" s="128">
        <f>T7/S7</f>
        <v>7.9274397785499731E-2</v>
      </c>
    </row>
    <row r="8" spans="1:23" x14ac:dyDescent="0.2">
      <c r="A8" s="26" t="s">
        <v>291</v>
      </c>
      <c r="B8" s="129"/>
      <c r="C8" s="40">
        <v>20</v>
      </c>
      <c r="D8" s="26">
        <v>20</v>
      </c>
      <c r="E8" s="126">
        <f t="shared" si="0"/>
        <v>1</v>
      </c>
      <c r="F8" s="200">
        <f ca="1">Monitoring!$J$125</f>
        <v>20.010000000000002</v>
      </c>
      <c r="G8" s="124"/>
      <c r="H8" s="130">
        <v>8</v>
      </c>
      <c r="I8" s="130">
        <f t="shared" si="1"/>
        <v>12</v>
      </c>
      <c r="J8" s="126">
        <f t="shared" si="2"/>
        <v>0.4</v>
      </c>
      <c r="K8" s="124"/>
      <c r="L8" s="124">
        <f>'Action Durations'!D52</f>
        <v>16</v>
      </c>
      <c r="M8" s="130">
        <f>'Action Durations'!G52</f>
        <v>0</v>
      </c>
      <c r="N8" s="130">
        <f>'Action Durations'!H52</f>
        <v>2</v>
      </c>
      <c r="O8" s="130">
        <f>'Action Durations'!I52</f>
        <v>11</v>
      </c>
      <c r="P8" s="130">
        <f>'Action Durations'!J52</f>
        <v>3</v>
      </c>
      <c r="Q8" s="130">
        <f>'Action Durations'!K52</f>
        <v>0</v>
      </c>
      <c r="R8" s="124"/>
      <c r="S8" s="132">
        <f>'Beach Days'!E126</f>
        <v>6243</v>
      </c>
      <c r="T8" s="132">
        <f>'Beach Days'!H126</f>
        <v>109</v>
      </c>
      <c r="U8" s="128">
        <f>T8/S8</f>
        <v>1.7459554701265416E-2</v>
      </c>
    </row>
    <row r="9" spans="1:23" x14ac:dyDescent="0.2">
      <c r="A9" s="26" t="s">
        <v>327</v>
      </c>
      <c r="B9" s="129"/>
      <c r="C9" s="40">
        <v>20</v>
      </c>
      <c r="D9" s="26">
        <v>20</v>
      </c>
      <c r="E9" s="126">
        <f t="shared" ref="E9:E19" si="4">D9/C9</f>
        <v>1</v>
      </c>
      <c r="F9" s="200">
        <f ca="1">Monitoring!$J$147</f>
        <v>15.879999999999999</v>
      </c>
      <c r="G9" s="124"/>
      <c r="H9" s="130">
        <v>0</v>
      </c>
      <c r="I9" s="130">
        <v>20</v>
      </c>
      <c r="J9" s="126">
        <f t="shared" si="2"/>
        <v>0</v>
      </c>
      <c r="K9" s="124"/>
      <c r="L9" s="124">
        <v>0</v>
      </c>
      <c r="M9" s="131" t="s">
        <v>34</v>
      </c>
      <c r="N9" s="131" t="s">
        <v>34</v>
      </c>
      <c r="O9" s="131" t="s">
        <v>34</v>
      </c>
      <c r="P9" s="131" t="s">
        <v>34</v>
      </c>
      <c r="Q9" s="131" t="s">
        <v>34</v>
      </c>
      <c r="R9" s="124"/>
      <c r="S9" s="132">
        <f>'Beach Days'!E148</f>
        <v>4431</v>
      </c>
      <c r="T9" s="132">
        <f>'Beach Days'!H148</f>
        <v>0</v>
      </c>
      <c r="U9" s="128">
        <f t="shared" ref="U9:U19" si="5">T9/S9</f>
        <v>0</v>
      </c>
    </row>
    <row r="10" spans="1:23" x14ac:dyDescent="0.2">
      <c r="A10" s="26" t="s">
        <v>368</v>
      </c>
      <c r="B10" s="129"/>
      <c r="C10" s="40">
        <v>24</v>
      </c>
      <c r="D10" s="26">
        <v>24</v>
      </c>
      <c r="E10" s="126">
        <f t="shared" si="4"/>
        <v>1</v>
      </c>
      <c r="F10" s="200">
        <f>Monitoring!$J$173</f>
        <v>45.82</v>
      </c>
      <c r="G10" s="124"/>
      <c r="H10" s="130">
        <v>1</v>
      </c>
      <c r="I10" s="130">
        <f t="shared" si="1"/>
        <v>23</v>
      </c>
      <c r="J10" s="126">
        <f t="shared" si="2"/>
        <v>4.1666666666666664E-2</v>
      </c>
      <c r="K10" s="124"/>
      <c r="L10" s="124">
        <f>'Action Durations'!D55</f>
        <v>1</v>
      </c>
      <c r="M10" s="130">
        <f>'Action Durations'!G55</f>
        <v>1</v>
      </c>
      <c r="N10" s="130">
        <f>'Action Durations'!H55</f>
        <v>0</v>
      </c>
      <c r="O10" s="130">
        <f>'Action Durations'!I55</f>
        <v>0</v>
      </c>
      <c r="P10" s="130">
        <f>'Action Durations'!J55</f>
        <v>0</v>
      </c>
      <c r="Q10" s="130">
        <f>'Action Durations'!K55</f>
        <v>0</v>
      </c>
      <c r="R10" s="124"/>
      <c r="S10" s="132">
        <f>'Beach Days'!E174</f>
        <v>5891</v>
      </c>
      <c r="T10" s="132">
        <f>'Beach Days'!H174</f>
        <v>1</v>
      </c>
      <c r="U10" s="128">
        <f t="shared" si="5"/>
        <v>1.6975046681378373E-4</v>
      </c>
    </row>
    <row r="11" spans="1:23" x14ac:dyDescent="0.2">
      <c r="A11" s="26" t="s">
        <v>416</v>
      </c>
      <c r="B11" s="129"/>
      <c r="C11" s="40">
        <v>22</v>
      </c>
      <c r="D11" s="26">
        <v>22</v>
      </c>
      <c r="E11" s="126">
        <f t="shared" si="4"/>
        <v>1</v>
      </c>
      <c r="F11" s="200">
        <f>Monitoring!$J$197</f>
        <v>124.315</v>
      </c>
      <c r="G11" s="124"/>
      <c r="H11" s="130">
        <v>19</v>
      </c>
      <c r="I11" s="130">
        <f t="shared" si="1"/>
        <v>3</v>
      </c>
      <c r="J11" s="126">
        <f t="shared" si="2"/>
        <v>0.86363636363636365</v>
      </c>
      <c r="K11" s="124"/>
      <c r="L11" s="124">
        <f>'Action Durations'!D76</f>
        <v>125</v>
      </c>
      <c r="M11" s="130">
        <f>'Action Durations'!G76</f>
        <v>31</v>
      </c>
      <c r="N11" s="130">
        <f>'Action Durations'!H76</f>
        <v>37</v>
      </c>
      <c r="O11" s="130">
        <f>'Action Durations'!I76</f>
        <v>33</v>
      </c>
      <c r="P11" s="130">
        <f>'Action Durations'!J76</f>
        <v>16</v>
      </c>
      <c r="Q11" s="130">
        <f>'Action Durations'!K76</f>
        <v>8</v>
      </c>
      <c r="R11" s="124"/>
      <c r="S11" s="132">
        <f>'Beach Days'!E198</f>
        <v>7879</v>
      </c>
      <c r="T11" s="132">
        <f>'Beach Days'!H198</f>
        <v>1495</v>
      </c>
      <c r="U11" s="128">
        <f t="shared" si="5"/>
        <v>0.18974489148369084</v>
      </c>
    </row>
    <row r="12" spans="1:23" x14ac:dyDescent="0.2">
      <c r="A12" s="26" t="s">
        <v>458</v>
      </c>
      <c r="B12" s="129"/>
      <c r="C12" s="40">
        <v>67</v>
      </c>
      <c r="D12" s="26">
        <v>67</v>
      </c>
      <c r="E12" s="126">
        <f t="shared" si="4"/>
        <v>1</v>
      </c>
      <c r="F12" s="200">
        <f>Monitoring!$J$266</f>
        <v>15.225</v>
      </c>
      <c r="G12" s="124"/>
      <c r="H12" s="130">
        <v>22</v>
      </c>
      <c r="I12" s="130">
        <f t="shared" si="1"/>
        <v>45</v>
      </c>
      <c r="J12" s="126">
        <f t="shared" si="2"/>
        <v>0.32835820895522388</v>
      </c>
      <c r="K12" s="124"/>
      <c r="L12" s="124">
        <f>'Action Durations'!D100</f>
        <v>42</v>
      </c>
      <c r="M12" s="130">
        <f>'Action Durations'!G100</f>
        <v>15</v>
      </c>
      <c r="N12" s="130">
        <f>'Action Durations'!H100</f>
        <v>11</v>
      </c>
      <c r="O12" s="130">
        <f>'Action Durations'!I100</f>
        <v>11</v>
      </c>
      <c r="P12" s="130">
        <f>'Action Durations'!J100</f>
        <v>3</v>
      </c>
      <c r="Q12" s="130">
        <f>'Action Durations'!K100</f>
        <v>2</v>
      </c>
      <c r="R12" s="124"/>
      <c r="S12" s="132">
        <f>'Beach Days'!E267</f>
        <v>21586</v>
      </c>
      <c r="T12" s="132">
        <f>'Beach Days'!H267</f>
        <v>223</v>
      </c>
      <c r="U12" s="128">
        <f t="shared" si="5"/>
        <v>1.0330769943481886E-2</v>
      </c>
      <c r="W12" s="12"/>
    </row>
    <row r="13" spans="1:23" ht="18" x14ac:dyDescent="0.2">
      <c r="A13" s="26" t="s">
        <v>589</v>
      </c>
      <c r="B13" s="129"/>
      <c r="C13" s="40">
        <v>7</v>
      </c>
      <c r="D13" s="26">
        <v>7</v>
      </c>
      <c r="E13" s="126">
        <f t="shared" si="4"/>
        <v>1</v>
      </c>
      <c r="F13" s="200">
        <f>Monitoring!$J$275</f>
        <v>10.67</v>
      </c>
      <c r="G13" s="124"/>
      <c r="H13" s="130">
        <v>5</v>
      </c>
      <c r="I13" s="130">
        <f t="shared" si="1"/>
        <v>2</v>
      </c>
      <c r="J13" s="126">
        <f t="shared" si="2"/>
        <v>0.7142857142857143</v>
      </c>
      <c r="K13" s="124"/>
      <c r="L13" s="124">
        <f>'Action Durations'!D107</f>
        <v>36</v>
      </c>
      <c r="M13" s="130">
        <f>'Action Durations'!G107</f>
        <v>21</v>
      </c>
      <c r="N13" s="130">
        <f>'Action Durations'!H107</f>
        <v>7</v>
      </c>
      <c r="O13" s="130">
        <f>'Action Durations'!I107</f>
        <v>7</v>
      </c>
      <c r="P13" s="130">
        <f>'Action Durations'!J107</f>
        <v>1</v>
      </c>
      <c r="Q13" s="130">
        <f>'Action Durations'!K107</f>
        <v>0</v>
      </c>
      <c r="R13" s="124"/>
      <c r="S13" s="132">
        <f>'Beach Days'!E276</f>
        <v>2555</v>
      </c>
      <c r="T13" s="132">
        <f>'Beach Days'!H276</f>
        <v>76</v>
      </c>
      <c r="U13" s="128">
        <f t="shared" si="5"/>
        <v>2.974559686888454E-2</v>
      </c>
    </row>
    <row r="14" spans="1:23" ht="18" x14ac:dyDescent="0.2">
      <c r="A14" s="26" t="s">
        <v>602</v>
      </c>
      <c r="B14" s="129"/>
      <c r="C14" s="40">
        <v>16</v>
      </c>
      <c r="D14" s="26">
        <v>16</v>
      </c>
      <c r="E14" s="126">
        <f t="shared" si="4"/>
        <v>1</v>
      </c>
      <c r="F14" s="200">
        <f>Monitoring!$J$293</f>
        <v>26.33</v>
      </c>
      <c r="G14" s="124"/>
      <c r="H14" s="130">
        <v>9</v>
      </c>
      <c r="I14" s="130">
        <f t="shared" si="1"/>
        <v>7</v>
      </c>
      <c r="J14" s="126">
        <f t="shared" si="2"/>
        <v>0.5625</v>
      </c>
      <c r="K14" s="124"/>
      <c r="L14" s="124">
        <f>'Action Durations'!D118</f>
        <v>31</v>
      </c>
      <c r="M14" s="130">
        <f>'Action Durations'!G118</f>
        <v>23</v>
      </c>
      <c r="N14" s="130">
        <f>'Action Durations'!H118</f>
        <v>6</v>
      </c>
      <c r="O14" s="130">
        <f>'Action Durations'!I118</f>
        <v>2</v>
      </c>
      <c r="P14" s="130">
        <f>'Action Durations'!J118</f>
        <v>0</v>
      </c>
      <c r="Q14" s="130">
        <f>'Action Durations'!K118</f>
        <v>0</v>
      </c>
      <c r="R14" s="124"/>
      <c r="S14" s="132">
        <f>'Beach Days'!E294</f>
        <v>5085</v>
      </c>
      <c r="T14" s="132">
        <f>'Beach Days'!H294</f>
        <v>42</v>
      </c>
      <c r="U14" s="128">
        <f t="shared" si="5"/>
        <v>8.2595870206489674E-3</v>
      </c>
    </row>
    <row r="15" spans="1:23" x14ac:dyDescent="0.2">
      <c r="A15" s="26" t="s">
        <v>633</v>
      </c>
      <c r="B15" s="129"/>
      <c r="C15" s="40">
        <v>43</v>
      </c>
      <c r="D15" s="26">
        <v>43</v>
      </c>
      <c r="E15" s="126">
        <f t="shared" si="4"/>
        <v>1</v>
      </c>
      <c r="F15" s="200">
        <f>Monitoring!$J$338</f>
        <v>38.298000000000002</v>
      </c>
      <c r="G15" s="124"/>
      <c r="H15" s="130">
        <v>21</v>
      </c>
      <c r="I15" s="130">
        <f t="shared" si="1"/>
        <v>22</v>
      </c>
      <c r="J15" s="126">
        <f t="shared" si="2"/>
        <v>0.48837209302325579</v>
      </c>
      <c r="K15" s="124"/>
      <c r="L15" s="124">
        <f>'Action Durations'!D141</f>
        <v>105</v>
      </c>
      <c r="M15" s="130">
        <f>'Action Durations'!G141</f>
        <v>3</v>
      </c>
      <c r="N15" s="130">
        <f>'Action Durations'!H141</f>
        <v>0</v>
      </c>
      <c r="O15" s="130">
        <f>'Action Durations'!I141</f>
        <v>34</v>
      </c>
      <c r="P15" s="130">
        <f>'Action Durations'!J141</f>
        <v>57</v>
      </c>
      <c r="Q15" s="130">
        <f>'Action Durations'!K141</f>
        <v>11</v>
      </c>
      <c r="R15" s="124"/>
      <c r="S15" s="132">
        <f>'Beach Days'!E339</f>
        <v>13581</v>
      </c>
      <c r="T15" s="132">
        <f>'Beach Days'!H339</f>
        <v>2001</v>
      </c>
      <c r="U15" s="128">
        <f t="shared" si="5"/>
        <v>0.14733819306383919</v>
      </c>
    </row>
    <row r="16" spans="1:23" ht="18" x14ac:dyDescent="0.2">
      <c r="A16" s="26" t="s">
        <v>712</v>
      </c>
      <c r="B16" s="129"/>
      <c r="C16" s="40">
        <v>34</v>
      </c>
      <c r="D16" s="26">
        <v>34</v>
      </c>
      <c r="E16" s="126">
        <f t="shared" si="4"/>
        <v>1</v>
      </c>
      <c r="F16" s="200">
        <f>Monitoring!$J$374</f>
        <v>31.924999999999997</v>
      </c>
      <c r="G16" s="124"/>
      <c r="H16" s="130">
        <v>13</v>
      </c>
      <c r="I16" s="130">
        <f t="shared" si="1"/>
        <v>21</v>
      </c>
      <c r="J16" s="126">
        <f t="shared" si="2"/>
        <v>0.38235294117647056</v>
      </c>
      <c r="K16" s="124"/>
      <c r="L16" s="124">
        <f>'Action Durations'!D156</f>
        <v>36</v>
      </c>
      <c r="M16" s="130">
        <f>'Action Durations'!G156</f>
        <v>4</v>
      </c>
      <c r="N16" s="130">
        <f>'Action Durations'!H156</f>
        <v>11</v>
      </c>
      <c r="O16" s="130">
        <f>'Action Durations'!I156</f>
        <v>11</v>
      </c>
      <c r="P16" s="130">
        <f>'Action Durations'!J156</f>
        <v>10</v>
      </c>
      <c r="Q16" s="130">
        <f>'Action Durations'!K156</f>
        <v>0</v>
      </c>
      <c r="R16" s="124"/>
      <c r="S16" s="132">
        <f>'Beach Days'!E375</f>
        <v>10749</v>
      </c>
      <c r="T16" s="132">
        <f>'Beach Days'!H375</f>
        <v>180</v>
      </c>
      <c r="U16" s="128">
        <f t="shared" si="5"/>
        <v>1.6745743790120012E-2</v>
      </c>
    </row>
    <row r="17" spans="1:21" x14ac:dyDescent="0.2">
      <c r="A17" s="26" t="s">
        <v>778</v>
      </c>
      <c r="B17" s="129"/>
      <c r="C17" s="40">
        <v>27</v>
      </c>
      <c r="D17" s="26">
        <v>27</v>
      </c>
      <c r="E17" s="126">
        <f t="shared" si="4"/>
        <v>1</v>
      </c>
      <c r="F17" s="200">
        <f>Monitoring!$J$403</f>
        <v>16.380000000000003</v>
      </c>
      <c r="G17" s="124"/>
      <c r="H17" s="130">
        <v>4</v>
      </c>
      <c r="I17" s="130">
        <f t="shared" si="1"/>
        <v>23</v>
      </c>
      <c r="J17" s="126">
        <f t="shared" si="2"/>
        <v>0.14814814814814814</v>
      </c>
      <c r="K17" s="124"/>
      <c r="L17" s="124">
        <f>'Action Durations'!D162</f>
        <v>6</v>
      </c>
      <c r="M17" s="130">
        <f>'Action Durations'!G162</f>
        <v>3</v>
      </c>
      <c r="N17" s="130">
        <f>'Action Durations'!H162</f>
        <v>0</v>
      </c>
      <c r="O17" s="130">
        <f>'Action Durations'!I162</f>
        <v>0</v>
      </c>
      <c r="P17" s="130">
        <f>'Action Durations'!J162</f>
        <v>2</v>
      </c>
      <c r="Q17" s="130">
        <f>'Action Durations'!K162</f>
        <v>1</v>
      </c>
      <c r="R17" s="124"/>
      <c r="S17" s="132">
        <f>'Beach Days'!E404</f>
        <v>9553</v>
      </c>
      <c r="T17" s="132">
        <f>'Beach Days'!H404</f>
        <v>132</v>
      </c>
      <c r="U17" s="128">
        <f t="shared" si="5"/>
        <v>1.3817648906102795E-2</v>
      </c>
    </row>
    <row r="18" spans="1:21" x14ac:dyDescent="0.2">
      <c r="A18" s="26" t="s">
        <v>832</v>
      </c>
      <c r="B18" s="129"/>
      <c r="C18" s="40">
        <v>7</v>
      </c>
      <c r="D18" s="26">
        <v>7</v>
      </c>
      <c r="E18" s="128">
        <f t="shared" ref="E18" si="6">D18/C18</f>
        <v>1</v>
      </c>
      <c r="F18" s="200">
        <f>Monitoring!$J$412</f>
        <v>7.97</v>
      </c>
      <c r="G18" s="41"/>
      <c r="H18" s="133">
        <v>1</v>
      </c>
      <c r="I18" s="130">
        <f t="shared" si="1"/>
        <v>6</v>
      </c>
      <c r="J18" s="128">
        <f t="shared" si="2"/>
        <v>0.14285714285714285</v>
      </c>
      <c r="K18" s="41"/>
      <c r="L18" s="41">
        <f>'Action Durations'!D165</f>
        <v>1</v>
      </c>
      <c r="M18" s="133">
        <f>'Action Durations'!G165</f>
        <v>0</v>
      </c>
      <c r="N18" s="133">
        <f>'Action Durations'!H165</f>
        <v>1</v>
      </c>
      <c r="O18" s="133">
        <f>'Action Durations'!I165</f>
        <v>0</v>
      </c>
      <c r="P18" s="133">
        <f>'Action Durations'!J165</f>
        <v>0</v>
      </c>
      <c r="Q18" s="133">
        <f>'Action Durations'!K165</f>
        <v>0</v>
      </c>
      <c r="R18" s="41"/>
      <c r="S18" s="134">
        <f>'Beach Days'!E413</f>
        <v>1649</v>
      </c>
      <c r="T18" s="134">
        <f>'Beach Days'!H413</f>
        <v>2</v>
      </c>
      <c r="U18" s="128">
        <f t="shared" ref="U18" si="7">T18/S18</f>
        <v>1.2128562765312311E-3</v>
      </c>
    </row>
    <row r="19" spans="1:21" x14ac:dyDescent="0.2">
      <c r="A19" s="108" t="s">
        <v>847</v>
      </c>
      <c r="B19" s="198"/>
      <c r="C19" s="88">
        <v>34</v>
      </c>
      <c r="D19" s="108">
        <v>34</v>
      </c>
      <c r="E19" s="121">
        <f t="shared" si="4"/>
        <v>1</v>
      </c>
      <c r="F19" s="201">
        <f>Monitoring!$J$448</f>
        <v>25.449999999999996</v>
      </c>
      <c r="G19" s="46"/>
      <c r="H19" s="135">
        <v>16</v>
      </c>
      <c r="I19" s="135">
        <f t="shared" si="1"/>
        <v>18</v>
      </c>
      <c r="J19" s="121">
        <f t="shared" si="2"/>
        <v>0.47058823529411764</v>
      </c>
      <c r="K19" s="46"/>
      <c r="L19" s="46">
        <f>'Action Durations'!D183</f>
        <v>30</v>
      </c>
      <c r="M19" s="135">
        <f>'Action Durations'!G183</f>
        <v>11</v>
      </c>
      <c r="N19" s="135">
        <f>'Action Durations'!H183</f>
        <v>7</v>
      </c>
      <c r="O19" s="135">
        <f>'Action Durations'!I183</f>
        <v>11</v>
      </c>
      <c r="P19" s="135">
        <f>'Action Durations'!J183</f>
        <v>1</v>
      </c>
      <c r="Q19" s="135">
        <f>'Action Durations'!K183</f>
        <v>0</v>
      </c>
      <c r="R19" s="46"/>
      <c r="S19" s="123">
        <f>'Beach Days'!E449</f>
        <v>12410</v>
      </c>
      <c r="T19" s="123">
        <f>'Beach Days'!H449</f>
        <v>109</v>
      </c>
      <c r="U19" s="121">
        <f t="shared" si="5"/>
        <v>8.7832393231265116E-3</v>
      </c>
    </row>
    <row r="20" spans="1:21" x14ac:dyDescent="0.2">
      <c r="C20" s="12">
        <f>SUM(C3:C19)</f>
        <v>414</v>
      </c>
      <c r="D20" s="12">
        <f>SUM(D3:D19)</f>
        <v>414</v>
      </c>
      <c r="E20" s="16">
        <f>D20/C20</f>
        <v>1</v>
      </c>
      <c r="F20" s="202">
        <f ca="1">SUM(F3:F19)</f>
        <v>529.40300000000002</v>
      </c>
      <c r="G20" s="12"/>
      <c r="H20" s="12">
        <f t="shared" ref="H20" si="8">SUM(H3:H19)</f>
        <v>152</v>
      </c>
      <c r="I20" s="15">
        <v>262</v>
      </c>
      <c r="J20" s="16">
        <f t="shared" si="2"/>
        <v>0.3671497584541063</v>
      </c>
      <c r="K20" s="12"/>
      <c r="L20" s="12">
        <f>SUM(L3:L19)</f>
        <v>759</v>
      </c>
      <c r="M20" s="12">
        <f>SUM(M3:M19)</f>
        <v>226</v>
      </c>
      <c r="N20" s="12">
        <f t="shared" ref="N20:S20" si="9">SUM(N3:N19)</f>
        <v>148</v>
      </c>
      <c r="O20" s="12">
        <f t="shared" si="9"/>
        <v>218</v>
      </c>
      <c r="P20" s="12">
        <f t="shared" si="9"/>
        <v>142</v>
      </c>
      <c r="Q20" s="12">
        <f t="shared" si="9"/>
        <v>25</v>
      </c>
      <c r="R20" s="12"/>
      <c r="S20" s="10">
        <f t="shared" si="9"/>
        <v>128913</v>
      </c>
      <c r="T20" s="10">
        <f>SUM(T3:T19)</f>
        <v>5952</v>
      </c>
      <c r="U20" s="37">
        <f>T20/S20</f>
        <v>4.6170673244746455E-2</v>
      </c>
    </row>
    <row r="21" spans="1:21" x14ac:dyDescent="0.2">
      <c r="C21" s="12"/>
      <c r="D21" s="12"/>
      <c r="E21" s="16"/>
      <c r="F21" s="10"/>
      <c r="G21" s="12"/>
      <c r="H21" s="12"/>
      <c r="I21" s="15"/>
      <c r="J21" s="16"/>
      <c r="K21" s="12"/>
      <c r="L21" s="12"/>
      <c r="M21" s="12"/>
      <c r="N21" s="12"/>
      <c r="O21" s="12"/>
      <c r="P21" s="12"/>
      <c r="Q21" s="12"/>
      <c r="R21" s="12"/>
      <c r="S21" s="10"/>
      <c r="T21" s="10"/>
      <c r="U21" s="37"/>
    </row>
    <row r="22" spans="1:21" x14ac:dyDescent="0.2">
      <c r="T22" s="17"/>
    </row>
    <row r="23" spans="1:21" x14ac:dyDescent="0.2">
      <c r="A23" s="57" t="s">
        <v>44</v>
      </c>
      <c r="T23" s="17"/>
    </row>
    <row r="24" spans="1:21" x14ac:dyDescent="0.2">
      <c r="C24" s="60" t="s">
        <v>41</v>
      </c>
      <c r="D24" s="56" t="s">
        <v>52</v>
      </c>
    </row>
    <row r="25" spans="1:21" x14ac:dyDescent="0.2">
      <c r="C25" s="60"/>
      <c r="D25" s="56" t="s">
        <v>53</v>
      </c>
    </row>
    <row r="26" spans="1:21" x14ac:dyDescent="0.2">
      <c r="C26" s="60" t="s">
        <v>45</v>
      </c>
      <c r="D26" s="55" t="s">
        <v>51</v>
      </c>
    </row>
    <row r="27" spans="1:21" x14ac:dyDescent="0.2">
      <c r="C27" s="60" t="s">
        <v>42</v>
      </c>
      <c r="D27" s="56" t="s">
        <v>54</v>
      </c>
    </row>
    <row r="28" spans="1:21" x14ac:dyDescent="0.2">
      <c r="C28" s="60"/>
      <c r="D28" s="56" t="s">
        <v>55</v>
      </c>
    </row>
    <row r="29" spans="1:21" x14ac:dyDescent="0.2">
      <c r="C29" s="60" t="s">
        <v>43</v>
      </c>
      <c r="D29" s="55" t="s">
        <v>965</v>
      </c>
    </row>
    <row r="30" spans="1:21" x14ac:dyDescent="0.2">
      <c r="C30" s="60"/>
      <c r="D30" s="55" t="s">
        <v>56</v>
      </c>
    </row>
    <row r="31" spans="1:21" x14ac:dyDescent="0.2">
      <c r="C31" s="60" t="s">
        <v>47</v>
      </c>
      <c r="D31" s="55" t="s">
        <v>57</v>
      </c>
    </row>
    <row r="32" spans="1:21" x14ac:dyDescent="0.2">
      <c r="C32" s="61"/>
      <c r="D32" s="55" t="s">
        <v>58</v>
      </c>
    </row>
    <row r="33" spans="3:4" x14ac:dyDescent="0.2">
      <c r="C33" s="60" t="s">
        <v>46</v>
      </c>
      <c r="D33" s="55" t="s">
        <v>49</v>
      </c>
    </row>
    <row r="34" spans="3:4" x14ac:dyDescent="0.2">
      <c r="C34" s="60" t="s">
        <v>48</v>
      </c>
      <c r="D34" s="55" t="s">
        <v>50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2012 Swimming Season
California Summary</oddHeader>
    <oddFooter>&amp;R&amp;P of &amp;N</oddFooter>
  </headerFooter>
  <ignoredErrors>
    <ignoredError sqref="E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63"/>
  <sheetViews>
    <sheetView zoomScaleNormal="100" workbookViewId="0"/>
  </sheetViews>
  <sheetFormatPr defaultRowHeight="12.75" x14ac:dyDescent="0.2"/>
  <cols>
    <col min="1" max="1" width="13.28515625" style="21" customWidth="1"/>
    <col min="2" max="2" width="7.7109375" style="21" customWidth="1"/>
    <col min="3" max="3" width="33" style="21" customWidth="1"/>
    <col min="4" max="4" width="8.28515625" style="39" customWidth="1"/>
    <col min="5" max="5" width="9.140625" style="191"/>
    <col min="6" max="6" width="12.5703125" style="21" customWidth="1"/>
    <col min="7" max="10" width="9.7109375" style="21" customWidth="1"/>
    <col min="12" max="16384" width="9.140625" style="19"/>
  </cols>
  <sheetData>
    <row r="1" spans="1:10" ht="33.75" customHeight="1" x14ac:dyDescent="0.2">
      <c r="A1" s="20" t="s">
        <v>12</v>
      </c>
      <c r="B1" s="20" t="s">
        <v>13</v>
      </c>
      <c r="C1" s="20" t="s">
        <v>66</v>
      </c>
      <c r="D1" s="3" t="s">
        <v>68</v>
      </c>
      <c r="E1" s="185" t="s">
        <v>115</v>
      </c>
      <c r="F1" s="20" t="s">
        <v>67</v>
      </c>
      <c r="G1" s="20" t="s">
        <v>69</v>
      </c>
      <c r="H1" s="20" t="s">
        <v>70</v>
      </c>
      <c r="I1" s="20" t="s">
        <v>71</v>
      </c>
      <c r="J1" s="20" t="s">
        <v>72</v>
      </c>
    </row>
    <row r="2" spans="1:10" ht="12.75" customHeight="1" x14ac:dyDescent="0.2">
      <c r="A2" s="165" t="s">
        <v>941</v>
      </c>
      <c r="B2" s="165" t="s">
        <v>944</v>
      </c>
      <c r="C2" s="165" t="s">
        <v>945</v>
      </c>
      <c r="D2" s="165">
        <v>1</v>
      </c>
      <c r="E2" s="186">
        <v>0.1</v>
      </c>
      <c r="F2" s="165" t="s">
        <v>26</v>
      </c>
      <c r="G2" s="165">
        <v>37.769579999999998</v>
      </c>
      <c r="H2" s="165">
        <v>-122.29143999999999</v>
      </c>
      <c r="I2" s="165">
        <v>37.768230000000003</v>
      </c>
      <c r="J2" s="165">
        <v>-122.29146</v>
      </c>
    </row>
    <row r="3" spans="1:10" ht="12.75" customHeight="1" x14ac:dyDescent="0.2">
      <c r="A3" s="174" t="s">
        <v>941</v>
      </c>
      <c r="B3" s="174" t="s">
        <v>946</v>
      </c>
      <c r="C3" s="174" t="s">
        <v>937</v>
      </c>
      <c r="D3" s="174">
        <v>1</v>
      </c>
      <c r="E3" s="189">
        <v>2.58</v>
      </c>
      <c r="F3" s="174" t="s">
        <v>26</v>
      </c>
      <c r="G3" s="174">
        <v>37.768560000000001</v>
      </c>
      <c r="H3" s="174">
        <v>-122.27748</v>
      </c>
      <c r="I3" s="174">
        <v>37.75385</v>
      </c>
      <c r="J3" s="174">
        <v>-122.38656</v>
      </c>
    </row>
    <row r="4" spans="1:10" ht="12.75" customHeight="1" x14ac:dyDescent="0.2">
      <c r="A4" s="22"/>
      <c r="B4" s="27">
        <f>COUNTA(B2:B3)</f>
        <v>2</v>
      </c>
      <c r="C4" s="26"/>
      <c r="D4" s="54"/>
      <c r="E4" s="187">
        <f>SUM(E2:E3)</f>
        <v>2.68</v>
      </c>
      <c r="F4" s="26"/>
      <c r="G4" s="19"/>
      <c r="H4" s="22"/>
      <c r="I4" s="22"/>
      <c r="J4" s="22"/>
    </row>
    <row r="5" spans="1:10" ht="12.75" customHeight="1" x14ac:dyDescent="0.2">
      <c r="A5" s="22"/>
      <c r="B5" s="22"/>
      <c r="C5" s="22"/>
      <c r="D5" s="18"/>
      <c r="E5" s="188"/>
      <c r="F5" s="22"/>
      <c r="G5" s="22"/>
      <c r="H5" s="22"/>
      <c r="I5" s="22"/>
      <c r="J5" s="22"/>
    </row>
    <row r="6" spans="1:10" ht="12.75" customHeight="1" x14ac:dyDescent="0.2">
      <c r="A6" s="24" t="s">
        <v>942</v>
      </c>
      <c r="B6" s="174" t="s">
        <v>939</v>
      </c>
      <c r="C6" s="174" t="s">
        <v>940</v>
      </c>
      <c r="D6" s="174">
        <v>1</v>
      </c>
      <c r="E6" s="189">
        <v>0.03</v>
      </c>
      <c r="F6" s="174" t="s">
        <v>26</v>
      </c>
      <c r="G6" s="174">
        <v>37.92116</v>
      </c>
      <c r="H6" s="174">
        <v>-122.38715000000001</v>
      </c>
      <c r="I6" s="174">
        <v>37.920529999999999</v>
      </c>
      <c r="J6" s="174">
        <v>-122.38656</v>
      </c>
    </row>
    <row r="7" spans="1:10" ht="12.75" customHeight="1" x14ac:dyDescent="0.2">
      <c r="A7" s="22"/>
      <c r="B7" s="27">
        <f>COUNTA(B6)</f>
        <v>1</v>
      </c>
      <c r="C7" s="26"/>
      <c r="D7" s="54"/>
      <c r="E7" s="187">
        <f>SUM(E6:E6)</f>
        <v>0.03</v>
      </c>
      <c r="F7" s="26"/>
      <c r="G7" s="19"/>
      <c r="H7" s="22"/>
      <c r="I7" s="22"/>
      <c r="J7" s="22"/>
    </row>
    <row r="8" spans="1:10" ht="12.75" customHeight="1" x14ac:dyDescent="0.2">
      <c r="A8" s="22"/>
      <c r="B8" s="22"/>
      <c r="C8" s="22"/>
      <c r="D8" s="18"/>
      <c r="E8" s="188"/>
      <c r="F8" s="22"/>
      <c r="G8" s="22"/>
      <c r="H8" s="22"/>
      <c r="I8" s="22"/>
      <c r="J8" s="22"/>
    </row>
    <row r="9" spans="1:10" ht="12.75" customHeight="1" x14ac:dyDescent="0.2">
      <c r="A9" s="165" t="s">
        <v>119</v>
      </c>
      <c r="B9" s="165" t="s">
        <v>120</v>
      </c>
      <c r="C9" s="165" t="s">
        <v>121</v>
      </c>
      <c r="D9" s="165">
        <v>1</v>
      </c>
      <c r="E9" s="186">
        <v>0.43</v>
      </c>
      <c r="F9" s="165" t="s">
        <v>26</v>
      </c>
      <c r="G9" s="165">
        <v>41.742379999999997</v>
      </c>
      <c r="H9" s="165">
        <v>-124.19789</v>
      </c>
      <c r="I9" s="165">
        <v>41.747480000000003</v>
      </c>
      <c r="J9" s="165">
        <v>-124.19343000000001</v>
      </c>
    </row>
    <row r="10" spans="1:10" ht="12.75" customHeight="1" x14ac:dyDescent="0.2">
      <c r="A10" s="165" t="s">
        <v>119</v>
      </c>
      <c r="B10" s="165" t="s">
        <v>122</v>
      </c>
      <c r="C10" s="165" t="s">
        <v>123</v>
      </c>
      <c r="D10" s="165">
        <v>1</v>
      </c>
      <c r="E10" s="186">
        <v>2.02</v>
      </c>
      <c r="F10" s="165" t="s">
        <v>26</v>
      </c>
      <c r="G10" s="165">
        <v>41.954039999999999</v>
      </c>
      <c r="H10" s="165">
        <v>-124.21024</v>
      </c>
      <c r="I10" s="165">
        <v>41.982869999999998</v>
      </c>
      <c r="J10" s="165">
        <v>-124.20578</v>
      </c>
    </row>
    <row r="11" spans="1:10" ht="12.75" customHeight="1" x14ac:dyDescent="0.2">
      <c r="A11" s="165" t="s">
        <v>119</v>
      </c>
      <c r="B11" s="165" t="s">
        <v>124</v>
      </c>
      <c r="C11" s="165" t="s">
        <v>125</v>
      </c>
      <c r="D11" s="165">
        <v>1</v>
      </c>
      <c r="E11" s="186">
        <v>1.25</v>
      </c>
      <c r="F11" s="165" t="s">
        <v>26</v>
      </c>
      <c r="G11" s="165">
        <v>41.734299999999998</v>
      </c>
      <c r="H11" s="165">
        <v>-124.1613</v>
      </c>
      <c r="I11" s="165">
        <v>41.743299999999998</v>
      </c>
      <c r="J11" s="165">
        <v>-124.1806</v>
      </c>
    </row>
    <row r="12" spans="1:10" ht="12.75" customHeight="1" x14ac:dyDescent="0.2">
      <c r="A12" s="165" t="s">
        <v>119</v>
      </c>
      <c r="B12" s="165" t="s">
        <v>126</v>
      </c>
      <c r="C12" s="165" t="s">
        <v>127</v>
      </c>
      <c r="D12" s="165">
        <v>1</v>
      </c>
      <c r="E12" s="186">
        <v>2.54</v>
      </c>
      <c r="F12" s="165" t="s">
        <v>26</v>
      </c>
      <c r="G12" s="165">
        <v>41.700800000000001</v>
      </c>
      <c r="H12" s="165">
        <v>-124.14190000000001</v>
      </c>
      <c r="I12" s="165">
        <v>41.734299999999998</v>
      </c>
      <c r="J12" s="165">
        <v>-124.1613</v>
      </c>
    </row>
    <row r="13" spans="1:10" ht="12.75" customHeight="1" x14ac:dyDescent="0.2">
      <c r="A13" s="165" t="s">
        <v>119</v>
      </c>
      <c r="B13" s="165" t="s">
        <v>128</v>
      </c>
      <c r="C13" s="165" t="s">
        <v>129</v>
      </c>
      <c r="D13" s="165">
        <v>1</v>
      </c>
      <c r="E13" s="186">
        <v>19.510000000000002</v>
      </c>
      <c r="F13" s="165" t="s">
        <v>26</v>
      </c>
      <c r="G13" s="165">
        <v>41.46396</v>
      </c>
      <c r="H13" s="165">
        <v>-124.06637000000001</v>
      </c>
      <c r="I13" s="165">
        <v>41.547420000000002</v>
      </c>
      <c r="J13" s="165">
        <v>-124.08266</v>
      </c>
    </row>
    <row r="14" spans="1:10" ht="12.75" customHeight="1" x14ac:dyDescent="0.2">
      <c r="A14" s="165" t="s">
        <v>119</v>
      </c>
      <c r="B14" s="165" t="s">
        <v>130</v>
      </c>
      <c r="C14" s="165" t="s">
        <v>131</v>
      </c>
      <c r="D14" s="165">
        <v>1</v>
      </c>
      <c r="E14" s="186">
        <v>4.51</v>
      </c>
      <c r="F14" s="165" t="s">
        <v>26</v>
      </c>
      <c r="G14" s="165">
        <v>41.849510000000002</v>
      </c>
      <c r="H14" s="165">
        <v>-124.21876</v>
      </c>
      <c r="I14" s="165">
        <v>41.914099999999998</v>
      </c>
      <c r="J14" s="165">
        <v>-124.2107</v>
      </c>
    </row>
    <row r="15" spans="1:10" ht="12.75" customHeight="1" x14ac:dyDescent="0.2">
      <c r="A15" s="165" t="s">
        <v>119</v>
      </c>
      <c r="B15" s="165" t="s">
        <v>132</v>
      </c>
      <c r="C15" s="165" t="s">
        <v>133</v>
      </c>
      <c r="D15" s="165">
        <v>1</v>
      </c>
      <c r="E15" s="186">
        <v>3.96</v>
      </c>
      <c r="F15" s="165" t="s">
        <v>26</v>
      </c>
      <c r="G15" s="165">
        <v>41.795099999999998</v>
      </c>
      <c r="H15" s="165">
        <v>-124.2428</v>
      </c>
      <c r="I15" s="165">
        <v>41.849510000000002</v>
      </c>
      <c r="J15" s="165">
        <v>-124.21899999999999</v>
      </c>
    </row>
    <row r="16" spans="1:10" ht="12.75" customHeight="1" x14ac:dyDescent="0.2">
      <c r="A16" s="165" t="s">
        <v>119</v>
      </c>
      <c r="B16" s="165" t="s">
        <v>134</v>
      </c>
      <c r="C16" s="165" t="s">
        <v>135</v>
      </c>
      <c r="D16" s="165">
        <v>1</v>
      </c>
      <c r="E16" s="186">
        <v>2.16</v>
      </c>
      <c r="F16" s="165" t="s">
        <v>26</v>
      </c>
      <c r="G16" s="165">
        <v>41.752600000000001</v>
      </c>
      <c r="H16" s="165">
        <v>-124.2157</v>
      </c>
      <c r="I16" s="165">
        <v>41.771599999999999</v>
      </c>
      <c r="J16" s="165">
        <v>-124.2444</v>
      </c>
    </row>
    <row r="17" spans="1:10" ht="12.75" customHeight="1" x14ac:dyDescent="0.2">
      <c r="A17" s="165" t="s">
        <v>119</v>
      </c>
      <c r="B17" s="165" t="s">
        <v>136</v>
      </c>
      <c r="C17" s="165" t="s">
        <v>137</v>
      </c>
      <c r="D17" s="165">
        <v>1</v>
      </c>
      <c r="E17" s="186">
        <v>0.92</v>
      </c>
      <c r="F17" s="165" t="s">
        <v>26</v>
      </c>
      <c r="G17" s="165">
        <v>41.982860000000002</v>
      </c>
      <c r="H17" s="165">
        <v>-124.20578</v>
      </c>
      <c r="I17" s="165">
        <v>41.995100000000001</v>
      </c>
      <c r="J17" s="165">
        <v>-124.2102</v>
      </c>
    </row>
    <row r="18" spans="1:10" ht="12.75" customHeight="1" x14ac:dyDescent="0.2">
      <c r="A18" s="165" t="s">
        <v>119</v>
      </c>
      <c r="B18" s="165" t="s">
        <v>138</v>
      </c>
      <c r="C18" s="165" t="s">
        <v>139</v>
      </c>
      <c r="D18" s="165">
        <v>1</v>
      </c>
      <c r="E18" s="186">
        <v>2.4</v>
      </c>
      <c r="F18" s="165" t="s">
        <v>26</v>
      </c>
      <c r="G18" s="165">
        <v>41.769199999999998</v>
      </c>
      <c r="H18" s="165">
        <v>-124.2504</v>
      </c>
      <c r="I18" s="165">
        <v>41.795099999999998</v>
      </c>
      <c r="J18" s="165">
        <v>-124.24279</v>
      </c>
    </row>
    <row r="19" spans="1:10" ht="12.75" customHeight="1" x14ac:dyDescent="0.2">
      <c r="A19" s="165" t="s">
        <v>119</v>
      </c>
      <c r="B19" s="165" t="s">
        <v>140</v>
      </c>
      <c r="C19" s="165" t="s">
        <v>141</v>
      </c>
      <c r="D19" s="165">
        <v>1</v>
      </c>
      <c r="E19" s="186">
        <v>0.44</v>
      </c>
      <c r="F19" s="165" t="s">
        <v>26</v>
      </c>
      <c r="G19" s="165">
        <v>41.746569999999998</v>
      </c>
      <c r="H19" s="165">
        <v>-124.18476</v>
      </c>
      <c r="I19" s="165">
        <v>41.74747</v>
      </c>
      <c r="J19" s="165">
        <v>-124.19311</v>
      </c>
    </row>
    <row r="20" spans="1:10" ht="12.75" customHeight="1" x14ac:dyDescent="0.2">
      <c r="A20" s="174" t="s">
        <v>119</v>
      </c>
      <c r="B20" s="174" t="s">
        <v>142</v>
      </c>
      <c r="C20" s="174" t="s">
        <v>143</v>
      </c>
      <c r="D20" s="174">
        <v>1</v>
      </c>
      <c r="E20" s="189">
        <v>1.1000000000000001</v>
      </c>
      <c r="F20" s="174" t="s">
        <v>26</v>
      </c>
      <c r="G20" s="174">
        <v>41.594650000000001</v>
      </c>
      <c r="H20" s="174">
        <v>-124.10422</v>
      </c>
      <c r="I20" s="174">
        <v>41.607819999999997</v>
      </c>
      <c r="J20" s="174">
        <v>-124.10534</v>
      </c>
    </row>
    <row r="21" spans="1:10" ht="12.75" customHeight="1" x14ac:dyDescent="0.2">
      <c r="A21" s="26"/>
      <c r="B21" s="27">
        <f>COUNTA(B9:B20)</f>
        <v>12</v>
      </c>
      <c r="C21" s="26"/>
      <c r="D21" s="54"/>
      <c r="E21" s="187">
        <f>SUM(E9:E20)</f>
        <v>41.239999999999995</v>
      </c>
      <c r="F21" s="26"/>
      <c r="G21" s="26"/>
      <c r="H21" s="26"/>
      <c r="I21" s="26"/>
      <c r="J21" s="26"/>
    </row>
    <row r="22" spans="1:10" ht="12.75" customHeight="1" x14ac:dyDescent="0.2">
      <c r="A22" s="26"/>
      <c r="B22" s="26"/>
      <c r="C22" s="26"/>
      <c r="D22" s="40"/>
      <c r="E22" s="190"/>
      <c r="F22" s="26"/>
      <c r="G22" s="26"/>
      <c r="H22" s="26"/>
      <c r="I22" s="26"/>
      <c r="J22" s="26"/>
    </row>
    <row r="23" spans="1:10" ht="12.75" customHeight="1" x14ac:dyDescent="0.2">
      <c r="A23" s="165" t="s">
        <v>144</v>
      </c>
      <c r="B23" s="165" t="s">
        <v>145</v>
      </c>
      <c r="C23" s="165" t="s">
        <v>146</v>
      </c>
      <c r="D23" s="165">
        <v>1</v>
      </c>
      <c r="E23" s="186">
        <v>0.92</v>
      </c>
      <c r="F23" s="165" t="s">
        <v>26</v>
      </c>
      <c r="G23" s="165">
        <v>41.140610000000002</v>
      </c>
      <c r="H23" s="165">
        <v>-124.14776999999999</v>
      </c>
      <c r="I23" s="165">
        <v>41.15157</v>
      </c>
      <c r="J23" s="165">
        <v>-124.13845000000001</v>
      </c>
    </row>
    <row r="24" spans="1:10" ht="12.75" customHeight="1" x14ac:dyDescent="0.2">
      <c r="A24" s="165" t="s">
        <v>144</v>
      </c>
      <c r="B24" s="165" t="s">
        <v>147</v>
      </c>
      <c r="C24" s="165" t="s">
        <v>148</v>
      </c>
      <c r="D24" s="165">
        <v>1</v>
      </c>
      <c r="E24" s="186">
        <v>0.14000000000000001</v>
      </c>
      <c r="F24" s="165" t="s">
        <v>26</v>
      </c>
      <c r="G24" s="165">
        <v>41.047969999999999</v>
      </c>
      <c r="H24" s="165">
        <v>-124.12457999999999</v>
      </c>
      <c r="I24" s="165">
        <v>41.049340000000001</v>
      </c>
      <c r="J24" s="165">
        <v>-124.12625</v>
      </c>
    </row>
    <row r="25" spans="1:10" ht="12.75" customHeight="1" x14ac:dyDescent="0.2">
      <c r="A25" s="165" t="s">
        <v>144</v>
      </c>
      <c r="B25" s="165" t="s">
        <v>149</v>
      </c>
      <c r="C25" s="165" t="s">
        <v>150</v>
      </c>
      <c r="D25" s="165">
        <v>1</v>
      </c>
      <c r="E25" s="186">
        <v>4.5199999999999996</v>
      </c>
      <c r="F25" s="165" t="s">
        <v>26</v>
      </c>
      <c r="G25" s="165">
        <v>41.151580000000003</v>
      </c>
      <c r="H25" s="165">
        <v>-124.13844</v>
      </c>
      <c r="I25" s="165">
        <v>41.214120000000001</v>
      </c>
      <c r="J25" s="165">
        <v>-124.11277</v>
      </c>
    </row>
    <row r="26" spans="1:10" ht="12.75" customHeight="1" x14ac:dyDescent="0.2">
      <c r="A26" s="165" t="s">
        <v>144</v>
      </c>
      <c r="B26" s="165" t="s">
        <v>151</v>
      </c>
      <c r="C26" s="165" t="s">
        <v>152</v>
      </c>
      <c r="D26" s="165">
        <v>1</v>
      </c>
      <c r="E26" s="186">
        <v>1.7</v>
      </c>
      <c r="F26" s="165" t="s">
        <v>26</v>
      </c>
      <c r="G26" s="165">
        <v>40.04289</v>
      </c>
      <c r="H26" s="165">
        <v>-124.07975</v>
      </c>
      <c r="I26" s="165">
        <v>40.067570000000003</v>
      </c>
      <c r="J26" s="165">
        <v>-124.08091</v>
      </c>
    </row>
    <row r="27" spans="1:10" ht="12.75" customHeight="1" x14ac:dyDescent="0.2">
      <c r="A27" s="165" t="s">
        <v>144</v>
      </c>
      <c r="B27" s="165" t="s">
        <v>153</v>
      </c>
      <c r="C27" s="165" t="s">
        <v>154</v>
      </c>
      <c r="D27" s="165">
        <v>1</v>
      </c>
      <c r="E27" s="186">
        <v>0.95</v>
      </c>
      <c r="F27" s="165" t="s">
        <v>26</v>
      </c>
      <c r="G27" s="165">
        <v>41.451239999999999</v>
      </c>
      <c r="H27" s="165">
        <v>-124.06637000000001</v>
      </c>
      <c r="I27" s="165">
        <v>41.464680000000001</v>
      </c>
      <c r="J27" s="165">
        <v>-124.06741</v>
      </c>
    </row>
    <row r="28" spans="1:10" ht="12.75" customHeight="1" x14ac:dyDescent="0.2">
      <c r="A28" s="165" t="s">
        <v>144</v>
      </c>
      <c r="B28" s="165" t="s">
        <v>155</v>
      </c>
      <c r="C28" s="165" t="s">
        <v>156</v>
      </c>
      <c r="D28" s="165">
        <v>1</v>
      </c>
      <c r="E28" s="186">
        <v>5.23</v>
      </c>
      <c r="F28" s="165" t="s">
        <v>26</v>
      </c>
      <c r="G28" s="165">
        <v>40.570700000000002</v>
      </c>
      <c r="H28" s="165">
        <v>-124.35192000000001</v>
      </c>
      <c r="I28" s="165">
        <v>40.640929999999997</v>
      </c>
      <c r="J28" s="165">
        <v>-124.31424</v>
      </c>
    </row>
    <row r="29" spans="1:10" ht="12.75" customHeight="1" x14ac:dyDescent="0.2">
      <c r="A29" s="165" t="s">
        <v>144</v>
      </c>
      <c r="B29" s="165" t="s">
        <v>157</v>
      </c>
      <c r="C29" s="165" t="s">
        <v>158</v>
      </c>
      <c r="D29" s="165">
        <v>1</v>
      </c>
      <c r="E29" s="186">
        <v>3.81</v>
      </c>
      <c r="F29" s="165" t="s">
        <v>26</v>
      </c>
      <c r="G29" s="165">
        <v>41.004649999999998</v>
      </c>
      <c r="H29" s="165">
        <v>-124.11582</v>
      </c>
      <c r="I29" s="165">
        <v>40.95055</v>
      </c>
      <c r="J29" s="165">
        <v>-124.12849</v>
      </c>
    </row>
    <row r="30" spans="1:10" ht="12.75" customHeight="1" x14ac:dyDescent="0.2">
      <c r="A30" s="165" t="s">
        <v>144</v>
      </c>
      <c r="B30" s="165" t="s">
        <v>159</v>
      </c>
      <c r="C30" s="165" t="s">
        <v>160</v>
      </c>
      <c r="D30" s="165">
        <v>1</v>
      </c>
      <c r="E30" s="186">
        <v>0.31</v>
      </c>
      <c r="F30" s="165" t="s">
        <v>26</v>
      </c>
      <c r="G30" s="165">
        <v>41.065359999999998</v>
      </c>
      <c r="H30" s="165">
        <v>-124.15002</v>
      </c>
      <c r="I30" s="165">
        <v>41.068449999999999</v>
      </c>
      <c r="J30" s="165">
        <v>-124.15343</v>
      </c>
    </row>
    <row r="31" spans="1:10" ht="12.75" customHeight="1" x14ac:dyDescent="0.2">
      <c r="A31" s="165" t="s">
        <v>144</v>
      </c>
      <c r="B31" s="165" t="s">
        <v>161</v>
      </c>
      <c r="C31" s="165" t="s">
        <v>162</v>
      </c>
      <c r="D31" s="165">
        <v>1</v>
      </c>
      <c r="E31" s="186">
        <v>0.37</v>
      </c>
      <c r="F31" s="165" t="s">
        <v>26</v>
      </c>
      <c r="G31" s="165">
        <v>40.640920000000001</v>
      </c>
      <c r="H31" s="165">
        <v>-124.30466</v>
      </c>
      <c r="I31" s="165">
        <v>40.644060000000003</v>
      </c>
      <c r="J31" s="165">
        <v>-124.30414</v>
      </c>
    </row>
    <row r="32" spans="1:10" ht="12.75" customHeight="1" x14ac:dyDescent="0.2">
      <c r="A32" s="165" t="s">
        <v>144</v>
      </c>
      <c r="B32" s="165" t="s">
        <v>163</v>
      </c>
      <c r="C32" s="165" t="s">
        <v>164</v>
      </c>
      <c r="D32" s="165">
        <v>1</v>
      </c>
      <c r="E32" s="186">
        <v>0.21</v>
      </c>
      <c r="F32" s="165" t="s">
        <v>26</v>
      </c>
      <c r="G32" s="165">
        <v>40.020420000000001</v>
      </c>
      <c r="H32" s="165">
        <v>-124.04773</v>
      </c>
      <c r="I32" s="165">
        <v>40.021990000000002</v>
      </c>
      <c r="J32" s="165">
        <v>-124.05091</v>
      </c>
    </row>
    <row r="33" spans="1:10" ht="12.75" customHeight="1" x14ac:dyDescent="0.2">
      <c r="A33" s="165" t="s">
        <v>144</v>
      </c>
      <c r="B33" s="165" t="s">
        <v>165</v>
      </c>
      <c r="C33" s="165" t="s">
        <v>166</v>
      </c>
      <c r="D33" s="165">
        <v>1</v>
      </c>
      <c r="E33" s="186">
        <v>0.86</v>
      </c>
      <c r="F33" s="165" t="s">
        <v>26</v>
      </c>
      <c r="G33" s="165">
        <v>41.220120000000001</v>
      </c>
      <c r="H33" s="165">
        <v>-124.11060000000001</v>
      </c>
      <c r="I33" s="165">
        <v>41.231789999999997</v>
      </c>
      <c r="J33" s="165">
        <v>-124.10655</v>
      </c>
    </row>
    <row r="34" spans="1:10" ht="12.75" customHeight="1" x14ac:dyDescent="0.2">
      <c r="A34" s="165" t="s">
        <v>144</v>
      </c>
      <c r="B34" s="165" t="s">
        <v>167</v>
      </c>
      <c r="C34" s="165" t="s">
        <v>168</v>
      </c>
      <c r="D34" s="165">
        <v>1</v>
      </c>
      <c r="E34" s="186">
        <v>2.5</v>
      </c>
      <c r="F34" s="165" t="s">
        <v>26</v>
      </c>
      <c r="G34" s="165">
        <v>40.646540000000002</v>
      </c>
      <c r="H34" s="165">
        <v>-124.30552</v>
      </c>
      <c r="I34" s="165">
        <v>40.677570000000003</v>
      </c>
      <c r="J34" s="165">
        <v>-124.29123</v>
      </c>
    </row>
    <row r="35" spans="1:10" ht="12.75" customHeight="1" x14ac:dyDescent="0.2">
      <c r="A35" s="165" t="s">
        <v>144</v>
      </c>
      <c r="B35" s="165" t="s">
        <v>169</v>
      </c>
      <c r="C35" s="165" t="s">
        <v>170</v>
      </c>
      <c r="D35" s="165">
        <v>1</v>
      </c>
      <c r="E35" s="186">
        <v>0.91</v>
      </c>
      <c r="F35" s="165" t="s">
        <v>26</v>
      </c>
      <c r="G35" s="165">
        <v>41.26614</v>
      </c>
      <c r="H35" s="165">
        <v>-124.09926</v>
      </c>
      <c r="I35" s="165">
        <v>41.278570000000002</v>
      </c>
      <c r="J35" s="165">
        <v>-124.09509</v>
      </c>
    </row>
    <row r="36" spans="1:10" ht="12.75" customHeight="1" x14ac:dyDescent="0.2">
      <c r="A36" s="165" t="s">
        <v>144</v>
      </c>
      <c r="B36" s="165" t="s">
        <v>171</v>
      </c>
      <c r="C36" s="165" t="s">
        <v>172</v>
      </c>
      <c r="D36" s="165">
        <v>1</v>
      </c>
      <c r="E36" s="186">
        <v>8.9700000000000006</v>
      </c>
      <c r="F36" s="165" t="s">
        <v>26</v>
      </c>
      <c r="G36" s="165">
        <v>41.322740000000003</v>
      </c>
      <c r="H36" s="165">
        <v>-124.08575999999999</v>
      </c>
      <c r="I36" s="165">
        <v>41.451239999999999</v>
      </c>
      <c r="J36" s="165">
        <v>-124.06637000000001</v>
      </c>
    </row>
    <row r="37" spans="1:10" ht="12.75" customHeight="1" x14ac:dyDescent="0.2">
      <c r="A37" s="165" t="s">
        <v>144</v>
      </c>
      <c r="B37" s="165" t="s">
        <v>173</v>
      </c>
      <c r="C37" s="165" t="s">
        <v>174</v>
      </c>
      <c r="D37" s="165">
        <v>1</v>
      </c>
      <c r="E37" s="186">
        <v>2.0099999999999998</v>
      </c>
      <c r="F37" s="165" t="s">
        <v>26</v>
      </c>
      <c r="G37" s="165">
        <v>41.29363</v>
      </c>
      <c r="H37" s="165">
        <v>-124.09155</v>
      </c>
      <c r="I37" s="165">
        <v>41.321620000000003</v>
      </c>
      <c r="J37" s="165">
        <v>-124.08580000000001</v>
      </c>
    </row>
    <row r="38" spans="1:10" ht="12.75" customHeight="1" x14ac:dyDescent="0.2">
      <c r="A38" s="165" t="s">
        <v>144</v>
      </c>
      <c r="B38" s="165" t="s">
        <v>175</v>
      </c>
      <c r="C38" s="165" t="s">
        <v>176</v>
      </c>
      <c r="D38" s="165">
        <v>1</v>
      </c>
      <c r="E38" s="186">
        <v>0.41</v>
      </c>
      <c r="F38" s="165" t="s">
        <v>26</v>
      </c>
      <c r="G38" s="165">
        <v>40.042870000000001</v>
      </c>
      <c r="H38" s="165">
        <v>-124.07969</v>
      </c>
      <c r="I38" s="165">
        <v>40.038739999999997</v>
      </c>
      <c r="J38" s="165">
        <v>-124.07904000000001</v>
      </c>
    </row>
    <row r="39" spans="1:10" ht="12.75" customHeight="1" x14ac:dyDescent="0.2">
      <c r="A39" s="165" t="s">
        <v>144</v>
      </c>
      <c r="B39" s="165" t="s">
        <v>177</v>
      </c>
      <c r="C39" s="165" t="s">
        <v>178</v>
      </c>
      <c r="D39" s="165">
        <v>1</v>
      </c>
      <c r="E39" s="186">
        <v>1.1200000000000001</v>
      </c>
      <c r="F39" s="165" t="s">
        <v>26</v>
      </c>
      <c r="G39" s="165">
        <v>41.004649999999998</v>
      </c>
      <c r="H39" s="165">
        <v>-124.11591</v>
      </c>
      <c r="I39" s="165">
        <v>41.020659999999999</v>
      </c>
      <c r="J39" s="165">
        <v>-124.11366</v>
      </c>
    </row>
    <row r="40" spans="1:10" ht="12.75" customHeight="1" x14ac:dyDescent="0.2">
      <c r="A40" s="165" t="s">
        <v>144</v>
      </c>
      <c r="B40" s="165" t="s">
        <v>179</v>
      </c>
      <c r="C40" s="165" t="s">
        <v>180</v>
      </c>
      <c r="D40" s="165">
        <v>1</v>
      </c>
      <c r="E40" s="186">
        <v>0.76</v>
      </c>
      <c r="F40" s="165" t="s">
        <v>26</v>
      </c>
      <c r="G40" s="165">
        <v>41.044089999999997</v>
      </c>
      <c r="H40" s="165">
        <v>-124.12247000000001</v>
      </c>
      <c r="I40" s="165">
        <v>41.03633</v>
      </c>
      <c r="J40" s="165">
        <v>-124.11884000000001</v>
      </c>
    </row>
    <row r="41" spans="1:10" ht="12.75" customHeight="1" x14ac:dyDescent="0.2">
      <c r="A41" s="165" t="s">
        <v>144</v>
      </c>
      <c r="B41" s="165" t="s">
        <v>181</v>
      </c>
      <c r="C41" s="165" t="s">
        <v>182</v>
      </c>
      <c r="D41" s="165">
        <v>1</v>
      </c>
      <c r="E41" s="186">
        <v>2.08</v>
      </c>
      <c r="F41" s="165" t="s">
        <v>26</v>
      </c>
      <c r="G41" s="165">
        <v>40.950510000000001</v>
      </c>
      <c r="H41" s="165">
        <v>-124.12849900000001</v>
      </c>
      <c r="I41" s="165">
        <v>40.922834999999999</v>
      </c>
      <c r="J41" s="165">
        <v>-124.13844</v>
      </c>
    </row>
    <row r="42" spans="1:10" ht="12.75" customHeight="1" x14ac:dyDescent="0.2">
      <c r="A42" s="165" t="s">
        <v>144</v>
      </c>
      <c r="B42" s="165" t="s">
        <v>183</v>
      </c>
      <c r="C42" s="165" t="s">
        <v>184</v>
      </c>
      <c r="D42" s="165">
        <v>1</v>
      </c>
      <c r="E42" s="186">
        <v>1.88</v>
      </c>
      <c r="F42" s="165" t="s">
        <v>26</v>
      </c>
      <c r="G42" s="165">
        <v>40.27102</v>
      </c>
      <c r="H42" s="165">
        <v>-124.36366</v>
      </c>
      <c r="I42" s="165">
        <v>40.295499999999997</v>
      </c>
      <c r="J42" s="165">
        <v>-124.35483000000001</v>
      </c>
    </row>
    <row r="43" spans="1:10" ht="12.75" customHeight="1" x14ac:dyDescent="0.2">
      <c r="A43" s="165" t="s">
        <v>144</v>
      </c>
      <c r="B43" s="165" t="s">
        <v>185</v>
      </c>
      <c r="C43" s="165" t="s">
        <v>186</v>
      </c>
      <c r="D43" s="165">
        <v>1</v>
      </c>
      <c r="E43" s="186">
        <v>0.82</v>
      </c>
      <c r="F43" s="165" t="s">
        <v>26</v>
      </c>
      <c r="G43" s="165">
        <v>41.031500000000001</v>
      </c>
      <c r="H43" s="165">
        <v>-124.116</v>
      </c>
      <c r="I43" s="165">
        <v>41.020699999999998</v>
      </c>
      <c r="J43" s="165">
        <v>-124.114</v>
      </c>
    </row>
    <row r="44" spans="1:10" ht="12.75" customHeight="1" x14ac:dyDescent="0.2">
      <c r="A44" s="165" t="s">
        <v>144</v>
      </c>
      <c r="B44" s="165" t="s">
        <v>611</v>
      </c>
      <c r="C44" s="165" t="s">
        <v>186</v>
      </c>
      <c r="D44" s="165">
        <v>1</v>
      </c>
      <c r="E44" s="186">
        <v>0.61</v>
      </c>
      <c r="F44" s="165" t="s">
        <v>26</v>
      </c>
      <c r="G44" s="165">
        <v>41.031500000000001</v>
      </c>
      <c r="H44" s="165">
        <v>-124.116</v>
      </c>
      <c r="I44" s="165">
        <v>41.020699999999998</v>
      </c>
      <c r="J44" s="165">
        <v>-124.114</v>
      </c>
    </row>
    <row r="45" spans="1:10" ht="12.75" customHeight="1" x14ac:dyDescent="0.2">
      <c r="A45" s="165" t="s">
        <v>144</v>
      </c>
      <c r="B45" s="165" t="s">
        <v>187</v>
      </c>
      <c r="C45" s="165" t="s">
        <v>188</v>
      </c>
      <c r="D45" s="165">
        <v>1</v>
      </c>
      <c r="E45" s="186">
        <v>0.23</v>
      </c>
      <c r="F45" s="165" t="s">
        <v>26</v>
      </c>
      <c r="G45" s="165">
        <v>41.053510000000003</v>
      </c>
      <c r="H45" s="165">
        <v>-124.13291</v>
      </c>
      <c r="I45" s="165">
        <v>41.055520000000001</v>
      </c>
      <c r="J45" s="165">
        <v>-124.13590000000001</v>
      </c>
    </row>
    <row r="46" spans="1:10" ht="12.75" customHeight="1" x14ac:dyDescent="0.2">
      <c r="A46" s="165" t="s">
        <v>144</v>
      </c>
      <c r="B46" s="165" t="s">
        <v>189</v>
      </c>
      <c r="C46" s="165" t="s">
        <v>190</v>
      </c>
      <c r="D46" s="165">
        <v>1</v>
      </c>
      <c r="E46" s="186">
        <v>0.87</v>
      </c>
      <c r="F46" s="165" t="s">
        <v>26</v>
      </c>
      <c r="G46" s="165">
        <v>41.278570000000002</v>
      </c>
      <c r="H46" s="165">
        <v>-124.09504</v>
      </c>
      <c r="I46" s="165">
        <v>41.290880000000001</v>
      </c>
      <c r="J46" s="165">
        <v>-124.09199</v>
      </c>
    </row>
    <row r="47" spans="1:10" ht="12.75" customHeight="1" x14ac:dyDescent="0.2">
      <c r="A47" s="165" t="s">
        <v>144</v>
      </c>
      <c r="B47" s="165" t="s">
        <v>191</v>
      </c>
      <c r="C47" s="165" t="s">
        <v>192</v>
      </c>
      <c r="D47" s="165">
        <v>1</v>
      </c>
      <c r="E47" s="186">
        <v>0.84</v>
      </c>
      <c r="F47" s="165" t="s">
        <v>26</v>
      </c>
      <c r="G47" s="165">
        <v>40.764899999999997</v>
      </c>
      <c r="H47" s="165">
        <v>-124.23226</v>
      </c>
      <c r="I47" s="165">
        <v>40.77384</v>
      </c>
      <c r="J47" s="165">
        <v>-124.22411</v>
      </c>
    </row>
    <row r="48" spans="1:10" ht="12.75" customHeight="1" x14ac:dyDescent="0.2">
      <c r="A48" s="165" t="s">
        <v>144</v>
      </c>
      <c r="B48" s="165" t="s">
        <v>193</v>
      </c>
      <c r="C48" s="165" t="s">
        <v>194</v>
      </c>
      <c r="D48" s="165">
        <v>1</v>
      </c>
      <c r="E48" s="186">
        <v>0.89</v>
      </c>
      <c r="F48" s="165" t="s">
        <v>26</v>
      </c>
      <c r="G48" s="165">
        <v>40.022010000000002</v>
      </c>
      <c r="H48" s="165">
        <v>-124.0509</v>
      </c>
      <c r="I48" s="165">
        <v>40.024329999999999</v>
      </c>
      <c r="J48" s="165">
        <v>-124.06635</v>
      </c>
    </row>
    <row r="49" spans="1:10" ht="12.75" customHeight="1" x14ac:dyDescent="0.2">
      <c r="A49" s="165" t="s">
        <v>144</v>
      </c>
      <c r="B49" s="165" t="s">
        <v>195</v>
      </c>
      <c r="C49" s="165" t="s">
        <v>196</v>
      </c>
      <c r="D49" s="165">
        <v>1</v>
      </c>
      <c r="E49" s="186">
        <v>6.23</v>
      </c>
      <c r="F49" s="165" t="s">
        <v>26</v>
      </c>
      <c r="G49" s="165">
        <v>40.677570000000003</v>
      </c>
      <c r="H49" s="165">
        <v>-124.2912</v>
      </c>
      <c r="I49" s="165">
        <v>40.757219999999997</v>
      </c>
      <c r="J49" s="165">
        <v>-124.23536</v>
      </c>
    </row>
    <row r="50" spans="1:10" ht="12.75" customHeight="1" x14ac:dyDescent="0.2">
      <c r="A50" s="165" t="s">
        <v>144</v>
      </c>
      <c r="B50" s="165" t="s">
        <v>197</v>
      </c>
      <c r="C50" s="165" t="s">
        <v>198</v>
      </c>
      <c r="D50" s="165">
        <v>1</v>
      </c>
      <c r="E50" s="186">
        <v>1.94</v>
      </c>
      <c r="F50" s="165" t="s">
        <v>26</v>
      </c>
      <c r="G50" s="165">
        <v>41.236840000000001</v>
      </c>
      <c r="H50" s="165">
        <v>-124.10787999999999</v>
      </c>
      <c r="I50" s="165">
        <v>41.26399</v>
      </c>
      <c r="J50" s="165">
        <v>-124.09871</v>
      </c>
    </row>
    <row r="51" spans="1:10" ht="12.75" customHeight="1" x14ac:dyDescent="0.2">
      <c r="A51" s="174" t="s">
        <v>144</v>
      </c>
      <c r="B51" s="174" t="s">
        <v>199</v>
      </c>
      <c r="C51" s="174" t="s">
        <v>200</v>
      </c>
      <c r="D51" s="174">
        <v>1</v>
      </c>
      <c r="E51" s="189">
        <v>0.55000000000000004</v>
      </c>
      <c r="F51" s="174" t="s">
        <v>26</v>
      </c>
      <c r="G51" s="174">
        <v>41.063299999999998</v>
      </c>
      <c r="H51" s="174">
        <v>-124.14942000000001</v>
      </c>
      <c r="I51" s="174">
        <v>41.056890000000003</v>
      </c>
      <c r="J51" s="174">
        <v>-124.15013</v>
      </c>
    </row>
    <row r="52" spans="1:10" ht="12.75" customHeight="1" x14ac:dyDescent="0.2">
      <c r="A52" s="26"/>
      <c r="B52" s="27">
        <f>COUNTA(B23:B51)</f>
        <v>29</v>
      </c>
      <c r="C52" s="26"/>
      <c r="D52" s="54"/>
      <c r="E52" s="187">
        <f>SUM(E23:E51)</f>
        <v>52.639999999999986</v>
      </c>
      <c r="F52" s="34"/>
      <c r="G52" s="34"/>
      <c r="H52" s="34"/>
      <c r="I52" s="34"/>
      <c r="J52" s="34"/>
    </row>
    <row r="53" spans="1:10" ht="12.75" customHeight="1" x14ac:dyDescent="0.2">
      <c r="A53" s="26"/>
      <c r="B53" s="27"/>
      <c r="C53" s="26"/>
      <c r="D53" s="41"/>
      <c r="E53" s="190"/>
      <c r="F53" s="34"/>
      <c r="G53" s="34"/>
      <c r="H53" s="34"/>
      <c r="I53" s="34"/>
      <c r="J53" s="34"/>
    </row>
    <row r="54" spans="1:10" ht="12.75" customHeight="1" x14ac:dyDescent="0.2">
      <c r="A54" s="165" t="s">
        <v>201</v>
      </c>
      <c r="B54" s="165" t="s">
        <v>969</v>
      </c>
      <c r="C54" s="165" t="s">
        <v>970</v>
      </c>
      <c r="D54" s="165">
        <v>1</v>
      </c>
      <c r="E54" s="186">
        <v>1.27</v>
      </c>
      <c r="F54" s="165" t="s">
        <v>26</v>
      </c>
      <c r="G54" s="165">
        <v>33.758099999999999</v>
      </c>
      <c r="H54" s="165">
        <v>-118.1301</v>
      </c>
      <c r="I54" s="165">
        <v>33.746879999999997</v>
      </c>
      <c r="J54" s="165">
        <v>-118.11781999999999</v>
      </c>
    </row>
    <row r="55" spans="1:10" ht="12.75" customHeight="1" x14ac:dyDescent="0.2">
      <c r="A55" s="165" t="s">
        <v>201</v>
      </c>
      <c r="B55" s="165" t="s">
        <v>202</v>
      </c>
      <c r="C55" s="165" t="s">
        <v>203</v>
      </c>
      <c r="D55" s="165">
        <v>1</v>
      </c>
      <c r="E55" s="186">
        <v>0.88</v>
      </c>
      <c r="F55" s="165" t="s">
        <v>26</v>
      </c>
      <c r="G55" s="165">
        <v>34.032220000000002</v>
      </c>
      <c r="H55" s="165">
        <v>-118.69673</v>
      </c>
      <c r="I55" s="165">
        <v>34.030729999999998</v>
      </c>
      <c r="J55" s="165">
        <v>-118.71204</v>
      </c>
    </row>
    <row r="56" spans="1:10" ht="12.75" customHeight="1" x14ac:dyDescent="0.2">
      <c r="A56" s="165" t="s">
        <v>201</v>
      </c>
      <c r="B56" s="165" t="s">
        <v>204</v>
      </c>
      <c r="C56" s="165" t="s">
        <v>205</v>
      </c>
      <c r="D56" s="165">
        <v>1</v>
      </c>
      <c r="E56" s="186">
        <v>0.5</v>
      </c>
      <c r="F56" s="165" t="s">
        <v>26</v>
      </c>
      <c r="G56" s="165">
        <v>33.348149999999997</v>
      </c>
      <c r="H56" s="165">
        <v>-118.32692</v>
      </c>
      <c r="I56" s="165">
        <v>33.342889999999997</v>
      </c>
      <c r="J56" s="165">
        <v>-118.32384</v>
      </c>
    </row>
    <row r="57" spans="1:10" ht="12.75" customHeight="1" x14ac:dyDescent="0.2">
      <c r="A57" s="165" t="s">
        <v>201</v>
      </c>
      <c r="B57" s="165" t="s">
        <v>206</v>
      </c>
      <c r="C57" s="165" t="s">
        <v>207</v>
      </c>
      <c r="D57" s="165">
        <v>1</v>
      </c>
      <c r="E57" s="186">
        <v>0.18</v>
      </c>
      <c r="F57" s="165" t="s">
        <v>26</v>
      </c>
      <c r="G57" s="165">
        <v>33.977260000000001</v>
      </c>
      <c r="H57" s="165">
        <v>-118.44363</v>
      </c>
      <c r="I57" s="165">
        <v>33.975940000000001</v>
      </c>
      <c r="J57" s="165">
        <v>-118.44641</v>
      </c>
    </row>
    <row r="58" spans="1:10" ht="12.75" customHeight="1" x14ac:dyDescent="0.2">
      <c r="A58" s="165" t="s">
        <v>201</v>
      </c>
      <c r="B58" s="165" t="s">
        <v>208</v>
      </c>
      <c r="C58" s="165" t="s">
        <v>209</v>
      </c>
      <c r="D58" s="165">
        <v>1</v>
      </c>
      <c r="E58" s="186">
        <v>0.85</v>
      </c>
      <c r="F58" s="165" t="s">
        <v>26</v>
      </c>
      <c r="G58" s="165">
        <v>34.036540000000002</v>
      </c>
      <c r="H58" s="165">
        <v>-118.60921999999999</v>
      </c>
      <c r="I58" s="165">
        <v>34.037790000000001</v>
      </c>
      <c r="J58" s="165">
        <v>-118.62372999999999</v>
      </c>
    </row>
    <row r="59" spans="1:10" ht="12.75" customHeight="1" x14ac:dyDescent="0.2">
      <c r="A59" s="165" t="s">
        <v>201</v>
      </c>
      <c r="B59" s="165" t="s">
        <v>210</v>
      </c>
      <c r="C59" s="165" t="s">
        <v>211</v>
      </c>
      <c r="D59" s="165">
        <v>1</v>
      </c>
      <c r="E59" s="186">
        <v>1.91</v>
      </c>
      <c r="F59" s="165" t="s">
        <v>26</v>
      </c>
      <c r="G59" s="165">
        <v>34.028959999999998</v>
      </c>
      <c r="H59" s="165">
        <v>-118.84254</v>
      </c>
      <c r="I59" s="165">
        <v>34.037599999999998</v>
      </c>
      <c r="J59" s="165">
        <v>-118.87318999999999</v>
      </c>
    </row>
    <row r="60" spans="1:10" ht="12.75" customHeight="1" x14ac:dyDescent="0.2">
      <c r="A60" s="165" t="s">
        <v>201</v>
      </c>
      <c r="B60" s="165" t="s">
        <v>212</v>
      </c>
      <c r="C60" s="165" t="s">
        <v>213</v>
      </c>
      <c r="D60" s="165">
        <v>1</v>
      </c>
      <c r="E60" s="186">
        <v>1.5</v>
      </c>
      <c r="F60" s="165" t="s">
        <v>26</v>
      </c>
      <c r="G60" s="165">
        <v>34.03745</v>
      </c>
      <c r="H60" s="165">
        <v>-118.64896</v>
      </c>
      <c r="I60" s="165">
        <v>34.037790000000001</v>
      </c>
      <c r="J60" s="165">
        <v>-118.67464</v>
      </c>
    </row>
    <row r="61" spans="1:10" ht="12.75" customHeight="1" x14ac:dyDescent="0.2">
      <c r="A61" s="165" t="s">
        <v>201</v>
      </c>
      <c r="B61" s="165" t="s">
        <v>214</v>
      </c>
      <c r="C61" s="165" t="s">
        <v>215</v>
      </c>
      <c r="D61" s="165">
        <v>1</v>
      </c>
      <c r="E61" s="186">
        <v>1</v>
      </c>
      <c r="F61" s="165" t="s">
        <v>26</v>
      </c>
      <c r="G61" s="165">
        <v>34.03275</v>
      </c>
      <c r="H61" s="165">
        <v>-118.73129</v>
      </c>
      <c r="I61" s="165">
        <v>34.032400000000003</v>
      </c>
      <c r="J61" s="165">
        <v>-118.74362000000001</v>
      </c>
    </row>
    <row r="62" spans="1:10" ht="12.75" customHeight="1" x14ac:dyDescent="0.2">
      <c r="A62" s="165" t="s">
        <v>201</v>
      </c>
      <c r="B62" s="165" t="s">
        <v>216</v>
      </c>
      <c r="C62" s="165" t="s">
        <v>217</v>
      </c>
      <c r="D62" s="165">
        <v>1</v>
      </c>
      <c r="E62" s="186">
        <v>0.4</v>
      </c>
      <c r="F62" s="165" t="s">
        <v>26</v>
      </c>
      <c r="G62" s="165">
        <v>34.02525</v>
      </c>
      <c r="H62" s="165">
        <v>-118.76446</v>
      </c>
      <c r="I62" s="165">
        <v>34.032389999999999</v>
      </c>
      <c r="J62" s="165">
        <v>-118.74361</v>
      </c>
    </row>
    <row r="63" spans="1:10" ht="12.75" customHeight="1" x14ac:dyDescent="0.2">
      <c r="A63" s="165" t="s">
        <v>201</v>
      </c>
      <c r="B63" s="165" t="s">
        <v>218</v>
      </c>
      <c r="C63" s="165" t="s">
        <v>219</v>
      </c>
      <c r="D63" s="165">
        <v>1</v>
      </c>
      <c r="E63" s="186">
        <v>4.43</v>
      </c>
      <c r="F63" s="165" t="s">
        <v>26</v>
      </c>
      <c r="G63" s="165">
        <v>33.961109999999998</v>
      </c>
      <c r="H63" s="165">
        <v>-118.45644</v>
      </c>
      <c r="I63" s="165">
        <v>33.904910000000001</v>
      </c>
      <c r="J63" s="165">
        <v>-118.42314</v>
      </c>
    </row>
    <row r="64" spans="1:10" ht="12.75" customHeight="1" x14ac:dyDescent="0.2">
      <c r="A64" s="165" t="s">
        <v>201</v>
      </c>
      <c r="B64" s="165" t="s">
        <v>220</v>
      </c>
      <c r="C64" s="165" t="s">
        <v>221</v>
      </c>
      <c r="D64" s="165">
        <v>1</v>
      </c>
      <c r="E64" s="186">
        <v>0.14000000000000001</v>
      </c>
      <c r="F64" s="165" t="s">
        <v>26</v>
      </c>
      <c r="G64" s="165">
        <v>34.037599999999998</v>
      </c>
      <c r="H64" s="165">
        <v>-118.87318999999999</v>
      </c>
      <c r="I64" s="165">
        <v>34.03781</v>
      </c>
      <c r="J64" s="165">
        <v>-118.87549</v>
      </c>
    </row>
    <row r="65" spans="1:10" ht="12.75" customHeight="1" x14ac:dyDescent="0.2">
      <c r="A65" s="165" t="s">
        <v>201</v>
      </c>
      <c r="B65" s="165" t="s">
        <v>222</v>
      </c>
      <c r="C65" s="165" t="s">
        <v>223</v>
      </c>
      <c r="D65" s="165">
        <v>1</v>
      </c>
      <c r="E65" s="186">
        <v>0.11</v>
      </c>
      <c r="F65" s="165" t="s">
        <v>26</v>
      </c>
      <c r="G65" s="165">
        <v>34.038899999999998</v>
      </c>
      <c r="H65" s="165">
        <v>-118.89146</v>
      </c>
      <c r="I65" s="165">
        <v>34.039110000000001</v>
      </c>
      <c r="J65" s="165">
        <v>-118.89318</v>
      </c>
    </row>
    <row r="66" spans="1:10" ht="12.75" customHeight="1" x14ac:dyDescent="0.2">
      <c r="A66" s="165" t="s">
        <v>201</v>
      </c>
      <c r="B66" s="165" t="s">
        <v>224</v>
      </c>
      <c r="C66" s="165" t="s">
        <v>225</v>
      </c>
      <c r="D66" s="165">
        <v>1</v>
      </c>
      <c r="E66" s="186">
        <v>0.83</v>
      </c>
      <c r="F66" s="165" t="s">
        <v>26</v>
      </c>
      <c r="G66" s="165">
        <v>33.915730000000003</v>
      </c>
      <c r="H66" s="165">
        <v>-118.42923999999999</v>
      </c>
      <c r="I66" s="165">
        <v>33.904910000000001</v>
      </c>
      <c r="J66" s="165">
        <v>-118.42314</v>
      </c>
    </row>
    <row r="67" spans="1:10" ht="12.75" customHeight="1" x14ac:dyDescent="0.2">
      <c r="A67" s="165" t="s">
        <v>201</v>
      </c>
      <c r="B67" s="165" t="s">
        <v>226</v>
      </c>
      <c r="C67" s="165" t="s">
        <v>227</v>
      </c>
      <c r="D67" s="165">
        <v>1</v>
      </c>
      <c r="E67" s="186">
        <v>1.31</v>
      </c>
      <c r="F67" s="165" t="s">
        <v>26</v>
      </c>
      <c r="G67" s="165">
        <v>34.02026</v>
      </c>
      <c r="H67" s="165">
        <v>-118.78625</v>
      </c>
      <c r="I67" s="165">
        <v>34.02525</v>
      </c>
      <c r="J67" s="165">
        <v>-118.76446</v>
      </c>
    </row>
    <row r="68" spans="1:10" ht="12.75" customHeight="1" x14ac:dyDescent="0.2">
      <c r="A68" s="165" t="s">
        <v>201</v>
      </c>
      <c r="B68" s="165" t="s">
        <v>228</v>
      </c>
      <c r="C68" s="165" t="s">
        <v>229</v>
      </c>
      <c r="D68" s="165">
        <v>1</v>
      </c>
      <c r="E68" s="186">
        <v>2</v>
      </c>
      <c r="F68" s="165" t="s">
        <v>26</v>
      </c>
      <c r="G68" s="165">
        <v>33.877090000000003</v>
      </c>
      <c r="H68" s="165">
        <v>-118.40912</v>
      </c>
      <c r="I68" s="165">
        <v>33.852029999999999</v>
      </c>
      <c r="J68" s="165">
        <v>-118.39934</v>
      </c>
    </row>
    <row r="69" spans="1:10" ht="12.75" customHeight="1" x14ac:dyDescent="0.2">
      <c r="A69" s="165" t="s">
        <v>201</v>
      </c>
      <c r="B69" s="165" t="s">
        <v>230</v>
      </c>
      <c r="C69" s="165" t="s">
        <v>231</v>
      </c>
      <c r="D69" s="165">
        <v>1</v>
      </c>
      <c r="E69" s="186">
        <v>0.21</v>
      </c>
      <c r="F69" s="165" t="s">
        <v>26</v>
      </c>
      <c r="G69" s="165">
        <v>33.709949999999999</v>
      </c>
      <c r="H69" s="165">
        <v>-118.28282</v>
      </c>
      <c r="I69" s="165">
        <v>33.712960000000002</v>
      </c>
      <c r="J69" s="165">
        <v>-118.28312</v>
      </c>
    </row>
    <row r="70" spans="1:10" ht="12.75" customHeight="1" x14ac:dyDescent="0.2">
      <c r="A70" s="165" t="s">
        <v>201</v>
      </c>
      <c r="B70" s="165" t="s">
        <v>232</v>
      </c>
      <c r="C70" s="165" t="s">
        <v>233</v>
      </c>
      <c r="D70" s="165">
        <v>1</v>
      </c>
      <c r="E70" s="186">
        <v>0.8</v>
      </c>
      <c r="F70" s="165" t="s">
        <v>26</v>
      </c>
      <c r="G70" s="165">
        <v>34.036239999999999</v>
      </c>
      <c r="H70" s="165">
        <v>-118.63547</v>
      </c>
      <c r="I70" s="165">
        <v>34.03745</v>
      </c>
      <c r="J70" s="165">
        <v>-118.64896</v>
      </c>
    </row>
    <row r="71" spans="1:10" ht="12.75" customHeight="1" x14ac:dyDescent="0.2">
      <c r="A71" s="165" t="s">
        <v>201</v>
      </c>
      <c r="B71" s="165" t="s">
        <v>234</v>
      </c>
      <c r="C71" s="165" t="s">
        <v>235</v>
      </c>
      <c r="D71" s="165">
        <v>1</v>
      </c>
      <c r="E71" s="186">
        <v>0.1</v>
      </c>
      <c r="F71" s="165" t="s">
        <v>26</v>
      </c>
      <c r="G71" s="165">
        <v>34.038539999999998</v>
      </c>
      <c r="H71" s="165">
        <v>-118.88703</v>
      </c>
      <c r="I71" s="165">
        <v>34.038690000000003</v>
      </c>
      <c r="J71" s="165">
        <v>-118.88879</v>
      </c>
    </row>
    <row r="72" spans="1:10" ht="12.75" customHeight="1" x14ac:dyDescent="0.2">
      <c r="A72" s="165" t="s">
        <v>201</v>
      </c>
      <c r="B72" s="165" t="s">
        <v>236</v>
      </c>
      <c r="C72" s="165" t="s">
        <v>237</v>
      </c>
      <c r="D72" s="165">
        <v>1</v>
      </c>
      <c r="E72" s="186">
        <v>0.72</v>
      </c>
      <c r="F72" s="165" t="s">
        <v>26</v>
      </c>
      <c r="G72" s="165">
        <v>34.037790000000001</v>
      </c>
      <c r="H72" s="165">
        <v>-118.62372999999999</v>
      </c>
      <c r="I72" s="165">
        <v>34.036230000000003</v>
      </c>
      <c r="J72" s="165">
        <v>-118.63547</v>
      </c>
    </row>
    <row r="73" spans="1:10" ht="12.75" customHeight="1" x14ac:dyDescent="0.2">
      <c r="A73" s="165" t="s">
        <v>201</v>
      </c>
      <c r="B73" s="165" t="s">
        <v>238</v>
      </c>
      <c r="C73" s="165" t="s">
        <v>239</v>
      </c>
      <c r="D73" s="165">
        <v>1</v>
      </c>
      <c r="E73" s="186">
        <v>0.17</v>
      </c>
      <c r="F73" s="165" t="s">
        <v>26</v>
      </c>
      <c r="G73" s="165">
        <v>34.039140000000003</v>
      </c>
      <c r="H73" s="165">
        <v>-118.59676</v>
      </c>
      <c r="I73" s="165">
        <v>34.039189999999998</v>
      </c>
      <c r="J73" s="165">
        <v>-118.59969</v>
      </c>
    </row>
    <row r="74" spans="1:10" ht="12.75" customHeight="1" x14ac:dyDescent="0.2">
      <c r="A74" s="165" t="s">
        <v>201</v>
      </c>
      <c r="B74" s="165" t="s">
        <v>240</v>
      </c>
      <c r="C74" s="165" t="s">
        <v>241</v>
      </c>
      <c r="D74" s="165">
        <v>1</v>
      </c>
      <c r="E74" s="186">
        <v>1.1499999999999999</v>
      </c>
      <c r="F74" s="165" t="s">
        <v>26</v>
      </c>
      <c r="G74" s="165">
        <v>34.045169999999999</v>
      </c>
      <c r="H74" s="165">
        <v>-118.94474</v>
      </c>
      <c r="I74" s="165">
        <v>34.04607</v>
      </c>
      <c r="J74" s="165">
        <v>-118.92605</v>
      </c>
    </row>
    <row r="75" spans="1:10" ht="12.75" customHeight="1" x14ac:dyDescent="0.2">
      <c r="A75" s="165" t="s">
        <v>201</v>
      </c>
      <c r="B75" s="165" t="s">
        <v>242</v>
      </c>
      <c r="C75" s="165" t="s">
        <v>243</v>
      </c>
      <c r="D75" s="165">
        <v>1</v>
      </c>
      <c r="E75" s="186">
        <v>3.18</v>
      </c>
      <c r="F75" s="165" t="s">
        <v>26</v>
      </c>
      <c r="G75" s="165">
        <v>33.745150000000002</v>
      </c>
      <c r="H75" s="165">
        <v>-118.11918</v>
      </c>
      <c r="I75" s="165">
        <v>33.763460000000002</v>
      </c>
      <c r="J75" s="165">
        <v>-118.17976</v>
      </c>
    </row>
    <row r="76" spans="1:10" ht="12.75" customHeight="1" x14ac:dyDescent="0.2">
      <c r="A76" s="165" t="s">
        <v>201</v>
      </c>
      <c r="B76" s="165" t="s">
        <v>244</v>
      </c>
      <c r="C76" s="165" t="s">
        <v>245</v>
      </c>
      <c r="D76" s="165">
        <v>1</v>
      </c>
      <c r="E76" s="186">
        <v>0.28999999999999998</v>
      </c>
      <c r="F76" s="165" t="s">
        <v>26</v>
      </c>
      <c r="G76" s="165">
        <v>33.804229999999997</v>
      </c>
      <c r="H76" s="165">
        <v>-118.39411</v>
      </c>
      <c r="I76" s="165">
        <v>33.802289999999999</v>
      </c>
      <c r="J76" s="165">
        <v>-118.39816</v>
      </c>
    </row>
    <row r="77" spans="1:10" ht="12.75" customHeight="1" x14ac:dyDescent="0.2">
      <c r="A77" s="165" t="s">
        <v>201</v>
      </c>
      <c r="B77" s="165" t="s">
        <v>246</v>
      </c>
      <c r="C77" s="165" t="s">
        <v>247</v>
      </c>
      <c r="D77" s="165">
        <v>1</v>
      </c>
      <c r="E77" s="186">
        <v>0.86</v>
      </c>
      <c r="F77" s="165" t="s">
        <v>26</v>
      </c>
      <c r="G77" s="165">
        <v>34.032220000000002</v>
      </c>
      <c r="H77" s="165">
        <v>-118.69673</v>
      </c>
      <c r="I77" s="165">
        <v>34.030769999999997</v>
      </c>
      <c r="J77" s="165">
        <v>-118.68246000000001</v>
      </c>
    </row>
    <row r="78" spans="1:10" ht="12.75" customHeight="1" x14ac:dyDescent="0.2">
      <c r="A78" s="165" t="s">
        <v>201</v>
      </c>
      <c r="B78" s="165" t="s">
        <v>248</v>
      </c>
      <c r="C78" s="165" t="s">
        <v>249</v>
      </c>
      <c r="D78" s="165">
        <v>1</v>
      </c>
      <c r="E78" s="186">
        <v>0.57999999999999996</v>
      </c>
      <c r="F78" s="165" t="s">
        <v>26</v>
      </c>
      <c r="G78" s="165">
        <v>34.030769999999997</v>
      </c>
      <c r="H78" s="165">
        <v>-118.68246000000001</v>
      </c>
      <c r="I78" s="165">
        <v>34.036940000000001</v>
      </c>
      <c r="J78" s="165">
        <v>-118.67653</v>
      </c>
    </row>
    <row r="79" spans="1:10" ht="12.75" customHeight="1" x14ac:dyDescent="0.2">
      <c r="A79" s="165" t="s">
        <v>201</v>
      </c>
      <c r="B79" s="165" t="s">
        <v>250</v>
      </c>
      <c r="C79" s="165" t="s">
        <v>251</v>
      </c>
      <c r="D79" s="165">
        <v>1</v>
      </c>
      <c r="E79" s="186">
        <v>2.08</v>
      </c>
      <c r="F79" s="165" t="s">
        <v>26</v>
      </c>
      <c r="G79" s="165">
        <v>33.904910000000001</v>
      </c>
      <c r="H79" s="165">
        <v>-118.42314</v>
      </c>
      <c r="I79" s="165">
        <v>33.877090000000003</v>
      </c>
      <c r="J79" s="165">
        <v>-118.40912</v>
      </c>
    </row>
    <row r="80" spans="1:10" ht="12.75" customHeight="1" x14ac:dyDescent="0.2">
      <c r="A80" s="165" t="s">
        <v>201</v>
      </c>
      <c r="B80" s="165" t="s">
        <v>252</v>
      </c>
      <c r="C80" s="165" t="s">
        <v>947</v>
      </c>
      <c r="D80" s="165">
        <v>1</v>
      </c>
      <c r="E80" s="186">
        <v>0.23</v>
      </c>
      <c r="F80" s="165" t="s">
        <v>26</v>
      </c>
      <c r="G80" s="165">
        <v>33.9816</v>
      </c>
      <c r="H80" s="165">
        <v>-118.4563</v>
      </c>
      <c r="I80" s="165">
        <v>33.979649999999999</v>
      </c>
      <c r="J80" s="165">
        <v>-118.45762999999999</v>
      </c>
    </row>
    <row r="81" spans="1:10" ht="12.75" customHeight="1" x14ac:dyDescent="0.2">
      <c r="A81" s="165" t="s">
        <v>201</v>
      </c>
      <c r="B81" s="165" t="s">
        <v>971</v>
      </c>
      <c r="C81" s="165" t="s">
        <v>972</v>
      </c>
      <c r="D81" s="165">
        <v>1</v>
      </c>
      <c r="E81" s="186">
        <v>0</v>
      </c>
      <c r="F81" s="165" t="s">
        <v>26</v>
      </c>
      <c r="G81" s="165">
        <v>0</v>
      </c>
      <c r="H81" s="165">
        <v>0</v>
      </c>
      <c r="I81" s="165">
        <v>0</v>
      </c>
      <c r="J81" s="165">
        <v>0</v>
      </c>
    </row>
    <row r="82" spans="1:10" ht="12.75" customHeight="1" x14ac:dyDescent="0.2">
      <c r="A82" s="165" t="s">
        <v>201</v>
      </c>
      <c r="B82" s="165" t="s">
        <v>253</v>
      </c>
      <c r="C82" s="165" t="s">
        <v>254</v>
      </c>
      <c r="D82" s="165">
        <v>1</v>
      </c>
      <c r="E82" s="186">
        <v>1.23</v>
      </c>
      <c r="F82" s="165" t="s">
        <v>26</v>
      </c>
      <c r="G82" s="165">
        <v>34.04607</v>
      </c>
      <c r="H82" s="165">
        <v>-118.92605</v>
      </c>
      <c r="I82" s="165">
        <v>34.041449999999998</v>
      </c>
      <c r="J82" s="165">
        <v>-118.90626</v>
      </c>
    </row>
    <row r="83" spans="1:10" ht="12.75" customHeight="1" x14ac:dyDescent="0.2">
      <c r="A83" s="165" t="s">
        <v>201</v>
      </c>
      <c r="B83" s="165" t="s">
        <v>973</v>
      </c>
      <c r="C83" s="165" t="s">
        <v>974</v>
      </c>
      <c r="D83" s="165">
        <v>1</v>
      </c>
      <c r="E83" s="186">
        <v>0</v>
      </c>
      <c r="F83" s="165" t="s">
        <v>26</v>
      </c>
      <c r="G83" s="165">
        <v>0</v>
      </c>
      <c r="H83" s="165">
        <v>0</v>
      </c>
      <c r="I83" s="165">
        <v>0</v>
      </c>
      <c r="J83" s="165">
        <v>0</v>
      </c>
    </row>
    <row r="84" spans="1:10" ht="12.75" customHeight="1" x14ac:dyDescent="0.2">
      <c r="A84" s="165" t="s">
        <v>201</v>
      </c>
      <c r="B84" s="165" t="s">
        <v>255</v>
      </c>
      <c r="C84" s="165" t="s">
        <v>256</v>
      </c>
      <c r="D84" s="165">
        <v>1</v>
      </c>
      <c r="E84" s="186">
        <v>0.49</v>
      </c>
      <c r="F84" s="165" t="s">
        <v>26</v>
      </c>
      <c r="G84" s="165">
        <v>33.707610000000003</v>
      </c>
      <c r="H84" s="165">
        <v>-118.27775</v>
      </c>
      <c r="I84" s="165">
        <v>33.708309999999997</v>
      </c>
      <c r="J84" s="165">
        <v>-118.2852</v>
      </c>
    </row>
    <row r="85" spans="1:10" ht="12.75" customHeight="1" x14ac:dyDescent="0.2">
      <c r="A85" s="165" t="s">
        <v>201</v>
      </c>
      <c r="B85" s="165" t="s">
        <v>257</v>
      </c>
      <c r="C85" s="165" t="s">
        <v>258</v>
      </c>
      <c r="D85" s="165">
        <v>1</v>
      </c>
      <c r="E85" s="186">
        <v>1.89</v>
      </c>
      <c r="F85" s="165" t="s">
        <v>26</v>
      </c>
      <c r="G85" s="165">
        <v>34.013509999999997</v>
      </c>
      <c r="H85" s="165">
        <v>-118.82136</v>
      </c>
      <c r="I85" s="165">
        <v>34.001280000000001</v>
      </c>
      <c r="J85" s="165">
        <v>-118.80865</v>
      </c>
    </row>
    <row r="86" spans="1:10" ht="12.75" customHeight="1" x14ac:dyDescent="0.2">
      <c r="A86" s="165" t="s">
        <v>201</v>
      </c>
      <c r="B86" s="165" t="s">
        <v>259</v>
      </c>
      <c r="C86" s="165" t="s">
        <v>260</v>
      </c>
      <c r="D86" s="165">
        <v>1</v>
      </c>
      <c r="E86" s="186">
        <v>1.27</v>
      </c>
      <c r="F86" s="165" t="s">
        <v>26</v>
      </c>
      <c r="G86" s="165">
        <v>33.71143</v>
      </c>
      <c r="H86" s="165">
        <v>-118.30371</v>
      </c>
      <c r="I86" s="165">
        <v>33.706319999999998</v>
      </c>
      <c r="J86" s="165">
        <v>-118.2873</v>
      </c>
    </row>
    <row r="87" spans="1:10" ht="12.75" customHeight="1" x14ac:dyDescent="0.2">
      <c r="A87" s="165" t="s">
        <v>201</v>
      </c>
      <c r="B87" s="165" t="s">
        <v>261</v>
      </c>
      <c r="C87" s="165" t="s">
        <v>262</v>
      </c>
      <c r="D87" s="165">
        <v>1</v>
      </c>
      <c r="E87" s="186">
        <v>0.26</v>
      </c>
      <c r="F87" s="165" t="s">
        <v>26</v>
      </c>
      <c r="G87" s="165">
        <v>33.737319999999997</v>
      </c>
      <c r="H87" s="165">
        <v>-118.36085</v>
      </c>
      <c r="I87" s="165">
        <v>33.7348</v>
      </c>
      <c r="J87" s="165">
        <v>-118.35760999999999</v>
      </c>
    </row>
    <row r="88" spans="1:10" ht="12.75" customHeight="1" x14ac:dyDescent="0.2">
      <c r="A88" s="165" t="s">
        <v>201</v>
      </c>
      <c r="B88" s="165" t="s">
        <v>263</v>
      </c>
      <c r="C88" s="165" t="s">
        <v>264</v>
      </c>
      <c r="D88" s="165">
        <v>1</v>
      </c>
      <c r="E88" s="186">
        <v>1.03</v>
      </c>
      <c r="F88" s="165" t="s">
        <v>26</v>
      </c>
      <c r="G88" s="165">
        <v>34.032400000000003</v>
      </c>
      <c r="H88" s="165">
        <v>-118.74361</v>
      </c>
      <c r="I88" s="165">
        <v>34.030729999999998</v>
      </c>
      <c r="J88" s="165">
        <v>-118.71204</v>
      </c>
    </row>
    <row r="89" spans="1:10" ht="12.75" customHeight="1" x14ac:dyDescent="0.2">
      <c r="A89" s="165" t="s">
        <v>201</v>
      </c>
      <c r="B89" s="165" t="s">
        <v>265</v>
      </c>
      <c r="C89" s="165" t="s">
        <v>266</v>
      </c>
      <c r="D89" s="165">
        <v>1</v>
      </c>
      <c r="E89" s="186">
        <v>1.95</v>
      </c>
      <c r="F89" s="165" t="s">
        <v>26</v>
      </c>
      <c r="G89" s="165">
        <v>33.851140000000001</v>
      </c>
      <c r="H89" s="165">
        <v>-118.39944</v>
      </c>
      <c r="I89" s="165">
        <v>33.815399999999997</v>
      </c>
      <c r="J89" s="165">
        <v>-118.39125</v>
      </c>
    </row>
    <row r="90" spans="1:10" ht="12.75" customHeight="1" x14ac:dyDescent="0.2">
      <c r="A90" s="165" t="s">
        <v>201</v>
      </c>
      <c r="B90" s="165" t="s">
        <v>267</v>
      </c>
      <c r="C90" s="165" t="s">
        <v>268</v>
      </c>
      <c r="D90" s="165">
        <v>1</v>
      </c>
      <c r="E90" s="186">
        <v>0.93</v>
      </c>
      <c r="F90" s="165" t="s">
        <v>26</v>
      </c>
      <c r="G90" s="165">
        <v>34.037599999999998</v>
      </c>
      <c r="H90" s="165">
        <v>-118.87318999999999</v>
      </c>
      <c r="I90" s="165">
        <v>34.039319999999996</v>
      </c>
      <c r="J90" s="165">
        <v>-118.89497</v>
      </c>
    </row>
    <row r="91" spans="1:10" ht="12.75" customHeight="1" x14ac:dyDescent="0.2">
      <c r="A91" s="165" t="s">
        <v>201</v>
      </c>
      <c r="B91" s="165" t="s">
        <v>269</v>
      </c>
      <c r="C91" s="165" t="s">
        <v>270</v>
      </c>
      <c r="D91" s="165">
        <v>1</v>
      </c>
      <c r="E91" s="186">
        <v>2.0099999999999998</v>
      </c>
      <c r="F91" s="165" t="s">
        <v>26</v>
      </c>
      <c r="G91" s="165">
        <v>33.71143</v>
      </c>
      <c r="H91" s="165">
        <v>-118.30371</v>
      </c>
      <c r="I91" s="165">
        <v>33.721969999999999</v>
      </c>
      <c r="J91" s="165">
        <v>-118.33311</v>
      </c>
    </row>
    <row r="92" spans="1:10" ht="12.75" customHeight="1" x14ac:dyDescent="0.2">
      <c r="A92" s="165" t="s">
        <v>201</v>
      </c>
      <c r="B92" s="165" t="s">
        <v>948</v>
      </c>
      <c r="C92" s="165" t="s">
        <v>949</v>
      </c>
      <c r="D92" s="165">
        <v>1</v>
      </c>
      <c r="E92" s="186">
        <v>2.0099999999999998</v>
      </c>
      <c r="F92" s="165" t="s">
        <v>26</v>
      </c>
      <c r="G92" s="165">
        <v>33.721960000000003</v>
      </c>
      <c r="H92" s="165">
        <v>-118.33311</v>
      </c>
      <c r="I92" s="165">
        <v>33.71143</v>
      </c>
      <c r="J92" s="165">
        <v>-118.30371</v>
      </c>
    </row>
    <row r="93" spans="1:10" ht="12.75" customHeight="1" x14ac:dyDescent="0.2">
      <c r="A93" s="165" t="s">
        <v>201</v>
      </c>
      <c r="B93" s="165" t="s">
        <v>271</v>
      </c>
      <c r="C93" s="165" t="s">
        <v>272</v>
      </c>
      <c r="D93" s="165">
        <v>1</v>
      </c>
      <c r="E93" s="186">
        <v>2.79</v>
      </c>
      <c r="F93" s="165" t="s">
        <v>26</v>
      </c>
      <c r="G93" s="165">
        <v>34.025010000000002</v>
      </c>
      <c r="H93" s="165">
        <v>-118.51699000000001</v>
      </c>
      <c r="I93" s="165">
        <v>33.994950000000003</v>
      </c>
      <c r="J93" s="165">
        <v>-118.48457000000001</v>
      </c>
    </row>
    <row r="94" spans="1:10" ht="12.75" customHeight="1" x14ac:dyDescent="0.2">
      <c r="A94" s="165" t="s">
        <v>201</v>
      </c>
      <c r="B94" s="165" t="s">
        <v>273</v>
      </c>
      <c r="C94" s="165" t="s">
        <v>274</v>
      </c>
      <c r="D94" s="165">
        <v>1</v>
      </c>
      <c r="E94" s="186">
        <v>0.57999999999999996</v>
      </c>
      <c r="F94" s="165" t="s">
        <v>26</v>
      </c>
      <c r="G94" s="165">
        <v>34.041240000000002</v>
      </c>
      <c r="H94" s="165">
        <v>-118.56704999999999</v>
      </c>
      <c r="I94" s="165">
        <v>34.0398</v>
      </c>
      <c r="J94" s="165">
        <v>-118.57527</v>
      </c>
    </row>
    <row r="95" spans="1:10" ht="12.75" customHeight="1" x14ac:dyDescent="0.2">
      <c r="A95" s="165" t="s">
        <v>201</v>
      </c>
      <c r="B95" s="165" t="s">
        <v>275</v>
      </c>
      <c r="C95" s="165" t="s">
        <v>276</v>
      </c>
      <c r="D95" s="165">
        <v>1</v>
      </c>
      <c r="E95" s="186">
        <v>1.85</v>
      </c>
      <c r="F95" s="165" t="s">
        <v>26</v>
      </c>
      <c r="G95" s="165">
        <v>34.025010000000002</v>
      </c>
      <c r="H95" s="165">
        <v>-118.51699000000001</v>
      </c>
      <c r="I95" s="165">
        <v>34.038260000000001</v>
      </c>
      <c r="J95" s="165">
        <v>-118.54405</v>
      </c>
    </row>
    <row r="96" spans="1:10" ht="12.75" customHeight="1" x14ac:dyDescent="0.2">
      <c r="A96" s="165" t="s">
        <v>201</v>
      </c>
      <c r="B96" s="165" t="s">
        <v>277</v>
      </c>
      <c r="C96" s="165" t="s">
        <v>278</v>
      </c>
      <c r="D96" s="165">
        <v>1</v>
      </c>
      <c r="E96" s="186">
        <v>0.11</v>
      </c>
      <c r="F96" s="165" t="s">
        <v>26</v>
      </c>
      <c r="G96" s="165">
        <v>34.037089999999999</v>
      </c>
      <c r="H96" s="165">
        <v>-118.67637000000001</v>
      </c>
      <c r="I96" s="165">
        <v>34.037790000000001</v>
      </c>
      <c r="J96" s="165">
        <v>-118.67462999999999</v>
      </c>
    </row>
    <row r="97" spans="1:10" ht="12.75" customHeight="1" x14ac:dyDescent="0.2">
      <c r="A97" s="165" t="s">
        <v>201</v>
      </c>
      <c r="B97" s="165" t="s">
        <v>279</v>
      </c>
      <c r="C97" s="165" t="s">
        <v>280</v>
      </c>
      <c r="D97" s="165">
        <v>1</v>
      </c>
      <c r="E97" s="186">
        <v>0.45</v>
      </c>
      <c r="F97" s="165" t="s">
        <v>26</v>
      </c>
      <c r="G97" s="165">
        <v>34.037849999999999</v>
      </c>
      <c r="H97" s="165">
        <v>-118.58329000000001</v>
      </c>
      <c r="I97" s="165">
        <v>34.039529999999999</v>
      </c>
      <c r="J97" s="165">
        <v>-118.57621</v>
      </c>
    </row>
    <row r="98" spans="1:10" ht="12.75" customHeight="1" x14ac:dyDescent="0.2">
      <c r="A98" s="165" t="s">
        <v>201</v>
      </c>
      <c r="B98" s="165" t="s">
        <v>281</v>
      </c>
      <c r="C98" s="165" t="s">
        <v>282</v>
      </c>
      <c r="D98" s="165">
        <v>1</v>
      </c>
      <c r="E98" s="186">
        <v>0.69</v>
      </c>
      <c r="F98" s="165" t="s">
        <v>26</v>
      </c>
      <c r="G98" s="165">
        <v>33.815399999999997</v>
      </c>
      <c r="H98" s="165">
        <v>-118.39125</v>
      </c>
      <c r="I98" s="165">
        <v>33.80424</v>
      </c>
      <c r="J98" s="165">
        <v>-118.39409999999999</v>
      </c>
    </row>
    <row r="99" spans="1:10" ht="12.75" customHeight="1" x14ac:dyDescent="0.2">
      <c r="A99" s="165" t="s">
        <v>201</v>
      </c>
      <c r="B99" s="165" t="s">
        <v>283</v>
      </c>
      <c r="C99" s="165" t="s">
        <v>284</v>
      </c>
      <c r="D99" s="165">
        <v>1</v>
      </c>
      <c r="E99" s="186">
        <v>0</v>
      </c>
      <c r="F99" s="165" t="s">
        <v>26</v>
      </c>
      <c r="G99" s="165">
        <v>0</v>
      </c>
      <c r="H99" s="165">
        <v>0</v>
      </c>
      <c r="I99" s="165">
        <v>0</v>
      </c>
      <c r="J99" s="165">
        <v>0</v>
      </c>
    </row>
    <row r="100" spans="1:10" ht="12.75" customHeight="1" x14ac:dyDescent="0.2">
      <c r="A100" s="165" t="s">
        <v>201</v>
      </c>
      <c r="B100" s="165" t="s">
        <v>285</v>
      </c>
      <c r="C100" s="165" t="s">
        <v>286</v>
      </c>
      <c r="D100" s="165">
        <v>1</v>
      </c>
      <c r="E100" s="186">
        <v>2.7</v>
      </c>
      <c r="F100" s="165" t="s">
        <v>26</v>
      </c>
      <c r="G100" s="165">
        <v>33.99494</v>
      </c>
      <c r="H100" s="165">
        <v>-118.48457999999999</v>
      </c>
      <c r="I100" s="165">
        <v>33.963990000000003</v>
      </c>
      <c r="J100" s="165">
        <v>-118.45958</v>
      </c>
    </row>
    <row r="101" spans="1:10" ht="12.75" customHeight="1" x14ac:dyDescent="0.2">
      <c r="A101" s="165" t="s">
        <v>201</v>
      </c>
      <c r="B101" s="165" t="s">
        <v>287</v>
      </c>
      <c r="C101" s="165" t="s">
        <v>288</v>
      </c>
      <c r="D101" s="165">
        <v>1</v>
      </c>
      <c r="E101" s="186">
        <v>1.39</v>
      </c>
      <c r="F101" s="165" t="s">
        <v>26</v>
      </c>
      <c r="G101" s="165">
        <v>34.041240000000002</v>
      </c>
      <c r="H101" s="165">
        <v>-118.56704999999999</v>
      </c>
      <c r="I101" s="165">
        <v>34.025029000000004</v>
      </c>
      <c r="J101" s="165">
        <v>-118.517</v>
      </c>
    </row>
    <row r="102" spans="1:10" ht="12.75" customHeight="1" x14ac:dyDescent="0.2">
      <c r="A102" s="174" t="s">
        <v>201</v>
      </c>
      <c r="B102" s="174" t="s">
        <v>289</v>
      </c>
      <c r="C102" s="174" t="s">
        <v>290</v>
      </c>
      <c r="D102" s="174">
        <v>1</v>
      </c>
      <c r="E102" s="189">
        <v>2.71</v>
      </c>
      <c r="F102" s="174" t="s">
        <v>26</v>
      </c>
      <c r="G102" s="174">
        <v>34.001550000000002</v>
      </c>
      <c r="H102" s="174">
        <v>-118.80880999999999</v>
      </c>
      <c r="I102" s="174">
        <v>34.028959999999998</v>
      </c>
      <c r="J102" s="174">
        <v>-118.84254</v>
      </c>
    </row>
    <row r="103" spans="1:10" ht="12.75" customHeight="1" x14ac:dyDescent="0.2">
      <c r="A103" s="26"/>
      <c r="B103" s="27">
        <f>COUNTA(B54:B102)</f>
        <v>49</v>
      </c>
      <c r="C103" s="26"/>
      <c r="D103" s="54"/>
      <c r="E103" s="187">
        <f>SUM(E54:E102)</f>
        <v>54.02</v>
      </c>
      <c r="F103" s="34"/>
      <c r="G103" s="34"/>
      <c r="H103" s="34"/>
      <c r="I103" s="34"/>
      <c r="J103" s="34"/>
    </row>
    <row r="104" spans="1:10" ht="12.75" customHeight="1" x14ac:dyDescent="0.2">
      <c r="A104" s="26"/>
      <c r="B104" s="27"/>
      <c r="C104" s="26"/>
      <c r="D104" s="54"/>
      <c r="E104" s="187"/>
      <c r="F104" s="26"/>
      <c r="G104" s="26"/>
      <c r="H104" s="26"/>
      <c r="I104" s="26"/>
      <c r="J104" s="26"/>
    </row>
    <row r="105" spans="1:10" ht="12.75" customHeight="1" x14ac:dyDescent="0.2">
      <c r="A105" s="165" t="s">
        <v>291</v>
      </c>
      <c r="B105" s="165" t="s">
        <v>292</v>
      </c>
      <c r="C105" s="165" t="s">
        <v>293</v>
      </c>
      <c r="D105" s="165">
        <v>1</v>
      </c>
      <c r="E105" s="186">
        <v>2.0299999999999998</v>
      </c>
      <c r="F105" s="165" t="s">
        <v>26</v>
      </c>
      <c r="G105" s="165">
        <v>37.896270000000001</v>
      </c>
      <c r="H105" s="165">
        <v>-122.70966</v>
      </c>
      <c r="I105" s="165">
        <v>37.90849</v>
      </c>
      <c r="J105" s="165">
        <v>-122.6824</v>
      </c>
    </row>
    <row r="106" spans="1:10" ht="12.75" customHeight="1" x14ac:dyDescent="0.2">
      <c r="A106" s="165" t="s">
        <v>291</v>
      </c>
      <c r="B106" s="165" t="s">
        <v>294</v>
      </c>
      <c r="C106" s="165" t="s">
        <v>975</v>
      </c>
      <c r="D106" s="165">
        <v>1</v>
      </c>
      <c r="E106" s="186">
        <v>0.56000000000000005</v>
      </c>
      <c r="F106" s="165" t="s">
        <v>26</v>
      </c>
      <c r="G106" s="165">
        <v>38.108530000000002</v>
      </c>
      <c r="H106" s="165">
        <v>-122.86405000000001</v>
      </c>
      <c r="I106" s="165">
        <v>38.114600000000003</v>
      </c>
      <c r="J106" s="165">
        <v>-122.86985</v>
      </c>
    </row>
    <row r="107" spans="1:10" ht="12.75" customHeight="1" x14ac:dyDescent="0.2">
      <c r="A107" s="165" t="s">
        <v>291</v>
      </c>
      <c r="B107" s="165" t="s">
        <v>295</v>
      </c>
      <c r="C107" s="165" t="s">
        <v>296</v>
      </c>
      <c r="D107" s="165">
        <v>1</v>
      </c>
      <c r="E107" s="186">
        <v>0.28999999999999998</v>
      </c>
      <c r="F107" s="165" t="s">
        <v>26</v>
      </c>
      <c r="G107" s="165">
        <v>37.998379999999997</v>
      </c>
      <c r="H107" s="165">
        <v>-122.45896999999999</v>
      </c>
      <c r="I107" s="165">
        <v>38.001899999999999</v>
      </c>
      <c r="J107" s="165">
        <v>-122.46169999999999</v>
      </c>
    </row>
    <row r="108" spans="1:10" ht="12.75" customHeight="1" x14ac:dyDescent="0.2">
      <c r="A108" s="165" t="s">
        <v>291</v>
      </c>
      <c r="B108" s="165" t="s">
        <v>976</v>
      </c>
      <c r="C108" s="165" t="s">
        <v>977</v>
      </c>
      <c r="D108" s="165">
        <v>1</v>
      </c>
      <c r="E108" s="186">
        <v>0.2</v>
      </c>
      <c r="F108" s="165" t="s">
        <v>26</v>
      </c>
      <c r="G108" s="165">
        <v>38.08325</v>
      </c>
      <c r="H108" s="165">
        <v>-122.93423</v>
      </c>
      <c r="I108" s="165">
        <v>38.081530000000001</v>
      </c>
      <c r="J108" s="165">
        <v>-122.93183000000001</v>
      </c>
    </row>
    <row r="109" spans="1:10" ht="12.75" customHeight="1" x14ac:dyDescent="0.2">
      <c r="A109" s="165" t="s">
        <v>291</v>
      </c>
      <c r="B109" s="165" t="s">
        <v>297</v>
      </c>
      <c r="C109" s="165" t="s">
        <v>298</v>
      </c>
      <c r="D109" s="165">
        <v>1</v>
      </c>
      <c r="E109" s="186">
        <v>0.69</v>
      </c>
      <c r="F109" s="165" t="s">
        <v>26</v>
      </c>
      <c r="G109" s="165">
        <v>38.253770000000003</v>
      </c>
      <c r="H109" s="165">
        <v>-122.96885</v>
      </c>
      <c r="I109" s="165">
        <v>38.243969999999997</v>
      </c>
      <c r="J109" s="165">
        <v>-122.96942</v>
      </c>
    </row>
    <row r="110" spans="1:10" ht="12.75" customHeight="1" x14ac:dyDescent="0.2">
      <c r="A110" s="165" t="s">
        <v>291</v>
      </c>
      <c r="B110" s="165" t="s">
        <v>299</v>
      </c>
      <c r="C110" s="165" t="s">
        <v>300</v>
      </c>
      <c r="D110" s="165">
        <v>1</v>
      </c>
      <c r="E110" s="186">
        <v>0.14000000000000001</v>
      </c>
      <c r="F110" s="165" t="s">
        <v>26</v>
      </c>
      <c r="G110" s="165">
        <v>38.027720000000002</v>
      </c>
      <c r="H110" s="165">
        <v>-122.95957</v>
      </c>
      <c r="I110" s="165">
        <v>38.026649999999997</v>
      </c>
      <c r="J110" s="165">
        <v>-122.96195</v>
      </c>
    </row>
    <row r="111" spans="1:10" ht="12.75" customHeight="1" x14ac:dyDescent="0.2">
      <c r="A111" s="165" t="s">
        <v>291</v>
      </c>
      <c r="B111" s="165" t="s">
        <v>301</v>
      </c>
      <c r="C111" s="165" t="s">
        <v>978</v>
      </c>
      <c r="D111" s="165">
        <v>1</v>
      </c>
      <c r="E111" s="186">
        <v>0.14000000000000001</v>
      </c>
      <c r="F111" s="165" t="s">
        <v>26</v>
      </c>
      <c r="G111" s="165">
        <v>37.831989999999998</v>
      </c>
      <c r="H111" s="165">
        <v>-122.47763999999999</v>
      </c>
      <c r="I111" s="165">
        <v>37.832129999999999</v>
      </c>
      <c r="J111" s="165">
        <v>-122.47341</v>
      </c>
    </row>
    <row r="112" spans="1:10" ht="12.75" customHeight="1" x14ac:dyDescent="0.2">
      <c r="A112" s="165" t="s">
        <v>291</v>
      </c>
      <c r="B112" s="165" t="s">
        <v>302</v>
      </c>
      <c r="C112" s="165" t="s">
        <v>303</v>
      </c>
      <c r="D112" s="165">
        <v>1</v>
      </c>
      <c r="E112" s="186">
        <v>0.5</v>
      </c>
      <c r="F112" s="165" t="s">
        <v>26</v>
      </c>
      <c r="G112" s="165">
        <v>37.8337</v>
      </c>
      <c r="H112" s="165">
        <v>-122.47398</v>
      </c>
      <c r="I112" s="165">
        <v>37.833069999999999</v>
      </c>
      <c r="J112" s="165">
        <v>-122.47808000000001</v>
      </c>
    </row>
    <row r="113" spans="1:10" ht="12.75" customHeight="1" x14ac:dyDescent="0.2">
      <c r="A113" s="165" t="s">
        <v>291</v>
      </c>
      <c r="B113" s="165" t="s">
        <v>304</v>
      </c>
      <c r="C113" s="165" t="s">
        <v>305</v>
      </c>
      <c r="D113" s="165">
        <v>1</v>
      </c>
      <c r="E113" s="186">
        <v>0.74</v>
      </c>
      <c r="F113" s="165" t="s">
        <v>26</v>
      </c>
      <c r="G113" s="165">
        <v>38.108530000000002</v>
      </c>
      <c r="H113" s="165">
        <v>-122.86405000000001</v>
      </c>
      <c r="I113" s="165">
        <v>38.10125</v>
      </c>
      <c r="J113" s="165">
        <v>-122.85545</v>
      </c>
    </row>
    <row r="114" spans="1:10" ht="12.75" customHeight="1" x14ac:dyDescent="0.2">
      <c r="A114" s="165" t="s">
        <v>291</v>
      </c>
      <c r="B114" s="165" t="s">
        <v>306</v>
      </c>
      <c r="C114" s="165" t="s">
        <v>307</v>
      </c>
      <c r="D114" s="165">
        <v>1</v>
      </c>
      <c r="E114" s="186">
        <v>1.57</v>
      </c>
      <c r="F114" s="165" t="s">
        <v>26</v>
      </c>
      <c r="G114" s="165">
        <v>38.126269999999998</v>
      </c>
      <c r="H114" s="165">
        <v>-122.88321999999999</v>
      </c>
      <c r="I114" s="165">
        <v>38.141629999999999</v>
      </c>
      <c r="J114" s="165">
        <v>-122.8985</v>
      </c>
    </row>
    <row r="115" spans="1:10" ht="12.75" customHeight="1" x14ac:dyDescent="0.2">
      <c r="A115" s="165" t="s">
        <v>291</v>
      </c>
      <c r="B115" s="165" t="s">
        <v>308</v>
      </c>
      <c r="C115" s="165" t="s">
        <v>309</v>
      </c>
      <c r="D115" s="165">
        <v>1</v>
      </c>
      <c r="E115" s="186">
        <v>1.69</v>
      </c>
      <c r="F115" s="165" t="s">
        <v>26</v>
      </c>
      <c r="G115" s="165">
        <v>38.244059999999998</v>
      </c>
      <c r="H115" s="165">
        <v>-122.96942</v>
      </c>
      <c r="I115" s="165">
        <v>38.23122</v>
      </c>
      <c r="J115" s="165">
        <v>-122.96314</v>
      </c>
    </row>
    <row r="116" spans="1:10" ht="12.75" customHeight="1" x14ac:dyDescent="0.2">
      <c r="A116" s="165" t="s">
        <v>291</v>
      </c>
      <c r="B116" s="165" t="s">
        <v>310</v>
      </c>
      <c r="C116" s="165" t="s">
        <v>311</v>
      </c>
      <c r="D116" s="165">
        <v>1</v>
      </c>
      <c r="E116" s="186">
        <v>5.19</v>
      </c>
      <c r="F116" s="165" t="s">
        <v>26</v>
      </c>
      <c r="G116" s="165">
        <v>38.00947</v>
      </c>
      <c r="H116" s="165">
        <v>-122.84405</v>
      </c>
      <c r="I116" s="165">
        <v>38.033180000000002</v>
      </c>
      <c r="J116" s="165">
        <v>-122.93112000000001</v>
      </c>
    </row>
    <row r="117" spans="1:10" ht="12.75" customHeight="1" x14ac:dyDescent="0.2">
      <c r="A117" s="165" t="s">
        <v>291</v>
      </c>
      <c r="B117" s="165" t="s">
        <v>312</v>
      </c>
      <c r="C117" s="165" t="s">
        <v>313</v>
      </c>
      <c r="D117" s="165">
        <v>1</v>
      </c>
      <c r="E117" s="186">
        <v>0.5</v>
      </c>
      <c r="F117" s="165" t="s">
        <v>26</v>
      </c>
      <c r="G117" s="165">
        <v>38.164920000000002</v>
      </c>
      <c r="H117" s="165">
        <v>-122.91522999999999</v>
      </c>
      <c r="I117" s="165">
        <v>38.159680000000002</v>
      </c>
      <c r="J117" s="165">
        <v>-122.91146999999999</v>
      </c>
    </row>
    <row r="118" spans="1:10" ht="12.75" customHeight="1" x14ac:dyDescent="0.2">
      <c r="A118" s="165" t="s">
        <v>291</v>
      </c>
      <c r="B118" s="165" t="s">
        <v>314</v>
      </c>
      <c r="C118" s="165" t="s">
        <v>315</v>
      </c>
      <c r="D118" s="165">
        <v>1</v>
      </c>
      <c r="E118" s="186">
        <v>0.8</v>
      </c>
      <c r="F118" s="165" t="s">
        <v>26</v>
      </c>
      <c r="G118" s="165">
        <v>37.997500000000002</v>
      </c>
      <c r="H118" s="165">
        <v>-122.45658</v>
      </c>
      <c r="I118" s="165">
        <v>37.989730000000002</v>
      </c>
      <c r="J118" s="165">
        <v>-122.44923</v>
      </c>
    </row>
    <row r="119" spans="1:10" ht="12.75" customHeight="1" x14ac:dyDescent="0.2">
      <c r="A119" s="165" t="s">
        <v>291</v>
      </c>
      <c r="B119" s="165" t="s">
        <v>316</v>
      </c>
      <c r="C119" s="165" t="s">
        <v>950</v>
      </c>
      <c r="D119" s="165">
        <v>1</v>
      </c>
      <c r="E119" s="186">
        <v>0.3</v>
      </c>
      <c r="F119" s="165" t="s">
        <v>26</v>
      </c>
      <c r="G119" s="165">
        <v>38.201250000000002</v>
      </c>
      <c r="H119" s="165">
        <v>-122.92162</v>
      </c>
      <c r="I119" s="165">
        <v>38.198070000000001</v>
      </c>
      <c r="J119" s="165">
        <v>-122.92055000000001</v>
      </c>
    </row>
    <row r="120" spans="1:10" ht="12.75" customHeight="1" x14ac:dyDescent="0.2">
      <c r="A120" s="165" t="s">
        <v>291</v>
      </c>
      <c r="B120" s="165" t="s">
        <v>317</v>
      </c>
      <c r="C120" s="165" t="s">
        <v>318</v>
      </c>
      <c r="D120" s="165">
        <v>1</v>
      </c>
      <c r="E120" s="186">
        <v>0.54</v>
      </c>
      <c r="F120" s="165" t="s">
        <v>26</v>
      </c>
      <c r="G120" s="165">
        <v>38.10745</v>
      </c>
      <c r="H120" s="165">
        <v>-122.85183000000001</v>
      </c>
      <c r="I120" s="165">
        <v>38.107799999999997</v>
      </c>
      <c r="J120" s="165">
        <v>-122.84338</v>
      </c>
    </row>
    <row r="121" spans="1:10" ht="12.75" customHeight="1" x14ac:dyDescent="0.2">
      <c r="A121" s="165" t="s">
        <v>291</v>
      </c>
      <c r="B121" s="165" t="s">
        <v>319</v>
      </c>
      <c r="C121" s="165" t="s">
        <v>320</v>
      </c>
      <c r="D121" s="165">
        <v>1</v>
      </c>
      <c r="E121" s="186">
        <v>0.16</v>
      </c>
      <c r="F121" s="165" t="s">
        <v>26</v>
      </c>
      <c r="G121" s="165">
        <v>37.894019999999998</v>
      </c>
      <c r="H121" s="165">
        <v>-122.45768</v>
      </c>
      <c r="I121" s="165">
        <v>37.893900000000002</v>
      </c>
      <c r="J121" s="165">
        <v>-122.45547999999999</v>
      </c>
    </row>
    <row r="122" spans="1:10" ht="12.75" customHeight="1" x14ac:dyDescent="0.2">
      <c r="A122" s="165" t="s">
        <v>291</v>
      </c>
      <c r="B122" s="165" t="s">
        <v>321</v>
      </c>
      <c r="C122" s="165" t="s">
        <v>322</v>
      </c>
      <c r="D122" s="165">
        <v>1</v>
      </c>
      <c r="E122" s="186">
        <v>0.08</v>
      </c>
      <c r="F122" s="165" t="s">
        <v>26</v>
      </c>
      <c r="G122" s="165">
        <v>37.863779999999998</v>
      </c>
      <c r="H122" s="165">
        <v>-122.48872</v>
      </c>
      <c r="I122" s="165">
        <v>37.863959999999999</v>
      </c>
      <c r="J122" s="165">
        <v>-122.48981999999999</v>
      </c>
    </row>
    <row r="123" spans="1:10" ht="12.75" customHeight="1" x14ac:dyDescent="0.2">
      <c r="A123" s="165" t="s">
        <v>291</v>
      </c>
      <c r="B123" s="165" t="s">
        <v>323</v>
      </c>
      <c r="C123" s="165" t="s">
        <v>324</v>
      </c>
      <c r="D123" s="165">
        <v>1</v>
      </c>
      <c r="E123" s="186">
        <v>1.1399999999999999</v>
      </c>
      <c r="F123" s="165" t="s">
        <v>26</v>
      </c>
      <c r="G123" s="165">
        <v>38.114600000000003</v>
      </c>
      <c r="H123" s="165">
        <v>-122.86985</v>
      </c>
      <c r="I123" s="165">
        <v>38.126269999999998</v>
      </c>
      <c r="J123" s="165">
        <v>-122.88321999999999</v>
      </c>
    </row>
    <row r="124" spans="1:10" ht="12.75" customHeight="1" x14ac:dyDescent="0.2">
      <c r="A124" s="174" t="s">
        <v>291</v>
      </c>
      <c r="B124" s="174" t="s">
        <v>325</v>
      </c>
      <c r="C124" s="174" t="s">
        <v>326</v>
      </c>
      <c r="D124" s="174">
        <v>1</v>
      </c>
      <c r="E124" s="189">
        <v>2.75</v>
      </c>
      <c r="F124" s="174" t="s">
        <v>26</v>
      </c>
      <c r="G124" s="174">
        <v>37.908459999999998</v>
      </c>
      <c r="H124" s="174">
        <v>-122.68147</v>
      </c>
      <c r="I124" s="174">
        <v>37.892200000000003</v>
      </c>
      <c r="J124" s="174">
        <v>-122.63594999999999</v>
      </c>
    </row>
    <row r="125" spans="1:10" ht="12.75" customHeight="1" x14ac:dyDescent="0.2">
      <c r="A125" s="26"/>
      <c r="B125" s="27">
        <f>COUNTA(B105:B124)</f>
        <v>20</v>
      </c>
      <c r="C125" s="26"/>
      <c r="D125" s="54"/>
      <c r="E125" s="187">
        <f>SUM(E105:E124)</f>
        <v>20.010000000000002</v>
      </c>
      <c r="F125" s="26"/>
      <c r="G125" s="26"/>
      <c r="H125" s="26"/>
      <c r="I125" s="26"/>
      <c r="J125" s="26"/>
    </row>
    <row r="126" spans="1:10" ht="12.75" customHeight="1" x14ac:dyDescent="0.2">
      <c r="A126" s="26"/>
      <c r="B126" s="27"/>
      <c r="C126" s="26"/>
      <c r="D126" s="54"/>
      <c r="E126" s="187"/>
      <c r="F126" s="26"/>
      <c r="G126" s="26"/>
      <c r="H126" s="26"/>
      <c r="I126" s="26"/>
      <c r="J126" s="26"/>
    </row>
    <row r="127" spans="1:10" ht="12.75" customHeight="1" x14ac:dyDescent="0.2">
      <c r="A127" s="165" t="s">
        <v>327</v>
      </c>
      <c r="B127" s="165" t="s">
        <v>328</v>
      </c>
      <c r="C127" s="165" t="s">
        <v>329</v>
      </c>
      <c r="D127" s="165">
        <v>1</v>
      </c>
      <c r="E127" s="186">
        <v>0.11</v>
      </c>
      <c r="F127" s="165" t="s">
        <v>26</v>
      </c>
      <c r="G127" s="165">
        <v>39.226419999999997</v>
      </c>
      <c r="H127" s="165">
        <v>-123.76988</v>
      </c>
      <c r="I127" s="165">
        <v>39.227989999999998</v>
      </c>
      <c r="J127" s="165">
        <v>-123.7696</v>
      </c>
    </row>
    <row r="128" spans="1:10" ht="12.75" customHeight="1" x14ac:dyDescent="0.2">
      <c r="A128" s="165" t="s">
        <v>327</v>
      </c>
      <c r="B128" s="165" t="s">
        <v>330</v>
      </c>
      <c r="C128" s="165" t="s">
        <v>331</v>
      </c>
      <c r="D128" s="165">
        <v>1</v>
      </c>
      <c r="E128" s="186">
        <v>0.42</v>
      </c>
      <c r="F128" s="165" t="s">
        <v>26</v>
      </c>
      <c r="G128" s="165">
        <v>38.800559999999997</v>
      </c>
      <c r="H128" s="165">
        <v>-123.57699</v>
      </c>
      <c r="I128" s="165">
        <v>38.802410000000002</v>
      </c>
      <c r="J128" s="165">
        <v>-123.58387999999999</v>
      </c>
    </row>
    <row r="129" spans="1:10" ht="12.75" customHeight="1" x14ac:dyDescent="0.2">
      <c r="A129" s="165" t="s">
        <v>327</v>
      </c>
      <c r="B129" s="165" t="s">
        <v>332</v>
      </c>
      <c r="C129" s="165" t="s">
        <v>333</v>
      </c>
      <c r="D129" s="165">
        <v>1</v>
      </c>
      <c r="E129" s="186">
        <v>0.31</v>
      </c>
      <c r="F129" s="165" t="s">
        <v>26</v>
      </c>
      <c r="G129" s="165">
        <v>38.911969999999997</v>
      </c>
      <c r="H129" s="165">
        <v>-123.71162</v>
      </c>
      <c r="I129" s="165">
        <v>38.914340000000003</v>
      </c>
      <c r="J129" s="165">
        <v>-123.71001</v>
      </c>
    </row>
    <row r="130" spans="1:10" ht="12.75" customHeight="1" x14ac:dyDescent="0.2">
      <c r="A130" s="165" t="s">
        <v>327</v>
      </c>
      <c r="B130" s="165" t="s">
        <v>334</v>
      </c>
      <c r="C130" s="165" t="s">
        <v>335</v>
      </c>
      <c r="D130" s="165">
        <v>1</v>
      </c>
      <c r="E130" s="186">
        <v>0.63</v>
      </c>
      <c r="F130" s="165" t="s">
        <v>26</v>
      </c>
      <c r="G130" s="165">
        <v>39.300269999999998</v>
      </c>
      <c r="H130" s="165">
        <v>-123.79581</v>
      </c>
      <c r="I130" s="165">
        <v>39.30312</v>
      </c>
      <c r="J130" s="165">
        <v>-123.80471</v>
      </c>
    </row>
    <row r="131" spans="1:10" ht="12.75" customHeight="1" x14ac:dyDescent="0.2">
      <c r="A131" s="165" t="s">
        <v>327</v>
      </c>
      <c r="B131" s="165" t="s">
        <v>336</v>
      </c>
      <c r="C131" s="165" t="s">
        <v>337</v>
      </c>
      <c r="D131" s="165">
        <v>1</v>
      </c>
      <c r="E131" s="186">
        <v>0.14000000000000001</v>
      </c>
      <c r="F131" s="165" t="s">
        <v>26</v>
      </c>
      <c r="G131" s="165">
        <v>39.360410000000002</v>
      </c>
      <c r="H131" s="165">
        <v>-123.819</v>
      </c>
      <c r="I131" s="165">
        <v>39.362009999999998</v>
      </c>
      <c r="J131" s="165">
        <v>-123.81761</v>
      </c>
    </row>
    <row r="132" spans="1:10" ht="12.75" customHeight="1" x14ac:dyDescent="0.2">
      <c r="A132" s="165" t="s">
        <v>327</v>
      </c>
      <c r="B132" s="165" t="s">
        <v>338</v>
      </c>
      <c r="C132" s="165" t="s">
        <v>339</v>
      </c>
      <c r="D132" s="165">
        <v>1</v>
      </c>
      <c r="E132" s="186">
        <v>1.2</v>
      </c>
      <c r="F132" s="165" t="s">
        <v>26</v>
      </c>
      <c r="G132" s="165">
        <v>39.609560000000002</v>
      </c>
      <c r="H132" s="165">
        <v>-123.78413999999999</v>
      </c>
      <c r="I132" s="165">
        <v>39.624279999999999</v>
      </c>
      <c r="J132" s="165">
        <v>-123.78422999999999</v>
      </c>
    </row>
    <row r="133" spans="1:10" ht="12.75" customHeight="1" x14ac:dyDescent="0.2">
      <c r="A133" s="165" t="s">
        <v>327</v>
      </c>
      <c r="B133" s="165" t="s">
        <v>340</v>
      </c>
      <c r="C133" s="165" t="s">
        <v>341</v>
      </c>
      <c r="D133" s="165">
        <v>1</v>
      </c>
      <c r="E133" s="186">
        <v>0.71</v>
      </c>
      <c r="F133" s="165" t="s">
        <v>26</v>
      </c>
      <c r="G133" s="165">
        <v>38.759740000000001</v>
      </c>
      <c r="H133" s="165">
        <v>-123.53155</v>
      </c>
      <c r="I133" s="165">
        <v>38.769469999999998</v>
      </c>
      <c r="J133" s="165">
        <v>-123.53485999999999</v>
      </c>
    </row>
    <row r="134" spans="1:10" ht="12.75" customHeight="1" x14ac:dyDescent="0.2">
      <c r="A134" s="165" t="s">
        <v>327</v>
      </c>
      <c r="B134" s="165" t="s">
        <v>342</v>
      </c>
      <c r="C134" s="165" t="s">
        <v>343</v>
      </c>
      <c r="D134" s="165">
        <v>1</v>
      </c>
      <c r="E134" s="186">
        <v>0.13</v>
      </c>
      <c r="F134" s="165" t="s">
        <v>26</v>
      </c>
      <c r="G134" s="165">
        <v>39.416690000000003</v>
      </c>
      <c r="H134" s="165">
        <v>-123.81326</v>
      </c>
      <c r="I134" s="165">
        <v>39.41827</v>
      </c>
      <c r="J134" s="165">
        <v>-123.81309</v>
      </c>
    </row>
    <row r="135" spans="1:10" ht="12.75" customHeight="1" x14ac:dyDescent="0.2">
      <c r="A135" s="165" t="s">
        <v>327</v>
      </c>
      <c r="B135" s="165" t="s">
        <v>344</v>
      </c>
      <c r="C135" s="165" t="s">
        <v>345</v>
      </c>
      <c r="D135" s="165">
        <v>1</v>
      </c>
      <c r="E135" s="186">
        <v>1.35</v>
      </c>
      <c r="F135" s="165" t="s">
        <v>26</v>
      </c>
      <c r="G135" s="165">
        <v>39.004919999999998</v>
      </c>
      <c r="H135" s="165">
        <v>-123.69677</v>
      </c>
      <c r="I135" s="165">
        <v>39.02384</v>
      </c>
      <c r="J135" s="165">
        <v>-123.69125</v>
      </c>
    </row>
    <row r="136" spans="1:10" ht="12.75" customHeight="1" x14ac:dyDescent="0.2">
      <c r="A136" s="165" t="s">
        <v>327</v>
      </c>
      <c r="B136" s="165" t="s">
        <v>346</v>
      </c>
      <c r="C136" s="165" t="s">
        <v>347</v>
      </c>
      <c r="D136" s="165">
        <v>1</v>
      </c>
      <c r="E136" s="186">
        <v>0.13</v>
      </c>
      <c r="F136" s="165" t="s">
        <v>26</v>
      </c>
      <c r="G136" s="165">
        <v>39.376359999999998</v>
      </c>
      <c r="H136" s="165">
        <v>-123.81883999999999</v>
      </c>
      <c r="I136" s="165">
        <v>39.37744</v>
      </c>
      <c r="J136" s="165">
        <v>-123.81828</v>
      </c>
    </row>
    <row r="137" spans="1:10" ht="12.75" customHeight="1" x14ac:dyDescent="0.2">
      <c r="A137" s="165" t="s">
        <v>327</v>
      </c>
      <c r="B137" s="165" t="s">
        <v>348</v>
      </c>
      <c r="C137" s="165" t="s">
        <v>349</v>
      </c>
      <c r="D137" s="165">
        <v>1</v>
      </c>
      <c r="E137" s="186">
        <v>1.1299999999999999</v>
      </c>
      <c r="F137" s="165" t="s">
        <v>26</v>
      </c>
      <c r="G137" s="165">
        <v>39.489429999999999</v>
      </c>
      <c r="H137" s="165">
        <v>-123.79989</v>
      </c>
      <c r="I137" s="165">
        <v>39.502220000000001</v>
      </c>
      <c r="J137" s="165">
        <v>-123.78805</v>
      </c>
    </row>
    <row r="138" spans="1:10" ht="12.75" customHeight="1" x14ac:dyDescent="0.2">
      <c r="A138" s="165" t="s">
        <v>327</v>
      </c>
      <c r="B138" s="165" t="s">
        <v>350</v>
      </c>
      <c r="C138" s="165" t="s">
        <v>351</v>
      </c>
      <c r="D138" s="165">
        <v>1</v>
      </c>
      <c r="E138" s="186">
        <v>4.0599999999999996</v>
      </c>
      <c r="F138" s="165" t="s">
        <v>26</v>
      </c>
      <c r="G138" s="165">
        <v>38.954819999999998</v>
      </c>
      <c r="H138" s="165">
        <v>-123.73353</v>
      </c>
      <c r="I138" s="165">
        <v>39.004919999999998</v>
      </c>
      <c r="J138" s="165">
        <v>-123.69677</v>
      </c>
    </row>
    <row r="139" spans="1:10" ht="12.75" customHeight="1" x14ac:dyDescent="0.2">
      <c r="A139" s="165" t="s">
        <v>327</v>
      </c>
      <c r="B139" s="165" t="s">
        <v>352</v>
      </c>
      <c r="C139" s="165" t="s">
        <v>353</v>
      </c>
      <c r="D139" s="165">
        <v>1</v>
      </c>
      <c r="E139" s="186">
        <v>0.48</v>
      </c>
      <c r="F139" s="165" t="s">
        <v>26</v>
      </c>
      <c r="G139" s="165">
        <v>39.187489999999997</v>
      </c>
      <c r="H139" s="165">
        <v>-123.75751</v>
      </c>
      <c r="I139" s="165">
        <v>39.191809999999997</v>
      </c>
      <c r="J139" s="165">
        <v>-123.76318000000001</v>
      </c>
    </row>
    <row r="140" spans="1:10" ht="12.75" customHeight="1" x14ac:dyDescent="0.2">
      <c r="A140" s="165" t="s">
        <v>327</v>
      </c>
      <c r="B140" s="165" t="s">
        <v>354</v>
      </c>
      <c r="C140" s="165" t="s">
        <v>355</v>
      </c>
      <c r="D140" s="165">
        <v>1</v>
      </c>
      <c r="E140" s="186">
        <v>0.39</v>
      </c>
      <c r="F140" s="165" t="s">
        <v>26</v>
      </c>
      <c r="G140" s="165">
        <v>39.428130000000003</v>
      </c>
      <c r="H140" s="165">
        <v>-123.80954</v>
      </c>
      <c r="I140" s="165">
        <v>39.430750000000003</v>
      </c>
      <c r="J140" s="165">
        <v>-123.81099</v>
      </c>
    </row>
    <row r="141" spans="1:10" ht="12.75" customHeight="1" x14ac:dyDescent="0.2">
      <c r="A141" s="165" t="s">
        <v>327</v>
      </c>
      <c r="B141" s="165" t="s">
        <v>356</v>
      </c>
      <c r="C141" s="165" t="s">
        <v>357</v>
      </c>
      <c r="D141" s="165">
        <v>1</v>
      </c>
      <c r="E141" s="186">
        <v>0.17</v>
      </c>
      <c r="F141" s="165" t="s">
        <v>26</v>
      </c>
      <c r="G141" s="165">
        <v>39.459009999999999</v>
      </c>
      <c r="H141" s="165">
        <v>-123.80928</v>
      </c>
      <c r="I141" s="165">
        <v>39.461120000000001</v>
      </c>
      <c r="J141" s="165">
        <v>-123.80889999999999</v>
      </c>
    </row>
    <row r="142" spans="1:10" ht="12.75" customHeight="1" x14ac:dyDescent="0.2">
      <c r="A142" s="165" t="s">
        <v>327</v>
      </c>
      <c r="B142" s="165" t="s">
        <v>358</v>
      </c>
      <c r="C142" s="165" t="s">
        <v>359</v>
      </c>
      <c r="D142" s="165">
        <v>1</v>
      </c>
      <c r="E142" s="186">
        <v>0.04</v>
      </c>
      <c r="F142" s="165" t="s">
        <v>26</v>
      </c>
      <c r="G142" s="165">
        <v>39.329059999999998</v>
      </c>
      <c r="H142" s="165">
        <v>-123.80499</v>
      </c>
      <c r="I142" s="165">
        <v>39.329470000000001</v>
      </c>
      <c r="J142" s="165">
        <v>-123.80531999999999</v>
      </c>
    </row>
    <row r="143" spans="1:10" ht="12.75" customHeight="1" x14ac:dyDescent="0.2">
      <c r="A143" s="165" t="s">
        <v>327</v>
      </c>
      <c r="B143" s="165" t="s">
        <v>360</v>
      </c>
      <c r="C143" s="165" t="s">
        <v>361</v>
      </c>
      <c r="D143" s="165">
        <v>1</v>
      </c>
      <c r="E143" s="186">
        <v>0.17</v>
      </c>
      <c r="F143" s="165" t="s">
        <v>26</v>
      </c>
      <c r="G143" s="165">
        <v>38.864980000000003</v>
      </c>
      <c r="H143" s="165">
        <v>-123.6542</v>
      </c>
      <c r="I143" s="165">
        <v>38.866970000000002</v>
      </c>
      <c r="J143" s="165">
        <v>-123.65572</v>
      </c>
    </row>
    <row r="144" spans="1:10" ht="12.75" customHeight="1" x14ac:dyDescent="0.2">
      <c r="A144" s="165" t="s">
        <v>327</v>
      </c>
      <c r="B144" s="165" t="s">
        <v>362</v>
      </c>
      <c r="C144" s="165" t="s">
        <v>363</v>
      </c>
      <c r="D144" s="165">
        <v>1</v>
      </c>
      <c r="E144" s="186">
        <v>3.77</v>
      </c>
      <c r="F144" s="165" t="s">
        <v>26</v>
      </c>
      <c r="G144" s="165">
        <v>39.502220000000001</v>
      </c>
      <c r="H144" s="165">
        <v>-123.78805</v>
      </c>
      <c r="I144" s="165">
        <v>39.559939999999997</v>
      </c>
      <c r="J144" s="165">
        <v>-123.76759</v>
      </c>
    </row>
    <row r="145" spans="1:10" ht="12.75" customHeight="1" x14ac:dyDescent="0.2">
      <c r="A145" s="165" t="s">
        <v>327</v>
      </c>
      <c r="B145" s="165" t="s">
        <v>364</v>
      </c>
      <c r="C145" s="165" t="s">
        <v>365</v>
      </c>
      <c r="D145" s="165">
        <v>1</v>
      </c>
      <c r="E145" s="186">
        <v>0.28000000000000003</v>
      </c>
      <c r="F145" s="165" t="s">
        <v>26</v>
      </c>
      <c r="G145" s="165">
        <v>39.27234</v>
      </c>
      <c r="H145" s="165">
        <v>-123.79082</v>
      </c>
      <c r="I145" s="165">
        <v>39.274230000000003</v>
      </c>
      <c r="J145" s="165">
        <v>-123.79489</v>
      </c>
    </row>
    <row r="146" spans="1:10" ht="12.75" customHeight="1" x14ac:dyDescent="0.2">
      <c r="A146" s="174" t="s">
        <v>327</v>
      </c>
      <c r="B146" s="174" t="s">
        <v>366</v>
      </c>
      <c r="C146" s="174" t="s">
        <v>367</v>
      </c>
      <c r="D146" s="174">
        <v>1</v>
      </c>
      <c r="E146" s="189">
        <v>0.26</v>
      </c>
      <c r="F146" s="174" t="s">
        <v>26</v>
      </c>
      <c r="G146" s="174">
        <v>39.658110000000001</v>
      </c>
      <c r="H146" s="174">
        <v>-123.78666</v>
      </c>
      <c r="I146" s="174">
        <v>39.661679999999997</v>
      </c>
      <c r="J146" s="174">
        <v>-123.78726</v>
      </c>
    </row>
    <row r="147" spans="1:10" ht="12.75" customHeight="1" x14ac:dyDescent="0.2">
      <c r="A147" s="26"/>
      <c r="B147" s="27">
        <f>COUNTA(B127:B146)</f>
        <v>20</v>
      </c>
      <c r="C147" s="26"/>
      <c r="D147" s="54"/>
      <c r="E147" s="187">
        <f>SUM(E127:E146)</f>
        <v>15.879999999999999</v>
      </c>
      <c r="F147" s="26"/>
      <c r="G147" s="26"/>
      <c r="H147" s="26"/>
      <c r="I147" s="26"/>
      <c r="J147" s="26"/>
    </row>
    <row r="148" spans="1:10" ht="12.75" customHeight="1" x14ac:dyDescent="0.2">
      <c r="A148" s="26"/>
      <c r="B148" s="27"/>
      <c r="C148" s="26"/>
      <c r="D148" s="54"/>
      <c r="E148" s="187"/>
      <c r="F148" s="26"/>
      <c r="G148" s="26"/>
      <c r="H148" s="26"/>
      <c r="I148" s="26"/>
      <c r="J148" s="26"/>
    </row>
    <row r="149" spans="1:10" ht="12.75" customHeight="1" x14ac:dyDescent="0.2">
      <c r="A149" s="165" t="s">
        <v>368</v>
      </c>
      <c r="B149" s="165" t="s">
        <v>369</v>
      </c>
      <c r="C149" s="165" t="s">
        <v>370</v>
      </c>
      <c r="D149" s="165">
        <v>1</v>
      </c>
      <c r="E149" s="186">
        <v>2.7</v>
      </c>
      <c r="F149" s="165" t="s">
        <v>26</v>
      </c>
      <c r="G149" s="165">
        <v>36.249769999999998</v>
      </c>
      <c r="H149" s="165">
        <v>-121.83659</v>
      </c>
      <c r="I149" s="165">
        <v>36.280949999999997</v>
      </c>
      <c r="J149" s="165">
        <v>-121.86006999999999</v>
      </c>
    </row>
    <row r="150" spans="1:10" ht="12.75" customHeight="1" x14ac:dyDescent="0.2">
      <c r="A150" s="165" t="s">
        <v>368</v>
      </c>
      <c r="B150" s="165" t="s">
        <v>371</v>
      </c>
      <c r="C150" s="165" t="s">
        <v>372</v>
      </c>
      <c r="D150" s="165">
        <v>1</v>
      </c>
      <c r="E150" s="186">
        <v>1.24</v>
      </c>
      <c r="F150" s="165" t="s">
        <v>26</v>
      </c>
      <c r="G150" s="165">
        <v>36.631520000000002</v>
      </c>
      <c r="H150" s="165">
        <v>-121.93794</v>
      </c>
      <c r="I150" s="165">
        <v>36.618229999999997</v>
      </c>
      <c r="J150" s="165">
        <v>-121.94197</v>
      </c>
    </row>
    <row r="151" spans="1:10" ht="12.75" customHeight="1" x14ac:dyDescent="0.2">
      <c r="A151" s="165" t="s">
        <v>368</v>
      </c>
      <c r="B151" s="165" t="s">
        <v>373</v>
      </c>
      <c r="C151" s="165" t="s">
        <v>374</v>
      </c>
      <c r="D151" s="165">
        <v>1</v>
      </c>
      <c r="E151" s="186">
        <v>0.91</v>
      </c>
      <c r="F151" s="165" t="s">
        <v>26</v>
      </c>
      <c r="G151" s="165">
        <v>36.528089999999999</v>
      </c>
      <c r="H151" s="165">
        <v>-121.92616</v>
      </c>
      <c r="I151" s="165">
        <v>36.539659999999998</v>
      </c>
      <c r="J151" s="165">
        <v>-121.93136</v>
      </c>
    </row>
    <row r="152" spans="1:10" ht="12.75" customHeight="1" x14ac:dyDescent="0.2">
      <c r="A152" s="165" t="s">
        <v>368</v>
      </c>
      <c r="B152" s="165" t="s">
        <v>375</v>
      </c>
      <c r="C152" s="165" t="s">
        <v>376</v>
      </c>
      <c r="D152" s="165">
        <v>1</v>
      </c>
      <c r="E152" s="186">
        <v>4.0999999999999996</v>
      </c>
      <c r="F152" s="165" t="s">
        <v>26</v>
      </c>
      <c r="G152" s="165">
        <v>36.628779999999999</v>
      </c>
      <c r="H152" s="165">
        <v>-121.84238999999999</v>
      </c>
      <c r="I152" s="165">
        <v>36.682580000000002</v>
      </c>
      <c r="J152" s="165">
        <v>-121.81399</v>
      </c>
    </row>
    <row r="153" spans="1:10" ht="12.75" customHeight="1" x14ac:dyDescent="0.2">
      <c r="A153" s="165" t="s">
        <v>368</v>
      </c>
      <c r="B153" s="165" t="s">
        <v>377</v>
      </c>
      <c r="C153" s="165" t="s">
        <v>378</v>
      </c>
      <c r="D153" s="165">
        <v>1</v>
      </c>
      <c r="E153" s="186">
        <v>4.38</v>
      </c>
      <c r="F153" s="165" t="s">
        <v>26</v>
      </c>
      <c r="G153" s="165">
        <v>36.419069999999998</v>
      </c>
      <c r="H153" s="165">
        <v>-121.9145</v>
      </c>
      <c r="I153" s="165">
        <v>36.46799</v>
      </c>
      <c r="J153" s="165">
        <v>-121.93089000000001</v>
      </c>
    </row>
    <row r="154" spans="1:10" ht="12.75" customHeight="1" x14ac:dyDescent="0.2">
      <c r="A154" s="165" t="s">
        <v>368</v>
      </c>
      <c r="B154" s="165" t="s">
        <v>379</v>
      </c>
      <c r="C154" s="165" t="s">
        <v>380</v>
      </c>
      <c r="D154" s="165">
        <v>1</v>
      </c>
      <c r="E154" s="186">
        <v>0</v>
      </c>
      <c r="F154" s="165" t="s">
        <v>26</v>
      </c>
      <c r="G154" s="165">
        <v>0</v>
      </c>
      <c r="H154" s="165">
        <v>0</v>
      </c>
      <c r="I154" s="165">
        <v>0</v>
      </c>
      <c r="J154" s="165">
        <v>0</v>
      </c>
    </row>
    <row r="155" spans="1:10" ht="12.75" customHeight="1" x14ac:dyDescent="0.2">
      <c r="A155" s="165" t="s">
        <v>368</v>
      </c>
      <c r="B155" s="165" t="s">
        <v>381</v>
      </c>
      <c r="C155" s="165" t="s">
        <v>382</v>
      </c>
      <c r="D155" s="165">
        <v>1</v>
      </c>
      <c r="E155" s="186">
        <v>0.67</v>
      </c>
      <c r="F155" s="165" t="s">
        <v>26</v>
      </c>
      <c r="G155" s="165">
        <v>36.11242</v>
      </c>
      <c r="H155" s="165">
        <v>-121.63113</v>
      </c>
      <c r="I155" s="165">
        <v>36.121099999999998</v>
      </c>
      <c r="J155" s="165">
        <v>-121.63376</v>
      </c>
    </row>
    <row r="156" spans="1:10" ht="12.75" customHeight="1" x14ac:dyDescent="0.2">
      <c r="A156" s="165" t="s">
        <v>368</v>
      </c>
      <c r="B156" s="165" t="s">
        <v>383</v>
      </c>
      <c r="C156" s="165" t="s">
        <v>384</v>
      </c>
      <c r="D156" s="165">
        <v>1</v>
      </c>
      <c r="E156" s="186">
        <v>14.54</v>
      </c>
      <c r="F156" s="165" t="s">
        <v>26</v>
      </c>
      <c r="G156" s="165">
        <v>36.14667</v>
      </c>
      <c r="H156" s="165">
        <v>-121.65897</v>
      </c>
      <c r="I156" s="165">
        <v>36.249760000000002</v>
      </c>
      <c r="J156" s="165">
        <v>-121.83658</v>
      </c>
    </row>
    <row r="157" spans="1:10" ht="12.75" customHeight="1" x14ac:dyDescent="0.2">
      <c r="A157" s="165" t="s">
        <v>368</v>
      </c>
      <c r="B157" s="165" t="s">
        <v>385</v>
      </c>
      <c r="C157" s="165" t="s">
        <v>386</v>
      </c>
      <c r="D157" s="165">
        <v>1</v>
      </c>
      <c r="E157" s="186">
        <v>0.39</v>
      </c>
      <c r="F157" s="165" t="s">
        <v>26</v>
      </c>
      <c r="G157" s="165">
        <v>36.624589999999998</v>
      </c>
      <c r="H157" s="165">
        <v>-121.91612000000001</v>
      </c>
      <c r="I157" s="165">
        <v>36.626600000000003</v>
      </c>
      <c r="J157" s="165">
        <v>-121.91776</v>
      </c>
    </row>
    <row r="158" spans="1:10" ht="12.75" customHeight="1" x14ac:dyDescent="0.2">
      <c r="A158" s="165" t="s">
        <v>368</v>
      </c>
      <c r="B158" s="165" t="s">
        <v>387</v>
      </c>
      <c r="C158" s="165" t="s">
        <v>388</v>
      </c>
      <c r="D158" s="165">
        <v>1</v>
      </c>
      <c r="E158" s="186">
        <v>0.17</v>
      </c>
      <c r="F158" s="165" t="s">
        <v>26</v>
      </c>
      <c r="G158" s="165">
        <v>36.614350000000002</v>
      </c>
      <c r="H158" s="165">
        <v>-121.898</v>
      </c>
      <c r="I158" s="165">
        <v>36.616250000000001</v>
      </c>
      <c r="J158" s="165">
        <v>-121.89960000000001</v>
      </c>
    </row>
    <row r="159" spans="1:10" ht="12.75" customHeight="1" x14ac:dyDescent="0.2">
      <c r="A159" s="165" t="s">
        <v>368</v>
      </c>
      <c r="B159" s="165" t="s">
        <v>389</v>
      </c>
      <c r="C159" s="165" t="s">
        <v>390</v>
      </c>
      <c r="D159" s="165">
        <v>1</v>
      </c>
      <c r="E159" s="186">
        <v>1.1499999999999999</v>
      </c>
      <c r="F159" s="165" t="s">
        <v>26</v>
      </c>
      <c r="G159" s="165">
        <v>36.682580000000002</v>
      </c>
      <c r="H159" s="165">
        <v>-121.81399</v>
      </c>
      <c r="I159" s="165">
        <v>36.69847</v>
      </c>
      <c r="J159" s="165">
        <v>-121.80983000000001</v>
      </c>
    </row>
    <row r="160" spans="1:10" ht="12.75" customHeight="1" x14ac:dyDescent="0.2">
      <c r="A160" s="165" t="s">
        <v>368</v>
      </c>
      <c r="B160" s="165" t="s">
        <v>391</v>
      </c>
      <c r="C160" s="165" t="s">
        <v>392</v>
      </c>
      <c r="D160" s="165">
        <v>1</v>
      </c>
      <c r="E160" s="186">
        <v>0.41</v>
      </c>
      <c r="F160" s="165" t="s">
        <v>26</v>
      </c>
      <c r="G160" s="165">
        <v>36.522799999999997</v>
      </c>
      <c r="H160" s="165">
        <v>-121.92975</v>
      </c>
      <c r="I160" s="165">
        <v>36.526290000000003</v>
      </c>
      <c r="J160" s="165">
        <v>-121.92515</v>
      </c>
    </row>
    <row r="161" spans="1:10" ht="12.75" customHeight="1" x14ac:dyDescent="0.2">
      <c r="A161" s="165" t="s">
        <v>368</v>
      </c>
      <c r="B161" s="165" t="s">
        <v>393</v>
      </c>
      <c r="C161" s="165" t="s">
        <v>394</v>
      </c>
      <c r="D161" s="165">
        <v>1</v>
      </c>
      <c r="E161" s="186">
        <v>0.43</v>
      </c>
      <c r="F161" s="165" t="s">
        <v>26</v>
      </c>
      <c r="G161" s="165">
        <v>36.60116</v>
      </c>
      <c r="H161" s="165">
        <v>-121.88659</v>
      </c>
      <c r="I161" s="165">
        <v>36.601819999999996</v>
      </c>
      <c r="J161" s="165">
        <v>-121.87895</v>
      </c>
    </row>
    <row r="162" spans="1:10" ht="12.75" customHeight="1" x14ac:dyDescent="0.2">
      <c r="A162" s="165" t="s">
        <v>368</v>
      </c>
      <c r="B162" s="165" t="s">
        <v>395</v>
      </c>
      <c r="C162" s="165" t="s">
        <v>396</v>
      </c>
      <c r="D162" s="165">
        <v>1</v>
      </c>
      <c r="E162" s="186">
        <v>0.91</v>
      </c>
      <c r="F162" s="165" t="s">
        <v>26</v>
      </c>
      <c r="G162" s="165">
        <v>36.80789</v>
      </c>
      <c r="H162" s="165">
        <v>-121.7893</v>
      </c>
      <c r="I162" s="165">
        <v>36.820239999999998</v>
      </c>
      <c r="J162" s="165">
        <v>-121.79494</v>
      </c>
    </row>
    <row r="163" spans="1:10" ht="12.75" customHeight="1" x14ac:dyDescent="0.2">
      <c r="A163" s="165" t="s">
        <v>368</v>
      </c>
      <c r="B163" s="165" t="s">
        <v>397</v>
      </c>
      <c r="C163" s="165" t="s">
        <v>398</v>
      </c>
      <c r="D163" s="165">
        <v>1</v>
      </c>
      <c r="E163" s="186">
        <v>0</v>
      </c>
      <c r="F163" s="165" t="s">
        <v>26</v>
      </c>
      <c r="G163" s="165">
        <v>0</v>
      </c>
      <c r="H163" s="165">
        <v>0</v>
      </c>
      <c r="I163" s="165">
        <v>0</v>
      </c>
      <c r="J163" s="165">
        <v>0</v>
      </c>
    </row>
    <row r="164" spans="1:10" ht="12.75" customHeight="1" x14ac:dyDescent="0.2">
      <c r="A164" s="165" t="s">
        <v>368</v>
      </c>
      <c r="B164" s="165" t="s">
        <v>399</v>
      </c>
      <c r="C164" s="165" t="s">
        <v>400</v>
      </c>
      <c r="D164" s="165">
        <v>1</v>
      </c>
      <c r="E164" s="186">
        <v>5.56</v>
      </c>
      <c r="F164" s="165" t="s">
        <v>26</v>
      </c>
      <c r="G164" s="165">
        <v>36.506100000000004</v>
      </c>
      <c r="H164" s="165">
        <v>-121.9385</v>
      </c>
      <c r="I164" s="165">
        <v>36.523200000000003</v>
      </c>
      <c r="J164" s="165">
        <v>-121.93640000000001</v>
      </c>
    </row>
    <row r="165" spans="1:10" ht="12.75" customHeight="1" x14ac:dyDescent="0.2">
      <c r="A165" s="165" t="s">
        <v>368</v>
      </c>
      <c r="B165" s="165" t="s">
        <v>401</v>
      </c>
      <c r="C165" s="165" t="s">
        <v>402</v>
      </c>
      <c r="D165" s="165">
        <v>1</v>
      </c>
      <c r="E165" s="186">
        <v>4.5199999999999996</v>
      </c>
      <c r="F165" s="165" t="s">
        <v>26</v>
      </c>
      <c r="G165" s="165">
        <v>36.280949999999997</v>
      </c>
      <c r="H165" s="165">
        <v>-121.86006999999999</v>
      </c>
      <c r="I165" s="165">
        <v>36.320889999999999</v>
      </c>
      <c r="J165" s="165">
        <v>-121.89485999999999</v>
      </c>
    </row>
    <row r="166" spans="1:10" ht="12.75" customHeight="1" x14ac:dyDescent="0.2">
      <c r="A166" s="165" t="s">
        <v>368</v>
      </c>
      <c r="B166" s="165" t="s">
        <v>403</v>
      </c>
      <c r="C166" s="165" t="s">
        <v>404</v>
      </c>
      <c r="D166" s="165">
        <v>1</v>
      </c>
      <c r="E166" s="186">
        <v>0.72</v>
      </c>
      <c r="F166" s="165" t="s">
        <v>26</v>
      </c>
      <c r="G166" s="165">
        <v>36.781199999999998</v>
      </c>
      <c r="H166" s="165">
        <v>-121.79679</v>
      </c>
      <c r="I166" s="165">
        <v>36.791319999999999</v>
      </c>
      <c r="J166" s="165">
        <v>-121.79338</v>
      </c>
    </row>
    <row r="167" spans="1:10" ht="12.75" customHeight="1" x14ac:dyDescent="0.2">
      <c r="A167" s="165" t="s">
        <v>368</v>
      </c>
      <c r="B167" s="165" t="s">
        <v>405</v>
      </c>
      <c r="C167" s="165" t="s">
        <v>406</v>
      </c>
      <c r="D167" s="165">
        <v>1</v>
      </c>
      <c r="E167" s="186">
        <v>0.1</v>
      </c>
      <c r="F167" s="165" t="s">
        <v>26</v>
      </c>
      <c r="G167" s="165">
        <v>36.610289999999999</v>
      </c>
      <c r="H167" s="165">
        <v>-121.89613</v>
      </c>
      <c r="I167" s="165">
        <v>36.609369999999998</v>
      </c>
      <c r="J167" s="165">
        <v>-121.8948</v>
      </c>
    </row>
    <row r="168" spans="1:10" ht="12.75" customHeight="1" x14ac:dyDescent="0.2">
      <c r="A168" s="165" t="s">
        <v>368</v>
      </c>
      <c r="B168" s="165" t="s">
        <v>407</v>
      </c>
      <c r="C168" s="165" t="s">
        <v>408</v>
      </c>
      <c r="D168" s="165">
        <v>1</v>
      </c>
      <c r="E168" s="186">
        <v>0.1</v>
      </c>
      <c r="F168" s="165" t="s">
        <v>26</v>
      </c>
      <c r="G168" s="165">
        <v>36.587440000000001</v>
      </c>
      <c r="H168" s="165">
        <v>-121.96451</v>
      </c>
      <c r="I168" s="165">
        <v>36.587859999999999</v>
      </c>
      <c r="J168" s="165">
        <v>-121.96407000000001</v>
      </c>
    </row>
    <row r="169" spans="1:10" ht="12.75" customHeight="1" x14ac:dyDescent="0.2">
      <c r="A169" s="165" t="s">
        <v>368</v>
      </c>
      <c r="B169" s="165" t="s">
        <v>409</v>
      </c>
      <c r="C169" s="165" t="s">
        <v>410</v>
      </c>
      <c r="D169" s="165">
        <v>1</v>
      </c>
      <c r="E169" s="186">
        <v>0.1</v>
      </c>
      <c r="F169" s="165" t="s">
        <v>26</v>
      </c>
      <c r="G169" s="165">
        <v>36.628779999999999</v>
      </c>
      <c r="H169" s="165">
        <v>-121.84238000000001</v>
      </c>
      <c r="I169" s="165">
        <v>36.612940000000002</v>
      </c>
      <c r="J169" s="165">
        <v>-121.85726</v>
      </c>
    </row>
    <row r="170" spans="1:10" ht="12.75" customHeight="1" x14ac:dyDescent="0.2">
      <c r="A170" s="165" t="s">
        <v>368</v>
      </c>
      <c r="B170" s="165" t="s">
        <v>411</v>
      </c>
      <c r="C170" s="165" t="s">
        <v>951</v>
      </c>
      <c r="D170" s="165">
        <v>1</v>
      </c>
      <c r="E170" s="186">
        <v>0.9</v>
      </c>
      <c r="F170" s="165" t="s">
        <v>26</v>
      </c>
      <c r="G170" s="165">
        <v>36.617989999999999</v>
      </c>
      <c r="H170" s="165">
        <v>-121.9421</v>
      </c>
      <c r="I170" s="165">
        <v>36.612940000000002</v>
      </c>
      <c r="J170" s="165">
        <v>-121.95205</v>
      </c>
    </row>
    <row r="171" spans="1:10" ht="12.75" customHeight="1" x14ac:dyDescent="0.2">
      <c r="A171" s="165" t="s">
        <v>368</v>
      </c>
      <c r="B171" s="165" t="s">
        <v>412</v>
      </c>
      <c r="C171" s="165" t="s">
        <v>413</v>
      </c>
      <c r="D171" s="165">
        <v>1</v>
      </c>
      <c r="E171" s="186">
        <v>0.32</v>
      </c>
      <c r="F171" s="165" t="s">
        <v>26</v>
      </c>
      <c r="G171" s="165">
        <v>36.56606</v>
      </c>
      <c r="H171" s="165">
        <v>-121.94409</v>
      </c>
      <c r="I171" s="165">
        <v>36.564210000000003</v>
      </c>
      <c r="J171" s="165">
        <v>-121.9393</v>
      </c>
    </row>
    <row r="172" spans="1:10" ht="12.75" customHeight="1" x14ac:dyDescent="0.2">
      <c r="A172" s="174" t="s">
        <v>368</v>
      </c>
      <c r="B172" s="174" t="s">
        <v>414</v>
      </c>
      <c r="C172" s="174" t="s">
        <v>415</v>
      </c>
      <c r="D172" s="174">
        <v>1</v>
      </c>
      <c r="E172" s="189">
        <v>1.5</v>
      </c>
      <c r="F172" s="174" t="s">
        <v>26</v>
      </c>
      <c r="G172" s="174">
        <v>36.826320000000003</v>
      </c>
      <c r="H172" s="174">
        <v>-121.79834</v>
      </c>
      <c r="I172" s="174">
        <v>36.846539999999997</v>
      </c>
      <c r="J172" s="174">
        <v>-121.8082</v>
      </c>
    </row>
    <row r="173" spans="1:10" ht="12.75" customHeight="1" x14ac:dyDescent="0.2">
      <c r="A173" s="26"/>
      <c r="B173" s="27">
        <f>COUNTA(B149:B172)</f>
        <v>24</v>
      </c>
      <c r="C173" s="26"/>
      <c r="D173" s="54"/>
      <c r="E173" s="187">
        <f>SUM(E149:E172)</f>
        <v>45.82</v>
      </c>
      <c r="F173" s="26"/>
      <c r="G173" s="26"/>
      <c r="H173" s="26"/>
      <c r="I173" s="26"/>
      <c r="J173" s="26"/>
    </row>
    <row r="174" spans="1:10" ht="12.75" customHeight="1" x14ac:dyDescent="0.2">
      <c r="A174" s="26"/>
      <c r="B174" s="27"/>
      <c r="C174" s="26"/>
      <c r="D174" s="54"/>
      <c r="E174" s="187"/>
      <c r="F174" s="26"/>
      <c r="G174" s="26"/>
      <c r="H174" s="26"/>
      <c r="I174" s="26"/>
      <c r="J174" s="26"/>
    </row>
    <row r="175" spans="1:10" ht="12.75" customHeight="1" x14ac:dyDescent="0.2">
      <c r="A175" s="165" t="s">
        <v>416</v>
      </c>
      <c r="B175" s="165" t="s">
        <v>961</v>
      </c>
      <c r="C175" s="165" t="s">
        <v>962</v>
      </c>
      <c r="D175" s="165">
        <v>1</v>
      </c>
      <c r="E175" s="186">
        <v>0.97</v>
      </c>
      <c r="F175" s="165" t="s">
        <v>26</v>
      </c>
      <c r="G175" s="165">
        <v>33.513480000000001</v>
      </c>
      <c r="H175" s="165">
        <v>-117.75703</v>
      </c>
      <c r="I175" s="165">
        <v>33.502760000000002</v>
      </c>
      <c r="J175" s="165">
        <v>-117.74724000000001</v>
      </c>
    </row>
    <row r="176" spans="1:10" ht="12.75" customHeight="1" x14ac:dyDescent="0.2">
      <c r="A176" s="165" t="s">
        <v>416</v>
      </c>
      <c r="B176" s="165" t="s">
        <v>417</v>
      </c>
      <c r="C176" s="165" t="s">
        <v>418</v>
      </c>
      <c r="D176" s="165">
        <v>1</v>
      </c>
      <c r="E176" s="186">
        <v>2.87</v>
      </c>
      <c r="F176" s="165" t="s">
        <v>26</v>
      </c>
      <c r="G176" s="165">
        <v>33.710839999999997</v>
      </c>
      <c r="H176" s="165">
        <v>-118.06573</v>
      </c>
      <c r="I176" s="165">
        <v>33.679470000000002</v>
      </c>
      <c r="J176" s="165">
        <v>-118.03297000000001</v>
      </c>
    </row>
    <row r="177" spans="1:10" ht="12.75" customHeight="1" x14ac:dyDescent="0.2">
      <c r="A177" s="165" t="s">
        <v>416</v>
      </c>
      <c r="B177" s="165" t="s">
        <v>419</v>
      </c>
      <c r="C177" s="165" t="s">
        <v>420</v>
      </c>
      <c r="D177" s="165">
        <v>1</v>
      </c>
      <c r="E177" s="186">
        <v>1.69</v>
      </c>
      <c r="F177" s="165" t="s">
        <v>26</v>
      </c>
      <c r="G177" s="165">
        <v>33.454599999999999</v>
      </c>
      <c r="H177" s="165">
        <v>-117.66839</v>
      </c>
      <c r="I177" s="165">
        <v>33.440269999999998</v>
      </c>
      <c r="J177" s="165">
        <v>-117.64492</v>
      </c>
    </row>
    <row r="178" spans="1:10" ht="12.75" customHeight="1" x14ac:dyDescent="0.2">
      <c r="A178" s="165" t="s">
        <v>416</v>
      </c>
      <c r="B178" s="165" t="s">
        <v>421</v>
      </c>
      <c r="C178" s="165" t="s">
        <v>422</v>
      </c>
      <c r="D178" s="165">
        <v>1</v>
      </c>
      <c r="E178" s="186">
        <v>3.22</v>
      </c>
      <c r="F178" s="165" t="s">
        <v>26</v>
      </c>
      <c r="G178" s="165">
        <v>33.584220000000002</v>
      </c>
      <c r="H178" s="165">
        <v>-117.86221999999999</v>
      </c>
      <c r="I178" s="165">
        <v>33.556750000000001</v>
      </c>
      <c r="J178" s="165">
        <v>-117.81955000000001</v>
      </c>
    </row>
    <row r="179" spans="1:10" ht="12.75" customHeight="1" x14ac:dyDescent="0.2">
      <c r="A179" s="165" t="s">
        <v>416</v>
      </c>
      <c r="B179" s="165" t="s">
        <v>423</v>
      </c>
      <c r="C179" s="165" t="s">
        <v>424</v>
      </c>
      <c r="D179" s="165">
        <v>1</v>
      </c>
      <c r="E179" s="186">
        <v>0.78</v>
      </c>
      <c r="F179" s="165" t="s">
        <v>26</v>
      </c>
      <c r="G179" s="165">
        <v>33.462949999999999</v>
      </c>
      <c r="H179" s="165">
        <v>-117.71495</v>
      </c>
      <c r="I179" s="165">
        <v>33.460360000000001</v>
      </c>
      <c r="J179" s="165">
        <v>-117.70726000000001</v>
      </c>
    </row>
    <row r="180" spans="1:10" ht="12.75" customHeight="1" x14ac:dyDescent="0.2">
      <c r="A180" s="165" t="s">
        <v>416</v>
      </c>
      <c r="B180" s="165" t="s">
        <v>425</v>
      </c>
      <c r="C180" s="165" t="s">
        <v>426</v>
      </c>
      <c r="D180" s="165">
        <v>1</v>
      </c>
      <c r="E180" s="186">
        <v>3</v>
      </c>
      <c r="F180" s="165" t="s">
        <v>26</v>
      </c>
      <c r="G180" s="165">
        <v>33.460360000000001</v>
      </c>
      <c r="H180" s="165">
        <v>-117.70708999999999</v>
      </c>
      <c r="I180" s="165">
        <v>33.461269999999999</v>
      </c>
      <c r="J180" s="165">
        <v>-117.68959</v>
      </c>
    </row>
    <row r="181" spans="1:10" ht="12.75" customHeight="1" x14ac:dyDescent="0.2">
      <c r="A181" s="165" t="s">
        <v>416</v>
      </c>
      <c r="B181" s="165" t="s">
        <v>427</v>
      </c>
      <c r="C181" s="165" t="s">
        <v>428</v>
      </c>
      <c r="D181" s="165">
        <v>1</v>
      </c>
      <c r="E181" s="186">
        <v>1.38</v>
      </c>
      <c r="F181" s="165" t="s">
        <v>26</v>
      </c>
      <c r="G181" s="165">
        <v>33.461269999999999</v>
      </c>
      <c r="H181" s="165">
        <v>-117.68959</v>
      </c>
      <c r="I181" s="165">
        <v>33.454599999999999</v>
      </c>
      <c r="J181" s="165">
        <v>-117.66959</v>
      </c>
    </row>
    <row r="182" spans="1:10" ht="12.75" customHeight="1" x14ac:dyDescent="0.2">
      <c r="A182" s="165" t="s">
        <v>416</v>
      </c>
      <c r="B182" s="165" t="s">
        <v>429</v>
      </c>
      <c r="C182" s="165" t="s">
        <v>943</v>
      </c>
      <c r="D182" s="165">
        <v>1</v>
      </c>
      <c r="E182" s="186">
        <v>0.4</v>
      </c>
      <c r="F182" s="165" t="s">
        <v>26</v>
      </c>
      <c r="G182" s="165">
        <v>33.552300000000002</v>
      </c>
      <c r="H182" s="165">
        <v>-117.81265</v>
      </c>
      <c r="I182" s="165">
        <v>33.54945</v>
      </c>
      <c r="J182" s="165">
        <v>-117.80692000000001</v>
      </c>
    </row>
    <row r="183" spans="1:10" ht="12.75" customHeight="1" x14ac:dyDescent="0.2">
      <c r="A183" s="165" t="s">
        <v>416</v>
      </c>
      <c r="B183" s="165" t="s">
        <v>430</v>
      </c>
      <c r="C183" s="165" t="s">
        <v>431</v>
      </c>
      <c r="D183" s="165">
        <v>1</v>
      </c>
      <c r="E183" s="186">
        <v>3.48</v>
      </c>
      <c r="F183" s="165" t="s">
        <v>26</v>
      </c>
      <c r="G183" s="165">
        <v>33.679470000000002</v>
      </c>
      <c r="H183" s="165">
        <v>-118.03297000000001</v>
      </c>
      <c r="I183" s="165">
        <v>33.64602</v>
      </c>
      <c r="J183" s="165">
        <v>-117.98802000000001</v>
      </c>
    </row>
    <row r="184" spans="1:10" ht="12.75" customHeight="1" x14ac:dyDescent="0.2">
      <c r="A184" s="165" t="s">
        <v>416</v>
      </c>
      <c r="B184" s="165" t="s">
        <v>432</v>
      </c>
      <c r="C184" s="165" t="s">
        <v>433</v>
      </c>
      <c r="D184" s="165">
        <v>1</v>
      </c>
      <c r="E184" s="186">
        <v>38</v>
      </c>
      <c r="F184" s="165" t="s">
        <v>26</v>
      </c>
      <c r="G184" s="165">
        <v>33.73066</v>
      </c>
      <c r="H184" s="165">
        <v>-118.08163</v>
      </c>
      <c r="I184" s="165">
        <v>33.71217</v>
      </c>
      <c r="J184" s="165">
        <v>-118.05329</v>
      </c>
    </row>
    <row r="185" spans="1:10" ht="12.75" customHeight="1" x14ac:dyDescent="0.2">
      <c r="A185" s="165" t="s">
        <v>416</v>
      </c>
      <c r="B185" s="165" t="s">
        <v>434</v>
      </c>
      <c r="C185" s="165" t="s">
        <v>435</v>
      </c>
      <c r="D185" s="165">
        <v>1</v>
      </c>
      <c r="E185" s="186">
        <v>1.81</v>
      </c>
      <c r="F185" s="165" t="s">
        <v>26</v>
      </c>
      <c r="G185" s="165">
        <v>33.64602</v>
      </c>
      <c r="H185" s="165">
        <v>-117.98802000000001</v>
      </c>
      <c r="I185" s="165">
        <v>33.629280000000001</v>
      </c>
      <c r="J185" s="165">
        <v>-117.95947</v>
      </c>
    </row>
    <row r="186" spans="1:10" ht="12.75" customHeight="1" x14ac:dyDescent="0.2">
      <c r="A186" s="165" t="s">
        <v>416</v>
      </c>
      <c r="B186" s="165" t="s">
        <v>436</v>
      </c>
      <c r="C186" s="165" t="s">
        <v>437</v>
      </c>
      <c r="D186" s="165">
        <v>1</v>
      </c>
      <c r="E186" s="186">
        <v>8.8699999999999992</v>
      </c>
      <c r="F186" s="165" t="s">
        <v>26</v>
      </c>
      <c r="G186" s="165">
        <v>33.556750000000001</v>
      </c>
      <c r="H186" s="165">
        <v>-117.81955000000001</v>
      </c>
      <c r="I186" s="165">
        <v>33.485039999999998</v>
      </c>
      <c r="J186" s="165">
        <v>-117.73285</v>
      </c>
    </row>
    <row r="187" spans="1:10" ht="12.75" customHeight="1" x14ac:dyDescent="0.2">
      <c r="A187" s="165" t="s">
        <v>416</v>
      </c>
      <c r="B187" s="165" t="s">
        <v>438</v>
      </c>
      <c r="C187" s="165" t="s">
        <v>439</v>
      </c>
      <c r="D187" s="165">
        <v>1</v>
      </c>
      <c r="E187" s="186">
        <v>0.56000000000000005</v>
      </c>
      <c r="F187" s="165" t="s">
        <v>26</v>
      </c>
      <c r="G187" s="165">
        <v>33.485039999999998</v>
      </c>
      <c r="H187" s="165">
        <v>-117.73285</v>
      </c>
      <c r="I187" s="165">
        <v>33.481789999999997</v>
      </c>
      <c r="J187" s="165">
        <v>-117.72514</v>
      </c>
    </row>
    <row r="188" spans="1:10" ht="12.75" customHeight="1" x14ac:dyDescent="0.2">
      <c r="A188" s="165" t="s">
        <v>416</v>
      </c>
      <c r="B188" s="165" t="s">
        <v>440</v>
      </c>
      <c r="C188" s="165" t="s">
        <v>441</v>
      </c>
      <c r="D188" s="165">
        <v>1</v>
      </c>
      <c r="E188" s="186">
        <v>39</v>
      </c>
      <c r="F188" s="165" t="s">
        <v>26</v>
      </c>
      <c r="G188" s="165">
        <v>33.620899999999999</v>
      </c>
      <c r="H188" s="165">
        <v>-117.93665</v>
      </c>
      <c r="I188" s="165">
        <v>33.599469999999997</v>
      </c>
      <c r="J188" s="165">
        <v>-117.87909999999999</v>
      </c>
    </row>
    <row r="189" spans="1:10" ht="12.75" customHeight="1" x14ac:dyDescent="0.2">
      <c r="A189" s="165" t="s">
        <v>416</v>
      </c>
      <c r="B189" s="165" t="s">
        <v>442</v>
      </c>
      <c r="C189" s="165" t="s">
        <v>443</v>
      </c>
      <c r="D189" s="165">
        <v>1</v>
      </c>
      <c r="E189" s="186">
        <v>6.7</v>
      </c>
      <c r="F189" s="165" t="s">
        <v>26</v>
      </c>
      <c r="G189" s="165">
        <v>33.628709999999998</v>
      </c>
      <c r="H189" s="165">
        <v>-117.95775</v>
      </c>
      <c r="I189" s="165">
        <v>33.584220000000002</v>
      </c>
      <c r="J189" s="165">
        <v>-117.86221999999999</v>
      </c>
    </row>
    <row r="190" spans="1:10" ht="12.75" customHeight="1" x14ac:dyDescent="0.2">
      <c r="A190" s="165" t="s">
        <v>416</v>
      </c>
      <c r="B190" s="165" t="s">
        <v>444</v>
      </c>
      <c r="C190" s="165" t="s">
        <v>445</v>
      </c>
      <c r="D190" s="165">
        <v>1</v>
      </c>
      <c r="E190" s="186">
        <v>0</v>
      </c>
      <c r="F190" s="165" t="s">
        <v>26</v>
      </c>
      <c r="G190" s="165">
        <v>0</v>
      </c>
      <c r="H190" s="165">
        <v>0</v>
      </c>
      <c r="I190" s="165">
        <v>0</v>
      </c>
      <c r="J190" s="165">
        <v>0</v>
      </c>
    </row>
    <row r="191" spans="1:10" ht="12.75" customHeight="1" x14ac:dyDescent="0.2">
      <c r="A191" s="165" t="s">
        <v>416</v>
      </c>
      <c r="B191" s="165" t="s">
        <v>446</v>
      </c>
      <c r="C191" s="165" t="s">
        <v>447</v>
      </c>
      <c r="D191" s="165">
        <v>1</v>
      </c>
      <c r="E191" s="186">
        <v>0.24</v>
      </c>
      <c r="F191" s="165" t="s">
        <v>26</v>
      </c>
      <c r="G191" s="165">
        <v>33.440269999999998</v>
      </c>
      <c r="H191" s="165">
        <v>-117.64492</v>
      </c>
      <c r="I191" s="165">
        <v>33.438209999999998</v>
      </c>
      <c r="J191" s="165">
        <v>-117.64167</v>
      </c>
    </row>
    <row r="192" spans="1:10" ht="12.75" customHeight="1" x14ac:dyDescent="0.2">
      <c r="A192" s="165" t="s">
        <v>416</v>
      </c>
      <c r="B192" s="165" t="s">
        <v>448</v>
      </c>
      <c r="C192" s="165" t="s">
        <v>449</v>
      </c>
      <c r="D192" s="165">
        <v>1</v>
      </c>
      <c r="E192" s="186">
        <v>2.86</v>
      </c>
      <c r="F192" s="165" t="s">
        <v>26</v>
      </c>
      <c r="G192" s="165">
        <v>33.438209999999998</v>
      </c>
      <c r="H192" s="165">
        <v>-117.64167</v>
      </c>
      <c r="I192" s="165">
        <v>33.407580000000003</v>
      </c>
      <c r="J192" s="165">
        <v>-117.60934</v>
      </c>
    </row>
    <row r="193" spans="1:10" ht="12.75" customHeight="1" x14ac:dyDescent="0.2">
      <c r="A193" s="165" t="s">
        <v>416</v>
      </c>
      <c r="B193" s="165" t="s">
        <v>450</v>
      </c>
      <c r="C193" s="165" t="s">
        <v>451</v>
      </c>
      <c r="D193" s="165">
        <v>1</v>
      </c>
      <c r="E193" s="186">
        <v>1.55</v>
      </c>
      <c r="F193" s="165" t="s">
        <v>26</v>
      </c>
      <c r="G193" s="165">
        <v>33.407580000000003</v>
      </c>
      <c r="H193" s="165">
        <v>-117.60934</v>
      </c>
      <c r="I193" s="165">
        <v>33.386839999999999</v>
      </c>
      <c r="J193" s="165">
        <v>-117.59623000000001</v>
      </c>
    </row>
    <row r="194" spans="1:10" ht="12.75" customHeight="1" x14ac:dyDescent="0.2">
      <c r="A194" s="165" t="s">
        <v>416</v>
      </c>
      <c r="B194" s="165" t="s">
        <v>452</v>
      </c>
      <c r="C194" s="165" t="s">
        <v>453</v>
      </c>
      <c r="D194" s="165">
        <v>1</v>
      </c>
      <c r="E194" s="186">
        <v>2.12</v>
      </c>
      <c r="F194" s="165" t="s">
        <v>26</v>
      </c>
      <c r="G194" s="165">
        <v>33.740340000000003</v>
      </c>
      <c r="H194" s="165">
        <v>-118.11566000000001</v>
      </c>
      <c r="I194" s="165">
        <v>33.723050000000001</v>
      </c>
      <c r="J194" s="165">
        <v>-118.08027</v>
      </c>
    </row>
    <row r="195" spans="1:10" ht="12.75" customHeight="1" x14ac:dyDescent="0.2">
      <c r="A195" s="165" t="s">
        <v>416</v>
      </c>
      <c r="B195" s="165" t="s">
        <v>454</v>
      </c>
      <c r="C195" s="165" t="s">
        <v>455</v>
      </c>
      <c r="D195" s="165">
        <v>1</v>
      </c>
      <c r="E195" s="186">
        <v>3.37</v>
      </c>
      <c r="F195" s="165" t="s">
        <v>26</v>
      </c>
      <c r="G195" s="165">
        <v>33.462949999999999</v>
      </c>
      <c r="H195" s="165">
        <v>-117.71495</v>
      </c>
      <c r="I195" s="165">
        <v>33.513489999999997</v>
      </c>
      <c r="J195" s="165">
        <v>-117.75703</v>
      </c>
    </row>
    <row r="196" spans="1:10" ht="12.75" customHeight="1" x14ac:dyDescent="0.2">
      <c r="A196" s="174" t="s">
        <v>416</v>
      </c>
      <c r="B196" s="174" t="s">
        <v>456</v>
      </c>
      <c r="C196" s="174" t="s">
        <v>457</v>
      </c>
      <c r="D196" s="174">
        <v>1</v>
      </c>
      <c r="E196" s="189">
        <v>1.2</v>
      </c>
      <c r="F196" s="174" t="s">
        <v>26</v>
      </c>
      <c r="G196" s="174">
        <v>33.710850000000001</v>
      </c>
      <c r="H196" s="174">
        <v>-118.06574000000001</v>
      </c>
      <c r="I196" s="174">
        <v>33.723050000000001</v>
      </c>
      <c r="J196" s="174">
        <v>-118.08027</v>
      </c>
    </row>
    <row r="197" spans="1:10" ht="12.75" customHeight="1" x14ac:dyDescent="0.2">
      <c r="A197" s="26"/>
      <c r="B197" s="27">
        <f>COUNTA(B175:B196)</f>
        <v>22</v>
      </c>
      <c r="C197" s="26"/>
      <c r="D197" s="54"/>
      <c r="E197" s="187">
        <f>SUM(E175:E196)</f>
        <v>124.07000000000001</v>
      </c>
      <c r="F197" s="26"/>
      <c r="G197" s="26"/>
      <c r="H197" s="26"/>
      <c r="I197" s="26"/>
      <c r="J197" s="26"/>
    </row>
    <row r="198" spans="1:10" ht="12.75" customHeight="1" x14ac:dyDescent="0.2">
      <c r="A198" s="26"/>
      <c r="B198" s="27"/>
      <c r="C198" s="26"/>
      <c r="D198" s="54"/>
      <c r="E198" s="187"/>
      <c r="F198" s="26"/>
      <c r="G198" s="26"/>
      <c r="H198" s="26"/>
      <c r="I198" s="26"/>
      <c r="J198" s="26"/>
    </row>
    <row r="199" spans="1:10" ht="12.75" customHeight="1" x14ac:dyDescent="0.2">
      <c r="A199" s="165" t="s">
        <v>458</v>
      </c>
      <c r="B199" s="165" t="s">
        <v>459</v>
      </c>
      <c r="C199" s="165" t="s">
        <v>460</v>
      </c>
      <c r="D199" s="165">
        <v>1</v>
      </c>
      <c r="E199" s="186">
        <v>0.96</v>
      </c>
      <c r="F199" s="165" t="s">
        <v>26</v>
      </c>
      <c r="G199" s="165">
        <v>33.141829999999999</v>
      </c>
      <c r="H199" s="165">
        <v>-117.31998</v>
      </c>
      <c r="I199" s="165">
        <v>33.147390000000001</v>
      </c>
      <c r="J199" s="165">
        <v>-117.33325000000001</v>
      </c>
    </row>
    <row r="200" spans="1:10" ht="12.75" customHeight="1" x14ac:dyDescent="0.2">
      <c r="A200" s="165" t="s">
        <v>458</v>
      </c>
      <c r="B200" s="165" t="s">
        <v>461</v>
      </c>
      <c r="C200" s="165" t="s">
        <v>462</v>
      </c>
      <c r="D200" s="165">
        <v>1</v>
      </c>
      <c r="E200" s="186">
        <v>0</v>
      </c>
      <c r="F200" s="165" t="s">
        <v>26</v>
      </c>
      <c r="G200" s="165">
        <v>0</v>
      </c>
      <c r="H200" s="165">
        <v>0</v>
      </c>
      <c r="I200" s="165">
        <v>0</v>
      </c>
      <c r="J200" s="165">
        <v>0</v>
      </c>
    </row>
    <row r="201" spans="1:10" ht="12.75" customHeight="1" x14ac:dyDescent="0.2">
      <c r="A201" s="165" t="s">
        <v>458</v>
      </c>
      <c r="B201" s="165" t="s">
        <v>979</v>
      </c>
      <c r="C201" s="165" t="s">
        <v>980</v>
      </c>
      <c r="D201" s="165">
        <v>1</v>
      </c>
      <c r="E201" s="186">
        <v>0.33</v>
      </c>
      <c r="F201" s="165" t="s">
        <v>26</v>
      </c>
      <c r="G201" s="165">
        <v>32.62961</v>
      </c>
      <c r="H201" s="165">
        <v>-117.10833</v>
      </c>
      <c r="I201" s="165">
        <v>32.625140000000002</v>
      </c>
      <c r="J201" s="165">
        <v>-117.1058</v>
      </c>
    </row>
    <row r="202" spans="1:10" ht="12.75" customHeight="1" x14ac:dyDescent="0.2">
      <c r="A202" s="165" t="s">
        <v>458</v>
      </c>
      <c r="B202" s="165" t="s">
        <v>463</v>
      </c>
      <c r="C202" s="165" t="s">
        <v>464</v>
      </c>
      <c r="D202" s="165">
        <v>1</v>
      </c>
      <c r="E202" s="186">
        <v>0.48</v>
      </c>
      <c r="F202" s="165" t="s">
        <v>26</v>
      </c>
      <c r="G202" s="165">
        <v>32.809869999999997</v>
      </c>
      <c r="H202" s="165">
        <v>-117.26931999999999</v>
      </c>
      <c r="I202" s="165">
        <v>32.815480000000001</v>
      </c>
      <c r="J202" s="165">
        <v>-117.27395</v>
      </c>
    </row>
    <row r="203" spans="1:10" ht="12.75" customHeight="1" x14ac:dyDescent="0.2">
      <c r="A203" s="165" t="s">
        <v>458</v>
      </c>
      <c r="B203" s="165" t="s">
        <v>465</v>
      </c>
      <c r="C203" s="165" t="s">
        <v>466</v>
      </c>
      <c r="D203" s="165">
        <v>1</v>
      </c>
      <c r="E203" s="186">
        <v>1.31</v>
      </c>
      <c r="F203" s="165" t="s">
        <v>26</v>
      </c>
      <c r="G203" s="165">
        <v>32.552219999999998</v>
      </c>
      <c r="H203" s="165">
        <v>-117.1277</v>
      </c>
      <c r="I203" s="165">
        <v>32.53436</v>
      </c>
      <c r="J203" s="165">
        <v>-117.12419</v>
      </c>
    </row>
    <row r="204" spans="1:10" ht="12.75" customHeight="1" x14ac:dyDescent="0.2">
      <c r="A204" s="165" t="s">
        <v>458</v>
      </c>
      <c r="B204" s="165" t="s">
        <v>467</v>
      </c>
      <c r="C204" s="165" t="s">
        <v>468</v>
      </c>
      <c r="D204" s="165">
        <v>1</v>
      </c>
      <c r="E204" s="186">
        <v>1.1299999999999999</v>
      </c>
      <c r="F204" s="165" t="s">
        <v>26</v>
      </c>
      <c r="G204" s="165">
        <v>32.999470000000002</v>
      </c>
      <c r="H204" s="165">
        <v>-117.27793</v>
      </c>
      <c r="I204" s="165">
        <v>33.015560000000001</v>
      </c>
      <c r="J204" s="165">
        <v>-117.28135</v>
      </c>
    </row>
    <row r="205" spans="1:10" ht="12.75" customHeight="1" x14ac:dyDescent="0.2">
      <c r="A205" s="165" t="s">
        <v>458</v>
      </c>
      <c r="B205" s="165" t="s">
        <v>469</v>
      </c>
      <c r="C205" s="165" t="s">
        <v>470</v>
      </c>
      <c r="D205" s="165">
        <v>1</v>
      </c>
      <c r="E205" s="186">
        <v>2.5499999999999998</v>
      </c>
      <c r="F205" s="165" t="s">
        <v>26</v>
      </c>
      <c r="G205" s="165">
        <v>33.128079999999997</v>
      </c>
      <c r="H205" s="165">
        <v>-117.33378</v>
      </c>
      <c r="I205" s="165">
        <v>33.165149999999997</v>
      </c>
      <c r="J205" s="165">
        <v>-117.35948</v>
      </c>
    </row>
    <row r="206" spans="1:10" ht="12.75" customHeight="1" x14ac:dyDescent="0.2">
      <c r="A206" s="165" t="s">
        <v>458</v>
      </c>
      <c r="B206" s="165" t="s">
        <v>471</v>
      </c>
      <c r="C206" s="165" t="s">
        <v>472</v>
      </c>
      <c r="D206" s="165">
        <v>1</v>
      </c>
      <c r="E206" s="186">
        <v>2.5499999999999998</v>
      </c>
      <c r="F206" s="165" t="s">
        <v>26</v>
      </c>
      <c r="G206" s="165">
        <v>33.161529999999999</v>
      </c>
      <c r="H206" s="165">
        <v>-117.35947</v>
      </c>
      <c r="I206" s="165">
        <v>33.133189999999999</v>
      </c>
      <c r="J206" s="165">
        <v>-117.33754999999999</v>
      </c>
    </row>
    <row r="207" spans="1:10" ht="12.75" customHeight="1" x14ac:dyDescent="0.2">
      <c r="A207" s="165" t="s">
        <v>458</v>
      </c>
      <c r="B207" s="165" t="s">
        <v>473</v>
      </c>
      <c r="C207" s="165" t="s">
        <v>474</v>
      </c>
      <c r="D207" s="165">
        <v>1</v>
      </c>
      <c r="E207" s="186">
        <v>0</v>
      </c>
      <c r="F207" s="165" t="s">
        <v>26</v>
      </c>
      <c r="G207" s="165">
        <v>0</v>
      </c>
      <c r="H207" s="165">
        <v>0</v>
      </c>
      <c r="I207" s="165">
        <v>0</v>
      </c>
      <c r="J207" s="165">
        <v>0</v>
      </c>
    </row>
    <row r="208" spans="1:10" ht="12.75" customHeight="1" x14ac:dyDescent="0.2">
      <c r="A208" s="165" t="s">
        <v>458</v>
      </c>
      <c r="B208" s="165" t="s">
        <v>475</v>
      </c>
      <c r="C208" s="165" t="s">
        <v>476</v>
      </c>
      <c r="D208" s="165">
        <v>1</v>
      </c>
      <c r="E208" s="186">
        <v>1.41</v>
      </c>
      <c r="F208" s="165" t="s">
        <v>26</v>
      </c>
      <c r="G208" s="165">
        <v>32.675109999999997</v>
      </c>
      <c r="H208" s="165">
        <v>-117.17348</v>
      </c>
      <c r="I208" s="165">
        <v>32.686439999999997</v>
      </c>
      <c r="J208" s="165">
        <v>-117.19364</v>
      </c>
    </row>
    <row r="209" spans="1:10" ht="12.75" customHeight="1" x14ac:dyDescent="0.2">
      <c r="A209" s="165" t="s">
        <v>458</v>
      </c>
      <c r="B209" s="165" t="s">
        <v>477</v>
      </c>
      <c r="C209" s="165" t="s">
        <v>478</v>
      </c>
      <c r="D209" s="165">
        <v>1</v>
      </c>
      <c r="E209" s="186">
        <v>2.23</v>
      </c>
      <c r="F209" s="165" t="s">
        <v>26</v>
      </c>
      <c r="G209" s="165">
        <v>32.948990000000002</v>
      </c>
      <c r="H209" s="165">
        <v>-117.26519999999999</v>
      </c>
      <c r="I209" s="165">
        <v>32.959699999999998</v>
      </c>
      <c r="J209" s="165">
        <v>-117.26900000000001</v>
      </c>
    </row>
    <row r="210" spans="1:10" ht="12.75" customHeight="1" x14ac:dyDescent="0.2">
      <c r="A210" s="165" t="s">
        <v>458</v>
      </c>
      <c r="B210" s="165" t="s">
        <v>479</v>
      </c>
      <c r="C210" s="165" t="s">
        <v>480</v>
      </c>
      <c r="D210" s="165">
        <v>1</v>
      </c>
      <c r="E210" s="186">
        <v>0.6</v>
      </c>
      <c r="F210" s="165" t="s">
        <v>26</v>
      </c>
      <c r="G210" s="165">
        <v>32.990819999999999</v>
      </c>
      <c r="H210" s="165">
        <v>-117.27466</v>
      </c>
      <c r="I210" s="165">
        <v>32.991639999999997</v>
      </c>
      <c r="J210" s="165">
        <v>-117.27473000000001</v>
      </c>
    </row>
    <row r="211" spans="1:10" ht="12.75" customHeight="1" x14ac:dyDescent="0.2">
      <c r="A211" s="165" t="s">
        <v>458</v>
      </c>
      <c r="B211" s="165" t="s">
        <v>481</v>
      </c>
      <c r="C211" s="165" t="s">
        <v>482</v>
      </c>
      <c r="D211" s="165">
        <v>1</v>
      </c>
      <c r="E211" s="186">
        <v>1.48</v>
      </c>
      <c r="F211" s="165" t="s">
        <v>26</v>
      </c>
      <c r="G211" s="165">
        <v>32.566220000000001</v>
      </c>
      <c r="H211" s="165">
        <v>-117.13301</v>
      </c>
      <c r="I211" s="165">
        <v>32.587530000000001</v>
      </c>
      <c r="J211" s="165">
        <v>-117.1326</v>
      </c>
    </row>
    <row r="212" spans="1:10" ht="12.75" customHeight="1" x14ac:dyDescent="0.2">
      <c r="A212" s="165" t="s">
        <v>458</v>
      </c>
      <c r="B212" s="165" t="s">
        <v>483</v>
      </c>
      <c r="C212" s="165" t="s">
        <v>484</v>
      </c>
      <c r="D212" s="165">
        <v>1</v>
      </c>
      <c r="E212" s="186">
        <v>1.48</v>
      </c>
      <c r="F212" s="165" t="s">
        <v>26</v>
      </c>
      <c r="G212" s="165">
        <v>32.580399999999997</v>
      </c>
      <c r="H212" s="165">
        <v>-117.13321999999999</v>
      </c>
      <c r="I212" s="165">
        <v>32.581040000000002</v>
      </c>
      <c r="J212" s="165">
        <v>-117.13345</v>
      </c>
    </row>
    <row r="213" spans="1:10" ht="12.75" customHeight="1" x14ac:dyDescent="0.2">
      <c r="A213" s="165" t="s">
        <v>458</v>
      </c>
      <c r="B213" s="165" t="s">
        <v>485</v>
      </c>
      <c r="C213" s="165" t="s">
        <v>486</v>
      </c>
      <c r="D213" s="165">
        <v>1</v>
      </c>
      <c r="E213" s="186">
        <v>3.97</v>
      </c>
      <c r="F213" s="165" t="s">
        <v>26</v>
      </c>
      <c r="G213" s="165">
        <v>32.850200000000001</v>
      </c>
      <c r="H213" s="165">
        <v>-117.27200000000001</v>
      </c>
      <c r="I213" s="165">
        <v>32.85472</v>
      </c>
      <c r="J213" s="165">
        <v>-11725918</v>
      </c>
    </row>
    <row r="214" spans="1:10" ht="12.75" customHeight="1" x14ac:dyDescent="0.2">
      <c r="A214" s="165" t="s">
        <v>458</v>
      </c>
      <c r="B214" s="165" t="s">
        <v>487</v>
      </c>
      <c r="C214" s="165" t="s">
        <v>488</v>
      </c>
      <c r="D214" s="165">
        <v>1</v>
      </c>
      <c r="E214" s="186">
        <v>0.06</v>
      </c>
      <c r="F214" s="165" t="s">
        <v>26</v>
      </c>
      <c r="G214" s="165">
        <v>32.850830000000002</v>
      </c>
      <c r="H214" s="165">
        <v>-117.27303000000001</v>
      </c>
      <c r="I214" s="165">
        <v>32.850239999999999</v>
      </c>
      <c r="J214" s="165">
        <v>-117.27235</v>
      </c>
    </row>
    <row r="215" spans="1:10" ht="12.75" customHeight="1" x14ac:dyDescent="0.2">
      <c r="A215" s="165" t="s">
        <v>458</v>
      </c>
      <c r="B215" s="165" t="s">
        <v>489</v>
      </c>
      <c r="C215" s="165" t="s">
        <v>490</v>
      </c>
      <c r="D215" s="165">
        <v>1</v>
      </c>
      <c r="E215" s="186">
        <v>2.12</v>
      </c>
      <c r="F215" s="165" t="s">
        <v>26</v>
      </c>
      <c r="G215" s="165">
        <v>32.85472</v>
      </c>
      <c r="H215" s="165">
        <v>-117.25918</v>
      </c>
      <c r="I215" s="165">
        <v>32.883650000000003</v>
      </c>
      <c r="J215" s="165">
        <v>-117.25268</v>
      </c>
    </row>
    <row r="216" spans="1:10" ht="12.75" customHeight="1" x14ac:dyDescent="0.2">
      <c r="A216" s="165" t="s">
        <v>458</v>
      </c>
      <c r="B216" s="165" t="s">
        <v>491</v>
      </c>
      <c r="C216" s="165" t="s">
        <v>492</v>
      </c>
      <c r="D216" s="165">
        <v>1</v>
      </c>
      <c r="E216" s="186">
        <v>1.29</v>
      </c>
      <c r="F216" s="165" t="s">
        <v>26</v>
      </c>
      <c r="G216" s="165">
        <v>33.063879999999997</v>
      </c>
      <c r="H216" s="165">
        <v>-117.30501</v>
      </c>
      <c r="I216" s="165">
        <v>33.08173</v>
      </c>
      <c r="J216" s="165">
        <v>-117.31146</v>
      </c>
    </row>
    <row r="217" spans="1:10" ht="12.75" customHeight="1" x14ac:dyDescent="0.2">
      <c r="A217" s="165" t="s">
        <v>458</v>
      </c>
      <c r="B217" s="165" t="s">
        <v>493</v>
      </c>
      <c r="C217" s="165" t="s">
        <v>494</v>
      </c>
      <c r="D217" s="165">
        <v>1</v>
      </c>
      <c r="E217" s="186">
        <v>0.19</v>
      </c>
      <c r="F217" s="165" t="s">
        <v>26</v>
      </c>
      <c r="G217" s="165">
        <v>32.8367</v>
      </c>
      <c r="H217" s="165">
        <v>-117.28157</v>
      </c>
      <c r="I217" s="165">
        <v>32.839489999999998</v>
      </c>
      <c r="J217" s="165">
        <v>-117.28232</v>
      </c>
    </row>
    <row r="218" spans="1:10" ht="12.75" customHeight="1" x14ac:dyDescent="0.2">
      <c r="A218" s="165" t="s">
        <v>458</v>
      </c>
      <c r="B218" s="165" t="s">
        <v>495</v>
      </c>
      <c r="C218" s="165" t="s">
        <v>496</v>
      </c>
      <c r="D218" s="165">
        <v>1</v>
      </c>
      <c r="E218" s="186">
        <v>29.2</v>
      </c>
      <c r="F218" s="165" t="s">
        <v>26</v>
      </c>
      <c r="G218" s="165">
        <v>32.761719999999997</v>
      </c>
      <c r="H218" s="165">
        <v>-117.24138000000001</v>
      </c>
      <c r="I218" s="165">
        <v>32.76003</v>
      </c>
      <c r="J218" s="165">
        <v>-117.24791999999999</v>
      </c>
    </row>
    <row r="219" spans="1:10" ht="12.75" customHeight="1" x14ac:dyDescent="0.2">
      <c r="A219" s="165" t="s">
        <v>458</v>
      </c>
      <c r="B219" s="165" t="s">
        <v>497</v>
      </c>
      <c r="C219" s="165" t="s">
        <v>498</v>
      </c>
      <c r="D219" s="165">
        <v>1</v>
      </c>
      <c r="E219" s="186">
        <v>0.57999999999999996</v>
      </c>
      <c r="F219" s="165" t="s">
        <v>26</v>
      </c>
      <c r="G219" s="165">
        <v>32.763849999999998</v>
      </c>
      <c r="H219" s="165">
        <v>-117.24133999999999</v>
      </c>
      <c r="I219" s="165">
        <v>32.767710000000001</v>
      </c>
      <c r="J219" s="165">
        <v>-117.23693</v>
      </c>
    </row>
    <row r="220" spans="1:10" ht="12.75" customHeight="1" x14ac:dyDescent="0.2">
      <c r="A220" s="165" t="s">
        <v>458</v>
      </c>
      <c r="B220" s="165" t="s">
        <v>499</v>
      </c>
      <c r="C220" s="165" t="s">
        <v>500</v>
      </c>
      <c r="D220" s="165">
        <v>1</v>
      </c>
      <c r="E220" s="186">
        <v>0.21</v>
      </c>
      <c r="F220" s="165" t="s">
        <v>26</v>
      </c>
      <c r="G220" s="165">
        <v>32.795780000000001</v>
      </c>
      <c r="H220" s="165">
        <v>-117.22081</v>
      </c>
      <c r="I220" s="165">
        <v>32.794409999999999</v>
      </c>
      <c r="J220" s="165">
        <v>-117.22355</v>
      </c>
    </row>
    <row r="221" spans="1:10" ht="12.75" customHeight="1" x14ac:dyDescent="0.2">
      <c r="A221" s="165" t="s">
        <v>458</v>
      </c>
      <c r="B221" s="165" t="s">
        <v>501</v>
      </c>
      <c r="C221" s="165" t="s">
        <v>502</v>
      </c>
      <c r="D221" s="165">
        <v>1</v>
      </c>
      <c r="E221" s="186">
        <v>0.72</v>
      </c>
      <c r="F221" s="165" t="s">
        <v>26</v>
      </c>
      <c r="G221" s="165">
        <v>32.779580000000003</v>
      </c>
      <c r="H221" s="165">
        <v>-117.23593</v>
      </c>
      <c r="I221" s="165">
        <v>32.788550000000001</v>
      </c>
      <c r="J221" s="165">
        <v>-117.23168</v>
      </c>
    </row>
    <row r="222" spans="1:10" ht="12.75" customHeight="1" x14ac:dyDescent="0.2">
      <c r="A222" s="165" t="s">
        <v>458</v>
      </c>
      <c r="B222" s="165" t="s">
        <v>503</v>
      </c>
      <c r="C222" s="165" t="s">
        <v>504</v>
      </c>
      <c r="D222" s="165">
        <v>1</v>
      </c>
      <c r="E222" s="186">
        <v>0.96</v>
      </c>
      <c r="F222" s="165" t="s">
        <v>26</v>
      </c>
      <c r="G222" s="165">
        <v>32.793480000000002</v>
      </c>
      <c r="H222" s="165">
        <v>-117.20944</v>
      </c>
      <c r="I222" s="165">
        <v>32.794260000000001</v>
      </c>
      <c r="J222" s="165">
        <v>-117.21141</v>
      </c>
    </row>
    <row r="223" spans="1:10" ht="12.75" customHeight="1" x14ac:dyDescent="0.2">
      <c r="A223" s="165" t="s">
        <v>458</v>
      </c>
      <c r="B223" s="165" t="s">
        <v>505</v>
      </c>
      <c r="C223" s="165" t="s">
        <v>506</v>
      </c>
      <c r="D223" s="165">
        <v>1</v>
      </c>
      <c r="E223" s="186">
        <v>0.05</v>
      </c>
      <c r="F223" s="165" t="s">
        <v>26</v>
      </c>
      <c r="G223" s="165">
        <v>32.7913</v>
      </c>
      <c r="H223" s="165">
        <v>-117.24894999999999</v>
      </c>
      <c r="I223" s="165">
        <v>32.785960000000003</v>
      </c>
      <c r="J223" s="165">
        <v>-117.24045</v>
      </c>
    </row>
    <row r="224" spans="1:10" ht="12.75" customHeight="1" x14ac:dyDescent="0.2">
      <c r="A224" s="165" t="s">
        <v>458</v>
      </c>
      <c r="B224" s="165" t="s">
        <v>507</v>
      </c>
      <c r="C224" s="165" t="s">
        <v>508</v>
      </c>
      <c r="D224" s="165">
        <v>1</v>
      </c>
      <c r="E224" s="186">
        <v>0.5</v>
      </c>
      <c r="F224" s="165" t="s">
        <v>26</v>
      </c>
      <c r="G224" s="165">
        <v>32.784019999999998</v>
      </c>
      <c r="H224" s="165">
        <v>-117.21134000000001</v>
      </c>
      <c r="I224" s="165">
        <v>32.786140000000003</v>
      </c>
      <c r="J224" s="165">
        <v>-117.20984</v>
      </c>
    </row>
    <row r="225" spans="1:10" ht="12.75" customHeight="1" x14ac:dyDescent="0.2">
      <c r="A225" s="165" t="s">
        <v>458</v>
      </c>
      <c r="B225" s="165" t="s">
        <v>509</v>
      </c>
      <c r="C225" s="165" t="s">
        <v>510</v>
      </c>
      <c r="D225" s="165">
        <v>1</v>
      </c>
      <c r="E225" s="186">
        <v>1.34</v>
      </c>
      <c r="F225" s="165" t="s">
        <v>26</v>
      </c>
      <c r="G225" s="165">
        <v>32.762079999999997</v>
      </c>
      <c r="H225" s="165">
        <v>-117.24597</v>
      </c>
      <c r="I225" s="165">
        <v>32.764270000000003</v>
      </c>
      <c r="J225" s="165">
        <v>-117.24674</v>
      </c>
    </row>
    <row r="226" spans="1:10" ht="12.75" customHeight="1" x14ac:dyDescent="0.2">
      <c r="A226" s="165" t="s">
        <v>458</v>
      </c>
      <c r="B226" s="165" t="s">
        <v>511</v>
      </c>
      <c r="C226" s="165" t="s">
        <v>512</v>
      </c>
      <c r="D226" s="165">
        <v>1</v>
      </c>
      <c r="E226" s="186">
        <v>1.26</v>
      </c>
      <c r="F226" s="165" t="s">
        <v>26</v>
      </c>
      <c r="G226" s="165">
        <v>32.761940000000003</v>
      </c>
      <c r="H226" s="165">
        <v>-117.24133999999999</v>
      </c>
      <c r="I226" s="165">
        <v>32.763269999999999</v>
      </c>
      <c r="J226" s="165">
        <v>-117.24153</v>
      </c>
    </row>
    <row r="227" spans="1:10" ht="12.75" customHeight="1" x14ac:dyDescent="0.2">
      <c r="A227" s="165" t="s">
        <v>458</v>
      </c>
      <c r="B227" s="165" t="s">
        <v>513</v>
      </c>
      <c r="C227" s="165" t="s">
        <v>514</v>
      </c>
      <c r="D227" s="165">
        <v>1</v>
      </c>
      <c r="E227" s="186">
        <v>0.55000000000000004</v>
      </c>
      <c r="F227" s="165" t="s">
        <v>26</v>
      </c>
      <c r="G227" s="165">
        <v>32.779449999999997</v>
      </c>
      <c r="H227" s="165">
        <v>-117.2363</v>
      </c>
      <c r="I227" s="165">
        <v>32.785960000000003</v>
      </c>
      <c r="J227" s="165">
        <v>-117.24046</v>
      </c>
    </row>
    <row r="228" spans="1:10" ht="12.75" customHeight="1" x14ac:dyDescent="0.2">
      <c r="A228" s="165" t="s">
        <v>458</v>
      </c>
      <c r="B228" s="165" t="s">
        <v>515</v>
      </c>
      <c r="C228" s="165" t="s">
        <v>516</v>
      </c>
      <c r="D228" s="165">
        <v>1</v>
      </c>
      <c r="E228" s="186">
        <v>3.14</v>
      </c>
      <c r="F228" s="165" t="s">
        <v>26</v>
      </c>
      <c r="G228" s="165">
        <v>32.78</v>
      </c>
      <c r="H228" s="165">
        <v>-117.248</v>
      </c>
      <c r="I228" s="165">
        <v>32.778100000000002</v>
      </c>
      <c r="J228" s="165">
        <v>-117.247</v>
      </c>
    </row>
    <row r="229" spans="1:10" ht="12.75" customHeight="1" x14ac:dyDescent="0.2">
      <c r="A229" s="165" t="s">
        <v>458</v>
      </c>
      <c r="B229" s="165" t="s">
        <v>517</v>
      </c>
      <c r="C229" s="165" t="s">
        <v>518</v>
      </c>
      <c r="D229" s="165">
        <v>1</v>
      </c>
      <c r="E229" s="186">
        <v>0.61</v>
      </c>
      <c r="F229" s="165" t="s">
        <v>26</v>
      </c>
      <c r="G229" s="165">
        <v>32.779969999999999</v>
      </c>
      <c r="H229" s="165">
        <v>-117.24838</v>
      </c>
      <c r="I229" s="165">
        <v>32.781300000000002</v>
      </c>
      <c r="J229" s="165">
        <v>-117.24875</v>
      </c>
    </row>
    <row r="230" spans="1:10" ht="12.75" customHeight="1" x14ac:dyDescent="0.2">
      <c r="A230" s="165" t="s">
        <v>458</v>
      </c>
      <c r="B230" s="165" t="s">
        <v>519</v>
      </c>
      <c r="C230" s="165" t="s">
        <v>520</v>
      </c>
      <c r="D230" s="165">
        <v>1</v>
      </c>
      <c r="E230" s="186">
        <v>1.01</v>
      </c>
      <c r="F230" s="165" t="s">
        <v>26</v>
      </c>
      <c r="G230" s="165">
        <v>32.775959999999998</v>
      </c>
      <c r="H230" s="165">
        <v>-117.24679</v>
      </c>
      <c r="I230" s="165">
        <v>32.77758</v>
      </c>
      <c r="J230" s="165">
        <v>-117.24733000000001</v>
      </c>
    </row>
    <row r="231" spans="1:10" ht="12.75" customHeight="1" x14ac:dyDescent="0.2">
      <c r="A231" s="165" t="s">
        <v>458</v>
      </c>
      <c r="B231" s="165" t="s">
        <v>521</v>
      </c>
      <c r="C231" s="165" t="s">
        <v>522</v>
      </c>
      <c r="D231" s="165">
        <v>1</v>
      </c>
      <c r="E231" s="186">
        <v>0.9</v>
      </c>
      <c r="F231" s="165" t="s">
        <v>26</v>
      </c>
      <c r="G231" s="165">
        <v>32.773739999999997</v>
      </c>
      <c r="H231" s="165">
        <v>-117.24014</v>
      </c>
      <c r="I231" s="165">
        <v>32.772559999999999</v>
      </c>
      <c r="J231" s="165">
        <v>-117.24003</v>
      </c>
    </row>
    <row r="232" spans="1:10" ht="12.75" customHeight="1" x14ac:dyDescent="0.2">
      <c r="A232" s="165" t="s">
        <v>458</v>
      </c>
      <c r="B232" s="165" t="s">
        <v>523</v>
      </c>
      <c r="C232" s="165" t="s">
        <v>524</v>
      </c>
      <c r="D232" s="165">
        <v>1</v>
      </c>
      <c r="E232" s="186">
        <v>0.36</v>
      </c>
      <c r="F232" s="165" t="s">
        <v>26</v>
      </c>
      <c r="G232" s="165">
        <v>32.77093</v>
      </c>
      <c r="H232" s="165">
        <v>-117.24321999999999</v>
      </c>
      <c r="I232" s="165">
        <v>32.773699999999998</v>
      </c>
      <c r="J232" s="165">
        <v>-117.24460000000001</v>
      </c>
    </row>
    <row r="233" spans="1:10" ht="12.75" customHeight="1" x14ac:dyDescent="0.2">
      <c r="A233" s="165" t="s">
        <v>458</v>
      </c>
      <c r="B233" s="165" t="s">
        <v>525</v>
      </c>
      <c r="C233" s="165" t="s">
        <v>526</v>
      </c>
      <c r="D233" s="165">
        <v>1</v>
      </c>
      <c r="E233" s="186">
        <v>0</v>
      </c>
      <c r="F233" s="165" t="s">
        <v>26</v>
      </c>
      <c r="G233" s="165">
        <v>32.788499999999999</v>
      </c>
      <c r="H233" s="165">
        <v>-117.20958</v>
      </c>
      <c r="I233" s="165">
        <v>32.793199999999999</v>
      </c>
      <c r="J233" s="165">
        <v>-117.20952</v>
      </c>
    </row>
    <row r="234" spans="1:10" ht="12.75" customHeight="1" x14ac:dyDescent="0.2">
      <c r="A234" s="165" t="s">
        <v>458</v>
      </c>
      <c r="B234" s="165" t="s">
        <v>527</v>
      </c>
      <c r="C234" s="165" t="s">
        <v>528</v>
      </c>
      <c r="D234" s="165">
        <v>1</v>
      </c>
      <c r="E234" s="186">
        <v>0.5</v>
      </c>
      <c r="F234" s="165" t="s">
        <v>26</v>
      </c>
      <c r="G234" s="165">
        <v>32.777329999999999</v>
      </c>
      <c r="H234" s="165">
        <v>-117.21138999999999</v>
      </c>
      <c r="I234" s="165">
        <v>32.784019999999998</v>
      </c>
      <c r="J234" s="165">
        <v>-117.21120999999999</v>
      </c>
    </row>
    <row r="235" spans="1:10" ht="12.75" customHeight="1" x14ac:dyDescent="0.2">
      <c r="A235" s="165" t="s">
        <v>458</v>
      </c>
      <c r="B235" s="165" t="s">
        <v>529</v>
      </c>
      <c r="C235" s="165" t="s">
        <v>530</v>
      </c>
      <c r="D235" s="165">
        <v>1</v>
      </c>
      <c r="E235" s="186">
        <v>2.14</v>
      </c>
      <c r="F235" s="165" t="s">
        <v>26</v>
      </c>
      <c r="G235" s="165">
        <v>32.793309999999998</v>
      </c>
      <c r="H235" s="165">
        <v>-117.25619</v>
      </c>
      <c r="I235" s="165">
        <v>32.759250000000002</v>
      </c>
      <c r="J235" s="165">
        <v>-117.25404</v>
      </c>
    </row>
    <row r="236" spans="1:10" ht="12.75" customHeight="1" x14ac:dyDescent="0.2">
      <c r="A236" s="165" t="s">
        <v>458</v>
      </c>
      <c r="B236" s="165" t="s">
        <v>531</v>
      </c>
      <c r="C236" s="165" t="s">
        <v>532</v>
      </c>
      <c r="D236" s="165">
        <v>1</v>
      </c>
      <c r="E236" s="186">
        <v>0.2</v>
      </c>
      <c r="F236" s="165" t="s">
        <v>26</v>
      </c>
      <c r="G236" s="165">
        <v>33.048310000000001</v>
      </c>
      <c r="H236" s="165">
        <v>-117.29904999999999</v>
      </c>
      <c r="I236" s="165">
        <v>33.04551</v>
      </c>
      <c r="J236" s="165">
        <v>-117.29827</v>
      </c>
    </row>
    <row r="237" spans="1:10" ht="12.75" customHeight="1" x14ac:dyDescent="0.2">
      <c r="A237" s="165" t="s">
        <v>458</v>
      </c>
      <c r="B237" s="165" t="s">
        <v>533</v>
      </c>
      <c r="C237" s="165" t="s">
        <v>534</v>
      </c>
      <c r="D237" s="165">
        <v>1</v>
      </c>
      <c r="E237" s="186">
        <v>1.59</v>
      </c>
      <c r="F237" s="165" t="s">
        <v>26</v>
      </c>
      <c r="G237" s="165">
        <v>32.756520000000002</v>
      </c>
      <c r="H237" s="165">
        <v>-117.25191</v>
      </c>
      <c r="I237" s="165">
        <v>32.735190000000003</v>
      </c>
      <c r="J237" s="165">
        <v>-117.25579999999999</v>
      </c>
    </row>
    <row r="238" spans="1:10" ht="12.75" customHeight="1" x14ac:dyDescent="0.2">
      <c r="A238" s="165" t="s">
        <v>458</v>
      </c>
      <c r="B238" s="165" t="s">
        <v>535</v>
      </c>
      <c r="C238" s="165" t="s">
        <v>536</v>
      </c>
      <c r="D238" s="165">
        <v>1</v>
      </c>
      <c r="E238" s="186">
        <v>1.86</v>
      </c>
      <c r="F238" s="165" t="s">
        <v>26</v>
      </c>
      <c r="G238" s="165">
        <v>33.207720000000002</v>
      </c>
      <c r="H238" s="165">
        <v>-117.39643</v>
      </c>
      <c r="I238" s="165">
        <v>33.208889999999997</v>
      </c>
      <c r="J238" s="165">
        <v>-117.39735</v>
      </c>
    </row>
    <row r="239" spans="1:10" ht="12.75" customHeight="1" x14ac:dyDescent="0.2">
      <c r="A239" s="165" t="s">
        <v>458</v>
      </c>
      <c r="B239" s="165" t="s">
        <v>537</v>
      </c>
      <c r="C239" s="165" t="s">
        <v>538</v>
      </c>
      <c r="D239" s="165">
        <v>1</v>
      </c>
      <c r="E239" s="186">
        <v>3.67</v>
      </c>
      <c r="F239" s="165" t="s">
        <v>26</v>
      </c>
      <c r="G239" s="165">
        <v>33.165149999999997</v>
      </c>
      <c r="H239" s="165">
        <v>-117.35948</v>
      </c>
      <c r="I239" s="165">
        <v>33.206960000000002</v>
      </c>
      <c r="J239" s="165">
        <v>-117.39852999999999</v>
      </c>
    </row>
    <row r="240" spans="1:10" ht="12.75" customHeight="1" x14ac:dyDescent="0.2">
      <c r="A240" s="165" t="s">
        <v>458</v>
      </c>
      <c r="B240" s="165" t="s">
        <v>539</v>
      </c>
      <c r="C240" s="165" t="s">
        <v>540</v>
      </c>
      <c r="D240" s="165">
        <v>1</v>
      </c>
      <c r="E240" s="186">
        <v>1.47</v>
      </c>
      <c r="F240" s="165" t="s">
        <v>26</v>
      </c>
      <c r="G240" s="165">
        <v>32.793100000000003</v>
      </c>
      <c r="H240" s="165">
        <v>-117.26931999999999</v>
      </c>
      <c r="I240" s="165">
        <v>32.800699999999999</v>
      </c>
      <c r="J240" s="165">
        <v>-117.259</v>
      </c>
    </row>
    <row r="241" spans="1:10" ht="12.75" customHeight="1" x14ac:dyDescent="0.2">
      <c r="A241" s="165" t="s">
        <v>458</v>
      </c>
      <c r="B241" s="165" t="s">
        <v>541</v>
      </c>
      <c r="C241" s="165" t="s">
        <v>542</v>
      </c>
      <c r="D241" s="165">
        <v>1</v>
      </c>
      <c r="E241" s="186">
        <v>0.13</v>
      </c>
      <c r="F241" s="165" t="s">
        <v>26</v>
      </c>
      <c r="G241" s="165">
        <v>32.96152</v>
      </c>
      <c r="H241" s="165">
        <v>-117.2687</v>
      </c>
      <c r="I241" s="165">
        <v>32.959679999999999</v>
      </c>
      <c r="J241" s="165">
        <v>-117.26947</v>
      </c>
    </row>
    <row r="242" spans="1:10" ht="12.75" customHeight="1" x14ac:dyDescent="0.2">
      <c r="A242" s="165" t="s">
        <v>458</v>
      </c>
      <c r="B242" s="165" t="s">
        <v>543</v>
      </c>
      <c r="C242" s="165" t="s">
        <v>544</v>
      </c>
      <c r="D242" s="165">
        <v>1</v>
      </c>
      <c r="E242" s="186">
        <v>0</v>
      </c>
      <c r="F242" s="165" t="s">
        <v>26</v>
      </c>
      <c r="G242" s="165">
        <v>0</v>
      </c>
      <c r="H242" s="165">
        <v>0</v>
      </c>
      <c r="I242" s="165">
        <v>0</v>
      </c>
      <c r="J242" s="165">
        <v>0</v>
      </c>
    </row>
    <row r="243" spans="1:10" ht="12.75" customHeight="1" x14ac:dyDescent="0.2">
      <c r="A243" s="165" t="s">
        <v>458</v>
      </c>
      <c r="B243" s="165" t="s">
        <v>545</v>
      </c>
      <c r="C243" s="165" t="s">
        <v>546</v>
      </c>
      <c r="D243" s="165">
        <v>1</v>
      </c>
      <c r="E243" s="186">
        <v>0.26</v>
      </c>
      <c r="F243" s="165" t="s">
        <v>26</v>
      </c>
      <c r="G243" s="165">
        <v>32.675870000000003</v>
      </c>
      <c r="H243" s="165">
        <v>-117.16930000000001</v>
      </c>
      <c r="I243" s="165">
        <v>32.674849999999999</v>
      </c>
      <c r="J243" s="165">
        <v>-117.16508</v>
      </c>
    </row>
    <row r="244" spans="1:10" ht="12.75" customHeight="1" x14ac:dyDescent="0.2">
      <c r="A244" s="165" t="s">
        <v>458</v>
      </c>
      <c r="B244" s="165" t="s">
        <v>547</v>
      </c>
      <c r="C244" s="165" t="s">
        <v>548</v>
      </c>
      <c r="D244" s="165">
        <v>1</v>
      </c>
      <c r="E244" s="186">
        <v>-99</v>
      </c>
      <c r="F244" s="165" t="s">
        <v>26</v>
      </c>
      <c r="G244" s="165">
        <v>32.718409999999999</v>
      </c>
      <c r="H244" s="165">
        <v>-117.22467</v>
      </c>
      <c r="I244" s="165">
        <v>32.718409999999999</v>
      </c>
      <c r="J244" s="165">
        <v>-117.22279</v>
      </c>
    </row>
    <row r="245" spans="1:10" ht="12.75" customHeight="1" x14ac:dyDescent="0.2">
      <c r="A245" s="165" t="s">
        <v>458</v>
      </c>
      <c r="B245" s="165" t="s">
        <v>549</v>
      </c>
      <c r="C245" s="165" t="s">
        <v>550</v>
      </c>
      <c r="D245" s="165">
        <v>1</v>
      </c>
      <c r="E245" s="186">
        <v>0.14000000000000001</v>
      </c>
      <c r="F245" s="165" t="s">
        <v>26</v>
      </c>
      <c r="G245" s="165">
        <v>32.974609999999998</v>
      </c>
      <c r="H245" s="165">
        <v>-117.27033</v>
      </c>
      <c r="I245" s="165">
        <v>32.976559999999999</v>
      </c>
      <c r="J245" s="165">
        <v>-117.27091</v>
      </c>
    </row>
    <row r="246" spans="1:10" ht="12.75" customHeight="1" x14ac:dyDescent="0.2">
      <c r="A246" s="165" t="s">
        <v>458</v>
      </c>
      <c r="B246" s="165" t="s">
        <v>551</v>
      </c>
      <c r="C246" s="165" t="s">
        <v>552</v>
      </c>
      <c r="D246" s="165">
        <v>1</v>
      </c>
      <c r="E246" s="186">
        <v>1.1599999999999999</v>
      </c>
      <c r="F246" s="165" t="s">
        <v>26</v>
      </c>
      <c r="G246" s="165">
        <v>33.016629999999999</v>
      </c>
      <c r="H246" s="165">
        <v>-117.28249</v>
      </c>
      <c r="I246" s="165">
        <v>33.031849999999999</v>
      </c>
      <c r="J246" s="165">
        <v>-117.29085000000001</v>
      </c>
    </row>
    <row r="247" spans="1:10" ht="12.75" customHeight="1" x14ac:dyDescent="0.2">
      <c r="A247" s="165" t="s">
        <v>458</v>
      </c>
      <c r="B247" s="165" t="s">
        <v>553</v>
      </c>
      <c r="C247" s="165" t="s">
        <v>554</v>
      </c>
      <c r="D247" s="165">
        <v>1</v>
      </c>
      <c r="E247" s="186">
        <v>6.79</v>
      </c>
      <c r="F247" s="165" t="s">
        <v>26</v>
      </c>
      <c r="G247" s="165">
        <v>33.331620000000001</v>
      </c>
      <c r="H247" s="165">
        <v>-117.50388</v>
      </c>
      <c r="I247" s="165">
        <v>33.386850000000003</v>
      </c>
      <c r="J247" s="165">
        <v>-117.59623000000001</v>
      </c>
    </row>
    <row r="248" spans="1:10" ht="12.75" customHeight="1" x14ac:dyDescent="0.2">
      <c r="A248" s="165" t="s">
        <v>458</v>
      </c>
      <c r="B248" s="165" t="s">
        <v>555</v>
      </c>
      <c r="C248" s="165" t="s">
        <v>556</v>
      </c>
      <c r="D248" s="165">
        <v>1</v>
      </c>
      <c r="E248" s="186">
        <v>0.15</v>
      </c>
      <c r="F248" s="165" t="s">
        <v>26</v>
      </c>
      <c r="G248" s="165">
        <v>32.980310000000003</v>
      </c>
      <c r="H248" s="165">
        <v>-117.27238</v>
      </c>
      <c r="I248" s="165">
        <v>32.98236</v>
      </c>
      <c r="J248" s="165">
        <v>-117.27348000000001</v>
      </c>
    </row>
    <row r="249" spans="1:10" ht="12.75" customHeight="1" x14ac:dyDescent="0.2">
      <c r="A249" s="165" t="s">
        <v>458</v>
      </c>
      <c r="B249" s="165" t="s">
        <v>557</v>
      </c>
      <c r="C249" s="165" t="s">
        <v>324</v>
      </c>
      <c r="D249" s="165">
        <v>1</v>
      </c>
      <c r="E249" s="186">
        <v>0.05</v>
      </c>
      <c r="F249" s="165" t="s">
        <v>26</v>
      </c>
      <c r="G249" s="165">
        <v>32.849580000000003</v>
      </c>
      <c r="H249" s="165">
        <v>-117.27544</v>
      </c>
      <c r="I249" s="165">
        <v>32.85004</v>
      </c>
      <c r="J249" s="165">
        <v>-117.27481</v>
      </c>
    </row>
    <row r="250" spans="1:10" ht="12.75" customHeight="1" x14ac:dyDescent="0.2">
      <c r="A250" s="165" t="s">
        <v>458</v>
      </c>
      <c r="B250" s="165" t="s">
        <v>558</v>
      </c>
      <c r="C250" s="165" t="s">
        <v>559</v>
      </c>
      <c r="D250" s="165">
        <v>1</v>
      </c>
      <c r="E250" s="186">
        <v>2.0099999999999998</v>
      </c>
      <c r="F250" s="165" t="s">
        <v>26</v>
      </c>
      <c r="G250" s="165">
        <v>32.636830000000003</v>
      </c>
      <c r="H250" s="165">
        <v>-117.1443</v>
      </c>
      <c r="I250" s="165">
        <v>32.608930000000001</v>
      </c>
      <c r="J250" s="165">
        <v>-117.13478000000001</v>
      </c>
    </row>
    <row r="251" spans="1:10" ht="12.75" customHeight="1" x14ac:dyDescent="0.2">
      <c r="A251" s="165" t="s">
        <v>458</v>
      </c>
      <c r="B251" s="165" t="s">
        <v>560</v>
      </c>
      <c r="C251" s="165" t="s">
        <v>561</v>
      </c>
      <c r="D251" s="165">
        <v>1</v>
      </c>
      <c r="E251" s="186">
        <v>1.38</v>
      </c>
      <c r="F251" s="165" t="s">
        <v>26</v>
      </c>
      <c r="G251" s="165">
        <v>32.9908</v>
      </c>
      <c r="H251" s="165">
        <v>-117.27500000000001</v>
      </c>
      <c r="I251" s="165">
        <v>32.982399999999998</v>
      </c>
      <c r="J251" s="165">
        <v>-117.273</v>
      </c>
    </row>
    <row r="252" spans="1:10" ht="12.75" customHeight="1" x14ac:dyDescent="0.2">
      <c r="A252" s="165" t="s">
        <v>458</v>
      </c>
      <c r="B252" s="165" t="s">
        <v>562</v>
      </c>
      <c r="C252" s="165" t="s">
        <v>563</v>
      </c>
      <c r="D252" s="165">
        <v>1</v>
      </c>
      <c r="E252" s="186">
        <v>3.06</v>
      </c>
      <c r="F252" s="165" t="s">
        <v>26</v>
      </c>
      <c r="G252" s="165">
        <v>33.128070000000001</v>
      </c>
      <c r="H252" s="165">
        <v>-117.33378</v>
      </c>
      <c r="I252" s="165">
        <v>33.087569999999999</v>
      </c>
      <c r="J252" s="165">
        <v>-117.31343</v>
      </c>
    </row>
    <row r="253" spans="1:10" ht="12.75" customHeight="1" x14ac:dyDescent="0.2">
      <c r="A253" s="165" t="s">
        <v>458</v>
      </c>
      <c r="B253" s="165" t="s">
        <v>564</v>
      </c>
      <c r="C253" s="165" t="s">
        <v>565</v>
      </c>
      <c r="D253" s="165">
        <v>1</v>
      </c>
      <c r="E253" s="186">
        <v>0.1</v>
      </c>
      <c r="F253" s="165" t="s">
        <v>26</v>
      </c>
      <c r="G253" s="165">
        <v>32.847299999999997</v>
      </c>
      <c r="H253" s="165">
        <v>-117.27888</v>
      </c>
      <c r="I253" s="165">
        <v>32.845889999999997</v>
      </c>
      <c r="J253" s="165">
        <v>-117.2791</v>
      </c>
    </row>
    <row r="254" spans="1:10" ht="12.75" customHeight="1" x14ac:dyDescent="0.2">
      <c r="A254" s="165" t="s">
        <v>458</v>
      </c>
      <c r="B254" s="165" t="s">
        <v>566</v>
      </c>
      <c r="C254" s="165" t="s">
        <v>567</v>
      </c>
      <c r="D254" s="165">
        <v>1</v>
      </c>
      <c r="E254" s="186">
        <v>1.84</v>
      </c>
      <c r="F254" s="165" t="s">
        <v>26</v>
      </c>
      <c r="G254" s="165">
        <v>32.713180000000001</v>
      </c>
      <c r="H254" s="165">
        <v>-117.25622</v>
      </c>
      <c r="I254" s="165">
        <v>32.735190000000003</v>
      </c>
      <c r="J254" s="165">
        <v>-117.25581</v>
      </c>
    </row>
    <row r="255" spans="1:10" ht="12.75" customHeight="1" x14ac:dyDescent="0.2">
      <c r="A255" s="165" t="s">
        <v>458</v>
      </c>
      <c r="B255" s="165" t="s">
        <v>568</v>
      </c>
      <c r="C255" s="165" t="s">
        <v>569</v>
      </c>
      <c r="D255" s="165">
        <v>1</v>
      </c>
      <c r="E255" s="186">
        <v>0.25</v>
      </c>
      <c r="F255" s="165" t="s">
        <v>26</v>
      </c>
      <c r="G255" s="165">
        <v>33.031860000000002</v>
      </c>
      <c r="H255" s="165">
        <v>-117.29085000000001</v>
      </c>
      <c r="I255" s="165">
        <v>33.034759999999999</v>
      </c>
      <c r="J255" s="165">
        <v>-117.29374</v>
      </c>
    </row>
    <row r="256" spans="1:10" ht="12.75" customHeight="1" x14ac:dyDescent="0.2">
      <c r="A256" s="165" t="s">
        <v>458</v>
      </c>
      <c r="B256" s="165" t="s">
        <v>570</v>
      </c>
      <c r="C256" s="165" t="s">
        <v>571</v>
      </c>
      <c r="D256" s="165">
        <v>1</v>
      </c>
      <c r="E256" s="186">
        <v>0.42</v>
      </c>
      <c r="F256" s="165" t="s">
        <v>26</v>
      </c>
      <c r="G256" s="165">
        <v>32.771279999999997</v>
      </c>
      <c r="H256" s="165">
        <v>-117.20965</v>
      </c>
      <c r="I256" s="165">
        <v>32.777320000000003</v>
      </c>
      <c r="J256" s="165">
        <v>-117.21132</v>
      </c>
    </row>
    <row r="257" spans="1:10" ht="12.75" customHeight="1" x14ac:dyDescent="0.2">
      <c r="A257" s="165" t="s">
        <v>458</v>
      </c>
      <c r="B257" s="165" t="s">
        <v>572</v>
      </c>
      <c r="C257" s="165" t="s">
        <v>573</v>
      </c>
      <c r="D257" s="165">
        <v>1</v>
      </c>
      <c r="E257" s="186">
        <v>0.3</v>
      </c>
      <c r="F257" s="165" t="s">
        <v>26</v>
      </c>
      <c r="G257" s="165">
        <v>32.692500000000003</v>
      </c>
      <c r="H257" s="165">
        <v>-117.16396</v>
      </c>
      <c r="I257" s="165">
        <v>32.68844</v>
      </c>
      <c r="J257" s="165">
        <v>-117.16363</v>
      </c>
    </row>
    <row r="258" spans="1:10" ht="12.75" customHeight="1" x14ac:dyDescent="0.2">
      <c r="A258" s="165" t="s">
        <v>458</v>
      </c>
      <c r="B258" s="165" t="s">
        <v>574</v>
      </c>
      <c r="C258" s="165" t="s">
        <v>575</v>
      </c>
      <c r="D258" s="165">
        <v>1</v>
      </c>
      <c r="E258" s="186">
        <v>0.76</v>
      </c>
      <c r="F258" s="165" t="s">
        <v>26</v>
      </c>
      <c r="G258" s="165">
        <v>32.566209999999998</v>
      </c>
      <c r="H258" s="165">
        <v>-117.133</v>
      </c>
      <c r="I258" s="165">
        <v>32.556109999999997</v>
      </c>
      <c r="J258" s="165">
        <v>-117.12899</v>
      </c>
    </row>
    <row r="259" spans="1:10" ht="12.75" customHeight="1" x14ac:dyDescent="0.2">
      <c r="A259" s="165" t="s">
        <v>458</v>
      </c>
      <c r="B259" s="165" t="s">
        <v>576</v>
      </c>
      <c r="C259" s="165" t="s">
        <v>577</v>
      </c>
      <c r="D259" s="165">
        <v>1</v>
      </c>
      <c r="E259" s="186">
        <v>0.86</v>
      </c>
      <c r="F259" s="165" t="s">
        <v>26</v>
      </c>
      <c r="G259" s="165">
        <v>32.883650000000003</v>
      </c>
      <c r="H259" s="165">
        <v>-117.25268</v>
      </c>
      <c r="I259" s="165">
        <v>32.895769999999999</v>
      </c>
      <c r="J259" s="165">
        <v>-117.25341</v>
      </c>
    </row>
    <row r="260" spans="1:10" ht="12.75" customHeight="1" x14ac:dyDescent="0.2">
      <c r="A260" s="165" t="s">
        <v>458</v>
      </c>
      <c r="B260" s="165" t="s">
        <v>578</v>
      </c>
      <c r="C260" s="165" t="s">
        <v>579</v>
      </c>
      <c r="D260" s="165">
        <v>1</v>
      </c>
      <c r="E260" s="186">
        <v>3.75</v>
      </c>
      <c r="F260" s="165" t="s">
        <v>26</v>
      </c>
      <c r="G260" s="165">
        <v>32.948990000000002</v>
      </c>
      <c r="H260" s="165">
        <v>-117.26519999999999</v>
      </c>
      <c r="I260" s="165">
        <v>32.895769999999999</v>
      </c>
      <c r="J260" s="165">
        <v>-117.2534</v>
      </c>
    </row>
    <row r="261" spans="1:10" ht="12.75" customHeight="1" x14ac:dyDescent="0.2">
      <c r="A261" s="165" t="s">
        <v>458</v>
      </c>
      <c r="B261" s="165" t="s">
        <v>580</v>
      </c>
      <c r="C261" s="165" t="s">
        <v>581</v>
      </c>
      <c r="D261" s="165">
        <v>1</v>
      </c>
      <c r="E261" s="186">
        <v>0.59</v>
      </c>
      <c r="F261" s="165" t="s">
        <v>26</v>
      </c>
      <c r="G261" s="165">
        <v>32.807510000000001</v>
      </c>
      <c r="H261" s="165">
        <v>-117.26537999999999</v>
      </c>
      <c r="I261" s="165">
        <v>32.800719999999998</v>
      </c>
      <c r="J261" s="165">
        <v>-117.25942999999999</v>
      </c>
    </row>
    <row r="262" spans="1:10" ht="12.75" customHeight="1" x14ac:dyDescent="0.2">
      <c r="A262" s="165" t="s">
        <v>458</v>
      </c>
      <c r="B262" s="165" t="s">
        <v>582</v>
      </c>
      <c r="C262" s="165" t="s">
        <v>583</v>
      </c>
      <c r="D262" s="165">
        <v>1</v>
      </c>
      <c r="E262" s="186">
        <v>9.91</v>
      </c>
      <c r="F262" s="165" t="s">
        <v>26</v>
      </c>
      <c r="G262" s="165">
        <v>33.331609999999998</v>
      </c>
      <c r="H262" s="165">
        <v>-117.50388</v>
      </c>
      <c r="I262" s="165">
        <v>33.214239999999997</v>
      </c>
      <c r="J262" s="165">
        <v>-117.40528</v>
      </c>
    </row>
    <row r="263" spans="1:10" ht="12.75" customHeight="1" x14ac:dyDescent="0.2">
      <c r="A263" s="165" t="s">
        <v>458</v>
      </c>
      <c r="B263" s="165" t="s">
        <v>584</v>
      </c>
      <c r="C263" s="165" t="s">
        <v>981</v>
      </c>
      <c r="D263" s="165">
        <v>1</v>
      </c>
      <c r="E263" s="186">
        <v>0.72</v>
      </c>
      <c r="F263" s="165" t="s">
        <v>26</v>
      </c>
      <c r="G263" s="165">
        <v>32.8367</v>
      </c>
      <c r="H263" s="165">
        <v>-117.28157</v>
      </c>
      <c r="I263" s="165">
        <v>32.845889999999997</v>
      </c>
      <c r="J263" s="165">
        <v>-117.27898999999999</v>
      </c>
    </row>
    <row r="264" spans="1:10" ht="12.75" customHeight="1" x14ac:dyDescent="0.2">
      <c r="A264" s="165" t="s">
        <v>458</v>
      </c>
      <c r="B264" s="165" t="s">
        <v>585</v>
      </c>
      <c r="C264" s="165" t="s">
        <v>586</v>
      </c>
      <c r="D264" s="165">
        <v>1</v>
      </c>
      <c r="E264" s="186">
        <v>0.91</v>
      </c>
      <c r="F264" s="165" t="s">
        <v>26</v>
      </c>
      <c r="G264" s="165">
        <v>32.824590000000001</v>
      </c>
      <c r="H264" s="165">
        <v>-117.28006000000001</v>
      </c>
      <c r="I264" s="165">
        <v>32.8367</v>
      </c>
      <c r="J264" s="165">
        <v>-117.28157</v>
      </c>
    </row>
    <row r="265" spans="1:10" ht="12.75" customHeight="1" x14ac:dyDescent="0.2">
      <c r="A265" s="174" t="s">
        <v>458</v>
      </c>
      <c r="B265" s="174" t="s">
        <v>587</v>
      </c>
      <c r="C265" s="174" t="s">
        <v>588</v>
      </c>
      <c r="D265" s="174">
        <v>1</v>
      </c>
      <c r="E265" s="189">
        <v>1.48</v>
      </c>
      <c r="F265" s="174" t="s">
        <v>26</v>
      </c>
      <c r="G265" s="174">
        <v>32.587649999999996</v>
      </c>
      <c r="H265" s="174">
        <v>-117.13236000000001</v>
      </c>
      <c r="I265" s="174">
        <v>32.586599999999997</v>
      </c>
      <c r="J265" s="174">
        <v>-117.1327</v>
      </c>
    </row>
    <row r="266" spans="1:10" ht="12.75" customHeight="1" x14ac:dyDescent="0.2">
      <c r="A266" s="26"/>
      <c r="B266" s="27">
        <f>COUNTA(B199:B265)</f>
        <v>67</v>
      </c>
      <c r="C266" s="26"/>
      <c r="D266" s="54"/>
      <c r="E266" s="187">
        <f>SUM(E199:E265)</f>
        <v>14.980000000000009</v>
      </c>
      <c r="F266" s="26"/>
      <c r="G266" s="26"/>
      <c r="H266" s="26"/>
      <c r="I266" s="26"/>
      <c r="J266" s="26"/>
    </row>
    <row r="267" spans="1:10" ht="12.75" customHeight="1" x14ac:dyDescent="0.2">
      <c r="A267" s="26"/>
      <c r="B267" s="27"/>
      <c r="C267" s="26"/>
      <c r="D267" s="54"/>
      <c r="E267" s="187"/>
      <c r="F267" s="26"/>
      <c r="G267" s="26"/>
      <c r="H267" s="26"/>
      <c r="I267" s="26"/>
      <c r="J267" s="26"/>
    </row>
    <row r="268" spans="1:10" ht="12.75" customHeight="1" x14ac:dyDescent="0.2">
      <c r="A268" s="165" t="s">
        <v>589</v>
      </c>
      <c r="B268" s="165" t="s">
        <v>590</v>
      </c>
      <c r="C268" s="165" t="s">
        <v>591</v>
      </c>
      <c r="D268" s="165">
        <v>1</v>
      </c>
      <c r="E268" s="186">
        <v>0.21</v>
      </c>
      <c r="F268" s="165" t="s">
        <v>26</v>
      </c>
      <c r="G268" s="165">
        <v>37.808459999999997</v>
      </c>
      <c r="H268" s="165">
        <v>-122.42107</v>
      </c>
      <c r="I268" s="165">
        <v>37.806609999999999</v>
      </c>
      <c r="J268" s="165">
        <v>-122.42413999999999</v>
      </c>
    </row>
    <row r="269" spans="1:10" ht="12.75" customHeight="1" x14ac:dyDescent="0.2">
      <c r="A269" s="165" t="s">
        <v>589</v>
      </c>
      <c r="B269" s="165" t="s">
        <v>592</v>
      </c>
      <c r="C269" s="165" t="s">
        <v>148</v>
      </c>
      <c r="D269" s="165">
        <v>1</v>
      </c>
      <c r="E269" s="186">
        <v>0.73</v>
      </c>
      <c r="F269" s="165" t="s">
        <v>26</v>
      </c>
      <c r="G269" s="165">
        <v>37.798450000000003</v>
      </c>
      <c r="H269" s="165">
        <v>-122.48178</v>
      </c>
      <c r="I269" s="165">
        <v>37.789409999999997</v>
      </c>
      <c r="J269" s="165">
        <v>-122.48817</v>
      </c>
    </row>
    <row r="270" spans="1:10" ht="12.75" customHeight="1" x14ac:dyDescent="0.2">
      <c r="A270" s="165" t="s">
        <v>589</v>
      </c>
      <c r="B270" s="165" t="s">
        <v>593</v>
      </c>
      <c r="C270" s="165" t="s">
        <v>594</v>
      </c>
      <c r="D270" s="165">
        <v>1</v>
      </c>
      <c r="E270" s="186">
        <v>1.71</v>
      </c>
      <c r="F270" s="165" t="s">
        <v>26</v>
      </c>
      <c r="G270" s="165">
        <v>37.708629999999999</v>
      </c>
      <c r="H270" s="165">
        <v>-122.38809000000001</v>
      </c>
      <c r="I270" s="165">
        <v>37.71611</v>
      </c>
      <c r="J270" s="165">
        <v>-122.37600999999999</v>
      </c>
    </row>
    <row r="271" spans="1:10" ht="12.75" customHeight="1" x14ac:dyDescent="0.2">
      <c r="A271" s="165" t="s">
        <v>589</v>
      </c>
      <c r="B271" s="165" t="s">
        <v>595</v>
      </c>
      <c r="C271" s="165" t="s">
        <v>596</v>
      </c>
      <c r="D271" s="165">
        <v>1</v>
      </c>
      <c r="E271" s="186">
        <v>0.25</v>
      </c>
      <c r="F271" s="165" t="s">
        <v>26</v>
      </c>
      <c r="G271" s="165">
        <v>37.789029999999997</v>
      </c>
      <c r="H271" s="165">
        <v>-122.49027</v>
      </c>
      <c r="I271" s="165">
        <v>37.787640000000003</v>
      </c>
      <c r="J271" s="165">
        <v>-122.49415999999999</v>
      </c>
    </row>
    <row r="272" spans="1:10" ht="12.75" customHeight="1" x14ac:dyDescent="0.2">
      <c r="A272" s="165" t="s">
        <v>589</v>
      </c>
      <c r="B272" s="165" t="s">
        <v>597</v>
      </c>
      <c r="C272" s="165" t="s">
        <v>598</v>
      </c>
      <c r="D272" s="165">
        <v>1</v>
      </c>
      <c r="E272" s="186">
        <v>1.1499999999999999</v>
      </c>
      <c r="F272" s="165" t="s">
        <v>26</v>
      </c>
      <c r="G272" s="165">
        <v>37.806629999999998</v>
      </c>
      <c r="H272" s="165">
        <v>-122.44884999999999</v>
      </c>
      <c r="I272" s="165">
        <v>37.807130000000001</v>
      </c>
      <c r="J272" s="165">
        <v>-122.46887</v>
      </c>
    </row>
    <row r="273" spans="1:10" ht="12.75" customHeight="1" x14ac:dyDescent="0.2">
      <c r="A273" s="165" t="s">
        <v>589</v>
      </c>
      <c r="B273" s="165" t="s">
        <v>599</v>
      </c>
      <c r="C273" s="165" t="s">
        <v>600</v>
      </c>
      <c r="D273" s="165">
        <v>1</v>
      </c>
      <c r="E273" s="186">
        <v>1.8</v>
      </c>
      <c r="F273" s="165" t="s">
        <v>26</v>
      </c>
      <c r="G273" s="165">
        <v>0</v>
      </c>
      <c r="H273" s="165">
        <v>0</v>
      </c>
      <c r="I273" s="165">
        <v>0</v>
      </c>
      <c r="J273" s="165">
        <v>0</v>
      </c>
    </row>
    <row r="274" spans="1:10" ht="12.75" customHeight="1" x14ac:dyDescent="0.2">
      <c r="A274" s="174" t="s">
        <v>589</v>
      </c>
      <c r="B274" s="174" t="s">
        <v>601</v>
      </c>
      <c r="C274" s="174" t="s">
        <v>534</v>
      </c>
      <c r="D274" s="174">
        <v>1</v>
      </c>
      <c r="E274" s="189">
        <v>4.82</v>
      </c>
      <c r="F274" s="174" t="s">
        <v>26</v>
      </c>
      <c r="G274" s="174">
        <v>37.777340000000002</v>
      </c>
      <c r="H274" s="174">
        <v>-122.51309000000001</v>
      </c>
      <c r="I274" s="174">
        <v>37.70825</v>
      </c>
      <c r="J274" s="174">
        <v>-122.50259</v>
      </c>
    </row>
    <row r="275" spans="1:10" ht="12.75" customHeight="1" x14ac:dyDescent="0.2">
      <c r="A275" s="26"/>
      <c r="B275" s="27">
        <f>COUNTA(B268:B274)</f>
        <v>7</v>
      </c>
      <c r="C275" s="26"/>
      <c r="D275" s="54"/>
      <c r="E275" s="187">
        <f>SUM(E268:E274)</f>
        <v>10.67</v>
      </c>
      <c r="F275" s="26"/>
      <c r="G275" s="26"/>
      <c r="H275" s="26"/>
      <c r="I275" s="26"/>
      <c r="J275" s="26"/>
    </row>
    <row r="276" spans="1:10" ht="12.75" customHeight="1" x14ac:dyDescent="0.2">
      <c r="A276" s="26"/>
      <c r="B276" s="27"/>
      <c r="C276" s="26"/>
      <c r="D276" s="54"/>
      <c r="E276" s="187"/>
      <c r="F276" s="26"/>
      <c r="G276" s="26"/>
      <c r="H276" s="26"/>
      <c r="I276" s="26"/>
      <c r="J276" s="26"/>
    </row>
    <row r="277" spans="1:10" ht="12.75" customHeight="1" x14ac:dyDescent="0.2">
      <c r="A277" s="165" t="s">
        <v>602</v>
      </c>
      <c r="B277" s="165" t="s">
        <v>603</v>
      </c>
      <c r="C277" s="165" t="s">
        <v>604</v>
      </c>
      <c r="D277" s="165">
        <v>1</v>
      </c>
      <c r="E277" s="186">
        <v>0.63</v>
      </c>
      <c r="F277" s="165" t="s">
        <v>26</v>
      </c>
      <c r="G277" s="165">
        <v>35.179220000000001</v>
      </c>
      <c r="H277" s="165">
        <v>-120.73799</v>
      </c>
      <c r="I277" s="165">
        <v>35.176729999999999</v>
      </c>
      <c r="J277" s="165">
        <v>-120.7283</v>
      </c>
    </row>
    <row r="278" spans="1:10" ht="12.75" customHeight="1" x14ac:dyDescent="0.2">
      <c r="A278" s="165" t="s">
        <v>602</v>
      </c>
      <c r="B278" s="165" t="s">
        <v>605</v>
      </c>
      <c r="C278" s="165" t="s">
        <v>606</v>
      </c>
      <c r="D278" s="165">
        <v>1</v>
      </c>
      <c r="E278" s="186">
        <v>1.79</v>
      </c>
      <c r="F278" s="165" t="s">
        <v>26</v>
      </c>
      <c r="G278" s="165">
        <v>35.448749999999997</v>
      </c>
      <c r="H278" s="165">
        <v>-120.90956</v>
      </c>
      <c r="I278" s="165">
        <v>35.432139999999997</v>
      </c>
      <c r="J278" s="165">
        <v>-120.88637</v>
      </c>
    </row>
    <row r="279" spans="1:10" ht="12.75" customHeight="1" x14ac:dyDescent="0.2">
      <c r="A279" s="165" t="s">
        <v>602</v>
      </c>
      <c r="B279" s="165" t="s">
        <v>607</v>
      </c>
      <c r="C279" s="165" t="s">
        <v>608</v>
      </c>
      <c r="D279" s="165">
        <v>1</v>
      </c>
      <c r="E279" s="186">
        <v>0.77</v>
      </c>
      <c r="F279" s="165" t="s">
        <v>26</v>
      </c>
      <c r="G279" s="165">
        <v>35.641829999999999</v>
      </c>
      <c r="H279" s="165">
        <v>-121.18272</v>
      </c>
      <c r="I279" s="165">
        <v>35.640630000000002</v>
      </c>
      <c r="J279" s="165">
        <v>-121.19542</v>
      </c>
    </row>
    <row r="280" spans="1:10" ht="12.75" customHeight="1" x14ac:dyDescent="0.2">
      <c r="A280" s="165" t="s">
        <v>602</v>
      </c>
      <c r="B280" s="165" t="s">
        <v>609</v>
      </c>
      <c r="C280" s="165" t="s">
        <v>610</v>
      </c>
      <c r="D280" s="165">
        <v>1</v>
      </c>
      <c r="E280" s="186">
        <v>0.3</v>
      </c>
      <c r="F280" s="165" t="s">
        <v>26</v>
      </c>
      <c r="G280" s="165">
        <v>35.572830000000003</v>
      </c>
      <c r="H280" s="165">
        <v>-121.11297999999999</v>
      </c>
      <c r="I280" s="165">
        <v>35.57687</v>
      </c>
      <c r="J280" s="165">
        <v>-121.11481999999999</v>
      </c>
    </row>
    <row r="281" spans="1:10" ht="12.75" customHeight="1" x14ac:dyDescent="0.2">
      <c r="A281" s="165" t="s">
        <v>602</v>
      </c>
      <c r="B281" s="165" t="s">
        <v>982</v>
      </c>
      <c r="C281" s="165" t="s">
        <v>983</v>
      </c>
      <c r="D281" s="165">
        <v>1</v>
      </c>
      <c r="E281" s="186">
        <v>5.27</v>
      </c>
      <c r="F281" s="165" t="s">
        <v>26</v>
      </c>
      <c r="G281" s="165">
        <v>35.353879999999997</v>
      </c>
      <c r="H281" s="165">
        <v>-120.86253000000001</v>
      </c>
      <c r="I281" s="165">
        <v>35.280810000000002</v>
      </c>
      <c r="J281" s="165">
        <v>-120.88842</v>
      </c>
    </row>
    <row r="282" spans="1:10" ht="12.75" customHeight="1" x14ac:dyDescent="0.2">
      <c r="A282" s="165" t="s">
        <v>602</v>
      </c>
      <c r="B282" s="165" t="s">
        <v>612</v>
      </c>
      <c r="C282" s="165" t="s">
        <v>613</v>
      </c>
      <c r="D282" s="165">
        <v>1</v>
      </c>
      <c r="E282" s="186">
        <v>0.65</v>
      </c>
      <c r="F282" s="165" t="s">
        <v>26</v>
      </c>
      <c r="G282" s="165">
        <v>35.37968</v>
      </c>
      <c r="H282" s="165">
        <v>-120.8639</v>
      </c>
      <c r="I282" s="165">
        <v>35.370980000000003</v>
      </c>
      <c r="J282" s="165">
        <v>-120.86642999999999</v>
      </c>
    </row>
    <row r="283" spans="1:10" ht="12.75" customHeight="1" x14ac:dyDescent="0.2">
      <c r="A283" s="165" t="s">
        <v>602</v>
      </c>
      <c r="B283" s="165" t="s">
        <v>614</v>
      </c>
      <c r="C283" s="165" t="s">
        <v>615</v>
      </c>
      <c r="D283" s="165">
        <v>1</v>
      </c>
      <c r="E283" s="186">
        <v>0.87</v>
      </c>
      <c r="F283" s="165" t="s">
        <v>26</v>
      </c>
      <c r="G283" s="165">
        <v>35.420969999999997</v>
      </c>
      <c r="H283" s="165">
        <v>-120.87902</v>
      </c>
      <c r="I283" s="165">
        <v>35.432139999999997</v>
      </c>
      <c r="J283" s="165">
        <v>-120.88641</v>
      </c>
    </row>
    <row r="284" spans="1:10" ht="12.75" customHeight="1" x14ac:dyDescent="0.2">
      <c r="A284" s="165" t="s">
        <v>602</v>
      </c>
      <c r="B284" s="165" t="s">
        <v>616</v>
      </c>
      <c r="C284" s="165" t="s">
        <v>617</v>
      </c>
      <c r="D284" s="165">
        <v>1</v>
      </c>
      <c r="E284" s="186">
        <v>5.94</v>
      </c>
      <c r="F284" s="165" t="s">
        <v>26</v>
      </c>
      <c r="G284" s="165">
        <v>35.106450000000002</v>
      </c>
      <c r="H284" s="165">
        <v>-120.63203</v>
      </c>
      <c r="I284" s="165">
        <v>35.020710000000001</v>
      </c>
      <c r="J284" s="165">
        <v>-120.63602</v>
      </c>
    </row>
    <row r="285" spans="1:10" ht="12.75" customHeight="1" x14ac:dyDescent="0.2">
      <c r="A285" s="165" t="s">
        <v>602</v>
      </c>
      <c r="B285" s="165" t="s">
        <v>618</v>
      </c>
      <c r="C285" s="165" t="s">
        <v>619</v>
      </c>
      <c r="D285" s="165">
        <v>1</v>
      </c>
      <c r="E285" s="186">
        <v>0.89</v>
      </c>
      <c r="F285" s="165" t="s">
        <v>26</v>
      </c>
      <c r="G285" s="165">
        <v>35.17362</v>
      </c>
      <c r="H285" s="165">
        <v>-120.75587</v>
      </c>
      <c r="I285" s="165">
        <v>35.177860000000003</v>
      </c>
      <c r="J285" s="165">
        <v>-120.74187999999999</v>
      </c>
    </row>
    <row r="286" spans="1:10" ht="12.75" customHeight="1" x14ac:dyDescent="0.2">
      <c r="A286" s="165" t="s">
        <v>602</v>
      </c>
      <c r="B286" s="165" t="s">
        <v>620</v>
      </c>
      <c r="C286" s="165" t="s">
        <v>621</v>
      </c>
      <c r="D286" s="165">
        <v>1</v>
      </c>
      <c r="E286" s="186">
        <v>3.08</v>
      </c>
      <c r="F286" s="165" t="s">
        <v>26</v>
      </c>
      <c r="G286" s="165">
        <v>35.1477</v>
      </c>
      <c r="H286" s="165">
        <v>-120.65123</v>
      </c>
      <c r="I286" s="165">
        <v>35.106450000000002</v>
      </c>
      <c r="J286" s="165">
        <v>-120.63203</v>
      </c>
    </row>
    <row r="287" spans="1:10" ht="12.75" customHeight="1" x14ac:dyDescent="0.2">
      <c r="A287" s="165" t="s">
        <v>602</v>
      </c>
      <c r="B287" s="165" t="s">
        <v>622</v>
      </c>
      <c r="C287" s="165" t="s">
        <v>623</v>
      </c>
      <c r="D287" s="165">
        <v>1</v>
      </c>
      <c r="E287" s="186">
        <v>0.52</v>
      </c>
      <c r="F287" s="165" t="s">
        <v>26</v>
      </c>
      <c r="G287" s="165">
        <v>35.100059999999999</v>
      </c>
      <c r="H287" s="165">
        <v>35.100059999999999</v>
      </c>
      <c r="I287" s="165">
        <v>35.1083</v>
      </c>
      <c r="J287" s="165">
        <v>-120.6323</v>
      </c>
    </row>
    <row r="288" spans="1:10" ht="12.75" customHeight="1" x14ac:dyDescent="0.2">
      <c r="A288" s="165" t="s">
        <v>602</v>
      </c>
      <c r="B288" s="165" t="s">
        <v>624</v>
      </c>
      <c r="C288" s="165" t="s">
        <v>625</v>
      </c>
      <c r="D288" s="165">
        <v>1</v>
      </c>
      <c r="E288" s="186">
        <v>0</v>
      </c>
      <c r="F288" s="165" t="s">
        <v>26</v>
      </c>
      <c r="G288" s="165">
        <v>35.37968</v>
      </c>
      <c r="H288" s="165">
        <v>-120.8639</v>
      </c>
      <c r="I288" s="165">
        <v>35.40652</v>
      </c>
      <c r="J288" s="165">
        <v>-120.87193000000001</v>
      </c>
    </row>
    <row r="289" spans="1:10" ht="12.75" customHeight="1" x14ac:dyDescent="0.2">
      <c r="A289" s="165" t="s">
        <v>602</v>
      </c>
      <c r="B289" s="165" t="s">
        <v>626</v>
      </c>
      <c r="C289" s="165" t="s">
        <v>627</v>
      </c>
      <c r="D289" s="165">
        <v>1</v>
      </c>
      <c r="E289" s="186">
        <v>3.75</v>
      </c>
      <c r="F289" s="165" t="s">
        <v>26</v>
      </c>
      <c r="G289" s="165">
        <v>35.615250000000003</v>
      </c>
      <c r="H289" s="165">
        <v>-121.14849</v>
      </c>
      <c r="I289" s="165">
        <v>35.576860000000003</v>
      </c>
      <c r="J289" s="165">
        <v>-121.11481000000001</v>
      </c>
    </row>
    <row r="290" spans="1:10" ht="12.75" customHeight="1" x14ac:dyDescent="0.2">
      <c r="A290" s="165" t="s">
        <v>602</v>
      </c>
      <c r="B290" s="165" t="s">
        <v>628</v>
      </c>
      <c r="C290" s="165" t="s">
        <v>629</v>
      </c>
      <c r="D290" s="165">
        <v>1</v>
      </c>
      <c r="E290" s="186">
        <v>0.32</v>
      </c>
      <c r="F290" s="165" t="s">
        <v>26</v>
      </c>
      <c r="G290" s="165">
        <v>35.168550000000003</v>
      </c>
      <c r="H290" s="165">
        <v>-120.69622</v>
      </c>
      <c r="I290" s="165">
        <v>35.165210000000002</v>
      </c>
      <c r="J290" s="165">
        <v>-120.69252</v>
      </c>
    </row>
    <row r="291" spans="1:10" ht="12.75" customHeight="1" x14ac:dyDescent="0.2">
      <c r="A291" s="165" t="s">
        <v>602</v>
      </c>
      <c r="B291" s="165" t="s">
        <v>630</v>
      </c>
      <c r="C291" s="165" t="s">
        <v>324</v>
      </c>
      <c r="D291" s="165">
        <v>1</v>
      </c>
      <c r="E291" s="186">
        <v>1.46</v>
      </c>
      <c r="F291" s="165" t="s">
        <v>26</v>
      </c>
      <c r="G291" s="165">
        <v>35.153300000000002</v>
      </c>
      <c r="H291" s="165">
        <v>-120.67479</v>
      </c>
      <c r="I291" s="165">
        <v>35.16507</v>
      </c>
      <c r="J291" s="165">
        <v>-120.6922</v>
      </c>
    </row>
    <row r="292" spans="1:10" ht="12.75" customHeight="1" x14ac:dyDescent="0.2">
      <c r="A292" s="84" t="s">
        <v>602</v>
      </c>
      <c r="B292" s="84" t="s">
        <v>631</v>
      </c>
      <c r="C292" s="84" t="s">
        <v>632</v>
      </c>
      <c r="D292" s="84">
        <v>1</v>
      </c>
      <c r="E292" s="193">
        <v>0.09</v>
      </c>
      <c r="F292" s="84" t="s">
        <v>26</v>
      </c>
      <c r="G292" s="84">
        <v>35.159280000000003</v>
      </c>
      <c r="H292" s="84">
        <v>-120.68576</v>
      </c>
      <c r="I292" s="84">
        <v>35.159439999999996</v>
      </c>
      <c r="J292" s="84">
        <v>-120.68666</v>
      </c>
    </row>
    <row r="293" spans="1:10" ht="12.75" customHeight="1" x14ac:dyDescent="0.2">
      <c r="A293" s="26"/>
      <c r="B293" s="27">
        <f>COUNTA(B277:B292)</f>
        <v>16</v>
      </c>
      <c r="C293" s="26"/>
      <c r="D293" s="54"/>
      <c r="E293" s="187">
        <f>SUM(E277:E292)</f>
        <v>26.33</v>
      </c>
      <c r="F293" s="26"/>
      <c r="G293" s="26"/>
      <c r="H293" s="26"/>
      <c r="I293" s="26"/>
      <c r="J293" s="26"/>
    </row>
    <row r="294" spans="1:10" ht="12.75" customHeight="1" x14ac:dyDescent="0.2">
      <c r="A294" s="26"/>
      <c r="B294" s="27"/>
      <c r="C294" s="26"/>
      <c r="D294" s="54"/>
      <c r="E294" s="187"/>
      <c r="F294" s="26"/>
      <c r="G294" s="26"/>
      <c r="H294" s="26"/>
      <c r="I294" s="26"/>
      <c r="J294" s="26"/>
    </row>
    <row r="295" spans="1:10" ht="12.75" customHeight="1" x14ac:dyDescent="0.2">
      <c r="A295" s="165" t="s">
        <v>633</v>
      </c>
      <c r="B295" s="165" t="s">
        <v>634</v>
      </c>
      <c r="C295" s="165" t="s">
        <v>635</v>
      </c>
      <c r="D295" s="165">
        <v>1</v>
      </c>
      <c r="E295" s="186">
        <v>6.69</v>
      </c>
      <c r="F295" s="165" t="s">
        <v>26</v>
      </c>
      <c r="G295" s="165">
        <v>37.106720000000003</v>
      </c>
      <c r="H295" s="165">
        <v>-122.29228999999999</v>
      </c>
      <c r="I295" s="165">
        <v>37.152839999999998</v>
      </c>
      <c r="J295" s="165">
        <v>-122.35969</v>
      </c>
    </row>
    <row r="296" spans="1:10" ht="12.75" customHeight="1" x14ac:dyDescent="0.2">
      <c r="A296" s="165" t="s">
        <v>633</v>
      </c>
      <c r="B296" s="165" t="s">
        <v>636</v>
      </c>
      <c r="C296" s="165" t="s">
        <v>591</v>
      </c>
      <c r="D296" s="165">
        <v>1</v>
      </c>
      <c r="E296" s="186">
        <v>0.23</v>
      </c>
      <c r="F296" s="165" t="s">
        <v>26</v>
      </c>
      <c r="G296" s="165">
        <v>37.562060000000002</v>
      </c>
      <c r="H296" s="165">
        <v>-122.29321</v>
      </c>
      <c r="I296" s="165">
        <v>37.559469999999997</v>
      </c>
      <c r="J296" s="165">
        <v>-122.29114</v>
      </c>
    </row>
    <row r="297" spans="1:10" ht="12.75" customHeight="1" x14ac:dyDescent="0.2">
      <c r="A297" s="165" t="s">
        <v>633</v>
      </c>
      <c r="B297" s="165" t="s">
        <v>637</v>
      </c>
      <c r="C297" s="165" t="s">
        <v>638</v>
      </c>
      <c r="D297" s="165">
        <v>1</v>
      </c>
      <c r="E297" s="186">
        <v>1.35</v>
      </c>
      <c r="F297" s="165" t="s">
        <v>26</v>
      </c>
      <c r="G297" s="165">
        <v>37.233460000000001</v>
      </c>
      <c r="H297" s="165">
        <v>-122.41567999999999</v>
      </c>
      <c r="I297" s="165">
        <v>37.221739999999997</v>
      </c>
      <c r="J297" s="165">
        <v>-122.40898</v>
      </c>
    </row>
    <row r="298" spans="1:10" ht="12.75" customHeight="1" x14ac:dyDescent="0.2">
      <c r="A298" s="165" t="s">
        <v>633</v>
      </c>
      <c r="B298" s="165" t="s">
        <v>639</v>
      </c>
      <c r="C298" s="165" t="s">
        <v>640</v>
      </c>
      <c r="D298" s="165">
        <v>1</v>
      </c>
      <c r="E298" s="186">
        <v>0.06</v>
      </c>
      <c r="F298" s="165" t="s">
        <v>26</v>
      </c>
      <c r="G298" s="165">
        <v>37.503230000000002</v>
      </c>
      <c r="H298" s="165">
        <v>-122.48497</v>
      </c>
      <c r="I298" s="165">
        <v>37.503660000000004</v>
      </c>
      <c r="J298" s="165">
        <v>-122.48586</v>
      </c>
    </row>
    <row r="299" spans="1:10" ht="12.75" customHeight="1" x14ac:dyDescent="0.2">
      <c r="A299" s="165" t="s">
        <v>633</v>
      </c>
      <c r="B299" s="165" t="s">
        <v>641</v>
      </c>
      <c r="C299" s="165" t="s">
        <v>642</v>
      </c>
      <c r="D299" s="165">
        <v>1</v>
      </c>
      <c r="E299" s="186">
        <v>0.57999999999999996</v>
      </c>
      <c r="F299" s="165" t="s">
        <v>26</v>
      </c>
      <c r="G299" s="165">
        <v>37.58784</v>
      </c>
      <c r="H299" s="165">
        <v>-122.33436</v>
      </c>
      <c r="I299" s="165">
        <v>37.59037</v>
      </c>
      <c r="J299" s="165">
        <v>-122.32446</v>
      </c>
    </row>
    <row r="300" spans="1:10" ht="12.75" customHeight="1" x14ac:dyDescent="0.2">
      <c r="A300" s="165" t="s">
        <v>633</v>
      </c>
      <c r="B300" s="165" t="s">
        <v>643</v>
      </c>
      <c r="C300" s="165" t="s">
        <v>644</v>
      </c>
      <c r="D300" s="165">
        <v>1</v>
      </c>
      <c r="E300" s="186">
        <v>0.12</v>
      </c>
      <c r="F300" s="165" t="s">
        <v>26</v>
      </c>
      <c r="G300" s="165">
        <v>37.48227</v>
      </c>
      <c r="H300" s="165">
        <v>-122.45285</v>
      </c>
      <c r="I300" s="165">
        <v>37.479880000000001</v>
      </c>
      <c r="J300" s="165">
        <v>-122.45152</v>
      </c>
    </row>
    <row r="301" spans="1:10" ht="12.75" customHeight="1" x14ac:dyDescent="0.2">
      <c r="A301" s="165" t="s">
        <v>633</v>
      </c>
      <c r="B301" s="165" t="s">
        <v>645</v>
      </c>
      <c r="C301" s="165" t="s">
        <v>646</v>
      </c>
      <c r="D301" s="165">
        <v>1</v>
      </c>
      <c r="E301" s="186">
        <v>0.26</v>
      </c>
      <c r="F301" s="165" t="s">
        <v>26</v>
      </c>
      <c r="G301" s="165">
        <v>37.50018</v>
      </c>
      <c r="H301" s="165">
        <v>-122.47423999999999</v>
      </c>
      <c r="I301" s="165">
        <v>37.50244</v>
      </c>
      <c r="J301" s="165">
        <v>-122.47708</v>
      </c>
    </row>
    <row r="302" spans="1:10" ht="12.75" customHeight="1" x14ac:dyDescent="0.2">
      <c r="A302" s="165" t="s">
        <v>633</v>
      </c>
      <c r="B302" s="165" t="s">
        <v>647</v>
      </c>
      <c r="C302" s="165" t="s">
        <v>648</v>
      </c>
      <c r="D302" s="165">
        <v>1</v>
      </c>
      <c r="E302" s="186">
        <v>0.42</v>
      </c>
      <c r="F302" s="165" t="s">
        <v>26</v>
      </c>
      <c r="G302" s="165">
        <v>37.470059999999997</v>
      </c>
      <c r="H302" s="165">
        <v>-122.44767</v>
      </c>
      <c r="I302" s="165">
        <v>37.476219999999998</v>
      </c>
      <c r="J302" s="165">
        <v>-122.44976</v>
      </c>
    </row>
    <row r="303" spans="1:10" ht="12.75" customHeight="1" x14ac:dyDescent="0.2">
      <c r="A303" s="165" t="s">
        <v>633</v>
      </c>
      <c r="B303" s="165" t="s">
        <v>649</v>
      </c>
      <c r="C303" s="165" t="s">
        <v>650</v>
      </c>
      <c r="D303" s="165">
        <v>1</v>
      </c>
      <c r="E303" s="186">
        <v>1.29</v>
      </c>
      <c r="F303" s="165" t="s">
        <v>26</v>
      </c>
      <c r="G303" s="165">
        <v>37.528039999999997</v>
      </c>
      <c r="H303" s="165">
        <v>-122.51796</v>
      </c>
      <c r="I303" s="165">
        <v>37.512459999999997</v>
      </c>
      <c r="J303" s="165">
        <v>-122.51052</v>
      </c>
    </row>
    <row r="304" spans="1:10" ht="12.75" customHeight="1" x14ac:dyDescent="0.2">
      <c r="A304" s="165" t="s">
        <v>633</v>
      </c>
      <c r="B304" s="165" t="s">
        <v>651</v>
      </c>
      <c r="C304" s="165" t="s">
        <v>652</v>
      </c>
      <c r="D304" s="165">
        <v>1</v>
      </c>
      <c r="E304" s="186">
        <v>0.35</v>
      </c>
      <c r="F304" s="165" t="s">
        <v>26</v>
      </c>
      <c r="G304" s="165">
        <v>37.470050000000001</v>
      </c>
      <c r="H304" s="165">
        <v>-122.44767</v>
      </c>
      <c r="I304" s="165">
        <v>37.465220000000002</v>
      </c>
      <c r="J304" s="165">
        <v>-122.44670000000001</v>
      </c>
    </row>
    <row r="305" spans="1:10" ht="12.75" customHeight="1" x14ac:dyDescent="0.2">
      <c r="A305" s="165" t="s">
        <v>633</v>
      </c>
      <c r="B305" s="165" t="s">
        <v>653</v>
      </c>
      <c r="C305" s="165" t="s">
        <v>654</v>
      </c>
      <c r="D305" s="165">
        <v>1</v>
      </c>
      <c r="E305" s="186">
        <v>1.32</v>
      </c>
      <c r="F305" s="165" t="s">
        <v>26</v>
      </c>
      <c r="G305" s="165">
        <v>37.170839999999998</v>
      </c>
      <c r="H305" s="165">
        <v>-122.36632</v>
      </c>
      <c r="I305" s="165">
        <v>37.152850000000001</v>
      </c>
      <c r="J305" s="165">
        <v>-122.35969</v>
      </c>
    </row>
    <row r="306" spans="1:10" ht="12.75" customHeight="1" x14ac:dyDescent="0.2">
      <c r="A306" s="165" t="s">
        <v>633</v>
      </c>
      <c r="B306" s="165" t="s">
        <v>655</v>
      </c>
      <c r="C306" s="165" t="s">
        <v>656</v>
      </c>
      <c r="D306" s="165">
        <v>1</v>
      </c>
      <c r="E306" s="186">
        <v>0.21</v>
      </c>
      <c r="F306" s="165" t="s">
        <v>26</v>
      </c>
      <c r="G306" s="165">
        <v>37.563270000000003</v>
      </c>
      <c r="H306" s="165">
        <v>-122.51428</v>
      </c>
      <c r="I306" s="165">
        <v>37.567210000000003</v>
      </c>
      <c r="J306" s="165">
        <v>-122.51528</v>
      </c>
    </row>
    <row r="307" spans="1:10" ht="12.75" customHeight="1" x14ac:dyDescent="0.2">
      <c r="A307" s="165" t="s">
        <v>633</v>
      </c>
      <c r="B307" s="165" t="s">
        <v>952</v>
      </c>
      <c r="C307" s="165" t="s">
        <v>953</v>
      </c>
      <c r="D307" s="165">
        <v>1</v>
      </c>
      <c r="E307" s="186">
        <v>0.04</v>
      </c>
      <c r="F307" s="165" t="s">
        <v>26</v>
      </c>
      <c r="G307" s="165">
        <v>37.571649000000001</v>
      </c>
      <c r="H307" s="165">
        <v>-122.279189</v>
      </c>
      <c r="I307" s="165">
        <v>37.571496000000003</v>
      </c>
      <c r="J307" s="165">
        <v>-122.27777</v>
      </c>
    </row>
    <row r="308" spans="1:10" ht="12.75" customHeight="1" x14ac:dyDescent="0.2">
      <c r="A308" s="165" t="s">
        <v>633</v>
      </c>
      <c r="B308" s="165" t="s">
        <v>657</v>
      </c>
      <c r="C308" s="165" t="s">
        <v>658</v>
      </c>
      <c r="D308" s="165">
        <v>1</v>
      </c>
      <c r="E308" s="186">
        <v>0.06</v>
      </c>
      <c r="F308" s="165" t="s">
        <v>26</v>
      </c>
      <c r="G308" s="165">
        <v>37.549419999999998</v>
      </c>
      <c r="H308" s="165">
        <v>-122.28579999999999</v>
      </c>
      <c r="I308" s="165">
        <v>37.550269999999998</v>
      </c>
      <c r="J308" s="165">
        <v>-122.28588000000001</v>
      </c>
    </row>
    <row r="309" spans="1:10" ht="12.75" customHeight="1" x14ac:dyDescent="0.2">
      <c r="A309" s="165" t="s">
        <v>633</v>
      </c>
      <c r="B309" s="165" t="s">
        <v>659</v>
      </c>
      <c r="C309" s="165" t="s">
        <v>660</v>
      </c>
      <c r="D309" s="165">
        <v>1</v>
      </c>
      <c r="E309" s="186">
        <v>1.39</v>
      </c>
      <c r="F309" s="165" t="s">
        <v>26</v>
      </c>
      <c r="G309" s="165">
        <v>37.643990000000002</v>
      </c>
      <c r="H309" s="165">
        <v>-122.49384000000001</v>
      </c>
      <c r="I309" s="165">
        <v>37.663739999999997</v>
      </c>
      <c r="J309" s="165">
        <v>-122.49481</v>
      </c>
    </row>
    <row r="310" spans="1:10" ht="12.75" customHeight="1" x14ac:dyDescent="0.2">
      <c r="A310" s="165" t="s">
        <v>633</v>
      </c>
      <c r="B310" s="165" t="s">
        <v>661</v>
      </c>
      <c r="C310" s="165" t="s">
        <v>662</v>
      </c>
      <c r="D310" s="165">
        <v>1</v>
      </c>
      <c r="E310" s="186">
        <v>0.76</v>
      </c>
      <c r="F310" s="165" t="s">
        <v>26</v>
      </c>
      <c r="G310" s="165">
        <v>37.370959999999997</v>
      </c>
      <c r="H310" s="165">
        <v>-122.40797999999999</v>
      </c>
      <c r="I310" s="165">
        <v>37.379460000000002</v>
      </c>
      <c r="J310" s="165">
        <v>-122.41222999999999</v>
      </c>
    </row>
    <row r="311" spans="1:10" ht="12.75" customHeight="1" x14ac:dyDescent="0.2">
      <c r="A311" s="165" t="s">
        <v>633</v>
      </c>
      <c r="B311" s="165" t="s">
        <v>663</v>
      </c>
      <c r="C311" s="165" t="s">
        <v>664</v>
      </c>
      <c r="D311" s="165">
        <v>1</v>
      </c>
      <c r="E311" s="186">
        <v>0.15</v>
      </c>
      <c r="F311" s="165" t="s">
        <v>26</v>
      </c>
      <c r="G311" s="165">
        <v>37.495429999999999</v>
      </c>
      <c r="H311" s="165">
        <v>-122.49503</v>
      </c>
      <c r="I311" s="165">
        <v>37.49539</v>
      </c>
      <c r="J311" s="165">
        <v>-122.49858</v>
      </c>
    </row>
    <row r="312" spans="1:10" ht="12.75" customHeight="1" x14ac:dyDescent="0.2">
      <c r="A312" s="165" t="s">
        <v>633</v>
      </c>
      <c r="B312" s="165" t="s">
        <v>665</v>
      </c>
      <c r="C312" s="165" t="s">
        <v>666</v>
      </c>
      <c r="D312" s="165">
        <v>1</v>
      </c>
      <c r="E312" s="186">
        <v>0.38</v>
      </c>
      <c r="F312" s="165" t="s">
        <v>26</v>
      </c>
      <c r="G312" s="165">
        <v>37.491250000000001</v>
      </c>
      <c r="H312" s="165">
        <v>-122.45860999999999</v>
      </c>
      <c r="I312" s="165">
        <v>37.495179999999998</v>
      </c>
      <c r="J312" s="165">
        <v>-122.46267</v>
      </c>
    </row>
    <row r="313" spans="1:10" ht="12.75" customHeight="1" x14ac:dyDescent="0.2">
      <c r="A313" s="165" t="s">
        <v>633</v>
      </c>
      <c r="B313" s="165" t="s">
        <v>667</v>
      </c>
      <c r="C313" s="165" t="s">
        <v>668</v>
      </c>
      <c r="D313" s="165">
        <v>1</v>
      </c>
      <c r="E313" s="186">
        <v>0.8</v>
      </c>
      <c r="F313" s="165" t="s">
        <v>26</v>
      </c>
      <c r="G313" s="165">
        <v>37.556330000000003</v>
      </c>
      <c r="H313" s="165">
        <v>-122.51361</v>
      </c>
      <c r="I313" s="165">
        <v>37.544960000000003</v>
      </c>
      <c r="J313" s="165">
        <v>-122.51618000000001</v>
      </c>
    </row>
    <row r="314" spans="1:10" ht="12.75" customHeight="1" x14ac:dyDescent="0.2">
      <c r="A314" s="165" t="s">
        <v>633</v>
      </c>
      <c r="B314" s="165" t="s">
        <v>669</v>
      </c>
      <c r="C314" s="165" t="s">
        <v>670</v>
      </c>
      <c r="D314" s="165">
        <v>1</v>
      </c>
      <c r="E314" s="186">
        <v>0.28000000000000003</v>
      </c>
      <c r="F314" s="165" t="s">
        <v>26</v>
      </c>
      <c r="G314" s="165">
        <v>37.61656</v>
      </c>
      <c r="H314" s="165">
        <v>-122.49672</v>
      </c>
      <c r="I314" s="165">
        <v>37.619770000000003</v>
      </c>
      <c r="J314" s="165">
        <v>-122.4982</v>
      </c>
    </row>
    <row r="315" spans="1:10" ht="12.75" customHeight="1" x14ac:dyDescent="0.2">
      <c r="A315" s="165" t="s">
        <v>633</v>
      </c>
      <c r="B315" s="165" t="s">
        <v>671</v>
      </c>
      <c r="C315" s="165" t="s">
        <v>672</v>
      </c>
      <c r="D315" s="165">
        <v>1</v>
      </c>
      <c r="E315" s="186">
        <v>0.373</v>
      </c>
      <c r="F315" s="165" t="s">
        <v>26</v>
      </c>
      <c r="G315" s="165">
        <v>37.486669999999997</v>
      </c>
      <c r="H315" s="165">
        <v>-122.45526</v>
      </c>
      <c r="I315" s="165">
        <v>37.491250000000001</v>
      </c>
      <c r="J315" s="165">
        <v>-122.45860999999999</v>
      </c>
    </row>
    <row r="316" spans="1:10" ht="12.75" customHeight="1" x14ac:dyDescent="0.2">
      <c r="A316" s="165" t="s">
        <v>633</v>
      </c>
      <c r="B316" s="165" t="s">
        <v>954</v>
      </c>
      <c r="C316" s="165" t="s">
        <v>955</v>
      </c>
      <c r="D316" s="165">
        <v>1</v>
      </c>
      <c r="E316" s="186">
        <v>0.28999999999999998</v>
      </c>
      <c r="F316" s="165" t="s">
        <v>26</v>
      </c>
      <c r="G316" s="165">
        <v>37.66442</v>
      </c>
      <c r="H316" s="165">
        <v>-122.38308000000001</v>
      </c>
      <c r="I316" s="165">
        <v>37.662840000000003</v>
      </c>
      <c r="J316" s="165">
        <v>-122.37931</v>
      </c>
    </row>
    <row r="317" spans="1:10" ht="12.75" customHeight="1" x14ac:dyDescent="0.2">
      <c r="A317" s="165" t="s">
        <v>633</v>
      </c>
      <c r="B317" s="165" t="s">
        <v>673</v>
      </c>
      <c r="C317" s="165" t="s">
        <v>674</v>
      </c>
      <c r="D317" s="165">
        <v>1</v>
      </c>
      <c r="E317" s="186">
        <v>0.79</v>
      </c>
      <c r="F317" s="165" t="s">
        <v>26</v>
      </c>
      <c r="G317" s="165">
        <v>37.604399999999998</v>
      </c>
      <c r="H317" s="165">
        <v>-122.49978</v>
      </c>
      <c r="I317" s="165">
        <v>37.595939999999999</v>
      </c>
      <c r="J317" s="165">
        <v>-122.5076</v>
      </c>
    </row>
    <row r="318" spans="1:10" ht="12.75" customHeight="1" x14ac:dyDescent="0.2">
      <c r="A318" s="165" t="s">
        <v>633</v>
      </c>
      <c r="B318" s="165" t="s">
        <v>675</v>
      </c>
      <c r="C318" s="165" t="s">
        <v>135</v>
      </c>
      <c r="D318" s="165">
        <v>1</v>
      </c>
      <c r="E318" s="186">
        <v>0.32</v>
      </c>
      <c r="F318" s="165" t="s">
        <v>26</v>
      </c>
      <c r="G318" s="165">
        <v>37.233469999999997</v>
      </c>
      <c r="H318" s="165">
        <v>-122.41569</v>
      </c>
      <c r="I318" s="165">
        <v>37.237200000000001</v>
      </c>
      <c r="J318" s="165">
        <v>-122.41643000000001</v>
      </c>
    </row>
    <row r="319" spans="1:10" ht="12.75" customHeight="1" x14ac:dyDescent="0.2">
      <c r="A319" s="165" t="s">
        <v>633</v>
      </c>
      <c r="B319" s="165" t="s">
        <v>676</v>
      </c>
      <c r="C319" s="165" t="s">
        <v>677</v>
      </c>
      <c r="D319" s="165">
        <v>1</v>
      </c>
      <c r="E319" s="186">
        <v>1.17</v>
      </c>
      <c r="F319" s="165" t="s">
        <v>26</v>
      </c>
      <c r="G319" s="165">
        <v>37.267130000000002</v>
      </c>
      <c r="H319" s="165">
        <v>-122.41225</v>
      </c>
      <c r="I319" s="165">
        <v>37.254649999999998</v>
      </c>
      <c r="J319" s="165">
        <v>-122.41549999999999</v>
      </c>
    </row>
    <row r="320" spans="1:10" ht="12.75" customHeight="1" x14ac:dyDescent="0.2">
      <c r="A320" s="165" t="s">
        <v>633</v>
      </c>
      <c r="B320" s="165" t="s">
        <v>678</v>
      </c>
      <c r="C320" s="165" t="s">
        <v>679</v>
      </c>
      <c r="D320" s="165">
        <v>1</v>
      </c>
      <c r="E320" s="186">
        <v>0.84</v>
      </c>
      <c r="F320" s="165" t="s">
        <v>26</v>
      </c>
      <c r="G320" s="165">
        <v>37.182409999999997</v>
      </c>
      <c r="H320" s="165">
        <v>-122.3946</v>
      </c>
      <c r="I320" s="165">
        <v>37.192570000000003</v>
      </c>
      <c r="J320" s="165">
        <v>-122.39928</v>
      </c>
    </row>
    <row r="321" spans="1:14" ht="12.75" customHeight="1" x14ac:dyDescent="0.2">
      <c r="A321" s="165" t="s">
        <v>633</v>
      </c>
      <c r="B321" s="165" t="s">
        <v>680</v>
      </c>
      <c r="C321" s="165" t="s">
        <v>681</v>
      </c>
      <c r="D321" s="165">
        <v>1</v>
      </c>
      <c r="E321" s="186">
        <v>2</v>
      </c>
      <c r="F321" s="165" t="s">
        <v>26</v>
      </c>
      <c r="G321" s="165">
        <v>0</v>
      </c>
      <c r="H321" s="165">
        <v>0</v>
      </c>
      <c r="I321" s="165">
        <v>0</v>
      </c>
      <c r="J321" s="165">
        <v>0</v>
      </c>
    </row>
    <row r="322" spans="1:14" ht="12.75" customHeight="1" x14ac:dyDescent="0.2">
      <c r="A322" s="165" t="s">
        <v>633</v>
      </c>
      <c r="B322" s="165" t="s">
        <v>682</v>
      </c>
      <c r="C322" s="165" t="s">
        <v>683</v>
      </c>
      <c r="D322" s="165">
        <v>1</v>
      </c>
      <c r="E322" s="186">
        <v>1</v>
      </c>
      <c r="F322" s="165" t="s">
        <v>26</v>
      </c>
      <c r="G322" s="165">
        <v>0</v>
      </c>
      <c r="H322" s="165">
        <v>0</v>
      </c>
      <c r="I322" s="165">
        <v>0</v>
      </c>
      <c r="J322" s="165">
        <v>0</v>
      </c>
    </row>
    <row r="323" spans="1:14" ht="12.75" customHeight="1" x14ac:dyDescent="0.2">
      <c r="A323" s="165" t="s">
        <v>633</v>
      </c>
      <c r="B323" s="165" t="s">
        <v>684</v>
      </c>
      <c r="C323" s="165" t="s">
        <v>685</v>
      </c>
      <c r="D323" s="165">
        <v>1</v>
      </c>
      <c r="E323" s="186">
        <v>0.83</v>
      </c>
      <c r="F323" s="165" t="s">
        <v>26</v>
      </c>
      <c r="G323" s="165">
        <v>37.494959999999999</v>
      </c>
      <c r="H323" s="165">
        <v>-122.49446</v>
      </c>
      <c r="I323" s="165">
        <v>37.503250000000001</v>
      </c>
      <c r="J323" s="165">
        <v>-122.48874000000001</v>
      </c>
    </row>
    <row r="324" spans="1:14" ht="12.75" customHeight="1" x14ac:dyDescent="0.2">
      <c r="A324" s="165" t="s">
        <v>633</v>
      </c>
      <c r="B324" s="165" t="s">
        <v>686</v>
      </c>
      <c r="C324" s="165" t="s">
        <v>687</v>
      </c>
      <c r="D324" s="165">
        <v>1</v>
      </c>
      <c r="E324" s="186">
        <v>2.39</v>
      </c>
      <c r="F324" s="165" t="s">
        <v>26</v>
      </c>
      <c r="G324" s="165">
        <v>37.3123</v>
      </c>
      <c r="H324" s="165">
        <v>-122.40546000000001</v>
      </c>
      <c r="I324" s="165">
        <v>37.276780000000002</v>
      </c>
      <c r="J324" s="165">
        <v>-122.41009</v>
      </c>
    </row>
    <row r="325" spans="1:14" ht="12.75" customHeight="1" x14ac:dyDescent="0.2">
      <c r="A325" s="165" t="s">
        <v>633</v>
      </c>
      <c r="B325" s="165" t="s">
        <v>688</v>
      </c>
      <c r="C325" s="165" t="s">
        <v>689</v>
      </c>
      <c r="D325" s="165">
        <v>1</v>
      </c>
      <c r="E325" s="186">
        <v>0.93</v>
      </c>
      <c r="F325" s="165" t="s">
        <v>26</v>
      </c>
      <c r="G325" s="165">
        <v>37.452109999999998</v>
      </c>
      <c r="H325" s="165">
        <v>-122.44508</v>
      </c>
      <c r="I325" s="165">
        <v>37.465229999999998</v>
      </c>
      <c r="J325" s="165">
        <v>-122.44671</v>
      </c>
      <c r="L325" s="51"/>
      <c r="M325" s="51"/>
      <c r="N325" s="51"/>
    </row>
    <row r="326" spans="1:14" ht="12.75" customHeight="1" x14ac:dyDescent="0.2">
      <c r="A326" s="165" t="s">
        <v>633</v>
      </c>
      <c r="B326" s="165" t="s">
        <v>690</v>
      </c>
      <c r="C326" s="165" t="s">
        <v>266</v>
      </c>
      <c r="D326" s="165">
        <v>1</v>
      </c>
      <c r="E326" s="186">
        <v>1.05</v>
      </c>
      <c r="F326" s="165" t="s">
        <v>26</v>
      </c>
      <c r="G326" s="165">
        <v>37.437080000000002</v>
      </c>
      <c r="H326" s="165">
        <v>-122.44401000000001</v>
      </c>
      <c r="I326" s="165">
        <v>37.452109999999998</v>
      </c>
      <c r="J326" s="165">
        <v>-122.44508</v>
      </c>
    </row>
    <row r="327" spans="1:14" ht="12.75" customHeight="1" x14ac:dyDescent="0.2">
      <c r="A327" s="165" t="s">
        <v>633</v>
      </c>
      <c r="B327" s="165" t="s">
        <v>691</v>
      </c>
      <c r="C327" s="165" t="s">
        <v>692</v>
      </c>
      <c r="D327" s="165">
        <v>1</v>
      </c>
      <c r="E327" s="186">
        <v>0.41</v>
      </c>
      <c r="F327" s="165" t="s">
        <v>26</v>
      </c>
      <c r="G327" s="165">
        <v>37.612650000000002</v>
      </c>
      <c r="H327" s="165">
        <v>-122.49711000000001</v>
      </c>
      <c r="I327" s="165">
        <v>37.607570000000003</v>
      </c>
      <c r="J327" s="165">
        <v>-122.49917000000001</v>
      </c>
    </row>
    <row r="328" spans="1:14" ht="12.75" customHeight="1" x14ac:dyDescent="0.2">
      <c r="A328" s="165" t="s">
        <v>633</v>
      </c>
      <c r="B328" s="165" t="s">
        <v>693</v>
      </c>
      <c r="C328" s="165" t="s">
        <v>694</v>
      </c>
      <c r="D328" s="165">
        <v>1</v>
      </c>
      <c r="E328" s="186">
        <v>0.33</v>
      </c>
      <c r="F328" s="165" t="s">
        <v>26</v>
      </c>
      <c r="G328" s="165">
        <v>37.486660000000001</v>
      </c>
      <c r="H328" s="165">
        <v>-122.45525000000001</v>
      </c>
      <c r="I328" s="165">
        <v>37.482259999999997</v>
      </c>
      <c r="J328" s="165">
        <v>-122.45285</v>
      </c>
    </row>
    <row r="329" spans="1:14" ht="12.75" customHeight="1" x14ac:dyDescent="0.2">
      <c r="A329" s="165" t="s">
        <v>633</v>
      </c>
      <c r="B329" s="165" t="s">
        <v>695</v>
      </c>
      <c r="C329" s="165" t="s">
        <v>696</v>
      </c>
      <c r="D329" s="165">
        <v>1</v>
      </c>
      <c r="E329" s="186">
        <v>1.1499999999999999</v>
      </c>
      <c r="F329" s="165" t="s">
        <v>26</v>
      </c>
      <c r="G329" s="165">
        <v>37.499270000000003</v>
      </c>
      <c r="H329" s="165">
        <v>-122.49952999999999</v>
      </c>
      <c r="I329" s="165">
        <v>37.51247</v>
      </c>
      <c r="J329" s="165">
        <v>-122.51053</v>
      </c>
    </row>
    <row r="330" spans="1:14" ht="12.75" customHeight="1" x14ac:dyDescent="0.2">
      <c r="A330" s="165" t="s">
        <v>633</v>
      </c>
      <c r="B330" s="165" t="s">
        <v>697</v>
      </c>
      <c r="C330" s="165" t="s">
        <v>698</v>
      </c>
      <c r="D330" s="165">
        <v>1</v>
      </c>
      <c r="E330" s="186">
        <v>0.81</v>
      </c>
      <c r="F330" s="165" t="s">
        <v>26</v>
      </c>
      <c r="G330" s="165">
        <v>37.323869999999999</v>
      </c>
      <c r="H330" s="165">
        <v>-122.40421000000001</v>
      </c>
      <c r="I330" s="165">
        <v>37.312289999999997</v>
      </c>
      <c r="J330" s="165">
        <v>-122.40545</v>
      </c>
    </row>
    <row r="331" spans="1:14" ht="12.75" customHeight="1" x14ac:dyDescent="0.2">
      <c r="A331" s="165" t="s">
        <v>633</v>
      </c>
      <c r="B331" s="165" t="s">
        <v>699</v>
      </c>
      <c r="C331" s="165" t="s">
        <v>700</v>
      </c>
      <c r="D331" s="165">
        <v>1</v>
      </c>
      <c r="E331" s="186">
        <v>0.62</v>
      </c>
      <c r="F331" s="165" t="s">
        <v>26</v>
      </c>
      <c r="G331" s="165">
        <v>37.267130000000002</v>
      </c>
      <c r="H331" s="165">
        <v>-122.41226</v>
      </c>
      <c r="I331" s="165">
        <v>37.275910000000003</v>
      </c>
      <c r="J331" s="165">
        <v>-122.41001</v>
      </c>
    </row>
    <row r="332" spans="1:14" ht="12.75" customHeight="1" x14ac:dyDescent="0.2">
      <c r="A332" s="165" t="s">
        <v>633</v>
      </c>
      <c r="B332" s="165" t="s">
        <v>701</v>
      </c>
      <c r="C332" s="165" t="s">
        <v>984</v>
      </c>
      <c r="D332" s="165">
        <v>1</v>
      </c>
      <c r="E332" s="186">
        <v>1.31</v>
      </c>
      <c r="F332" s="165" t="s">
        <v>26</v>
      </c>
      <c r="G332" s="165">
        <v>37.639850000000003</v>
      </c>
      <c r="H332" s="165">
        <v>-122.49399</v>
      </c>
      <c r="I332" s="165">
        <v>37.620759999999997</v>
      </c>
      <c r="J332" s="165">
        <v>-122.49665</v>
      </c>
    </row>
    <row r="333" spans="1:14" ht="12.75" customHeight="1" x14ac:dyDescent="0.2">
      <c r="A333" s="165" t="s">
        <v>633</v>
      </c>
      <c r="B333" s="165" t="s">
        <v>702</v>
      </c>
      <c r="C333" s="165" t="s">
        <v>703</v>
      </c>
      <c r="D333" s="165">
        <v>1</v>
      </c>
      <c r="E333" s="186">
        <v>0.34</v>
      </c>
      <c r="F333" s="165" t="s">
        <v>26</v>
      </c>
      <c r="G333" s="165">
        <v>37.500970000000002</v>
      </c>
      <c r="H333" s="165">
        <v>-122.47163</v>
      </c>
      <c r="I333" s="165">
        <v>37.4983</v>
      </c>
      <c r="J333" s="165">
        <v>-122.4666</v>
      </c>
    </row>
    <row r="334" spans="1:14" ht="12.75" customHeight="1" x14ac:dyDescent="0.2">
      <c r="A334" s="165" t="s">
        <v>633</v>
      </c>
      <c r="B334" s="165" t="s">
        <v>704</v>
      </c>
      <c r="C334" s="165" t="s">
        <v>705</v>
      </c>
      <c r="D334" s="165">
        <v>1</v>
      </c>
      <c r="E334" s="186">
        <v>2.91</v>
      </c>
      <c r="F334" s="165" t="s">
        <v>26</v>
      </c>
      <c r="G334" s="165">
        <v>37.666379999999997</v>
      </c>
      <c r="H334" s="165">
        <v>-122.49576</v>
      </c>
      <c r="I334" s="165">
        <v>37.708019999999998</v>
      </c>
      <c r="J334" s="165">
        <v>-122.50208000000001</v>
      </c>
    </row>
    <row r="335" spans="1:14" ht="12.75" customHeight="1" x14ac:dyDescent="0.2">
      <c r="A335" s="165" t="s">
        <v>633</v>
      </c>
      <c r="B335" s="165" t="s">
        <v>706</v>
      </c>
      <c r="C335" s="165" t="s">
        <v>707</v>
      </c>
      <c r="D335" s="165">
        <v>1</v>
      </c>
      <c r="E335" s="186">
        <v>0.87</v>
      </c>
      <c r="F335" s="165" t="s">
        <v>26</v>
      </c>
      <c r="G335" s="165">
        <v>37.348779999999998</v>
      </c>
      <c r="H335" s="165">
        <v>-122.40175000000001</v>
      </c>
      <c r="I335" s="165">
        <v>37.361220000000003</v>
      </c>
      <c r="J335" s="165">
        <v>-122.40219999999999</v>
      </c>
    </row>
    <row r="336" spans="1:14" ht="12.75" customHeight="1" x14ac:dyDescent="0.2">
      <c r="A336" s="165" t="s">
        <v>633</v>
      </c>
      <c r="B336" s="165" t="s">
        <v>708</v>
      </c>
      <c r="C336" s="165" t="s">
        <v>709</v>
      </c>
      <c r="D336" s="165">
        <v>1</v>
      </c>
      <c r="E336" s="186">
        <v>0.31</v>
      </c>
      <c r="F336" s="165" t="s">
        <v>26</v>
      </c>
      <c r="G336" s="165">
        <v>37.495179999999998</v>
      </c>
      <c r="H336" s="165">
        <v>-122.46267</v>
      </c>
      <c r="I336" s="165">
        <v>37.4983</v>
      </c>
      <c r="J336" s="165">
        <v>-122.4666</v>
      </c>
    </row>
    <row r="337" spans="1:10" ht="12.75" customHeight="1" x14ac:dyDescent="0.2">
      <c r="A337" s="174" t="s">
        <v>633</v>
      </c>
      <c r="B337" s="174" t="s">
        <v>710</v>
      </c>
      <c r="C337" s="174" t="s">
        <v>711</v>
      </c>
      <c r="D337" s="174">
        <v>1</v>
      </c>
      <c r="E337" s="189">
        <v>0.27</v>
      </c>
      <c r="F337" s="174" t="s">
        <v>26</v>
      </c>
      <c r="G337" s="174">
        <v>37.479880000000001</v>
      </c>
      <c r="H337" s="174">
        <v>-122.45151</v>
      </c>
      <c r="I337" s="174">
        <v>37.476210000000002</v>
      </c>
      <c r="J337" s="174">
        <v>-122.44976</v>
      </c>
    </row>
    <row r="338" spans="1:10" ht="12.75" customHeight="1" x14ac:dyDescent="0.2">
      <c r="A338" s="26"/>
      <c r="B338" s="27">
        <f>COUNTA(B295:B337)</f>
        <v>43</v>
      </c>
      <c r="C338" s="26"/>
      <c r="D338" s="54"/>
      <c r="E338" s="187">
        <f>SUM(E295:E337)</f>
        <v>38.052999999999997</v>
      </c>
      <c r="F338" s="26"/>
      <c r="G338" s="26"/>
      <c r="H338" s="26"/>
      <c r="I338" s="26"/>
      <c r="J338" s="26"/>
    </row>
    <row r="339" spans="1:10" ht="12.75" customHeight="1" x14ac:dyDescent="0.2">
      <c r="A339" s="26"/>
      <c r="B339" s="27"/>
      <c r="C339" s="26"/>
      <c r="D339" s="54"/>
      <c r="E339" s="187"/>
      <c r="F339" s="26"/>
      <c r="G339" s="26"/>
      <c r="H339" s="26"/>
      <c r="I339" s="26"/>
      <c r="J339" s="26"/>
    </row>
    <row r="340" spans="1:10" ht="12.75" customHeight="1" x14ac:dyDescent="0.2">
      <c r="A340" s="165" t="s">
        <v>712</v>
      </c>
      <c r="B340" s="165" t="s">
        <v>713</v>
      </c>
      <c r="C340" s="165" t="s">
        <v>714</v>
      </c>
      <c r="D340" s="165">
        <v>1</v>
      </c>
      <c r="E340" s="186">
        <v>0.24</v>
      </c>
      <c r="F340" s="165" t="s">
        <v>26</v>
      </c>
      <c r="G340" s="165">
        <v>34.395620000000001</v>
      </c>
      <c r="H340" s="165">
        <v>-119.71173</v>
      </c>
      <c r="I340" s="165">
        <v>34.396030000000003</v>
      </c>
      <c r="J340" s="165">
        <v>-119.71594</v>
      </c>
    </row>
    <row r="341" spans="1:10" ht="12.75" customHeight="1" x14ac:dyDescent="0.2">
      <c r="A341" s="165" t="s">
        <v>712</v>
      </c>
      <c r="B341" s="165" t="s">
        <v>715</v>
      </c>
      <c r="C341" s="165" t="s">
        <v>716</v>
      </c>
      <c r="D341" s="165">
        <v>1</v>
      </c>
      <c r="E341" s="186">
        <v>1.1599999999999999</v>
      </c>
      <c r="F341" s="165" t="s">
        <v>26</v>
      </c>
      <c r="G341" s="165">
        <v>34.404409999999999</v>
      </c>
      <c r="H341" s="165">
        <v>-119.752</v>
      </c>
      <c r="I341" s="165">
        <v>34.39808</v>
      </c>
      <c r="J341" s="165">
        <v>-119.73363000000001</v>
      </c>
    </row>
    <row r="342" spans="1:10" ht="12.75" customHeight="1" x14ac:dyDescent="0.2">
      <c r="A342" s="165" t="s">
        <v>712</v>
      </c>
      <c r="B342" s="165" t="s">
        <v>717</v>
      </c>
      <c r="C342" s="165" t="s">
        <v>718</v>
      </c>
      <c r="D342" s="165">
        <v>1</v>
      </c>
      <c r="E342" s="186">
        <v>0.12</v>
      </c>
      <c r="F342" s="165" t="s">
        <v>26</v>
      </c>
      <c r="G342" s="165">
        <v>32.608899999999998</v>
      </c>
      <c r="H342" s="165">
        <v>-117.13500000000001</v>
      </c>
      <c r="I342" s="165">
        <v>32.587499999999999</v>
      </c>
      <c r="J342" s="165">
        <v>-117.133</v>
      </c>
    </row>
    <row r="343" spans="1:10" ht="12.75" customHeight="1" x14ac:dyDescent="0.2">
      <c r="A343" s="165" t="s">
        <v>712</v>
      </c>
      <c r="B343" s="165" t="s">
        <v>719</v>
      </c>
      <c r="C343" s="165" t="s">
        <v>720</v>
      </c>
      <c r="D343" s="165">
        <v>1</v>
      </c>
      <c r="E343" s="186">
        <v>0.69</v>
      </c>
      <c r="F343" s="165" t="s">
        <v>26</v>
      </c>
      <c r="G343" s="165">
        <v>34.417200000000001</v>
      </c>
      <c r="H343" s="165">
        <v>-119.65246999999999</v>
      </c>
      <c r="I343" s="165">
        <v>34.416049999999998</v>
      </c>
      <c r="J343" s="165">
        <v>-119.64063</v>
      </c>
    </row>
    <row r="344" spans="1:10" ht="12.75" customHeight="1" x14ac:dyDescent="0.2">
      <c r="A344" s="165" t="s">
        <v>712</v>
      </c>
      <c r="B344" s="165" t="s">
        <v>721</v>
      </c>
      <c r="C344" s="165" t="s">
        <v>722</v>
      </c>
      <c r="D344" s="165">
        <v>1</v>
      </c>
      <c r="E344" s="186">
        <v>0.17</v>
      </c>
      <c r="F344" s="165" t="s">
        <v>26</v>
      </c>
      <c r="G344" s="165">
        <v>34.407110000000003</v>
      </c>
      <c r="H344" s="165">
        <v>-119.84296999999999</v>
      </c>
      <c r="I344" s="165">
        <v>34.404919999999997</v>
      </c>
      <c r="J344" s="165">
        <v>-119.84419</v>
      </c>
    </row>
    <row r="345" spans="1:10" ht="12.75" customHeight="1" x14ac:dyDescent="0.2">
      <c r="A345" s="165" t="s">
        <v>712</v>
      </c>
      <c r="B345" s="165" t="s">
        <v>723</v>
      </c>
      <c r="C345" s="165" t="s">
        <v>724</v>
      </c>
      <c r="D345" s="165">
        <v>1</v>
      </c>
      <c r="E345" s="186">
        <v>1</v>
      </c>
      <c r="F345" s="165" t="s">
        <v>26</v>
      </c>
      <c r="G345" s="165">
        <v>34.390419999999999</v>
      </c>
      <c r="H345" s="165">
        <v>-119.52036</v>
      </c>
      <c r="I345" s="165">
        <v>34.39517</v>
      </c>
      <c r="J345" s="165">
        <v>-119.52901</v>
      </c>
    </row>
    <row r="346" spans="1:10" ht="12.75" customHeight="1" x14ac:dyDescent="0.2">
      <c r="A346" s="165" t="s">
        <v>712</v>
      </c>
      <c r="B346" s="165" t="s">
        <v>725</v>
      </c>
      <c r="C346" s="165" t="s">
        <v>726</v>
      </c>
      <c r="D346" s="165">
        <v>1</v>
      </c>
      <c r="E346" s="186">
        <v>0.47</v>
      </c>
      <c r="F346" s="165" t="s">
        <v>26</v>
      </c>
      <c r="G346" s="165">
        <v>34.390410000000003</v>
      </c>
      <c r="H346" s="165">
        <v>-119.52036</v>
      </c>
      <c r="I346" s="165">
        <v>34.387390000000003</v>
      </c>
      <c r="J346" s="165">
        <v>-119.51318000000001</v>
      </c>
    </row>
    <row r="347" spans="1:10" ht="12.75" customHeight="1" x14ac:dyDescent="0.2">
      <c r="A347" s="165" t="s">
        <v>712</v>
      </c>
      <c r="B347" s="165" t="s">
        <v>727</v>
      </c>
      <c r="C347" s="165" t="s">
        <v>728</v>
      </c>
      <c r="D347" s="165">
        <v>1</v>
      </c>
      <c r="E347" s="186">
        <v>0.14000000000000001</v>
      </c>
      <c r="F347" s="165" t="s">
        <v>26</v>
      </c>
      <c r="G347" s="165">
        <v>34.407809999999998</v>
      </c>
      <c r="H347" s="165">
        <v>-119.87918999999999</v>
      </c>
      <c r="I347" s="165">
        <v>34.407330000000002</v>
      </c>
      <c r="J347" s="165">
        <v>-119.87744000000001</v>
      </c>
    </row>
    <row r="348" spans="1:10" ht="12.75" customHeight="1" x14ac:dyDescent="0.2">
      <c r="A348" s="165" t="s">
        <v>712</v>
      </c>
      <c r="B348" s="165" t="s">
        <v>729</v>
      </c>
      <c r="C348" s="165" t="s">
        <v>730</v>
      </c>
      <c r="D348" s="165">
        <v>1</v>
      </c>
      <c r="E348" s="186">
        <v>0.56999999999999995</v>
      </c>
      <c r="F348" s="165" t="s">
        <v>26</v>
      </c>
      <c r="G348" s="165">
        <v>34.404919999999997</v>
      </c>
      <c r="H348" s="165">
        <v>-119.84419</v>
      </c>
      <c r="I348" s="165">
        <v>34.408140000000003</v>
      </c>
      <c r="J348" s="165">
        <v>-119.85321999999999</v>
      </c>
    </row>
    <row r="349" spans="1:10" ht="12.75" customHeight="1" x14ac:dyDescent="0.2">
      <c r="A349" s="165" t="s">
        <v>712</v>
      </c>
      <c r="B349" s="165" t="s">
        <v>731</v>
      </c>
      <c r="C349" s="165" t="s">
        <v>732</v>
      </c>
      <c r="D349" s="165">
        <v>1</v>
      </c>
      <c r="E349" s="186">
        <v>0.5</v>
      </c>
      <c r="F349" s="165" t="s">
        <v>26</v>
      </c>
      <c r="G349" s="165">
        <v>34.409280000000003</v>
      </c>
      <c r="H349" s="165">
        <v>-119.86947000000001</v>
      </c>
      <c r="I349" s="165">
        <v>34.407499999999999</v>
      </c>
      <c r="J349" s="165">
        <v>-119.87761</v>
      </c>
    </row>
    <row r="350" spans="1:10" ht="12.75" customHeight="1" x14ac:dyDescent="0.2">
      <c r="A350" s="165" t="s">
        <v>712</v>
      </c>
      <c r="B350" s="165" t="s">
        <v>733</v>
      </c>
      <c r="C350" s="165" t="s">
        <v>734</v>
      </c>
      <c r="D350" s="165">
        <v>1</v>
      </c>
      <c r="E350" s="186">
        <v>0.3</v>
      </c>
      <c r="F350" s="165" t="s">
        <v>26</v>
      </c>
      <c r="G350" s="165">
        <v>34.411270000000002</v>
      </c>
      <c r="H350" s="165">
        <v>-119.68769</v>
      </c>
      <c r="I350" s="165">
        <v>34.416800000000002</v>
      </c>
      <c r="J350" s="165">
        <v>-119.66338</v>
      </c>
    </row>
    <row r="351" spans="1:10" ht="12.75" customHeight="1" x14ac:dyDescent="0.2">
      <c r="A351" s="165" t="s">
        <v>712</v>
      </c>
      <c r="B351" s="165" t="s">
        <v>735</v>
      </c>
      <c r="C351" s="165" t="s">
        <v>736</v>
      </c>
      <c r="D351" s="165">
        <v>1</v>
      </c>
      <c r="E351" s="186">
        <v>2.17</v>
      </c>
      <c r="F351" s="165" t="s">
        <v>26</v>
      </c>
      <c r="G351" s="165">
        <v>34.462699999999998</v>
      </c>
      <c r="H351" s="165">
        <v>-120.04491</v>
      </c>
      <c r="I351" s="165">
        <v>34.46114</v>
      </c>
      <c r="J351" s="165">
        <v>-120.01296000000001</v>
      </c>
    </row>
    <row r="352" spans="1:10" ht="12.75" customHeight="1" x14ac:dyDescent="0.2">
      <c r="A352" s="165" t="s">
        <v>712</v>
      </c>
      <c r="B352" s="165" t="s">
        <v>737</v>
      </c>
      <c r="C352" s="165" t="s">
        <v>738</v>
      </c>
      <c r="D352" s="165">
        <v>1</v>
      </c>
      <c r="E352" s="186">
        <v>0.88</v>
      </c>
      <c r="F352" s="165" t="s">
        <v>26</v>
      </c>
      <c r="G352" s="165">
        <v>34.410139999999998</v>
      </c>
      <c r="H352" s="165">
        <v>-119.88186</v>
      </c>
      <c r="I352" s="165">
        <v>34.42022</v>
      </c>
      <c r="J352" s="165">
        <v>-119.89328</v>
      </c>
    </row>
    <row r="353" spans="1:10" ht="12.75" customHeight="1" x14ac:dyDescent="0.2">
      <c r="A353" s="165" t="s">
        <v>712</v>
      </c>
      <c r="B353" s="165" t="s">
        <v>739</v>
      </c>
      <c r="C353" s="165" t="s">
        <v>956</v>
      </c>
      <c r="D353" s="165">
        <v>1</v>
      </c>
      <c r="E353" s="186">
        <v>2.1</v>
      </c>
      <c r="F353" s="165" t="s">
        <v>26</v>
      </c>
      <c r="G353" s="165">
        <v>34.46846</v>
      </c>
      <c r="H353" s="165">
        <v>-120.24323</v>
      </c>
      <c r="I353" s="165">
        <v>34.470550000000003</v>
      </c>
      <c r="J353" s="165">
        <v>-120.20793999999999</v>
      </c>
    </row>
    <row r="354" spans="1:10" ht="12.75" customHeight="1" x14ac:dyDescent="0.2">
      <c r="A354" s="165" t="s">
        <v>712</v>
      </c>
      <c r="B354" s="165" t="s">
        <v>740</v>
      </c>
      <c r="C354" s="165" t="s">
        <v>741</v>
      </c>
      <c r="D354" s="165">
        <v>1</v>
      </c>
      <c r="E354" s="186">
        <v>0.97</v>
      </c>
      <c r="F354" s="165" t="s">
        <v>26</v>
      </c>
      <c r="G354" s="165">
        <v>34.414729999999999</v>
      </c>
      <c r="H354" s="165">
        <v>-119.83783</v>
      </c>
      <c r="I354" s="165">
        <v>34.417180000000002</v>
      </c>
      <c r="J354" s="165">
        <v>-119.82141</v>
      </c>
    </row>
    <row r="355" spans="1:10" ht="12.75" customHeight="1" x14ac:dyDescent="0.2">
      <c r="A355" s="165" t="s">
        <v>712</v>
      </c>
      <c r="B355" s="165" t="s">
        <v>742</v>
      </c>
      <c r="C355" s="165" t="s">
        <v>743</v>
      </c>
      <c r="D355" s="165">
        <v>1</v>
      </c>
      <c r="E355" s="186">
        <v>2.13</v>
      </c>
      <c r="F355" s="165" t="s">
        <v>26</v>
      </c>
      <c r="G355" s="165">
        <v>34.969380000000001</v>
      </c>
      <c r="H355" s="165">
        <v>-120.64982999999999</v>
      </c>
      <c r="I355" s="165">
        <v>34.939950000000003</v>
      </c>
      <c r="J355" s="165">
        <v>-120.65904</v>
      </c>
    </row>
    <row r="356" spans="1:10" ht="12.75" customHeight="1" x14ac:dyDescent="0.2">
      <c r="A356" s="165" t="s">
        <v>712</v>
      </c>
      <c r="B356" s="165" t="s">
        <v>744</v>
      </c>
      <c r="C356" s="165" t="s">
        <v>745</v>
      </c>
      <c r="D356" s="165">
        <v>1</v>
      </c>
      <c r="E356" s="186">
        <v>1</v>
      </c>
      <c r="F356" s="165" t="s">
        <v>26</v>
      </c>
      <c r="G356" s="165">
        <v>34.416049999999998</v>
      </c>
      <c r="H356" s="165">
        <v>-119.64063</v>
      </c>
      <c r="I356" s="165">
        <v>34.417769999999997</v>
      </c>
      <c r="J356" s="165">
        <v>-119.63263000000001</v>
      </c>
    </row>
    <row r="357" spans="1:10" ht="12.75" customHeight="1" x14ac:dyDescent="0.2">
      <c r="A357" s="165" t="s">
        <v>712</v>
      </c>
      <c r="B357" s="165" t="s">
        <v>746</v>
      </c>
      <c r="C357" s="165" t="s">
        <v>747</v>
      </c>
      <c r="D357" s="165">
        <v>1</v>
      </c>
      <c r="E357" s="186">
        <v>0.64</v>
      </c>
      <c r="F357" s="165" t="s">
        <v>26</v>
      </c>
      <c r="G357" s="165">
        <v>34.428919999999998</v>
      </c>
      <c r="H357" s="165">
        <v>-119.91331</v>
      </c>
      <c r="I357" s="165">
        <v>34.433579999999999</v>
      </c>
      <c r="J357" s="165">
        <v>-119.92297000000001</v>
      </c>
    </row>
    <row r="358" spans="1:10" ht="12.75" customHeight="1" x14ac:dyDescent="0.2">
      <c r="A358" s="165" t="s">
        <v>712</v>
      </c>
      <c r="B358" s="165" t="s">
        <v>748</v>
      </c>
      <c r="C358" s="165" t="s">
        <v>957</v>
      </c>
      <c r="D358" s="165">
        <v>1</v>
      </c>
      <c r="E358" s="186">
        <v>0.75</v>
      </c>
      <c r="F358" s="165" t="s">
        <v>26</v>
      </c>
      <c r="G358" s="165">
        <v>34.41675</v>
      </c>
      <c r="H358" s="165">
        <v>-119.7863</v>
      </c>
      <c r="I358" s="165">
        <v>34.411529999999999</v>
      </c>
      <c r="J358" s="165">
        <v>-119.77298</v>
      </c>
    </row>
    <row r="359" spans="1:10" ht="12.75" customHeight="1" x14ac:dyDescent="0.2">
      <c r="A359" s="165" t="s">
        <v>712</v>
      </c>
      <c r="B359" s="165" t="s">
        <v>749</v>
      </c>
      <c r="C359" s="165" t="s">
        <v>750</v>
      </c>
      <c r="D359" s="165">
        <v>1</v>
      </c>
      <c r="E359" s="186">
        <v>0.98</v>
      </c>
      <c r="F359" s="165" t="s">
        <v>26</v>
      </c>
      <c r="G359" s="165">
        <v>34.408140000000003</v>
      </c>
      <c r="H359" s="165">
        <v>-119.85321999999999</v>
      </c>
      <c r="I359" s="165">
        <v>34.409280000000003</v>
      </c>
      <c r="J359" s="165">
        <v>-119.86947000000001</v>
      </c>
    </row>
    <row r="360" spans="1:10" ht="12.75" customHeight="1" x14ac:dyDescent="0.2">
      <c r="A360" s="165" t="s">
        <v>712</v>
      </c>
      <c r="B360" s="165" t="s">
        <v>751</v>
      </c>
      <c r="C360" s="165" t="s">
        <v>752</v>
      </c>
      <c r="D360" s="165">
        <v>1</v>
      </c>
      <c r="E360" s="186">
        <v>1.2</v>
      </c>
      <c r="F360" s="165" t="s">
        <v>26</v>
      </c>
      <c r="G360" s="165">
        <v>34.51247</v>
      </c>
      <c r="H360" s="165">
        <v>-120.50358</v>
      </c>
      <c r="I360" s="165">
        <v>34.496220000000001</v>
      </c>
      <c r="J360" s="165">
        <v>-120.49952</v>
      </c>
    </row>
    <row r="361" spans="1:10" ht="12.75" customHeight="1" x14ac:dyDescent="0.2">
      <c r="A361" s="165" t="s">
        <v>712</v>
      </c>
      <c r="B361" s="165" t="s">
        <v>753</v>
      </c>
      <c r="C361" s="165" t="s">
        <v>754</v>
      </c>
      <c r="D361" s="165">
        <v>1</v>
      </c>
      <c r="E361" s="186">
        <v>0.7</v>
      </c>
      <c r="F361" s="165" t="s">
        <v>26</v>
      </c>
      <c r="G361" s="165">
        <v>34.398919999999997</v>
      </c>
      <c r="H361" s="165">
        <v>-119.70261000000001</v>
      </c>
      <c r="I361" s="165">
        <v>34.403109999999998</v>
      </c>
      <c r="J361" s="165">
        <v>-119.69256</v>
      </c>
    </row>
    <row r="362" spans="1:10" ht="12.75" customHeight="1" x14ac:dyDescent="0.2">
      <c r="A362" s="165" t="s">
        <v>712</v>
      </c>
      <c r="B362" s="165" t="s">
        <v>755</v>
      </c>
      <c r="C362" s="165" t="s">
        <v>756</v>
      </c>
      <c r="D362" s="165">
        <v>1</v>
      </c>
      <c r="E362" s="186">
        <v>0.71</v>
      </c>
      <c r="F362" s="165" t="s">
        <v>26</v>
      </c>
      <c r="G362" s="165">
        <v>34.412689999999998</v>
      </c>
      <c r="H362" s="165">
        <v>-119.57758</v>
      </c>
      <c r="I362" s="165">
        <v>34.416640000000001</v>
      </c>
      <c r="J362" s="165">
        <v>-119.58878</v>
      </c>
    </row>
    <row r="363" spans="1:10" ht="12.75" customHeight="1" x14ac:dyDescent="0.2">
      <c r="A363" s="165" t="s">
        <v>712</v>
      </c>
      <c r="B363" s="165" t="s">
        <v>757</v>
      </c>
      <c r="C363" s="165" t="s">
        <v>758</v>
      </c>
      <c r="D363" s="165">
        <v>1</v>
      </c>
      <c r="E363" s="186">
        <v>0.19</v>
      </c>
      <c r="F363" s="165" t="s">
        <v>26</v>
      </c>
      <c r="G363" s="165">
        <v>34.396000000000001</v>
      </c>
      <c r="H363" s="165">
        <v>-119.72897</v>
      </c>
      <c r="I363" s="165">
        <v>34.397109999999998</v>
      </c>
      <c r="J363" s="165">
        <v>-119.73184999999999</v>
      </c>
    </row>
    <row r="364" spans="1:10" ht="12.75" customHeight="1" x14ac:dyDescent="0.2">
      <c r="A364" s="165" t="s">
        <v>712</v>
      </c>
      <c r="B364" s="165" t="s">
        <v>759</v>
      </c>
      <c r="C364" s="165" t="s">
        <v>760</v>
      </c>
      <c r="D364" s="165">
        <v>1</v>
      </c>
      <c r="E364" s="186">
        <v>0.65</v>
      </c>
      <c r="F364" s="165" t="s">
        <v>26</v>
      </c>
      <c r="G364" s="165">
        <v>34.41854</v>
      </c>
      <c r="H364" s="165">
        <v>-119.62137</v>
      </c>
      <c r="I364" s="165">
        <v>34.418210000000002</v>
      </c>
      <c r="J364" s="165">
        <v>-119.63218000000001</v>
      </c>
    </row>
    <row r="365" spans="1:10" ht="12.75" customHeight="1" x14ac:dyDescent="0.2">
      <c r="A365" s="165" t="s">
        <v>712</v>
      </c>
      <c r="B365" s="165" t="s">
        <v>761</v>
      </c>
      <c r="C365" s="165" t="s">
        <v>534</v>
      </c>
      <c r="D365" s="165">
        <v>1</v>
      </c>
      <c r="E365" s="186">
        <v>1.57</v>
      </c>
      <c r="F365" s="165" t="s">
        <v>26</v>
      </c>
      <c r="G365" s="165">
        <v>34.688400000000001</v>
      </c>
      <c r="H365" s="165">
        <v>-120.60543</v>
      </c>
      <c r="I365" s="165">
        <v>34.710259999999998</v>
      </c>
      <c r="J365" s="165">
        <v>-120.60214000000001</v>
      </c>
    </row>
    <row r="366" spans="1:10" ht="12.75" customHeight="1" x14ac:dyDescent="0.2">
      <c r="A366" s="165" t="s">
        <v>712</v>
      </c>
      <c r="B366" s="165" t="s">
        <v>762</v>
      </c>
      <c r="C366" s="165" t="s">
        <v>763</v>
      </c>
      <c r="D366" s="165">
        <v>1</v>
      </c>
      <c r="E366" s="186">
        <v>0.88</v>
      </c>
      <c r="F366" s="165" t="s">
        <v>26</v>
      </c>
      <c r="G366" s="165">
        <v>34.409640000000003</v>
      </c>
      <c r="H366" s="165">
        <v>-119.55347</v>
      </c>
      <c r="I366" s="165">
        <v>34.414940000000001</v>
      </c>
      <c r="J366" s="165">
        <v>-119.56694</v>
      </c>
    </row>
    <row r="367" spans="1:10" ht="12.75" customHeight="1" x14ac:dyDescent="0.2">
      <c r="A367" s="165" t="s">
        <v>712</v>
      </c>
      <c r="B367" s="165" t="s">
        <v>764</v>
      </c>
      <c r="C367" s="165" t="s">
        <v>765</v>
      </c>
      <c r="D367" s="165">
        <v>1</v>
      </c>
      <c r="E367" s="186">
        <v>2.38</v>
      </c>
      <c r="F367" s="165" t="s">
        <v>26</v>
      </c>
      <c r="G367" s="165">
        <v>34.46049</v>
      </c>
      <c r="H367" s="165">
        <v>-120.08412</v>
      </c>
      <c r="I367" s="165">
        <v>34.462699999999998</v>
      </c>
      <c r="J367" s="165">
        <v>-120.04491</v>
      </c>
    </row>
    <row r="368" spans="1:10" ht="12.75" customHeight="1" x14ac:dyDescent="0.2">
      <c r="A368" s="165" t="s">
        <v>712</v>
      </c>
      <c r="B368" s="165" t="s">
        <v>766</v>
      </c>
      <c r="C368" s="165" t="s">
        <v>767</v>
      </c>
      <c r="D368" s="165">
        <v>1</v>
      </c>
      <c r="E368" s="186">
        <v>1.0900000000000001</v>
      </c>
      <c r="F368" s="165" t="s">
        <v>26</v>
      </c>
      <c r="G368" s="165">
        <v>34.373339999999999</v>
      </c>
      <c r="H368" s="165">
        <v>-119.47693</v>
      </c>
      <c r="I368" s="165">
        <v>34.38288</v>
      </c>
      <c r="J368" s="165">
        <v>-119.49045</v>
      </c>
    </row>
    <row r="369" spans="1:10" ht="12.75" customHeight="1" x14ac:dyDescent="0.2">
      <c r="A369" s="165" t="s">
        <v>712</v>
      </c>
      <c r="B369" s="165" t="s">
        <v>768</v>
      </c>
      <c r="C369" s="165" t="s">
        <v>769</v>
      </c>
      <c r="D369" s="165">
        <v>1</v>
      </c>
      <c r="E369" s="186">
        <v>0.22</v>
      </c>
      <c r="F369" s="165" t="s">
        <v>26</v>
      </c>
      <c r="G369" s="165">
        <v>34.407809999999998</v>
      </c>
      <c r="H369" s="165">
        <v>-119.87918999999999</v>
      </c>
      <c r="I369" s="165">
        <v>34.410139999999998</v>
      </c>
      <c r="J369" s="165">
        <v>-119.88186</v>
      </c>
    </row>
    <row r="370" spans="1:10" ht="12.75" customHeight="1" x14ac:dyDescent="0.2">
      <c r="A370" s="165" t="s">
        <v>712</v>
      </c>
      <c r="B370" s="165" t="s">
        <v>770</v>
      </c>
      <c r="C370" s="165" t="s">
        <v>771</v>
      </c>
      <c r="D370" s="165">
        <v>1</v>
      </c>
      <c r="E370" s="186">
        <v>0.47</v>
      </c>
      <c r="F370" s="165" t="s">
        <v>26</v>
      </c>
      <c r="G370" s="165">
        <v>34.40493</v>
      </c>
      <c r="H370" s="165">
        <v>-119.54765999999999</v>
      </c>
      <c r="I370" s="165">
        <v>34.409640000000003</v>
      </c>
      <c r="J370" s="165">
        <v>-119.55347</v>
      </c>
    </row>
    <row r="371" spans="1:10" ht="12.75" customHeight="1" x14ac:dyDescent="0.2">
      <c r="A371" s="165" t="s">
        <v>712</v>
      </c>
      <c r="B371" s="165" t="s">
        <v>772</v>
      </c>
      <c r="C371" s="165" t="s">
        <v>773</v>
      </c>
      <c r="D371" s="165">
        <v>1</v>
      </c>
      <c r="E371" s="186">
        <v>1.04</v>
      </c>
      <c r="F371" s="165" t="s">
        <v>26</v>
      </c>
      <c r="G371" s="165">
        <v>34.419910000000002</v>
      </c>
      <c r="H371" s="165">
        <v>-119.60636</v>
      </c>
      <c r="I371" s="165">
        <v>34.416629999999998</v>
      </c>
      <c r="J371" s="165">
        <v>-119.58877</v>
      </c>
    </row>
    <row r="372" spans="1:10" ht="12.75" customHeight="1" x14ac:dyDescent="0.2">
      <c r="A372" s="165" t="s">
        <v>712</v>
      </c>
      <c r="B372" s="165" t="s">
        <v>774</v>
      </c>
      <c r="C372" s="165" t="s">
        <v>775</v>
      </c>
      <c r="D372" s="165">
        <v>1</v>
      </c>
      <c r="E372" s="186">
        <v>3.3</v>
      </c>
      <c r="F372" s="165" t="s">
        <v>26</v>
      </c>
      <c r="G372" s="165">
        <v>34.642769999999999</v>
      </c>
      <c r="H372" s="165">
        <v>-120.62218</v>
      </c>
      <c r="I372" s="165">
        <v>34.688400000000001</v>
      </c>
      <c r="J372" s="165">
        <v>-120.60543</v>
      </c>
    </row>
    <row r="373" spans="1:10" ht="12.75" customHeight="1" x14ac:dyDescent="0.2">
      <c r="A373" s="174" t="s">
        <v>712</v>
      </c>
      <c r="B373" s="174" t="s">
        <v>776</v>
      </c>
      <c r="C373" s="174" t="s">
        <v>777</v>
      </c>
      <c r="D373" s="174">
        <v>1</v>
      </c>
      <c r="E373" s="189">
        <v>0.3</v>
      </c>
      <c r="F373" s="174" t="s">
        <v>26</v>
      </c>
      <c r="G373" s="174">
        <v>34.411279999999998</v>
      </c>
      <c r="H373" s="174">
        <v>-119.68769</v>
      </c>
      <c r="I373" s="174">
        <v>34.408270000000002</v>
      </c>
      <c r="J373" s="174">
        <v>-119.69134</v>
      </c>
    </row>
    <row r="374" spans="1:10" ht="12.75" customHeight="1" x14ac:dyDescent="0.2">
      <c r="A374" s="26"/>
      <c r="B374" s="27">
        <f>COUNTA(B340:B373)</f>
        <v>34</v>
      </c>
      <c r="C374" s="26"/>
      <c r="D374" s="54"/>
      <c r="E374" s="187">
        <f>SUM(E340:E373)</f>
        <v>31.679999999999996</v>
      </c>
      <c r="F374" s="26"/>
      <c r="G374" s="26"/>
      <c r="H374" s="26"/>
      <c r="I374" s="26"/>
      <c r="J374" s="26"/>
    </row>
    <row r="375" spans="1:10" ht="12.75" customHeight="1" x14ac:dyDescent="0.2">
      <c r="A375" s="26"/>
      <c r="B375" s="27"/>
      <c r="C375" s="26"/>
      <c r="D375" s="54"/>
      <c r="E375" s="187"/>
      <c r="F375" s="26"/>
      <c r="G375" s="26"/>
      <c r="H375" s="26"/>
      <c r="I375" s="26"/>
      <c r="J375" s="26"/>
    </row>
    <row r="376" spans="1:10" ht="12.75" customHeight="1" x14ac:dyDescent="0.2">
      <c r="A376" s="165" t="s">
        <v>778</v>
      </c>
      <c r="B376" s="165" t="s">
        <v>779</v>
      </c>
      <c r="C376" s="165" t="s">
        <v>780</v>
      </c>
      <c r="D376" s="165">
        <v>1</v>
      </c>
      <c r="E376" s="186">
        <v>0.5</v>
      </c>
      <c r="F376" s="165" t="s">
        <v>26</v>
      </c>
      <c r="G376" s="165">
        <v>36.951949999999997</v>
      </c>
      <c r="H376" s="165">
        <v>-121.88231</v>
      </c>
      <c r="I376" s="165">
        <v>36.95664</v>
      </c>
      <c r="J376" s="165">
        <v>-121.88822999999999</v>
      </c>
    </row>
    <row r="377" spans="1:10" ht="12.75" customHeight="1" x14ac:dyDescent="0.2">
      <c r="A377" s="165" t="s">
        <v>778</v>
      </c>
      <c r="B377" s="165" t="s">
        <v>781</v>
      </c>
      <c r="C377" s="165" t="s">
        <v>782</v>
      </c>
      <c r="D377" s="165">
        <v>1</v>
      </c>
      <c r="E377" s="186">
        <v>0.22</v>
      </c>
      <c r="F377" s="165" t="s">
        <v>26</v>
      </c>
      <c r="G377" s="165">
        <v>36.971049999999998</v>
      </c>
      <c r="H377" s="165">
        <v>-121.95343</v>
      </c>
      <c r="I377" s="165">
        <v>36.97175</v>
      </c>
      <c r="J377" s="165">
        <v>-121.94999</v>
      </c>
    </row>
    <row r="378" spans="1:10" ht="12.75" customHeight="1" x14ac:dyDescent="0.2">
      <c r="A378" s="165" t="s">
        <v>778</v>
      </c>
      <c r="B378" s="165" t="s">
        <v>783</v>
      </c>
      <c r="C378" s="165" t="s">
        <v>784</v>
      </c>
      <c r="D378" s="165">
        <v>1</v>
      </c>
      <c r="E378" s="186">
        <v>0.33</v>
      </c>
      <c r="F378" s="165" t="s">
        <v>26</v>
      </c>
      <c r="G378" s="165">
        <v>36.957329999999999</v>
      </c>
      <c r="H378" s="165">
        <v>-121.98144000000001</v>
      </c>
      <c r="I378" s="165">
        <v>36.960120000000003</v>
      </c>
      <c r="J378" s="165">
        <v>-121.98797</v>
      </c>
    </row>
    <row r="379" spans="1:10" ht="12.75" customHeight="1" x14ac:dyDescent="0.2">
      <c r="A379" s="165" t="s">
        <v>778</v>
      </c>
      <c r="B379" s="165" t="s">
        <v>785</v>
      </c>
      <c r="C379" s="165" t="s">
        <v>786</v>
      </c>
      <c r="D379" s="165">
        <v>1</v>
      </c>
      <c r="E379" s="186">
        <v>0.38</v>
      </c>
      <c r="F379" s="165" t="s">
        <v>26</v>
      </c>
      <c r="G379" s="165">
        <v>36.957140000000003</v>
      </c>
      <c r="H379" s="165">
        <v>-122.02539</v>
      </c>
      <c r="I379" s="165">
        <v>36.962000000000003</v>
      </c>
      <c r="J379" s="165">
        <v>-122.02296</v>
      </c>
    </row>
    <row r="380" spans="1:10" ht="12.75" customHeight="1" x14ac:dyDescent="0.2">
      <c r="A380" s="165" t="s">
        <v>778</v>
      </c>
      <c r="B380" s="165" t="s">
        <v>787</v>
      </c>
      <c r="C380" s="165" t="s">
        <v>174</v>
      </c>
      <c r="D380" s="165">
        <v>1</v>
      </c>
      <c r="E380" s="186">
        <v>0.19</v>
      </c>
      <c r="F380" s="165" t="s">
        <v>26</v>
      </c>
      <c r="G380" s="165">
        <v>36.95664</v>
      </c>
      <c r="H380" s="165">
        <v>-121.88822999999999</v>
      </c>
      <c r="I380" s="165">
        <v>36.958669999999998</v>
      </c>
      <c r="J380" s="165">
        <v>-121.89055999999999</v>
      </c>
    </row>
    <row r="381" spans="1:10" ht="12.75" customHeight="1" x14ac:dyDescent="0.2">
      <c r="A381" s="165" t="s">
        <v>778</v>
      </c>
      <c r="B381" s="165" t="s">
        <v>788</v>
      </c>
      <c r="C381" s="165" t="s">
        <v>789</v>
      </c>
      <c r="D381" s="165">
        <v>1</v>
      </c>
      <c r="E381" s="186">
        <v>0.25</v>
      </c>
      <c r="F381" s="165" t="s">
        <v>26</v>
      </c>
      <c r="G381" s="165">
        <v>36.97101</v>
      </c>
      <c r="H381" s="165">
        <v>-121.95353</v>
      </c>
      <c r="I381" s="165">
        <v>36.967570000000002</v>
      </c>
      <c r="J381" s="165">
        <v>-121.95787</v>
      </c>
    </row>
    <row r="382" spans="1:10" ht="12.75" customHeight="1" x14ac:dyDescent="0.2">
      <c r="A382" s="165" t="s">
        <v>778</v>
      </c>
      <c r="B382" s="165" t="s">
        <v>790</v>
      </c>
      <c r="C382" s="165" t="s">
        <v>791</v>
      </c>
      <c r="D382" s="165">
        <v>1</v>
      </c>
      <c r="E382" s="186">
        <v>0.19</v>
      </c>
      <c r="F382" s="165" t="s">
        <v>26</v>
      </c>
      <c r="G382" s="165">
        <v>36.9514</v>
      </c>
      <c r="H382" s="165">
        <v>-122.0271</v>
      </c>
      <c r="I382" s="165">
        <v>36.951700000000002</v>
      </c>
      <c r="J382" s="165">
        <v>-122.0301</v>
      </c>
    </row>
    <row r="383" spans="1:10" ht="12.75" customHeight="1" x14ac:dyDescent="0.2">
      <c r="A383" s="165" t="s">
        <v>778</v>
      </c>
      <c r="B383" s="165" t="s">
        <v>792</v>
      </c>
      <c r="C383" s="165" t="s">
        <v>793</v>
      </c>
      <c r="D383" s="165">
        <v>1</v>
      </c>
      <c r="E383" s="186">
        <v>0.55000000000000004</v>
      </c>
      <c r="F383" s="165" t="s">
        <v>26</v>
      </c>
      <c r="G383" s="165">
        <v>36.9621</v>
      </c>
      <c r="H383" s="165">
        <v>-122.02276999999999</v>
      </c>
      <c r="I383" s="165">
        <v>36.963209999999997</v>
      </c>
      <c r="J383" s="165">
        <v>-122.0124</v>
      </c>
    </row>
    <row r="384" spans="1:10" ht="12.75" customHeight="1" x14ac:dyDescent="0.2">
      <c r="A384" s="165" t="s">
        <v>778</v>
      </c>
      <c r="B384" s="165" t="s">
        <v>794</v>
      </c>
      <c r="C384" s="165" t="s">
        <v>795</v>
      </c>
      <c r="D384" s="165">
        <v>1</v>
      </c>
      <c r="E384" s="186">
        <v>1.73</v>
      </c>
      <c r="F384" s="165" t="s">
        <v>26</v>
      </c>
      <c r="G384" s="165">
        <v>36.90992</v>
      </c>
      <c r="H384" s="165">
        <v>-121.8485</v>
      </c>
      <c r="I384" s="165">
        <v>36.932259999999999</v>
      </c>
      <c r="J384" s="165">
        <v>-121.86322</v>
      </c>
    </row>
    <row r="385" spans="1:10" ht="12.75" customHeight="1" x14ac:dyDescent="0.2">
      <c r="A385" s="165" t="s">
        <v>778</v>
      </c>
      <c r="B385" s="165" t="s">
        <v>796</v>
      </c>
      <c r="C385" s="165" t="s">
        <v>797</v>
      </c>
      <c r="D385" s="165">
        <v>1</v>
      </c>
      <c r="E385" s="186">
        <v>0.19</v>
      </c>
      <c r="F385" s="165" t="s">
        <v>26</v>
      </c>
      <c r="G385" s="165">
        <v>36.952829999999999</v>
      </c>
      <c r="H385" s="165">
        <v>-122.03865</v>
      </c>
      <c r="I385" s="165">
        <v>36.952240000000003</v>
      </c>
      <c r="J385" s="165">
        <v>-122.04195</v>
      </c>
    </row>
    <row r="386" spans="1:10" ht="12.75" customHeight="1" x14ac:dyDescent="0.2">
      <c r="A386" s="165" t="s">
        <v>778</v>
      </c>
      <c r="B386" s="165" t="s">
        <v>798</v>
      </c>
      <c r="C386" s="165" t="s">
        <v>799</v>
      </c>
      <c r="D386" s="165">
        <v>1</v>
      </c>
      <c r="E386" s="186">
        <v>0.23</v>
      </c>
      <c r="F386" s="165" t="s">
        <v>26</v>
      </c>
      <c r="G386" s="165">
        <v>36.955590000000001</v>
      </c>
      <c r="H386" s="165">
        <v>-121.97787</v>
      </c>
      <c r="I386" s="165">
        <v>36.957329999999999</v>
      </c>
      <c r="J386" s="165">
        <v>-121.98144000000001</v>
      </c>
    </row>
    <row r="387" spans="1:10" ht="12.75" customHeight="1" x14ac:dyDescent="0.2">
      <c r="A387" s="165" t="s">
        <v>778</v>
      </c>
      <c r="B387" s="165" t="s">
        <v>800</v>
      </c>
      <c r="C387" s="165" t="s">
        <v>801</v>
      </c>
      <c r="D387" s="165">
        <v>1</v>
      </c>
      <c r="E387" s="186">
        <v>0.16</v>
      </c>
      <c r="F387" s="165" t="s">
        <v>26</v>
      </c>
      <c r="G387" s="165">
        <v>36.9495</v>
      </c>
      <c r="H387" s="165">
        <v>-122.0568</v>
      </c>
      <c r="I387" s="165">
        <v>36.950000000000003</v>
      </c>
      <c r="J387" s="165">
        <v>-122.0598</v>
      </c>
    </row>
    <row r="388" spans="1:10" ht="12.75" customHeight="1" x14ac:dyDescent="0.2">
      <c r="A388" s="165" t="s">
        <v>778</v>
      </c>
      <c r="B388" s="165" t="s">
        <v>802</v>
      </c>
      <c r="C388" s="165" t="s">
        <v>803</v>
      </c>
      <c r="D388" s="165">
        <v>1</v>
      </c>
      <c r="E388" s="186">
        <v>0.4</v>
      </c>
      <c r="F388" s="165" t="s">
        <v>26</v>
      </c>
      <c r="G388" s="165">
        <v>36.977930000000001</v>
      </c>
      <c r="H388" s="165">
        <v>-121.93977</v>
      </c>
      <c r="I388" s="165">
        <v>36.977960000000003</v>
      </c>
      <c r="J388" s="165">
        <v>-121.93279</v>
      </c>
    </row>
    <row r="389" spans="1:10" ht="12.75" customHeight="1" x14ac:dyDescent="0.2">
      <c r="A389" s="165" t="s">
        <v>778</v>
      </c>
      <c r="B389" s="165" t="s">
        <v>804</v>
      </c>
      <c r="C389" s="165" t="s">
        <v>805</v>
      </c>
      <c r="D389" s="165">
        <v>1</v>
      </c>
      <c r="E389" s="186">
        <v>2.11</v>
      </c>
      <c r="F389" s="165" t="s">
        <v>26</v>
      </c>
      <c r="G389" s="165">
        <v>36.846850000000003</v>
      </c>
      <c r="H389" s="165">
        <v>-121.80829</v>
      </c>
      <c r="I389" s="165">
        <v>36.87424</v>
      </c>
      <c r="J389" s="165">
        <v>-121.82443000000001</v>
      </c>
    </row>
    <row r="390" spans="1:10" ht="12.75" customHeight="1" x14ac:dyDescent="0.2">
      <c r="A390" s="165" t="s">
        <v>778</v>
      </c>
      <c r="B390" s="165" t="s">
        <v>806</v>
      </c>
      <c r="C390" s="165" t="s">
        <v>807</v>
      </c>
      <c r="D390" s="165">
        <v>1</v>
      </c>
      <c r="E390" s="186">
        <v>1.38</v>
      </c>
      <c r="F390" s="165" t="s">
        <v>26</v>
      </c>
      <c r="G390" s="165">
        <v>36.967570000000002</v>
      </c>
      <c r="H390" s="165">
        <v>-121.95786</v>
      </c>
      <c r="I390" s="165">
        <v>36.954639999999998</v>
      </c>
      <c r="J390" s="165">
        <v>-121.97435</v>
      </c>
    </row>
    <row r="391" spans="1:10" ht="12.75" customHeight="1" x14ac:dyDescent="0.2">
      <c r="A391" s="165" t="s">
        <v>778</v>
      </c>
      <c r="B391" s="165" t="s">
        <v>808</v>
      </c>
      <c r="C391" s="165" t="s">
        <v>809</v>
      </c>
      <c r="D391" s="165">
        <v>1</v>
      </c>
      <c r="E391" s="186">
        <v>1.1299999999999999</v>
      </c>
      <c r="F391" s="165" t="s">
        <v>26</v>
      </c>
      <c r="G391" s="165">
        <v>36.968699999999998</v>
      </c>
      <c r="H391" s="165">
        <v>-121.9066</v>
      </c>
      <c r="I391" s="165">
        <v>36.958669999999998</v>
      </c>
      <c r="J391" s="165">
        <v>-121.89057</v>
      </c>
    </row>
    <row r="392" spans="1:10" ht="12.75" customHeight="1" x14ac:dyDescent="0.2">
      <c r="A392" s="165" t="s">
        <v>778</v>
      </c>
      <c r="B392" s="165" t="s">
        <v>810</v>
      </c>
      <c r="C392" s="165" t="s">
        <v>811</v>
      </c>
      <c r="D392" s="165">
        <v>1</v>
      </c>
      <c r="E392" s="186">
        <v>0.27</v>
      </c>
      <c r="F392" s="165" t="s">
        <v>26</v>
      </c>
      <c r="G392" s="165">
        <v>37.00732</v>
      </c>
      <c r="H392" s="165">
        <v>-122.19226</v>
      </c>
      <c r="I392" s="165">
        <v>37.009900000000002</v>
      </c>
      <c r="J392" s="165">
        <v>-122.1957</v>
      </c>
    </row>
    <row r="393" spans="1:10" ht="12.75" customHeight="1" x14ac:dyDescent="0.2">
      <c r="A393" s="165" t="s">
        <v>778</v>
      </c>
      <c r="B393" s="165" t="s">
        <v>812</v>
      </c>
      <c r="C393" s="165" t="s">
        <v>813</v>
      </c>
      <c r="D393" s="165">
        <v>1</v>
      </c>
      <c r="E393" s="186">
        <v>0</v>
      </c>
      <c r="F393" s="165" t="s">
        <v>26</v>
      </c>
      <c r="G393" s="165">
        <v>0</v>
      </c>
      <c r="H393" s="165">
        <v>0</v>
      </c>
      <c r="I393" s="165">
        <v>0</v>
      </c>
      <c r="J393" s="165">
        <v>0</v>
      </c>
    </row>
    <row r="394" spans="1:10" ht="12.75" customHeight="1" x14ac:dyDescent="0.2">
      <c r="A394" s="165" t="s">
        <v>778</v>
      </c>
      <c r="B394" s="165" t="s">
        <v>814</v>
      </c>
      <c r="C394" s="165" t="s">
        <v>815</v>
      </c>
      <c r="D394" s="165">
        <v>1</v>
      </c>
      <c r="E394" s="186">
        <v>0.46</v>
      </c>
      <c r="F394" s="165" t="s">
        <v>26</v>
      </c>
      <c r="G394" s="165">
        <v>37.036850000000001</v>
      </c>
      <c r="H394" s="165">
        <v>-122.22852</v>
      </c>
      <c r="I394" s="165">
        <v>37.042160000000003</v>
      </c>
      <c r="J394" s="165">
        <v>-122.23278999999999</v>
      </c>
    </row>
    <row r="395" spans="1:10" ht="12.75" customHeight="1" x14ac:dyDescent="0.2">
      <c r="A395" s="165" t="s">
        <v>778</v>
      </c>
      <c r="B395" s="165" t="s">
        <v>816</v>
      </c>
      <c r="C395" s="165" t="s">
        <v>817</v>
      </c>
      <c r="D395" s="165">
        <v>1</v>
      </c>
      <c r="E395" s="186">
        <v>0.54</v>
      </c>
      <c r="F395" s="165" t="s">
        <v>26</v>
      </c>
      <c r="G395" s="165">
        <v>36.961559999999999</v>
      </c>
      <c r="H395" s="165">
        <v>-122.00301</v>
      </c>
      <c r="I395" s="165">
        <v>36.963200000000001</v>
      </c>
      <c r="J395" s="165">
        <v>-122.01203</v>
      </c>
    </row>
    <row r="396" spans="1:10" ht="12.75" customHeight="1" x14ac:dyDescent="0.2">
      <c r="A396" s="165" t="s">
        <v>778</v>
      </c>
      <c r="B396" s="165" t="s">
        <v>818</v>
      </c>
      <c r="C396" s="165" t="s">
        <v>819</v>
      </c>
      <c r="D396" s="165">
        <v>1</v>
      </c>
      <c r="E396" s="186">
        <v>1.06</v>
      </c>
      <c r="F396" s="165" t="s">
        <v>26</v>
      </c>
      <c r="G396" s="165">
        <v>36.975430000000003</v>
      </c>
      <c r="H396" s="165">
        <v>-121.92301</v>
      </c>
      <c r="I396" s="165">
        <v>36.968859999999999</v>
      </c>
      <c r="J396" s="165">
        <v>-121.92301</v>
      </c>
    </row>
    <row r="397" spans="1:10" ht="12.75" customHeight="1" x14ac:dyDescent="0.2">
      <c r="A397" s="165" t="s">
        <v>778</v>
      </c>
      <c r="B397" s="165" t="s">
        <v>820</v>
      </c>
      <c r="C397" s="165" t="s">
        <v>821</v>
      </c>
      <c r="D397" s="165">
        <v>1</v>
      </c>
      <c r="E397" s="186">
        <v>0.5</v>
      </c>
      <c r="F397" s="165" t="s">
        <v>26</v>
      </c>
      <c r="G397" s="165">
        <v>36.950139999999998</v>
      </c>
      <c r="H397" s="165">
        <v>-121.88001</v>
      </c>
      <c r="I397" s="165">
        <v>36.951949999999997</v>
      </c>
      <c r="J397" s="165">
        <v>-121.88231</v>
      </c>
    </row>
    <row r="398" spans="1:10" ht="12.75" customHeight="1" x14ac:dyDescent="0.2">
      <c r="A398" s="165" t="s">
        <v>778</v>
      </c>
      <c r="B398" s="165" t="s">
        <v>822</v>
      </c>
      <c r="C398" s="165" t="s">
        <v>823</v>
      </c>
      <c r="D398" s="165">
        <v>1</v>
      </c>
      <c r="E398" s="186">
        <v>0.03</v>
      </c>
      <c r="F398" s="165" t="s">
        <v>26</v>
      </c>
      <c r="G398" s="165">
        <v>36.960250000000002</v>
      </c>
      <c r="H398" s="165">
        <v>-121.98942</v>
      </c>
      <c r="I398" s="165">
        <v>36.960299999999997</v>
      </c>
      <c r="J398" s="165">
        <v>-121.99007</v>
      </c>
    </row>
    <row r="399" spans="1:10" ht="12.75" customHeight="1" x14ac:dyDescent="0.2">
      <c r="A399" s="165" t="s">
        <v>778</v>
      </c>
      <c r="B399" s="165" t="s">
        <v>824</v>
      </c>
      <c r="C399" s="165" t="s">
        <v>825</v>
      </c>
      <c r="D399" s="165">
        <v>1</v>
      </c>
      <c r="E399" s="186">
        <v>1.73</v>
      </c>
      <c r="F399" s="165" t="s">
        <v>26</v>
      </c>
      <c r="G399" s="165">
        <v>36.887709999999998</v>
      </c>
      <c r="H399" s="165">
        <v>-121.83344</v>
      </c>
      <c r="I399" s="165">
        <v>36.909910000000004</v>
      </c>
      <c r="J399" s="165">
        <v>-121.84851999999999</v>
      </c>
    </row>
    <row r="400" spans="1:10" ht="12.75" customHeight="1" x14ac:dyDescent="0.2">
      <c r="A400" s="165" t="s">
        <v>778</v>
      </c>
      <c r="B400" s="165" t="s">
        <v>826</v>
      </c>
      <c r="C400" s="165" t="s">
        <v>827</v>
      </c>
      <c r="D400" s="165">
        <v>1</v>
      </c>
      <c r="E400" s="186">
        <v>0.65</v>
      </c>
      <c r="F400" s="165" t="s">
        <v>26</v>
      </c>
      <c r="G400" s="165">
        <v>36.932259999999999</v>
      </c>
      <c r="H400" s="165">
        <v>-121.86322</v>
      </c>
      <c r="I400" s="165">
        <v>36.940040000000003</v>
      </c>
      <c r="J400" s="165">
        <v>-121.86986</v>
      </c>
    </row>
    <row r="401" spans="1:10" ht="12.75" customHeight="1" x14ac:dyDescent="0.2">
      <c r="A401" s="165" t="s">
        <v>778</v>
      </c>
      <c r="B401" s="165" t="s">
        <v>828</v>
      </c>
      <c r="C401" s="165" t="s">
        <v>829</v>
      </c>
      <c r="D401" s="165">
        <v>1</v>
      </c>
      <c r="E401" s="186">
        <v>0.49</v>
      </c>
      <c r="F401" s="165" t="s">
        <v>26</v>
      </c>
      <c r="G401" s="165">
        <v>36.959780000000002</v>
      </c>
      <c r="H401" s="165">
        <v>-121.99319</v>
      </c>
      <c r="I401" s="165">
        <v>36.9619</v>
      </c>
      <c r="J401" s="165">
        <v>-122.00135</v>
      </c>
    </row>
    <row r="402" spans="1:10" ht="12.75" customHeight="1" x14ac:dyDescent="0.2">
      <c r="A402" s="174" t="s">
        <v>778</v>
      </c>
      <c r="B402" s="174" t="s">
        <v>830</v>
      </c>
      <c r="C402" s="174" t="s">
        <v>831</v>
      </c>
      <c r="D402" s="174">
        <v>1</v>
      </c>
      <c r="E402" s="189">
        <v>0.71</v>
      </c>
      <c r="F402" s="174" t="s">
        <v>26</v>
      </c>
      <c r="G402" s="174">
        <v>37.088659999999997</v>
      </c>
      <c r="H402" s="174">
        <v>-122.27556</v>
      </c>
      <c r="I402" s="174">
        <v>37.097549999999998</v>
      </c>
      <c r="J402" s="174">
        <v>-122.28095</v>
      </c>
    </row>
    <row r="403" spans="1:10" ht="12.75" customHeight="1" x14ac:dyDescent="0.2">
      <c r="A403" s="26"/>
      <c r="B403" s="27">
        <f>COUNTA(B376:B402)</f>
        <v>27</v>
      </c>
      <c r="C403" s="26"/>
      <c r="D403" s="54"/>
      <c r="E403" s="187">
        <f>SUM(E376:E402)</f>
        <v>16.380000000000003</v>
      </c>
      <c r="F403" s="26"/>
      <c r="G403" s="26"/>
      <c r="H403" s="26"/>
      <c r="I403" s="26"/>
      <c r="J403" s="26"/>
    </row>
    <row r="404" spans="1:10" ht="12.75" customHeight="1" x14ac:dyDescent="0.2">
      <c r="A404" s="26"/>
      <c r="B404" s="27"/>
      <c r="C404" s="26"/>
      <c r="D404" s="54"/>
      <c r="E404" s="187"/>
      <c r="F404" s="26"/>
      <c r="G404" s="26"/>
      <c r="H404" s="26"/>
      <c r="I404" s="26"/>
      <c r="J404" s="26"/>
    </row>
    <row r="405" spans="1:10" ht="12.75" customHeight="1" x14ac:dyDescent="0.2">
      <c r="A405" s="165" t="s">
        <v>832</v>
      </c>
      <c r="B405" s="165" t="s">
        <v>833</v>
      </c>
      <c r="C405" s="165" t="s">
        <v>834</v>
      </c>
      <c r="D405" s="165">
        <v>1</v>
      </c>
      <c r="E405" s="186">
        <v>0.42</v>
      </c>
      <c r="F405" s="165" t="s">
        <v>26</v>
      </c>
      <c r="G405" s="165">
        <v>38.682589999999998</v>
      </c>
      <c r="H405" s="165">
        <v>-123.43274</v>
      </c>
      <c r="I405" s="165">
        <v>38.689729999999997</v>
      </c>
      <c r="J405" s="165">
        <v>-123.43361</v>
      </c>
    </row>
    <row r="406" spans="1:10" ht="12.75" customHeight="1" x14ac:dyDescent="0.2">
      <c r="A406" s="165" t="s">
        <v>832</v>
      </c>
      <c r="B406" s="165" t="s">
        <v>835</v>
      </c>
      <c r="C406" s="165" t="s">
        <v>836</v>
      </c>
      <c r="D406" s="165">
        <v>1</v>
      </c>
      <c r="E406" s="186">
        <v>0.15</v>
      </c>
      <c r="F406" s="165" t="s">
        <v>26</v>
      </c>
      <c r="G406" s="165">
        <v>38.305410000000002</v>
      </c>
      <c r="H406" s="165">
        <v>-123.05744</v>
      </c>
      <c r="I406" s="165">
        <v>38.303910000000002</v>
      </c>
      <c r="J406" s="165">
        <v>-123.05589000000001</v>
      </c>
    </row>
    <row r="407" spans="1:10" ht="12.75" customHeight="1" x14ac:dyDescent="0.2">
      <c r="A407" s="165" t="s">
        <v>832</v>
      </c>
      <c r="B407" s="165" t="s">
        <v>837</v>
      </c>
      <c r="C407" s="165" t="s">
        <v>838</v>
      </c>
      <c r="D407" s="165">
        <v>1</v>
      </c>
      <c r="E407" s="186">
        <v>2.25</v>
      </c>
      <c r="F407" s="165" t="s">
        <v>26</v>
      </c>
      <c r="G407" s="165">
        <v>38.307090000000002</v>
      </c>
      <c r="H407" s="165">
        <v>-123.01835</v>
      </c>
      <c r="I407" s="165">
        <v>38.306379999999997</v>
      </c>
      <c r="J407" s="165">
        <v>-123.05349</v>
      </c>
    </row>
    <row r="408" spans="1:10" ht="12.75" customHeight="1" x14ac:dyDescent="0.2">
      <c r="A408" s="165" t="s">
        <v>832</v>
      </c>
      <c r="B408" s="165" t="s">
        <v>839</v>
      </c>
      <c r="C408" s="165" t="s">
        <v>840</v>
      </c>
      <c r="D408" s="165">
        <v>1</v>
      </c>
      <c r="E408" s="186">
        <v>1.82</v>
      </c>
      <c r="F408" s="165" t="s">
        <v>26</v>
      </c>
      <c r="G408" s="165">
        <v>38.430860000000003</v>
      </c>
      <c r="H408" s="165">
        <v>-123.12074</v>
      </c>
      <c r="I408" s="165">
        <v>38.450360000000003</v>
      </c>
      <c r="J408" s="165">
        <v>-123.12949</v>
      </c>
    </row>
    <row r="409" spans="1:10" ht="12.75" customHeight="1" x14ac:dyDescent="0.2">
      <c r="A409" s="165" t="s">
        <v>832</v>
      </c>
      <c r="B409" s="165" t="s">
        <v>841</v>
      </c>
      <c r="C409" s="165" t="s">
        <v>842</v>
      </c>
      <c r="D409" s="165">
        <v>1</v>
      </c>
      <c r="E409" s="186">
        <v>0.65</v>
      </c>
      <c r="F409" s="165" t="s">
        <v>26</v>
      </c>
      <c r="G409" s="165">
        <v>38.759740000000001</v>
      </c>
      <c r="H409" s="165">
        <v>-123.53158999999999</v>
      </c>
      <c r="I409" s="165">
        <v>38.768639999999998</v>
      </c>
      <c r="J409" s="165">
        <v>-123.5346</v>
      </c>
    </row>
    <row r="410" spans="1:10" ht="12.75" customHeight="1" x14ac:dyDescent="0.2">
      <c r="A410" s="165" t="s">
        <v>832</v>
      </c>
      <c r="B410" s="165" t="s">
        <v>843</v>
      </c>
      <c r="C410" s="165" t="s">
        <v>844</v>
      </c>
      <c r="D410" s="165">
        <v>1</v>
      </c>
      <c r="E410" s="186">
        <v>2.5499999999999998</v>
      </c>
      <c r="F410" s="165" t="s">
        <v>26</v>
      </c>
      <c r="G410" s="165">
        <v>38.322780000000002</v>
      </c>
      <c r="H410" s="165">
        <v>-123.07447000000001</v>
      </c>
      <c r="I410" s="165">
        <v>38.35913</v>
      </c>
      <c r="J410" s="165">
        <v>-123.06841</v>
      </c>
    </row>
    <row r="411" spans="1:10" ht="12.75" customHeight="1" x14ac:dyDescent="0.2">
      <c r="A411" s="174" t="s">
        <v>832</v>
      </c>
      <c r="B411" s="174" t="s">
        <v>845</v>
      </c>
      <c r="C411" s="174" t="s">
        <v>846</v>
      </c>
      <c r="D411" s="174">
        <v>1</v>
      </c>
      <c r="E411" s="189">
        <v>0.13</v>
      </c>
      <c r="F411" s="174" t="s">
        <v>26</v>
      </c>
      <c r="G411" s="174">
        <v>38.545900000000003</v>
      </c>
      <c r="H411" s="174">
        <v>-123.29707000000001</v>
      </c>
      <c r="I411" s="174">
        <v>38.546970000000002</v>
      </c>
      <c r="J411" s="174">
        <v>-123.29850999999999</v>
      </c>
    </row>
    <row r="412" spans="1:10" ht="12.75" customHeight="1" x14ac:dyDescent="0.2">
      <c r="A412" s="26"/>
      <c r="B412" s="27">
        <f>COUNTA(B405:B411)</f>
        <v>7</v>
      </c>
      <c r="C412" s="26"/>
      <c r="D412" s="54"/>
      <c r="E412" s="187">
        <f>SUM(E405:E411)</f>
        <v>7.97</v>
      </c>
      <c r="F412" s="26"/>
      <c r="G412" s="26"/>
      <c r="H412" s="26"/>
      <c r="I412" s="26"/>
      <c r="J412" s="26"/>
    </row>
    <row r="413" spans="1:10" ht="12.75" customHeight="1" x14ac:dyDescent="0.2">
      <c r="A413" s="26"/>
      <c r="B413" s="27"/>
      <c r="C413" s="26"/>
      <c r="D413" s="54"/>
      <c r="E413" s="187"/>
      <c r="F413" s="26"/>
      <c r="G413" s="26"/>
      <c r="H413" s="26"/>
      <c r="I413" s="26"/>
      <c r="J413" s="26"/>
    </row>
    <row r="414" spans="1:10" ht="12.75" customHeight="1" x14ac:dyDescent="0.2">
      <c r="A414" s="165" t="s">
        <v>847</v>
      </c>
      <c r="B414" s="165" t="s">
        <v>848</v>
      </c>
      <c r="C414" s="165" t="s">
        <v>849</v>
      </c>
      <c r="D414" s="165">
        <v>1</v>
      </c>
      <c r="E414" s="186">
        <v>0.7</v>
      </c>
      <c r="F414" s="165" t="s">
        <v>26</v>
      </c>
      <c r="G414" s="165">
        <v>34.055750000000003</v>
      </c>
      <c r="H414" s="165">
        <v>-118.96799</v>
      </c>
      <c r="I414" s="165">
        <v>34.050339999999998</v>
      </c>
      <c r="J414" s="165">
        <v>-118.95822</v>
      </c>
    </row>
    <row r="415" spans="1:10" ht="12.75" customHeight="1" x14ac:dyDescent="0.2">
      <c r="A415" s="165" t="s">
        <v>847</v>
      </c>
      <c r="B415" s="165" t="s">
        <v>850</v>
      </c>
      <c r="C415" s="165" t="s">
        <v>851</v>
      </c>
      <c r="D415" s="165">
        <v>1</v>
      </c>
      <c r="E415" s="186">
        <v>1.23</v>
      </c>
      <c r="F415" s="165" t="s">
        <v>26</v>
      </c>
      <c r="G415" s="165">
        <v>34.059179999999998</v>
      </c>
      <c r="H415" s="165">
        <v>-118.97524</v>
      </c>
      <c r="I415" s="165">
        <v>34.065370000000001</v>
      </c>
      <c r="J415" s="165">
        <v>-118.99451000000001</v>
      </c>
    </row>
    <row r="416" spans="1:10" ht="12.75" customHeight="1" x14ac:dyDescent="0.2">
      <c r="A416" s="165" t="s">
        <v>847</v>
      </c>
      <c r="B416" s="165" t="s">
        <v>852</v>
      </c>
      <c r="C416" s="165" t="s">
        <v>853</v>
      </c>
      <c r="D416" s="165">
        <v>1</v>
      </c>
      <c r="E416" s="186">
        <v>1.64</v>
      </c>
      <c r="F416" s="165" t="s">
        <v>26</v>
      </c>
      <c r="G416" s="165">
        <v>34.293280000000003</v>
      </c>
      <c r="H416" s="165">
        <v>-119.34017</v>
      </c>
      <c r="I416" s="165">
        <v>34.279980000000002</v>
      </c>
      <c r="J416" s="165">
        <v>-119.31735</v>
      </c>
    </row>
    <row r="417" spans="1:10" ht="12.75" customHeight="1" x14ac:dyDescent="0.2">
      <c r="A417" s="165" t="s">
        <v>847</v>
      </c>
      <c r="B417" s="165" t="s">
        <v>854</v>
      </c>
      <c r="C417" s="165" t="s">
        <v>855</v>
      </c>
      <c r="D417" s="165">
        <v>1</v>
      </c>
      <c r="E417" s="186">
        <v>0.68</v>
      </c>
      <c r="F417" s="165" t="s">
        <v>26</v>
      </c>
      <c r="G417" s="165">
        <v>34.327249999999999</v>
      </c>
      <c r="H417" s="165">
        <v>-119.39762</v>
      </c>
      <c r="I417" s="165">
        <v>34.318849999999998</v>
      </c>
      <c r="J417" s="165">
        <v>-119.39126</v>
      </c>
    </row>
    <row r="418" spans="1:10" ht="12.75" customHeight="1" x14ac:dyDescent="0.2">
      <c r="A418" s="165" t="s">
        <v>847</v>
      </c>
      <c r="B418" s="165" t="s">
        <v>856</v>
      </c>
      <c r="C418" s="165" t="s">
        <v>857</v>
      </c>
      <c r="D418" s="165">
        <v>1</v>
      </c>
      <c r="E418" s="186">
        <v>0.09</v>
      </c>
      <c r="F418" s="165" t="s">
        <v>26</v>
      </c>
      <c r="G418" s="165">
        <v>34.161290000000001</v>
      </c>
      <c r="H418" s="165">
        <v>-119.22234</v>
      </c>
      <c r="I418" s="165">
        <v>34.160179999999997</v>
      </c>
      <c r="J418" s="165">
        <v>-119.22239</v>
      </c>
    </row>
    <row r="419" spans="1:10" ht="12.75" customHeight="1" x14ac:dyDescent="0.2">
      <c r="A419" s="165" t="s">
        <v>847</v>
      </c>
      <c r="B419" s="165" t="s">
        <v>858</v>
      </c>
      <c r="C419" s="165" t="s">
        <v>985</v>
      </c>
      <c r="D419" s="165">
        <v>1</v>
      </c>
      <c r="E419" s="186">
        <v>0.1</v>
      </c>
      <c r="F419" s="165" t="s">
        <v>26</v>
      </c>
      <c r="G419" s="165">
        <v>34.33793</v>
      </c>
      <c r="H419" s="165">
        <v>-119.41225</v>
      </c>
      <c r="I419" s="165">
        <v>34.337380000000003</v>
      </c>
      <c r="J419" s="165">
        <v>-119.41063</v>
      </c>
    </row>
    <row r="420" spans="1:10" ht="12.75" customHeight="1" x14ac:dyDescent="0.2">
      <c r="A420" s="165" t="s">
        <v>847</v>
      </c>
      <c r="B420" s="165" t="s">
        <v>859</v>
      </c>
      <c r="C420" s="165" t="s">
        <v>860</v>
      </c>
      <c r="D420" s="165">
        <v>1</v>
      </c>
      <c r="E420" s="186">
        <v>1.46</v>
      </c>
      <c r="F420" s="165" t="s">
        <v>26</v>
      </c>
      <c r="G420" s="165">
        <v>34.157760000000003</v>
      </c>
      <c r="H420" s="165">
        <v>-119.22745</v>
      </c>
      <c r="I420" s="165">
        <v>34.175730000000001</v>
      </c>
      <c r="J420" s="165">
        <v>-119.23690000000001</v>
      </c>
    </row>
    <row r="421" spans="1:10" ht="12.75" customHeight="1" x14ac:dyDescent="0.2">
      <c r="A421" s="165" t="s">
        <v>847</v>
      </c>
      <c r="B421" s="165" t="s">
        <v>861</v>
      </c>
      <c r="C421" s="165" t="s">
        <v>862</v>
      </c>
      <c r="D421" s="165">
        <v>1</v>
      </c>
      <c r="E421" s="186">
        <v>0.03</v>
      </c>
      <c r="F421" s="165" t="s">
        <v>26</v>
      </c>
      <c r="G421" s="165">
        <v>34.160110000000003</v>
      </c>
      <c r="H421" s="165">
        <v>-119.22251</v>
      </c>
      <c r="I421" s="165">
        <v>34.159059999999997</v>
      </c>
      <c r="J421" s="165">
        <v>-119.22208999999999</v>
      </c>
    </row>
    <row r="422" spans="1:10" ht="12.75" customHeight="1" x14ac:dyDescent="0.2">
      <c r="A422" s="165" t="s">
        <v>847</v>
      </c>
      <c r="B422" s="165" t="s">
        <v>863</v>
      </c>
      <c r="C422" s="165" t="s">
        <v>864</v>
      </c>
      <c r="D422" s="165">
        <v>1</v>
      </c>
      <c r="E422" s="186">
        <v>0.7</v>
      </c>
      <c r="F422" s="165" t="s">
        <v>26</v>
      </c>
      <c r="G422" s="165">
        <v>34.357909999999997</v>
      </c>
      <c r="H422" s="165">
        <v>-119.44471</v>
      </c>
      <c r="I422" s="165">
        <v>34.372860000000003</v>
      </c>
      <c r="J422" s="165">
        <v>-119.4589</v>
      </c>
    </row>
    <row r="423" spans="1:10" ht="12.75" customHeight="1" x14ac:dyDescent="0.2">
      <c r="A423" s="165" t="s">
        <v>847</v>
      </c>
      <c r="B423" s="165" t="s">
        <v>865</v>
      </c>
      <c r="C423" s="165" t="s">
        <v>866</v>
      </c>
      <c r="D423" s="165">
        <v>1</v>
      </c>
      <c r="E423" s="186">
        <v>0.66</v>
      </c>
      <c r="F423" s="165" t="s">
        <v>26</v>
      </c>
      <c r="G423" s="165">
        <v>34.321010000000001</v>
      </c>
      <c r="H423" s="165">
        <v>-119.37541</v>
      </c>
      <c r="I423" s="165">
        <v>34.317799999999998</v>
      </c>
      <c r="J423" s="165">
        <v>-119.38704</v>
      </c>
    </row>
    <row r="424" spans="1:10" ht="12.75" customHeight="1" x14ac:dyDescent="0.2">
      <c r="A424" s="165" t="s">
        <v>847</v>
      </c>
      <c r="B424" s="165" t="s">
        <v>867</v>
      </c>
      <c r="C424" s="165" t="s">
        <v>868</v>
      </c>
      <c r="D424" s="165">
        <v>1</v>
      </c>
      <c r="E424" s="186">
        <v>0.52</v>
      </c>
      <c r="F424" s="165" t="s">
        <v>26</v>
      </c>
      <c r="G424" s="165">
        <v>34.254379999999998</v>
      </c>
      <c r="H424" s="165">
        <v>-119.2702</v>
      </c>
      <c r="I424" s="165">
        <v>34.247599999999998</v>
      </c>
      <c r="J424" s="165">
        <v>-119.27145</v>
      </c>
    </row>
    <row r="425" spans="1:10" ht="12.75" customHeight="1" x14ac:dyDescent="0.2">
      <c r="A425" s="165" t="s">
        <v>847</v>
      </c>
      <c r="B425" s="165" t="s">
        <v>869</v>
      </c>
      <c r="C425" s="165" t="s">
        <v>870</v>
      </c>
      <c r="D425" s="165">
        <v>1</v>
      </c>
      <c r="E425" s="186">
        <v>1.63</v>
      </c>
      <c r="F425" s="165" t="s">
        <v>26</v>
      </c>
      <c r="G425" s="165">
        <v>34.206310000000002</v>
      </c>
      <c r="H425" s="165">
        <v>-119.25373</v>
      </c>
      <c r="I425" s="165">
        <v>34.229010000000002</v>
      </c>
      <c r="J425" s="165">
        <v>-119.26445</v>
      </c>
    </row>
    <row r="426" spans="1:10" ht="12.75" customHeight="1" x14ac:dyDescent="0.2">
      <c r="A426" s="165" t="s">
        <v>847</v>
      </c>
      <c r="B426" s="165" t="s">
        <v>871</v>
      </c>
      <c r="C426" s="165" t="s">
        <v>872</v>
      </c>
      <c r="D426" s="165">
        <v>1</v>
      </c>
      <c r="E426" s="186">
        <v>0.45</v>
      </c>
      <c r="F426" s="165" t="s">
        <v>26</v>
      </c>
      <c r="G426" s="165">
        <v>34.355789999999999</v>
      </c>
      <c r="H426" s="165">
        <v>-119.43940000000001</v>
      </c>
      <c r="I426" s="165">
        <v>34.357909999999997</v>
      </c>
      <c r="J426" s="165">
        <v>-119.44471</v>
      </c>
    </row>
    <row r="427" spans="1:10" ht="12.75" customHeight="1" x14ac:dyDescent="0.2">
      <c r="A427" s="165" t="s">
        <v>847</v>
      </c>
      <c r="B427" s="165" t="s">
        <v>873</v>
      </c>
      <c r="C427" s="165" t="s">
        <v>874</v>
      </c>
      <c r="D427" s="165">
        <v>1</v>
      </c>
      <c r="E427" s="186">
        <v>1.1599999999999999</v>
      </c>
      <c r="F427" s="165" t="s">
        <v>26</v>
      </c>
      <c r="G427" s="165">
        <v>34.355359999999997</v>
      </c>
      <c r="H427" s="165">
        <v>-119.43395</v>
      </c>
      <c r="I427" s="165">
        <v>34.344250000000002</v>
      </c>
      <c r="J427" s="165">
        <v>-119.4195</v>
      </c>
    </row>
    <row r="428" spans="1:10" ht="12.75" customHeight="1" x14ac:dyDescent="0.2">
      <c r="A428" s="165" t="s">
        <v>847</v>
      </c>
      <c r="B428" s="165" t="s">
        <v>875</v>
      </c>
      <c r="C428" s="165" t="s">
        <v>876</v>
      </c>
      <c r="D428" s="165">
        <v>1</v>
      </c>
      <c r="E428" s="186">
        <v>1.05</v>
      </c>
      <c r="F428" s="165" t="s">
        <v>26</v>
      </c>
      <c r="G428" s="165">
        <v>34.13897</v>
      </c>
      <c r="H428" s="165">
        <v>-119.18967000000001</v>
      </c>
      <c r="I428" s="165">
        <v>34.111820000000002</v>
      </c>
      <c r="J428" s="165">
        <v>-119.14757</v>
      </c>
    </row>
    <row r="429" spans="1:10" ht="12.75" customHeight="1" x14ac:dyDescent="0.2">
      <c r="A429" s="165" t="s">
        <v>847</v>
      </c>
      <c r="B429" s="165" t="s">
        <v>877</v>
      </c>
      <c r="C429" s="165" t="s">
        <v>878</v>
      </c>
      <c r="D429" s="165">
        <v>1</v>
      </c>
      <c r="E429" s="186">
        <v>1.04</v>
      </c>
      <c r="F429" s="165" t="s">
        <v>26</v>
      </c>
      <c r="G429" s="165">
        <v>34.184289999999997</v>
      </c>
      <c r="H429" s="165">
        <v>-119.24157</v>
      </c>
      <c r="I429" s="165">
        <v>34.198</v>
      </c>
      <c r="J429" s="165">
        <v>-119.2491</v>
      </c>
    </row>
    <row r="430" spans="1:10" ht="12.75" customHeight="1" x14ac:dyDescent="0.2">
      <c r="A430" s="165" t="s">
        <v>847</v>
      </c>
      <c r="B430" s="165" t="s">
        <v>879</v>
      </c>
      <c r="C430" s="165" t="s">
        <v>880</v>
      </c>
      <c r="D430" s="165">
        <v>1</v>
      </c>
      <c r="E430" s="186">
        <v>0.65</v>
      </c>
      <c r="F430" s="165" t="s">
        <v>26</v>
      </c>
      <c r="G430" s="165">
        <v>34.184289999999997</v>
      </c>
      <c r="H430" s="165">
        <v>-119.24157</v>
      </c>
      <c r="I430" s="165">
        <v>34.175730000000001</v>
      </c>
      <c r="J430" s="165">
        <v>-119.23690000000001</v>
      </c>
    </row>
    <row r="431" spans="1:10" ht="12.75" customHeight="1" x14ac:dyDescent="0.2">
      <c r="A431" s="165" t="s">
        <v>847</v>
      </c>
      <c r="B431" s="165" t="s">
        <v>881</v>
      </c>
      <c r="C431" s="165" t="s">
        <v>882</v>
      </c>
      <c r="D431" s="165">
        <v>1</v>
      </c>
      <c r="E431" s="186">
        <v>0.17</v>
      </c>
      <c r="F431" s="165" t="s">
        <v>26</v>
      </c>
      <c r="G431" s="165">
        <v>34.248019999999997</v>
      </c>
      <c r="H431" s="165">
        <v>-119.26842000000001</v>
      </c>
      <c r="I431" s="165">
        <v>34.24568</v>
      </c>
      <c r="J431" s="165">
        <v>-119.26836</v>
      </c>
    </row>
    <row r="432" spans="1:10" ht="12.75" customHeight="1" x14ac:dyDescent="0.2">
      <c r="A432" s="165" t="s">
        <v>847</v>
      </c>
      <c r="B432" s="165" t="s">
        <v>883</v>
      </c>
      <c r="C432" s="165" t="s">
        <v>884</v>
      </c>
      <c r="D432" s="165">
        <v>1</v>
      </c>
      <c r="E432" s="186">
        <v>0.36</v>
      </c>
      <c r="F432" s="165" t="s">
        <v>26</v>
      </c>
      <c r="G432" s="165">
        <v>34.08634</v>
      </c>
      <c r="H432" s="165">
        <v>-119.06215</v>
      </c>
      <c r="I432" s="165">
        <v>34.089289999999998</v>
      </c>
      <c r="J432" s="165">
        <v>-119.06742</v>
      </c>
    </row>
    <row r="433" spans="1:10" ht="12.75" customHeight="1" x14ac:dyDescent="0.2">
      <c r="A433" s="165" t="s">
        <v>847</v>
      </c>
      <c r="B433" s="165" t="s">
        <v>885</v>
      </c>
      <c r="C433" s="165" t="s">
        <v>886</v>
      </c>
      <c r="D433" s="165">
        <v>1</v>
      </c>
      <c r="E433" s="186">
        <v>1.29</v>
      </c>
      <c r="F433" s="165" t="s">
        <v>26</v>
      </c>
      <c r="G433" s="165">
        <v>34.144500000000001</v>
      </c>
      <c r="H433" s="165">
        <v>-119.21008</v>
      </c>
      <c r="I433" s="165">
        <v>34.13897</v>
      </c>
      <c r="J433" s="165">
        <v>-119.18967000000001</v>
      </c>
    </row>
    <row r="434" spans="1:10" ht="12.75" customHeight="1" x14ac:dyDescent="0.2">
      <c r="A434" s="165" t="s">
        <v>847</v>
      </c>
      <c r="B434" s="165" t="s">
        <v>887</v>
      </c>
      <c r="C434" s="165" t="s">
        <v>888</v>
      </c>
      <c r="D434" s="165">
        <v>1</v>
      </c>
      <c r="E434" s="186">
        <v>0.57999999999999996</v>
      </c>
      <c r="F434" s="165" t="s">
        <v>26</v>
      </c>
      <c r="G434" s="165">
        <v>34.273940000000003</v>
      </c>
      <c r="H434" s="165">
        <v>-119.30067</v>
      </c>
      <c r="I434" s="165">
        <v>34.275210000000001</v>
      </c>
      <c r="J434" s="165">
        <v>-119.29098999999999</v>
      </c>
    </row>
    <row r="435" spans="1:10" ht="12.75" customHeight="1" x14ac:dyDescent="0.2">
      <c r="A435" s="165" t="s">
        <v>847</v>
      </c>
      <c r="B435" s="165" t="s">
        <v>889</v>
      </c>
      <c r="C435" s="165" t="s">
        <v>767</v>
      </c>
      <c r="D435" s="165">
        <v>1</v>
      </c>
      <c r="E435" s="186">
        <v>0.38</v>
      </c>
      <c r="F435" s="165" t="s">
        <v>26</v>
      </c>
      <c r="G435" s="165">
        <v>34.373339999999999</v>
      </c>
      <c r="H435" s="165">
        <v>-119.47678999999999</v>
      </c>
      <c r="I435" s="165">
        <v>34.375999999999998</v>
      </c>
      <c r="J435" s="165">
        <v>-119.47145</v>
      </c>
    </row>
    <row r="436" spans="1:10" ht="12.75" customHeight="1" x14ac:dyDescent="0.2">
      <c r="A436" s="165" t="s">
        <v>847</v>
      </c>
      <c r="B436" s="165" t="s">
        <v>890</v>
      </c>
      <c r="C436" s="165" t="s">
        <v>891</v>
      </c>
      <c r="D436" s="165">
        <v>1</v>
      </c>
      <c r="E436" s="186">
        <v>0</v>
      </c>
      <c r="F436" s="165" t="s">
        <v>26</v>
      </c>
      <c r="G436" s="165">
        <v>0</v>
      </c>
      <c r="H436" s="165">
        <v>0</v>
      </c>
      <c r="I436" s="165">
        <v>0</v>
      </c>
      <c r="J436" s="165">
        <v>0</v>
      </c>
    </row>
    <row r="437" spans="1:10" ht="12.75" customHeight="1" x14ac:dyDescent="0.2">
      <c r="A437" s="165" t="s">
        <v>847</v>
      </c>
      <c r="B437" s="165" t="s">
        <v>892</v>
      </c>
      <c r="C437" s="165" t="s">
        <v>893</v>
      </c>
      <c r="D437" s="165">
        <v>1</v>
      </c>
      <c r="E437" s="186">
        <v>0</v>
      </c>
      <c r="F437" s="165" t="s">
        <v>26</v>
      </c>
      <c r="G437" s="165">
        <v>0</v>
      </c>
      <c r="H437" s="165">
        <v>0</v>
      </c>
      <c r="I437" s="165">
        <v>0</v>
      </c>
      <c r="J437" s="165">
        <v>0</v>
      </c>
    </row>
    <row r="438" spans="1:10" ht="12.75" customHeight="1" x14ac:dyDescent="0.2">
      <c r="A438" s="165" t="s">
        <v>847</v>
      </c>
      <c r="B438" s="165" t="s">
        <v>894</v>
      </c>
      <c r="C438" s="165" t="s">
        <v>895</v>
      </c>
      <c r="D438" s="165">
        <v>1</v>
      </c>
      <c r="E438" s="186">
        <v>1.9</v>
      </c>
      <c r="F438" s="165" t="s">
        <v>26</v>
      </c>
      <c r="G438" s="165">
        <v>34.275069999999999</v>
      </c>
      <c r="H438" s="165">
        <v>-119.29094000000001</v>
      </c>
      <c r="I438" s="165">
        <v>34.254379999999998</v>
      </c>
      <c r="J438" s="165">
        <v>-119.27055</v>
      </c>
    </row>
    <row r="439" spans="1:10" ht="12.75" customHeight="1" x14ac:dyDescent="0.2">
      <c r="A439" s="165" t="s">
        <v>847</v>
      </c>
      <c r="B439" s="165" t="s">
        <v>896</v>
      </c>
      <c r="C439" s="165" t="s">
        <v>897</v>
      </c>
      <c r="D439" s="165">
        <v>1</v>
      </c>
      <c r="E439" s="186">
        <v>0.73</v>
      </c>
      <c r="F439" s="165" t="s">
        <v>26</v>
      </c>
      <c r="G439" s="165">
        <v>34.273969999999998</v>
      </c>
      <c r="H439" s="165">
        <v>-119.30706000000001</v>
      </c>
      <c r="I439" s="165">
        <v>34.279989999999998</v>
      </c>
      <c r="J439" s="165">
        <v>-119.31735999999999</v>
      </c>
    </row>
    <row r="440" spans="1:10" ht="12.75" customHeight="1" x14ac:dyDescent="0.2">
      <c r="A440" s="165" t="s">
        <v>847</v>
      </c>
      <c r="B440" s="165" t="s">
        <v>898</v>
      </c>
      <c r="C440" s="165" t="s">
        <v>899</v>
      </c>
      <c r="D440" s="165">
        <v>1</v>
      </c>
      <c r="E440" s="186">
        <v>0.98</v>
      </c>
      <c r="F440" s="165" t="s">
        <v>26</v>
      </c>
      <c r="G440" s="165">
        <v>34.156970000000001</v>
      </c>
      <c r="H440" s="165">
        <v>-119.2256</v>
      </c>
      <c r="I440" s="165">
        <v>34.145420000000001</v>
      </c>
      <c r="J440" s="165">
        <v>-119.2166</v>
      </c>
    </row>
    <row r="441" spans="1:10" ht="12.75" customHeight="1" x14ac:dyDescent="0.2">
      <c r="A441" s="165" t="s">
        <v>847</v>
      </c>
      <c r="B441" s="165" t="s">
        <v>900</v>
      </c>
      <c r="C441" s="165" t="s">
        <v>901</v>
      </c>
      <c r="D441" s="165">
        <v>1</v>
      </c>
      <c r="E441" s="186">
        <v>1.61</v>
      </c>
      <c r="F441" s="165" t="s">
        <v>26</v>
      </c>
      <c r="G441" s="165">
        <v>34.321010000000001</v>
      </c>
      <c r="H441" s="165">
        <v>-119.37541</v>
      </c>
      <c r="I441" s="165">
        <v>34.307609999999997</v>
      </c>
      <c r="J441" s="165">
        <v>-119.35316</v>
      </c>
    </row>
    <row r="442" spans="1:10" ht="12.75" customHeight="1" x14ac:dyDescent="0.2">
      <c r="A442" s="165" t="s">
        <v>847</v>
      </c>
      <c r="B442" s="165" t="s">
        <v>902</v>
      </c>
      <c r="C442" s="165" t="s">
        <v>903</v>
      </c>
      <c r="D442" s="165">
        <v>1</v>
      </c>
      <c r="E442" s="186">
        <v>0.23</v>
      </c>
      <c r="F442" s="165" t="s">
        <v>26</v>
      </c>
      <c r="G442" s="165">
        <v>34.242609999999999</v>
      </c>
      <c r="H442" s="165">
        <v>-119.2676</v>
      </c>
      <c r="I442" s="165">
        <v>34.245660000000001</v>
      </c>
      <c r="J442" s="165">
        <v>-119.26839</v>
      </c>
    </row>
    <row r="443" spans="1:10" ht="12.75" customHeight="1" x14ac:dyDescent="0.2">
      <c r="A443" s="165" t="s">
        <v>847</v>
      </c>
      <c r="B443" s="165" t="s">
        <v>904</v>
      </c>
      <c r="C443" s="165" t="s">
        <v>905</v>
      </c>
      <c r="D443" s="165">
        <v>1</v>
      </c>
      <c r="E443" s="186">
        <v>0.51</v>
      </c>
      <c r="F443" s="165" t="s">
        <v>26</v>
      </c>
      <c r="G443" s="165">
        <v>34.045549999999999</v>
      </c>
      <c r="H443" s="165">
        <v>-118.94486000000001</v>
      </c>
      <c r="I443" s="165">
        <v>34.047849999999997</v>
      </c>
      <c r="J443" s="165">
        <v>-118.95314</v>
      </c>
    </row>
    <row r="444" spans="1:10" ht="12.75" customHeight="1" x14ac:dyDescent="0.2">
      <c r="A444" s="165" t="s">
        <v>847</v>
      </c>
      <c r="B444" s="165" t="s">
        <v>906</v>
      </c>
      <c r="C444" s="165" t="s">
        <v>907</v>
      </c>
      <c r="D444" s="165">
        <v>1</v>
      </c>
      <c r="E444" s="186">
        <v>0.95</v>
      </c>
      <c r="F444" s="165" t="s">
        <v>26</v>
      </c>
      <c r="G444" s="165">
        <v>34.229039999999998</v>
      </c>
      <c r="H444" s="165">
        <v>-119.26474</v>
      </c>
      <c r="I444" s="165">
        <v>34.24241</v>
      </c>
      <c r="J444" s="165">
        <v>-119.26810999999999</v>
      </c>
    </row>
    <row r="445" spans="1:10" ht="12.75" customHeight="1" x14ac:dyDescent="0.2">
      <c r="A445" s="165" t="s">
        <v>847</v>
      </c>
      <c r="B445" s="165" t="s">
        <v>908</v>
      </c>
      <c r="C445" s="165" t="s">
        <v>909</v>
      </c>
      <c r="D445" s="165">
        <v>1</v>
      </c>
      <c r="E445" s="186">
        <v>0.33</v>
      </c>
      <c r="F445" s="165" t="s">
        <v>26</v>
      </c>
      <c r="G445" s="165">
        <v>34.273960000000002</v>
      </c>
      <c r="H445" s="165">
        <v>-119.30705</v>
      </c>
      <c r="I445" s="165">
        <v>34.273940000000003</v>
      </c>
      <c r="J445" s="165">
        <v>-119.30065999999999</v>
      </c>
    </row>
    <row r="446" spans="1:10" ht="12.75" customHeight="1" x14ac:dyDescent="0.2">
      <c r="A446" s="165" t="s">
        <v>847</v>
      </c>
      <c r="B446" s="165" t="s">
        <v>910</v>
      </c>
      <c r="C446" s="165" t="s">
        <v>911</v>
      </c>
      <c r="D446" s="165">
        <v>1</v>
      </c>
      <c r="E446" s="186">
        <v>0.32</v>
      </c>
      <c r="F446" s="165" t="s">
        <v>26</v>
      </c>
      <c r="G446" s="165">
        <v>34.068260000000002</v>
      </c>
      <c r="H446" s="165">
        <v>-119.01040999999999</v>
      </c>
      <c r="I446" s="165">
        <v>34.070839999999997</v>
      </c>
      <c r="J446" s="165">
        <v>-119.01504</v>
      </c>
    </row>
    <row r="447" spans="1:10" ht="12.75" customHeight="1" x14ac:dyDescent="0.2">
      <c r="A447" s="174" t="s">
        <v>847</v>
      </c>
      <c r="B447" s="174" t="s">
        <v>912</v>
      </c>
      <c r="C447" s="174" t="s">
        <v>913</v>
      </c>
      <c r="D447" s="174">
        <v>1</v>
      </c>
      <c r="E447" s="189">
        <v>1.32</v>
      </c>
      <c r="F447" s="174" t="s">
        <v>26</v>
      </c>
      <c r="G447" s="174">
        <v>34.072890000000001</v>
      </c>
      <c r="H447" s="174">
        <v>-119.01893</v>
      </c>
      <c r="I447" s="174">
        <v>34.083539999999999</v>
      </c>
      <c r="J447" s="174">
        <v>-119.03794000000001</v>
      </c>
    </row>
    <row r="448" spans="1:10" ht="12.75" customHeight="1" x14ac:dyDescent="0.2">
      <c r="A448" s="26"/>
      <c r="B448" s="27">
        <f>COUNTA(B414:B447)</f>
        <v>34</v>
      </c>
      <c r="C448" s="26"/>
      <c r="D448" s="54"/>
      <c r="E448" s="187">
        <f>SUM(E414:E447)</f>
        <v>25.449999999999996</v>
      </c>
      <c r="F448" s="26"/>
      <c r="G448" s="26"/>
      <c r="H448" s="26"/>
      <c r="I448" s="26"/>
      <c r="J448" s="26"/>
    </row>
    <row r="449" spans="1:10" ht="12.75" customHeight="1" x14ac:dyDescent="0.2">
      <c r="A449" s="26"/>
      <c r="B449" s="27"/>
      <c r="C449" s="26"/>
      <c r="D449" s="54"/>
      <c r="E449" s="187"/>
      <c r="F449" s="26"/>
      <c r="G449" s="26"/>
      <c r="H449" s="26"/>
      <c r="I449" s="26"/>
      <c r="J449" s="26"/>
    </row>
    <row r="450" spans="1:10" ht="12.75" customHeight="1" x14ac:dyDescent="0.2">
      <c r="A450" s="26"/>
      <c r="C450" s="68" t="s">
        <v>87</v>
      </c>
      <c r="D450" s="70"/>
      <c r="F450" s="69"/>
      <c r="G450" s="26"/>
      <c r="H450" s="26"/>
      <c r="I450" s="26"/>
      <c r="J450" s="26"/>
    </row>
    <row r="451" spans="1:10" s="2" customFormat="1" ht="12.75" customHeight="1" x14ac:dyDescent="0.15">
      <c r="C451" s="64" t="s">
        <v>85</v>
      </c>
      <c r="D451" s="70"/>
      <c r="E451" s="190"/>
      <c r="F451" s="65">
        <f>SUM(B4+B7+B21+B52+B103+B125+B147+B173+B197+B266+B275+B293+B338+B374+B403+B412+B448)</f>
        <v>414</v>
      </c>
      <c r="G451" s="39"/>
      <c r="H451" s="39"/>
      <c r="I451" s="39"/>
      <c r="J451" s="39"/>
    </row>
    <row r="452" spans="1:10" ht="12.75" customHeight="1" x14ac:dyDescent="0.2">
      <c r="A452" s="35"/>
      <c r="B452" s="35"/>
      <c r="C452" s="64" t="s">
        <v>86</v>
      </c>
      <c r="D452" s="67"/>
      <c r="E452" s="192"/>
      <c r="F452" s="85" t="s">
        <v>958</v>
      </c>
      <c r="G452" s="34"/>
      <c r="H452" s="34"/>
      <c r="I452" s="34"/>
      <c r="J452" s="34"/>
    </row>
    <row r="454" spans="1:10" x14ac:dyDescent="0.2">
      <c r="C454" s="91"/>
      <c r="D454" s="92"/>
      <c r="E454" s="194"/>
      <c r="F454" s="92"/>
      <c r="G454" s="92"/>
      <c r="H454" s="93"/>
    </row>
    <row r="455" spans="1:10" x14ac:dyDescent="0.2">
      <c r="C455" s="94" t="s">
        <v>919</v>
      </c>
      <c r="D455" s="95"/>
      <c r="E455" s="195"/>
      <c r="F455" s="95"/>
      <c r="G455" s="95"/>
      <c r="H455" s="96"/>
    </row>
    <row r="456" spans="1:10" x14ac:dyDescent="0.2">
      <c r="C456" s="94" t="s">
        <v>920</v>
      </c>
      <c r="D456" s="95"/>
      <c r="E456" s="195"/>
      <c r="F456" s="95"/>
      <c r="G456" s="95"/>
      <c r="H456" s="96"/>
    </row>
    <row r="457" spans="1:10" x14ac:dyDescent="0.2">
      <c r="C457" s="94"/>
      <c r="D457" s="95"/>
      <c r="E457" s="195"/>
      <c r="F457" s="95"/>
      <c r="G457" s="95"/>
      <c r="H457" s="96"/>
    </row>
    <row r="458" spans="1:10" x14ac:dyDescent="0.2">
      <c r="C458" s="97" t="s">
        <v>201</v>
      </c>
      <c r="D458" s="99" t="s">
        <v>921</v>
      </c>
      <c r="E458" s="196"/>
      <c r="F458" s="98" t="s">
        <v>915</v>
      </c>
      <c r="G458" s="98"/>
      <c r="H458" s="100"/>
    </row>
    <row r="459" spans="1:10" x14ac:dyDescent="0.2">
      <c r="C459" s="97" t="s">
        <v>368</v>
      </c>
      <c r="D459" s="99" t="s">
        <v>922</v>
      </c>
      <c r="E459" s="196"/>
      <c r="F459" s="98" t="s">
        <v>917</v>
      </c>
      <c r="G459" s="98"/>
      <c r="H459" s="100"/>
    </row>
    <row r="460" spans="1:10" x14ac:dyDescent="0.2">
      <c r="C460" s="97" t="s">
        <v>416</v>
      </c>
      <c r="D460" s="99" t="s">
        <v>924</v>
      </c>
      <c r="E460" s="196"/>
      <c r="F460" s="98" t="s">
        <v>923</v>
      </c>
      <c r="G460" s="98"/>
      <c r="H460" s="100"/>
    </row>
    <row r="461" spans="1:10" x14ac:dyDescent="0.2">
      <c r="C461" s="97" t="s">
        <v>458</v>
      </c>
      <c r="D461" s="99" t="s">
        <v>926</v>
      </c>
      <c r="E461" s="196"/>
      <c r="F461" s="98" t="s">
        <v>925</v>
      </c>
      <c r="G461" s="98"/>
      <c r="H461" s="100"/>
    </row>
    <row r="462" spans="1:10" x14ac:dyDescent="0.2">
      <c r="C462" s="97" t="s">
        <v>458</v>
      </c>
      <c r="D462" s="99" t="s">
        <v>928</v>
      </c>
      <c r="E462" s="196"/>
      <c r="F462" s="98" t="s">
        <v>927</v>
      </c>
      <c r="G462" s="98"/>
      <c r="H462" s="100"/>
    </row>
    <row r="463" spans="1:10" x14ac:dyDescent="0.2">
      <c r="C463" s="101" t="s">
        <v>458</v>
      </c>
      <c r="D463" s="103" t="s">
        <v>930</v>
      </c>
      <c r="E463" s="197"/>
      <c r="F463" s="102" t="s">
        <v>929</v>
      </c>
      <c r="G463" s="102"/>
      <c r="H463" s="104"/>
    </row>
  </sheetData>
  <sortState ref="A183:J210">
    <sortCondition ref="C183:C210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California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56"/>
  <sheetViews>
    <sheetView zoomScaleNormal="100" workbookViewId="0"/>
  </sheetViews>
  <sheetFormatPr defaultRowHeight="12.75" x14ac:dyDescent="0.2"/>
  <cols>
    <col min="1" max="1" width="13.7109375" style="5" customWidth="1"/>
    <col min="2" max="2" width="7.7109375" style="5" customWidth="1"/>
    <col min="3" max="3" width="41" style="5" customWidth="1"/>
    <col min="4" max="6" width="9.28515625" style="5" customWidth="1"/>
    <col min="7" max="7" width="11" style="5" customWidth="1"/>
    <col min="8" max="8" width="9.28515625" style="5" customWidth="1"/>
    <col min="9" max="9" width="11" style="5" customWidth="1"/>
    <col min="10" max="10" width="9.140625" style="191"/>
    <col min="11" max="16384" width="9.140625" style="5"/>
  </cols>
  <sheetData>
    <row r="1" spans="1:11" s="2" customFormat="1" ht="40.5" customHeight="1" x14ac:dyDescent="0.15">
      <c r="A1" s="20" t="s">
        <v>12</v>
      </c>
      <c r="B1" s="20" t="s">
        <v>13</v>
      </c>
      <c r="C1" s="20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185" t="s">
        <v>115</v>
      </c>
    </row>
    <row r="2" spans="1:11" s="19" customFormat="1" ht="12.75" customHeight="1" x14ac:dyDescent="0.2">
      <c r="A2" s="165" t="s">
        <v>941</v>
      </c>
      <c r="B2" s="165" t="s">
        <v>944</v>
      </c>
      <c r="C2" s="165" t="s">
        <v>945</v>
      </c>
      <c r="D2" s="165">
        <v>365</v>
      </c>
      <c r="E2" s="165" t="s">
        <v>1010</v>
      </c>
      <c r="F2" s="165">
        <v>1</v>
      </c>
      <c r="G2" s="165" t="s">
        <v>116</v>
      </c>
      <c r="H2" s="165">
        <v>0</v>
      </c>
      <c r="I2" s="165" t="s">
        <v>116</v>
      </c>
      <c r="J2" s="186">
        <v>0.1</v>
      </c>
      <c r="K2"/>
    </row>
    <row r="3" spans="1:11" s="19" customFormat="1" ht="12.75" customHeight="1" x14ac:dyDescent="0.2">
      <c r="A3" s="174" t="s">
        <v>941</v>
      </c>
      <c r="B3" s="174" t="s">
        <v>946</v>
      </c>
      <c r="C3" s="174" t="s">
        <v>937</v>
      </c>
      <c r="D3" s="174">
        <v>365</v>
      </c>
      <c r="E3" s="174" t="s">
        <v>1010</v>
      </c>
      <c r="F3" s="174">
        <v>1</v>
      </c>
      <c r="G3" s="174" t="s">
        <v>116</v>
      </c>
      <c r="H3" s="174">
        <v>0</v>
      </c>
      <c r="I3" s="174" t="s">
        <v>116</v>
      </c>
      <c r="J3" s="189">
        <v>2.58</v>
      </c>
      <c r="K3" s="36"/>
    </row>
    <row r="4" spans="1:11" s="19" customFormat="1" ht="12.75" customHeight="1" x14ac:dyDescent="0.2">
      <c r="A4" s="22"/>
      <c r="B4" s="45">
        <f>COUNTA(B2:B3)</f>
        <v>2</v>
      </c>
      <c r="C4" s="26"/>
      <c r="D4" s="26"/>
      <c r="E4" s="54"/>
      <c r="F4" s="22">
        <f>COUNTIF(F2:F3, "&gt;0")</f>
        <v>2</v>
      </c>
      <c r="H4" s="22"/>
      <c r="I4" s="22"/>
      <c r="J4" s="187">
        <f>SUM(J2:J3)</f>
        <v>2.68</v>
      </c>
      <c r="K4"/>
    </row>
    <row r="5" spans="1:11" s="19" customFormat="1" ht="12.75" customHeight="1" x14ac:dyDescent="0.2">
      <c r="A5" s="22"/>
      <c r="B5" s="22"/>
      <c r="C5" s="22"/>
      <c r="D5" s="22"/>
      <c r="E5" s="18"/>
      <c r="F5" s="117"/>
      <c r="G5" s="22"/>
      <c r="H5" s="22"/>
      <c r="I5" s="22"/>
      <c r="J5" s="188"/>
      <c r="K5"/>
    </row>
    <row r="6" spans="1:11" s="19" customFormat="1" ht="12.75" customHeight="1" x14ac:dyDescent="0.2">
      <c r="A6" s="24" t="s">
        <v>942</v>
      </c>
      <c r="B6" s="174" t="s">
        <v>939</v>
      </c>
      <c r="C6" s="174" t="s">
        <v>940</v>
      </c>
      <c r="D6" s="174">
        <v>365</v>
      </c>
      <c r="E6" s="174" t="s">
        <v>1010</v>
      </c>
      <c r="F6" s="174">
        <v>1</v>
      </c>
      <c r="G6" s="174" t="s">
        <v>116</v>
      </c>
      <c r="H6" s="174">
        <v>0</v>
      </c>
      <c r="I6" s="174" t="s">
        <v>116</v>
      </c>
      <c r="J6" s="189">
        <v>0.03</v>
      </c>
      <c r="K6"/>
    </row>
    <row r="7" spans="1:11" s="19" customFormat="1" ht="12.75" customHeight="1" x14ac:dyDescent="0.2">
      <c r="A7" s="22"/>
      <c r="B7" s="45">
        <f>COUNTA(B6)</f>
        <v>1</v>
      </c>
      <c r="C7" s="26"/>
      <c r="D7" s="26"/>
      <c r="E7" s="54"/>
      <c r="F7" s="22">
        <f>COUNTIF(F6, "&gt;0")</f>
        <v>1</v>
      </c>
      <c r="H7" s="22"/>
      <c r="I7" s="22"/>
      <c r="J7" s="187">
        <f>SUM(J6)</f>
        <v>0.03</v>
      </c>
      <c r="K7"/>
    </row>
    <row r="8" spans="1:11" s="2" customFormat="1" ht="12.75" customHeight="1" x14ac:dyDescent="0.15">
      <c r="A8" s="22"/>
      <c r="B8" s="22"/>
      <c r="C8" s="22"/>
      <c r="D8" s="18"/>
      <c r="E8" s="18"/>
      <c r="F8" s="18"/>
      <c r="G8" s="18"/>
      <c r="H8" s="18"/>
      <c r="I8" s="18"/>
      <c r="J8" s="188"/>
    </row>
    <row r="9" spans="1:11" ht="12.75" customHeight="1" x14ac:dyDescent="0.2">
      <c r="A9" s="165" t="s">
        <v>119</v>
      </c>
      <c r="B9" s="165" t="s">
        <v>120</v>
      </c>
      <c r="C9" s="165" t="s">
        <v>121</v>
      </c>
      <c r="D9" s="165">
        <v>7</v>
      </c>
      <c r="E9" s="165" t="s">
        <v>931</v>
      </c>
      <c r="F9" s="165">
        <v>4</v>
      </c>
      <c r="G9" s="165" t="s">
        <v>932</v>
      </c>
      <c r="H9" s="165">
        <v>2</v>
      </c>
      <c r="I9" s="165" t="s">
        <v>932</v>
      </c>
      <c r="J9" s="186">
        <v>0.43</v>
      </c>
    </row>
    <row r="10" spans="1:11" ht="12.75" customHeight="1" x14ac:dyDescent="0.2">
      <c r="A10" s="165" t="s">
        <v>119</v>
      </c>
      <c r="B10" s="165" t="s">
        <v>122</v>
      </c>
      <c r="C10" s="165" t="s">
        <v>123</v>
      </c>
      <c r="D10" s="165">
        <v>7</v>
      </c>
      <c r="E10" s="165" t="s">
        <v>931</v>
      </c>
      <c r="F10" s="165">
        <v>4</v>
      </c>
      <c r="G10" s="165" t="s">
        <v>932</v>
      </c>
      <c r="H10" s="165">
        <v>2</v>
      </c>
      <c r="I10" s="165" t="s">
        <v>932</v>
      </c>
      <c r="J10" s="186">
        <v>2.02</v>
      </c>
    </row>
    <row r="11" spans="1:11" ht="12.75" customHeight="1" x14ac:dyDescent="0.2">
      <c r="A11" s="165" t="s">
        <v>119</v>
      </c>
      <c r="B11" s="165" t="s">
        <v>124</v>
      </c>
      <c r="C11" s="165" t="s">
        <v>125</v>
      </c>
      <c r="D11" s="165">
        <v>7</v>
      </c>
      <c r="E11" s="165" t="s">
        <v>931</v>
      </c>
      <c r="F11" s="165">
        <v>4</v>
      </c>
      <c r="G11" s="165" t="s">
        <v>932</v>
      </c>
      <c r="H11" s="165">
        <v>2</v>
      </c>
      <c r="I11" s="165" t="s">
        <v>932</v>
      </c>
      <c r="J11" s="186">
        <v>1.25</v>
      </c>
    </row>
    <row r="12" spans="1:11" ht="12.75" customHeight="1" x14ac:dyDescent="0.2">
      <c r="A12" s="165" t="s">
        <v>119</v>
      </c>
      <c r="B12" s="165" t="s">
        <v>126</v>
      </c>
      <c r="C12" s="165" t="s">
        <v>127</v>
      </c>
      <c r="D12" s="165">
        <v>7</v>
      </c>
      <c r="E12" s="165" t="s">
        <v>931</v>
      </c>
      <c r="F12" s="165">
        <v>4</v>
      </c>
      <c r="G12" s="165" t="s">
        <v>932</v>
      </c>
      <c r="H12" s="165">
        <v>2</v>
      </c>
      <c r="I12" s="165" t="s">
        <v>932</v>
      </c>
      <c r="J12" s="186">
        <v>2.54</v>
      </c>
    </row>
    <row r="13" spans="1:11" ht="12.75" customHeight="1" x14ac:dyDescent="0.2">
      <c r="A13" s="165" t="s">
        <v>119</v>
      </c>
      <c r="B13" s="165" t="s">
        <v>128</v>
      </c>
      <c r="C13" s="165" t="s">
        <v>129</v>
      </c>
      <c r="D13" s="165">
        <v>7</v>
      </c>
      <c r="E13" s="165" t="s">
        <v>931</v>
      </c>
      <c r="F13" s="165">
        <v>4</v>
      </c>
      <c r="G13" s="165" t="s">
        <v>932</v>
      </c>
      <c r="H13" s="165">
        <v>2</v>
      </c>
      <c r="I13" s="165" t="s">
        <v>932</v>
      </c>
      <c r="J13" s="186">
        <v>19.510000000000002</v>
      </c>
    </row>
    <row r="14" spans="1:11" ht="12.75" customHeight="1" x14ac:dyDescent="0.2">
      <c r="A14" s="165" t="s">
        <v>119</v>
      </c>
      <c r="B14" s="165" t="s">
        <v>130</v>
      </c>
      <c r="C14" s="165" t="s">
        <v>131</v>
      </c>
      <c r="D14" s="165">
        <v>7</v>
      </c>
      <c r="E14" s="165" t="s">
        <v>931</v>
      </c>
      <c r="F14" s="165">
        <v>4</v>
      </c>
      <c r="G14" s="165" t="s">
        <v>932</v>
      </c>
      <c r="H14" s="165">
        <v>2</v>
      </c>
      <c r="I14" s="165" t="s">
        <v>932</v>
      </c>
      <c r="J14" s="186">
        <v>4.51</v>
      </c>
    </row>
    <row r="15" spans="1:11" ht="12.75" customHeight="1" x14ac:dyDescent="0.2">
      <c r="A15" s="165" t="s">
        <v>119</v>
      </c>
      <c r="B15" s="165" t="s">
        <v>132</v>
      </c>
      <c r="C15" s="165" t="s">
        <v>133</v>
      </c>
      <c r="D15" s="165">
        <v>7</v>
      </c>
      <c r="E15" s="165" t="s">
        <v>931</v>
      </c>
      <c r="F15" s="165">
        <v>4</v>
      </c>
      <c r="G15" s="165" t="s">
        <v>932</v>
      </c>
      <c r="H15" s="165">
        <v>2</v>
      </c>
      <c r="I15" s="165" t="s">
        <v>932</v>
      </c>
      <c r="J15" s="186">
        <v>3.96</v>
      </c>
    </row>
    <row r="16" spans="1:11" ht="12.75" customHeight="1" x14ac:dyDescent="0.2">
      <c r="A16" s="165" t="s">
        <v>119</v>
      </c>
      <c r="B16" s="165" t="s">
        <v>134</v>
      </c>
      <c r="C16" s="165" t="s">
        <v>135</v>
      </c>
      <c r="D16" s="165">
        <v>7</v>
      </c>
      <c r="E16" s="165" t="s">
        <v>931</v>
      </c>
      <c r="F16" s="165">
        <v>4</v>
      </c>
      <c r="G16" s="165" t="s">
        <v>932</v>
      </c>
      <c r="H16" s="165">
        <v>2</v>
      </c>
      <c r="I16" s="165" t="s">
        <v>932</v>
      </c>
      <c r="J16" s="186">
        <v>2.16</v>
      </c>
    </row>
    <row r="17" spans="1:10" ht="12.75" customHeight="1" x14ac:dyDescent="0.2">
      <c r="A17" s="165" t="s">
        <v>119</v>
      </c>
      <c r="B17" s="165" t="s">
        <v>136</v>
      </c>
      <c r="C17" s="165" t="s">
        <v>137</v>
      </c>
      <c r="D17" s="165">
        <v>7</v>
      </c>
      <c r="E17" s="165" t="s">
        <v>931</v>
      </c>
      <c r="F17" s="165">
        <v>4</v>
      </c>
      <c r="G17" s="165" t="s">
        <v>932</v>
      </c>
      <c r="H17" s="165">
        <v>2</v>
      </c>
      <c r="I17" s="165" t="s">
        <v>932</v>
      </c>
      <c r="J17" s="186">
        <v>0.92</v>
      </c>
    </row>
    <row r="18" spans="1:10" ht="12.75" customHeight="1" x14ac:dyDescent="0.2">
      <c r="A18" s="165" t="s">
        <v>119</v>
      </c>
      <c r="B18" s="165" t="s">
        <v>138</v>
      </c>
      <c r="C18" s="165" t="s">
        <v>139</v>
      </c>
      <c r="D18" s="165">
        <v>7</v>
      </c>
      <c r="E18" s="165" t="s">
        <v>931</v>
      </c>
      <c r="F18" s="165">
        <v>4</v>
      </c>
      <c r="G18" s="165" t="s">
        <v>932</v>
      </c>
      <c r="H18" s="165">
        <v>2</v>
      </c>
      <c r="I18" s="165" t="s">
        <v>932</v>
      </c>
      <c r="J18" s="186">
        <v>2.4</v>
      </c>
    </row>
    <row r="19" spans="1:10" ht="12.75" customHeight="1" x14ac:dyDescent="0.2">
      <c r="A19" s="165" t="s">
        <v>119</v>
      </c>
      <c r="B19" s="165" t="s">
        <v>140</v>
      </c>
      <c r="C19" s="165" t="s">
        <v>141</v>
      </c>
      <c r="D19" s="165">
        <v>7</v>
      </c>
      <c r="E19" s="165" t="s">
        <v>931</v>
      </c>
      <c r="F19" s="165">
        <v>4</v>
      </c>
      <c r="G19" s="165" t="s">
        <v>932</v>
      </c>
      <c r="H19" s="165">
        <v>2</v>
      </c>
      <c r="I19" s="165" t="s">
        <v>932</v>
      </c>
      <c r="J19" s="186">
        <v>0.44</v>
      </c>
    </row>
    <row r="20" spans="1:10" ht="12.75" customHeight="1" x14ac:dyDescent="0.2">
      <c r="A20" s="174" t="s">
        <v>119</v>
      </c>
      <c r="B20" s="174" t="s">
        <v>142</v>
      </c>
      <c r="C20" s="174" t="s">
        <v>143</v>
      </c>
      <c r="D20" s="174">
        <v>7</v>
      </c>
      <c r="E20" s="174" t="s">
        <v>931</v>
      </c>
      <c r="F20" s="174">
        <v>4</v>
      </c>
      <c r="G20" s="174" t="s">
        <v>932</v>
      </c>
      <c r="H20" s="174">
        <v>2</v>
      </c>
      <c r="I20" s="174" t="s">
        <v>932</v>
      </c>
      <c r="J20" s="189">
        <v>1.1000000000000001</v>
      </c>
    </row>
    <row r="21" spans="1:10" ht="12.75" customHeight="1" x14ac:dyDescent="0.2">
      <c r="A21" s="25"/>
      <c r="B21" s="45">
        <f>COUNTA(B9:B20)</f>
        <v>12</v>
      </c>
      <c r="C21" s="18"/>
      <c r="D21" s="18"/>
      <c r="E21" s="18"/>
      <c r="F21" s="22">
        <f>COUNTIF(F9:F20, "&gt;0")</f>
        <v>12</v>
      </c>
      <c r="G21" s="18"/>
      <c r="H21" s="22"/>
      <c r="I21" s="25"/>
      <c r="J21" s="187">
        <f>SUM(J9:J20)</f>
        <v>41.239999999999995</v>
      </c>
    </row>
    <row r="22" spans="1:10" ht="12.75" customHeight="1" x14ac:dyDescent="0.2">
      <c r="A22" s="25"/>
      <c r="B22" s="40"/>
      <c r="C22" s="25"/>
      <c r="D22" s="25"/>
      <c r="E22" s="25"/>
      <c r="F22" s="25"/>
      <c r="G22" s="25"/>
      <c r="H22" s="25"/>
      <c r="I22" s="25"/>
      <c r="J22" s="190"/>
    </row>
    <row r="23" spans="1:10" ht="12.75" customHeight="1" x14ac:dyDescent="0.2">
      <c r="A23" s="165" t="s">
        <v>144</v>
      </c>
      <c r="B23" s="165" t="s">
        <v>145</v>
      </c>
      <c r="C23" s="165" t="s">
        <v>146</v>
      </c>
      <c r="D23" s="165">
        <v>7</v>
      </c>
      <c r="E23" s="165" t="s">
        <v>931</v>
      </c>
      <c r="F23" s="165">
        <v>4</v>
      </c>
      <c r="G23" s="165" t="s">
        <v>932</v>
      </c>
      <c r="H23" s="165">
        <v>2</v>
      </c>
      <c r="I23" s="165" t="s">
        <v>932</v>
      </c>
      <c r="J23" s="186">
        <v>0.92</v>
      </c>
    </row>
    <row r="24" spans="1:10" ht="12.75" customHeight="1" x14ac:dyDescent="0.2">
      <c r="A24" s="165" t="s">
        <v>144</v>
      </c>
      <c r="B24" s="165" t="s">
        <v>1011</v>
      </c>
      <c r="C24" s="165" t="s">
        <v>148</v>
      </c>
      <c r="D24" s="165">
        <v>7</v>
      </c>
      <c r="E24" s="165" t="s">
        <v>931</v>
      </c>
      <c r="F24" s="165">
        <v>4</v>
      </c>
      <c r="G24" s="165" t="s">
        <v>932</v>
      </c>
      <c r="H24" s="165">
        <v>2</v>
      </c>
      <c r="I24" s="165" t="s">
        <v>932</v>
      </c>
      <c r="J24" s="186">
        <v>0.14000000000000001</v>
      </c>
    </row>
    <row r="25" spans="1:10" ht="12.75" customHeight="1" x14ac:dyDescent="0.2">
      <c r="A25" s="165" t="s">
        <v>144</v>
      </c>
      <c r="B25" s="165" t="s">
        <v>149</v>
      </c>
      <c r="C25" s="165" t="s">
        <v>150</v>
      </c>
      <c r="D25" s="165">
        <v>7</v>
      </c>
      <c r="E25" s="165" t="s">
        <v>931</v>
      </c>
      <c r="F25" s="165">
        <v>4</v>
      </c>
      <c r="G25" s="165" t="s">
        <v>932</v>
      </c>
      <c r="H25" s="165">
        <v>2</v>
      </c>
      <c r="I25" s="165" t="s">
        <v>932</v>
      </c>
      <c r="J25" s="186">
        <v>4.5199999999999996</v>
      </c>
    </row>
    <row r="26" spans="1:10" ht="12.75" customHeight="1" x14ac:dyDescent="0.2">
      <c r="A26" s="165" t="s">
        <v>144</v>
      </c>
      <c r="B26" s="165" t="s">
        <v>151</v>
      </c>
      <c r="C26" s="165" t="s">
        <v>152</v>
      </c>
      <c r="D26" s="165">
        <v>7</v>
      </c>
      <c r="E26" s="165" t="s">
        <v>931</v>
      </c>
      <c r="F26" s="165">
        <v>4</v>
      </c>
      <c r="G26" s="165" t="s">
        <v>932</v>
      </c>
      <c r="H26" s="165">
        <v>2</v>
      </c>
      <c r="I26" s="165" t="s">
        <v>932</v>
      </c>
      <c r="J26" s="186">
        <v>1.7</v>
      </c>
    </row>
    <row r="27" spans="1:10" ht="12.75" customHeight="1" x14ac:dyDescent="0.2">
      <c r="A27" s="165" t="s">
        <v>144</v>
      </c>
      <c r="B27" s="165" t="s">
        <v>153</v>
      </c>
      <c r="C27" s="165" t="s">
        <v>154</v>
      </c>
      <c r="D27" s="165">
        <v>7</v>
      </c>
      <c r="E27" s="165" t="s">
        <v>931</v>
      </c>
      <c r="F27" s="165">
        <v>4</v>
      </c>
      <c r="G27" s="165" t="s">
        <v>932</v>
      </c>
      <c r="H27" s="165">
        <v>2</v>
      </c>
      <c r="I27" s="165" t="s">
        <v>932</v>
      </c>
      <c r="J27" s="186">
        <v>0.95</v>
      </c>
    </row>
    <row r="28" spans="1:10" ht="12.75" customHeight="1" x14ac:dyDescent="0.2">
      <c r="A28" s="165" t="s">
        <v>144</v>
      </c>
      <c r="B28" s="165" t="s">
        <v>155</v>
      </c>
      <c r="C28" s="165" t="s">
        <v>156</v>
      </c>
      <c r="D28" s="165">
        <v>7</v>
      </c>
      <c r="E28" s="165" t="s">
        <v>931</v>
      </c>
      <c r="F28" s="165">
        <v>4</v>
      </c>
      <c r="G28" s="165" t="s">
        <v>932</v>
      </c>
      <c r="H28" s="165">
        <v>2</v>
      </c>
      <c r="I28" s="165" t="s">
        <v>932</v>
      </c>
      <c r="J28" s="186">
        <v>5.23</v>
      </c>
    </row>
    <row r="29" spans="1:10" ht="12.75" customHeight="1" x14ac:dyDescent="0.2">
      <c r="A29" s="165" t="s">
        <v>144</v>
      </c>
      <c r="B29" s="165" t="s">
        <v>157</v>
      </c>
      <c r="C29" s="165" t="s">
        <v>158</v>
      </c>
      <c r="D29" s="165">
        <v>365</v>
      </c>
      <c r="E29" s="165" t="s">
        <v>1010</v>
      </c>
      <c r="F29" s="165">
        <v>1</v>
      </c>
      <c r="G29" s="165" t="s">
        <v>116</v>
      </c>
      <c r="H29" s="165">
        <v>0</v>
      </c>
      <c r="I29" s="165" t="s">
        <v>116</v>
      </c>
      <c r="J29" s="186">
        <v>3.81</v>
      </c>
    </row>
    <row r="30" spans="1:10" ht="12.75" customHeight="1" x14ac:dyDescent="0.2">
      <c r="A30" s="165" t="s">
        <v>144</v>
      </c>
      <c r="B30" s="165" t="s">
        <v>1012</v>
      </c>
      <c r="C30" s="165" t="s">
        <v>160</v>
      </c>
      <c r="D30" s="165">
        <v>7</v>
      </c>
      <c r="E30" s="165" t="s">
        <v>931</v>
      </c>
      <c r="F30" s="165">
        <v>4</v>
      </c>
      <c r="G30" s="165" t="s">
        <v>932</v>
      </c>
      <c r="H30" s="165">
        <v>2</v>
      </c>
      <c r="I30" s="165" t="s">
        <v>932</v>
      </c>
      <c r="J30" s="186">
        <v>0.31</v>
      </c>
    </row>
    <row r="31" spans="1:10" ht="12.75" customHeight="1" x14ac:dyDescent="0.2">
      <c r="A31" s="165" t="s">
        <v>144</v>
      </c>
      <c r="B31" s="165" t="s">
        <v>161</v>
      </c>
      <c r="C31" s="165" t="s">
        <v>162</v>
      </c>
      <c r="D31" s="165">
        <v>7</v>
      </c>
      <c r="E31" s="165" t="s">
        <v>931</v>
      </c>
      <c r="F31" s="165">
        <v>4</v>
      </c>
      <c r="G31" s="165" t="s">
        <v>932</v>
      </c>
      <c r="H31" s="165">
        <v>2</v>
      </c>
      <c r="I31" s="165" t="s">
        <v>932</v>
      </c>
      <c r="J31" s="186">
        <v>0.37</v>
      </c>
    </row>
    <row r="32" spans="1:10" ht="12.75" customHeight="1" x14ac:dyDescent="0.2">
      <c r="A32" s="165" t="s">
        <v>144</v>
      </c>
      <c r="B32" s="165" t="s">
        <v>163</v>
      </c>
      <c r="C32" s="165" t="s">
        <v>164</v>
      </c>
      <c r="D32" s="165">
        <v>7</v>
      </c>
      <c r="E32" s="165" t="s">
        <v>931</v>
      </c>
      <c r="F32" s="165">
        <v>4</v>
      </c>
      <c r="G32" s="165" t="s">
        <v>932</v>
      </c>
      <c r="H32" s="165">
        <v>2</v>
      </c>
      <c r="I32" s="165" t="s">
        <v>932</v>
      </c>
      <c r="J32" s="186">
        <v>0.21</v>
      </c>
    </row>
    <row r="33" spans="1:10" ht="12.75" customHeight="1" x14ac:dyDescent="0.2">
      <c r="A33" s="165" t="s">
        <v>144</v>
      </c>
      <c r="B33" s="165" t="s">
        <v>165</v>
      </c>
      <c r="C33" s="165" t="s">
        <v>166</v>
      </c>
      <c r="D33" s="165">
        <v>7</v>
      </c>
      <c r="E33" s="165" t="s">
        <v>931</v>
      </c>
      <c r="F33" s="165">
        <v>4</v>
      </c>
      <c r="G33" s="165" t="s">
        <v>932</v>
      </c>
      <c r="H33" s="165">
        <v>2</v>
      </c>
      <c r="I33" s="165" t="s">
        <v>932</v>
      </c>
      <c r="J33" s="186">
        <v>0.86</v>
      </c>
    </row>
    <row r="34" spans="1:10" ht="12.75" customHeight="1" x14ac:dyDescent="0.2">
      <c r="A34" s="165" t="s">
        <v>144</v>
      </c>
      <c r="B34" s="165" t="s">
        <v>167</v>
      </c>
      <c r="C34" s="165" t="s">
        <v>168</v>
      </c>
      <c r="D34" s="165">
        <v>7</v>
      </c>
      <c r="E34" s="165" t="s">
        <v>931</v>
      </c>
      <c r="F34" s="165">
        <v>4</v>
      </c>
      <c r="G34" s="165" t="s">
        <v>932</v>
      </c>
      <c r="H34" s="165">
        <v>2</v>
      </c>
      <c r="I34" s="165" t="s">
        <v>932</v>
      </c>
      <c r="J34" s="186">
        <v>2.5</v>
      </c>
    </row>
    <row r="35" spans="1:10" ht="12.75" customHeight="1" x14ac:dyDescent="0.2">
      <c r="A35" s="165" t="s">
        <v>144</v>
      </c>
      <c r="B35" s="165" t="s">
        <v>169</v>
      </c>
      <c r="C35" s="165" t="s">
        <v>170</v>
      </c>
      <c r="D35" s="165">
        <v>7</v>
      </c>
      <c r="E35" s="165" t="s">
        <v>931</v>
      </c>
      <c r="F35" s="165">
        <v>4</v>
      </c>
      <c r="G35" s="165" t="s">
        <v>932</v>
      </c>
      <c r="H35" s="165">
        <v>2</v>
      </c>
      <c r="I35" s="165" t="s">
        <v>932</v>
      </c>
      <c r="J35" s="186">
        <v>0.91</v>
      </c>
    </row>
    <row r="36" spans="1:10" ht="12.75" customHeight="1" x14ac:dyDescent="0.2">
      <c r="A36" s="165" t="s">
        <v>144</v>
      </c>
      <c r="B36" s="165" t="s">
        <v>171</v>
      </c>
      <c r="C36" s="165" t="s">
        <v>172</v>
      </c>
      <c r="D36" s="165">
        <v>7</v>
      </c>
      <c r="E36" s="165" t="s">
        <v>931</v>
      </c>
      <c r="F36" s="165">
        <v>4</v>
      </c>
      <c r="G36" s="165" t="s">
        <v>932</v>
      </c>
      <c r="H36" s="165">
        <v>2</v>
      </c>
      <c r="I36" s="165" t="s">
        <v>932</v>
      </c>
      <c r="J36" s="186">
        <v>8.9700000000000006</v>
      </c>
    </row>
    <row r="37" spans="1:10" ht="12.75" customHeight="1" x14ac:dyDescent="0.2">
      <c r="A37" s="165" t="s">
        <v>144</v>
      </c>
      <c r="B37" s="165" t="s">
        <v>173</v>
      </c>
      <c r="C37" s="165" t="s">
        <v>174</v>
      </c>
      <c r="D37" s="165">
        <v>7</v>
      </c>
      <c r="E37" s="165" t="s">
        <v>931</v>
      </c>
      <c r="F37" s="165">
        <v>4</v>
      </c>
      <c r="G37" s="165" t="s">
        <v>932</v>
      </c>
      <c r="H37" s="165">
        <v>2</v>
      </c>
      <c r="I37" s="165" t="s">
        <v>932</v>
      </c>
      <c r="J37" s="186">
        <v>2.0099999999999998</v>
      </c>
    </row>
    <row r="38" spans="1:10" ht="12.75" customHeight="1" x14ac:dyDescent="0.2">
      <c r="A38" s="165" t="s">
        <v>144</v>
      </c>
      <c r="B38" s="165" t="s">
        <v>175</v>
      </c>
      <c r="C38" s="165" t="s">
        <v>176</v>
      </c>
      <c r="D38" s="165">
        <v>7</v>
      </c>
      <c r="E38" s="165" t="s">
        <v>931</v>
      </c>
      <c r="F38" s="165">
        <v>4</v>
      </c>
      <c r="G38" s="165" t="s">
        <v>932</v>
      </c>
      <c r="H38" s="165">
        <v>2</v>
      </c>
      <c r="I38" s="165" t="s">
        <v>932</v>
      </c>
      <c r="J38" s="186">
        <v>0.41</v>
      </c>
    </row>
    <row r="39" spans="1:10" ht="12.75" customHeight="1" x14ac:dyDescent="0.2">
      <c r="A39" s="165" t="s">
        <v>144</v>
      </c>
      <c r="B39" s="165" t="s">
        <v>177</v>
      </c>
      <c r="C39" s="165" t="s">
        <v>178</v>
      </c>
      <c r="D39" s="165">
        <v>7</v>
      </c>
      <c r="E39" s="165" t="s">
        <v>931</v>
      </c>
      <c r="F39" s="165">
        <v>4</v>
      </c>
      <c r="G39" s="165" t="s">
        <v>932</v>
      </c>
      <c r="H39" s="165">
        <v>2</v>
      </c>
      <c r="I39" s="165" t="s">
        <v>932</v>
      </c>
      <c r="J39" s="186">
        <v>1.365</v>
      </c>
    </row>
    <row r="40" spans="1:10" ht="12.75" customHeight="1" x14ac:dyDescent="0.2">
      <c r="A40" s="165" t="s">
        <v>144</v>
      </c>
      <c r="B40" s="165" t="s">
        <v>179</v>
      </c>
      <c r="C40" s="165" t="s">
        <v>180</v>
      </c>
      <c r="D40" s="165">
        <v>365</v>
      </c>
      <c r="E40" s="165" t="s">
        <v>1010</v>
      </c>
      <c r="F40" s="165">
        <v>1</v>
      </c>
      <c r="G40" s="165" t="s">
        <v>116</v>
      </c>
      <c r="H40" s="165">
        <v>0</v>
      </c>
      <c r="I40" s="165" t="s">
        <v>116</v>
      </c>
      <c r="J40" s="186">
        <v>0.76</v>
      </c>
    </row>
    <row r="41" spans="1:10" ht="12.75" customHeight="1" x14ac:dyDescent="0.2">
      <c r="A41" s="165" t="s">
        <v>144</v>
      </c>
      <c r="B41" s="165" t="s">
        <v>181</v>
      </c>
      <c r="C41" s="165" t="s">
        <v>182</v>
      </c>
      <c r="D41" s="165">
        <v>365</v>
      </c>
      <c r="E41" s="165" t="s">
        <v>1010</v>
      </c>
      <c r="F41" s="165">
        <v>1</v>
      </c>
      <c r="G41" s="165" t="s">
        <v>116</v>
      </c>
      <c r="H41" s="165">
        <v>0</v>
      </c>
      <c r="I41" s="165" t="s">
        <v>116</v>
      </c>
      <c r="J41" s="186">
        <v>2.08</v>
      </c>
    </row>
    <row r="42" spans="1:10" ht="12.75" customHeight="1" x14ac:dyDescent="0.2">
      <c r="A42" s="165" t="s">
        <v>144</v>
      </c>
      <c r="B42" s="165" t="s">
        <v>183</v>
      </c>
      <c r="C42" s="165" t="s">
        <v>184</v>
      </c>
      <c r="D42" s="165">
        <v>7</v>
      </c>
      <c r="E42" s="165" t="s">
        <v>931</v>
      </c>
      <c r="F42" s="165">
        <v>4</v>
      </c>
      <c r="G42" s="165" t="s">
        <v>932</v>
      </c>
      <c r="H42" s="165">
        <v>2</v>
      </c>
      <c r="I42" s="165" t="s">
        <v>932</v>
      </c>
      <c r="J42" s="186">
        <v>1.88</v>
      </c>
    </row>
    <row r="43" spans="1:10" ht="12.75" customHeight="1" x14ac:dyDescent="0.2">
      <c r="A43" s="165" t="s">
        <v>144</v>
      </c>
      <c r="B43" s="165" t="s">
        <v>185</v>
      </c>
      <c r="C43" s="165" t="s">
        <v>186</v>
      </c>
      <c r="D43" s="165">
        <v>365</v>
      </c>
      <c r="E43" s="165" t="s">
        <v>1010</v>
      </c>
      <c r="F43" s="165">
        <v>1</v>
      </c>
      <c r="G43" s="165" t="s">
        <v>116</v>
      </c>
      <c r="H43" s="165">
        <v>0</v>
      </c>
      <c r="I43" s="165" t="s">
        <v>116</v>
      </c>
      <c r="J43" s="186">
        <v>0.82</v>
      </c>
    </row>
    <row r="44" spans="1:10" ht="12.75" customHeight="1" x14ac:dyDescent="0.2">
      <c r="A44" s="165" t="s">
        <v>144</v>
      </c>
      <c r="B44" s="165" t="s">
        <v>611</v>
      </c>
      <c r="C44" s="165" t="s">
        <v>186</v>
      </c>
      <c r="D44" s="165">
        <v>365</v>
      </c>
      <c r="E44" s="165" t="s">
        <v>1010</v>
      </c>
      <c r="F44" s="165">
        <v>1</v>
      </c>
      <c r="G44" s="165" t="s">
        <v>116</v>
      </c>
      <c r="H44" s="165">
        <v>0</v>
      </c>
      <c r="I44" s="165" t="s">
        <v>116</v>
      </c>
      <c r="J44" s="186">
        <v>0.61</v>
      </c>
    </row>
    <row r="45" spans="1:10" ht="12.75" customHeight="1" x14ac:dyDescent="0.2">
      <c r="A45" s="165" t="s">
        <v>144</v>
      </c>
      <c r="B45" s="165" t="s">
        <v>187</v>
      </c>
      <c r="C45" s="165" t="s">
        <v>188</v>
      </c>
      <c r="D45" s="165">
        <v>7</v>
      </c>
      <c r="E45" s="165" t="s">
        <v>931</v>
      </c>
      <c r="F45" s="165">
        <v>31</v>
      </c>
      <c r="G45" s="165" t="s">
        <v>932</v>
      </c>
      <c r="H45" s="165">
        <v>2</v>
      </c>
      <c r="I45" s="165" t="s">
        <v>932</v>
      </c>
      <c r="J45" s="186">
        <v>0.23</v>
      </c>
    </row>
    <row r="46" spans="1:10" ht="12.75" customHeight="1" x14ac:dyDescent="0.2">
      <c r="A46" s="165" t="s">
        <v>144</v>
      </c>
      <c r="B46" s="165" t="s">
        <v>189</v>
      </c>
      <c r="C46" s="165" t="s">
        <v>190</v>
      </c>
      <c r="D46" s="165">
        <v>7</v>
      </c>
      <c r="E46" s="165" t="s">
        <v>931</v>
      </c>
      <c r="F46" s="165">
        <v>4</v>
      </c>
      <c r="G46" s="165" t="s">
        <v>932</v>
      </c>
      <c r="H46" s="165">
        <v>2</v>
      </c>
      <c r="I46" s="165" t="s">
        <v>932</v>
      </c>
      <c r="J46" s="186">
        <v>0.87</v>
      </c>
    </row>
    <row r="47" spans="1:10" ht="12.75" customHeight="1" x14ac:dyDescent="0.2">
      <c r="A47" s="165" t="s">
        <v>144</v>
      </c>
      <c r="B47" s="165" t="s">
        <v>191</v>
      </c>
      <c r="C47" s="165" t="s">
        <v>192</v>
      </c>
      <c r="D47" s="165">
        <v>7</v>
      </c>
      <c r="E47" s="165" t="s">
        <v>931</v>
      </c>
      <c r="F47" s="165">
        <v>4</v>
      </c>
      <c r="G47" s="165" t="s">
        <v>932</v>
      </c>
      <c r="H47" s="165">
        <v>2</v>
      </c>
      <c r="I47" s="165" t="s">
        <v>932</v>
      </c>
      <c r="J47" s="186">
        <v>0.84</v>
      </c>
    </row>
    <row r="48" spans="1:10" ht="12.75" customHeight="1" x14ac:dyDescent="0.2">
      <c r="A48" s="165" t="s">
        <v>144</v>
      </c>
      <c r="B48" s="165" t="s">
        <v>193</v>
      </c>
      <c r="C48" s="165" t="s">
        <v>194</v>
      </c>
      <c r="D48" s="165">
        <v>7</v>
      </c>
      <c r="E48" s="165" t="s">
        <v>931</v>
      </c>
      <c r="F48" s="165">
        <v>4</v>
      </c>
      <c r="G48" s="165" t="s">
        <v>932</v>
      </c>
      <c r="H48" s="165">
        <v>2</v>
      </c>
      <c r="I48" s="165" t="s">
        <v>932</v>
      </c>
      <c r="J48" s="186">
        <v>0.89</v>
      </c>
    </row>
    <row r="49" spans="1:10" ht="12.75" customHeight="1" x14ac:dyDescent="0.2">
      <c r="A49" s="165" t="s">
        <v>144</v>
      </c>
      <c r="B49" s="165" t="s">
        <v>195</v>
      </c>
      <c r="C49" s="165" t="s">
        <v>196</v>
      </c>
      <c r="D49" s="165">
        <v>7</v>
      </c>
      <c r="E49" s="165" t="s">
        <v>931</v>
      </c>
      <c r="F49" s="165">
        <v>4</v>
      </c>
      <c r="G49" s="165" t="s">
        <v>932</v>
      </c>
      <c r="H49" s="165">
        <v>2</v>
      </c>
      <c r="I49" s="165" t="s">
        <v>932</v>
      </c>
      <c r="J49" s="186">
        <v>6.23</v>
      </c>
    </row>
    <row r="50" spans="1:10" ht="12.75" customHeight="1" x14ac:dyDescent="0.2">
      <c r="A50" s="165" t="s">
        <v>144</v>
      </c>
      <c r="B50" s="165" t="s">
        <v>197</v>
      </c>
      <c r="C50" s="165" t="s">
        <v>198</v>
      </c>
      <c r="D50" s="165">
        <v>7</v>
      </c>
      <c r="E50" s="165" t="s">
        <v>931</v>
      </c>
      <c r="F50" s="165">
        <v>4</v>
      </c>
      <c r="G50" s="165" t="s">
        <v>932</v>
      </c>
      <c r="H50" s="165">
        <v>2</v>
      </c>
      <c r="I50" s="165" t="s">
        <v>932</v>
      </c>
      <c r="J50" s="186">
        <v>1.94</v>
      </c>
    </row>
    <row r="51" spans="1:10" ht="12.75" customHeight="1" x14ac:dyDescent="0.2">
      <c r="A51" s="174" t="s">
        <v>144</v>
      </c>
      <c r="B51" s="174" t="s">
        <v>199</v>
      </c>
      <c r="C51" s="174" t="s">
        <v>200</v>
      </c>
      <c r="D51" s="174">
        <v>365</v>
      </c>
      <c r="E51" s="174" t="s">
        <v>1010</v>
      </c>
      <c r="F51" s="174">
        <v>1</v>
      </c>
      <c r="G51" s="174" t="s">
        <v>116</v>
      </c>
      <c r="H51" s="174">
        <v>0</v>
      </c>
      <c r="I51" s="174" t="s">
        <v>116</v>
      </c>
      <c r="J51" s="189">
        <v>0.55000000000000004</v>
      </c>
    </row>
    <row r="52" spans="1:10" ht="12.75" customHeight="1" x14ac:dyDescent="0.2">
      <c r="A52" s="23"/>
      <c r="B52" s="22">
        <f>COUNTA(F23:F51)</f>
        <v>29</v>
      </c>
      <c r="C52" s="22"/>
      <c r="D52" s="23"/>
      <c r="E52" s="23"/>
      <c r="F52" s="22">
        <f>COUNTIF(F23:F51, "&gt;0")</f>
        <v>29</v>
      </c>
      <c r="G52" s="23"/>
      <c r="H52" s="22"/>
      <c r="I52" s="23"/>
      <c r="J52" s="187">
        <f>SUM(J23:J51)</f>
        <v>52.884999999999991</v>
      </c>
    </row>
    <row r="53" spans="1:10" ht="12.75" customHeight="1" x14ac:dyDescent="0.2">
      <c r="A53" s="25"/>
      <c r="B53" s="45"/>
      <c r="C53" s="25"/>
      <c r="D53" s="25"/>
      <c r="E53" s="25"/>
      <c r="F53" s="25"/>
      <c r="G53" s="25"/>
      <c r="H53" s="25"/>
      <c r="I53" s="25"/>
      <c r="J53" s="190"/>
    </row>
    <row r="54" spans="1:10" ht="12.75" customHeight="1" x14ac:dyDescent="0.2">
      <c r="A54" s="165" t="s">
        <v>201</v>
      </c>
      <c r="B54" s="165" t="s">
        <v>969</v>
      </c>
      <c r="C54" s="165" t="s">
        <v>970</v>
      </c>
      <c r="D54" s="165">
        <v>365</v>
      </c>
      <c r="E54" s="165" t="s">
        <v>1010</v>
      </c>
      <c r="F54" s="165">
        <v>1</v>
      </c>
      <c r="G54" s="165" t="s">
        <v>116</v>
      </c>
      <c r="H54" s="165">
        <v>0</v>
      </c>
      <c r="I54" s="165" t="s">
        <v>116</v>
      </c>
      <c r="J54" s="186">
        <v>1.27</v>
      </c>
    </row>
    <row r="55" spans="1:10" ht="12.75" customHeight="1" x14ac:dyDescent="0.2">
      <c r="A55" s="165" t="s">
        <v>201</v>
      </c>
      <c r="B55" s="165" t="s">
        <v>202</v>
      </c>
      <c r="C55" s="165" t="s">
        <v>203</v>
      </c>
      <c r="D55" s="165">
        <v>365</v>
      </c>
      <c r="E55" s="165" t="s">
        <v>1010</v>
      </c>
      <c r="F55" s="165">
        <v>4</v>
      </c>
      <c r="G55" s="165" t="s">
        <v>27</v>
      </c>
      <c r="H55" s="165">
        <v>2</v>
      </c>
      <c r="I55" s="165" t="s">
        <v>27</v>
      </c>
      <c r="J55" s="186">
        <v>0.88</v>
      </c>
    </row>
    <row r="56" spans="1:10" ht="12.75" customHeight="1" x14ac:dyDescent="0.2">
      <c r="A56" s="165" t="s">
        <v>201</v>
      </c>
      <c r="B56" s="165" t="s">
        <v>204</v>
      </c>
      <c r="C56" s="165" t="s">
        <v>205</v>
      </c>
      <c r="D56" s="165">
        <v>365</v>
      </c>
      <c r="E56" s="165" t="s">
        <v>1010</v>
      </c>
      <c r="F56" s="165">
        <v>1</v>
      </c>
      <c r="G56" s="165" t="s">
        <v>116</v>
      </c>
      <c r="H56" s="165">
        <v>0</v>
      </c>
      <c r="I56" s="165" t="s">
        <v>116</v>
      </c>
      <c r="J56" s="186">
        <v>0.5</v>
      </c>
    </row>
    <row r="57" spans="1:10" ht="12.75" customHeight="1" x14ac:dyDescent="0.2">
      <c r="A57" s="165" t="s">
        <v>201</v>
      </c>
      <c r="B57" s="165" t="s">
        <v>206</v>
      </c>
      <c r="C57" s="165" t="s">
        <v>207</v>
      </c>
      <c r="D57" s="165">
        <v>365</v>
      </c>
      <c r="E57" s="165" t="s">
        <v>1010</v>
      </c>
      <c r="F57" s="165">
        <v>4</v>
      </c>
      <c r="G57" s="165" t="s">
        <v>932</v>
      </c>
      <c r="H57" s="165">
        <v>2</v>
      </c>
      <c r="I57" s="165" t="s">
        <v>932</v>
      </c>
      <c r="J57" s="186">
        <v>0.18</v>
      </c>
    </row>
    <row r="58" spans="1:10" ht="12.75" customHeight="1" x14ac:dyDescent="0.2">
      <c r="A58" s="165" t="s">
        <v>201</v>
      </c>
      <c r="B58" s="165" t="s">
        <v>208</v>
      </c>
      <c r="C58" s="165" t="s">
        <v>209</v>
      </c>
      <c r="D58" s="165">
        <v>365</v>
      </c>
      <c r="E58" s="165" t="s">
        <v>1010</v>
      </c>
      <c r="F58" s="165">
        <v>1</v>
      </c>
      <c r="G58" s="165" t="s">
        <v>116</v>
      </c>
      <c r="H58" s="165">
        <v>1</v>
      </c>
      <c r="I58" s="165" t="s">
        <v>116</v>
      </c>
      <c r="J58" s="186">
        <v>0.85</v>
      </c>
    </row>
    <row r="59" spans="1:10" ht="12.75" customHeight="1" x14ac:dyDescent="0.2">
      <c r="A59" s="165" t="s">
        <v>201</v>
      </c>
      <c r="B59" s="165" t="s">
        <v>210</v>
      </c>
      <c r="C59" s="165" t="s">
        <v>211</v>
      </c>
      <c r="D59" s="165">
        <v>365</v>
      </c>
      <c r="E59" s="165" t="s">
        <v>1010</v>
      </c>
      <c r="F59" s="165">
        <v>4</v>
      </c>
      <c r="G59" s="165" t="s">
        <v>27</v>
      </c>
      <c r="H59" s="165">
        <v>2</v>
      </c>
      <c r="I59" s="165" t="s">
        <v>27</v>
      </c>
      <c r="J59" s="186">
        <v>1.91</v>
      </c>
    </row>
    <row r="60" spans="1:10" ht="12.75" customHeight="1" x14ac:dyDescent="0.2">
      <c r="A60" s="165" t="s">
        <v>201</v>
      </c>
      <c r="B60" s="165" t="s">
        <v>212</v>
      </c>
      <c r="C60" s="165" t="s">
        <v>213</v>
      </c>
      <c r="D60" s="165">
        <v>7</v>
      </c>
      <c r="E60" s="165" t="s">
        <v>931</v>
      </c>
      <c r="F60" s="165">
        <v>4</v>
      </c>
      <c r="G60" s="165" t="s">
        <v>27</v>
      </c>
      <c r="H60" s="165">
        <v>2</v>
      </c>
      <c r="I60" s="165" t="s">
        <v>27</v>
      </c>
      <c r="J60" s="186">
        <v>1.5</v>
      </c>
    </row>
    <row r="61" spans="1:10" ht="12.75" customHeight="1" x14ac:dyDescent="0.2">
      <c r="A61" s="165" t="s">
        <v>201</v>
      </c>
      <c r="B61" s="165" t="s">
        <v>214</v>
      </c>
      <c r="C61" s="165" t="s">
        <v>215</v>
      </c>
      <c r="D61" s="165">
        <v>365</v>
      </c>
      <c r="E61" s="165" t="s">
        <v>1010</v>
      </c>
      <c r="F61" s="165">
        <v>4</v>
      </c>
      <c r="G61" s="165" t="s">
        <v>27</v>
      </c>
      <c r="H61" s="165">
        <v>2</v>
      </c>
      <c r="I61" s="165" t="s">
        <v>27</v>
      </c>
      <c r="J61" s="186">
        <v>1</v>
      </c>
    </row>
    <row r="62" spans="1:10" ht="12.75" customHeight="1" x14ac:dyDescent="0.2">
      <c r="A62" s="165" t="s">
        <v>201</v>
      </c>
      <c r="B62" s="165" t="s">
        <v>216</v>
      </c>
      <c r="C62" s="165" t="s">
        <v>217</v>
      </c>
      <c r="D62" s="165">
        <v>365</v>
      </c>
      <c r="E62" s="165" t="s">
        <v>1010</v>
      </c>
      <c r="F62" s="165">
        <v>1</v>
      </c>
      <c r="G62" s="165" t="s">
        <v>116</v>
      </c>
      <c r="H62" s="165">
        <v>0</v>
      </c>
      <c r="I62" s="165" t="s">
        <v>116</v>
      </c>
      <c r="J62" s="186">
        <v>0.4</v>
      </c>
    </row>
    <row r="63" spans="1:10" ht="12.75" customHeight="1" x14ac:dyDescent="0.2">
      <c r="A63" s="165" t="s">
        <v>201</v>
      </c>
      <c r="B63" s="165" t="s">
        <v>218</v>
      </c>
      <c r="C63" s="165" t="s">
        <v>219</v>
      </c>
      <c r="D63" s="165">
        <v>365</v>
      </c>
      <c r="E63" s="165" t="s">
        <v>1010</v>
      </c>
      <c r="F63" s="165">
        <v>1</v>
      </c>
      <c r="G63" s="165" t="s">
        <v>116</v>
      </c>
      <c r="H63" s="165">
        <v>0</v>
      </c>
      <c r="I63" s="165" t="s">
        <v>116</v>
      </c>
      <c r="J63" s="186">
        <v>4.43</v>
      </c>
    </row>
    <row r="64" spans="1:10" ht="12.75" customHeight="1" x14ac:dyDescent="0.2">
      <c r="A64" s="165" t="s">
        <v>201</v>
      </c>
      <c r="B64" s="165" t="s">
        <v>220</v>
      </c>
      <c r="C64" s="165" t="s">
        <v>221</v>
      </c>
      <c r="D64" s="165">
        <v>365</v>
      </c>
      <c r="E64" s="165" t="s">
        <v>1010</v>
      </c>
      <c r="F64" s="165">
        <v>4</v>
      </c>
      <c r="G64" s="165" t="s">
        <v>27</v>
      </c>
      <c r="H64" s="165">
        <v>2</v>
      </c>
      <c r="I64" s="165" t="s">
        <v>27</v>
      </c>
      <c r="J64" s="186">
        <v>0.14000000000000001</v>
      </c>
    </row>
    <row r="65" spans="1:10" ht="12.75" customHeight="1" x14ac:dyDescent="0.2">
      <c r="A65" s="165" t="s">
        <v>201</v>
      </c>
      <c r="B65" s="165" t="s">
        <v>222</v>
      </c>
      <c r="C65" s="165" t="s">
        <v>223</v>
      </c>
      <c r="D65" s="165">
        <v>365</v>
      </c>
      <c r="E65" s="165" t="s">
        <v>1010</v>
      </c>
      <c r="F65" s="165">
        <v>4</v>
      </c>
      <c r="G65" s="165" t="s">
        <v>27</v>
      </c>
      <c r="H65" s="165">
        <v>2</v>
      </c>
      <c r="I65" s="165" t="s">
        <v>27</v>
      </c>
      <c r="J65" s="186">
        <v>0.11</v>
      </c>
    </row>
    <row r="66" spans="1:10" ht="12.75" customHeight="1" x14ac:dyDescent="0.2">
      <c r="A66" s="165" t="s">
        <v>201</v>
      </c>
      <c r="B66" s="165" t="s">
        <v>224</v>
      </c>
      <c r="C66" s="165" t="s">
        <v>225</v>
      </c>
      <c r="D66" s="165">
        <v>365</v>
      </c>
      <c r="E66" s="165" t="s">
        <v>1010</v>
      </c>
      <c r="F66" s="165">
        <v>1</v>
      </c>
      <c r="G66" s="165" t="s">
        <v>116</v>
      </c>
      <c r="H66" s="165">
        <v>0</v>
      </c>
      <c r="I66" s="165" t="s">
        <v>116</v>
      </c>
      <c r="J66" s="186">
        <v>0.83</v>
      </c>
    </row>
    <row r="67" spans="1:10" ht="12.75" customHeight="1" x14ac:dyDescent="0.2">
      <c r="A67" s="165" t="s">
        <v>201</v>
      </c>
      <c r="B67" s="165" t="s">
        <v>1013</v>
      </c>
      <c r="C67" s="165" t="s">
        <v>227</v>
      </c>
      <c r="D67" s="165">
        <v>365</v>
      </c>
      <c r="E67" s="165" t="s">
        <v>1010</v>
      </c>
      <c r="F67" s="165">
        <v>1</v>
      </c>
      <c r="G67" s="165" t="s">
        <v>116</v>
      </c>
      <c r="H67" s="165">
        <v>0</v>
      </c>
      <c r="I67" s="165" t="s">
        <v>116</v>
      </c>
      <c r="J67" s="186">
        <v>1.31</v>
      </c>
    </row>
    <row r="68" spans="1:10" ht="12.75" customHeight="1" x14ac:dyDescent="0.2">
      <c r="A68" s="165" t="s">
        <v>201</v>
      </c>
      <c r="B68" s="165" t="s">
        <v>228</v>
      </c>
      <c r="C68" s="165" t="s">
        <v>229</v>
      </c>
      <c r="D68" s="165">
        <v>365</v>
      </c>
      <c r="E68" s="165" t="s">
        <v>1010</v>
      </c>
      <c r="F68" s="165">
        <v>1</v>
      </c>
      <c r="G68" s="165" t="s">
        <v>116</v>
      </c>
      <c r="H68" s="165">
        <v>0</v>
      </c>
      <c r="I68" s="165" t="s">
        <v>116</v>
      </c>
      <c r="J68" s="186">
        <v>2</v>
      </c>
    </row>
    <row r="69" spans="1:10" ht="12.75" customHeight="1" x14ac:dyDescent="0.2">
      <c r="A69" s="165" t="s">
        <v>201</v>
      </c>
      <c r="B69" s="165" t="s">
        <v>230</v>
      </c>
      <c r="C69" s="165" t="s">
        <v>231</v>
      </c>
      <c r="D69" s="165">
        <v>365</v>
      </c>
      <c r="E69" s="165" t="s">
        <v>1010</v>
      </c>
      <c r="F69" s="165">
        <v>1</v>
      </c>
      <c r="G69" s="165" t="s">
        <v>116</v>
      </c>
      <c r="H69" s="165">
        <v>0</v>
      </c>
      <c r="I69" s="165" t="s">
        <v>116</v>
      </c>
      <c r="J69" s="186">
        <v>0.21</v>
      </c>
    </row>
    <row r="70" spans="1:10" ht="12.75" customHeight="1" x14ac:dyDescent="0.2">
      <c r="A70" s="165" t="s">
        <v>201</v>
      </c>
      <c r="B70" s="165" t="s">
        <v>232</v>
      </c>
      <c r="C70" s="165" t="s">
        <v>233</v>
      </c>
      <c r="D70" s="165">
        <v>365</v>
      </c>
      <c r="E70" s="165" t="s">
        <v>1010</v>
      </c>
      <c r="F70" s="165">
        <v>4</v>
      </c>
      <c r="G70" s="165" t="s">
        <v>27</v>
      </c>
      <c r="H70" s="165">
        <v>2</v>
      </c>
      <c r="I70" s="165" t="s">
        <v>27</v>
      </c>
      <c r="J70" s="186">
        <v>0.8</v>
      </c>
    </row>
    <row r="71" spans="1:10" ht="12.75" customHeight="1" x14ac:dyDescent="0.2">
      <c r="A71" s="165" t="s">
        <v>201</v>
      </c>
      <c r="B71" s="165" t="s">
        <v>234</v>
      </c>
      <c r="C71" s="165" t="s">
        <v>235</v>
      </c>
      <c r="D71" s="165">
        <v>365</v>
      </c>
      <c r="E71" s="165" t="s">
        <v>1010</v>
      </c>
      <c r="F71" s="165">
        <v>4</v>
      </c>
      <c r="G71" s="165" t="s">
        <v>27</v>
      </c>
      <c r="H71" s="165">
        <v>2</v>
      </c>
      <c r="I71" s="165" t="s">
        <v>27</v>
      </c>
      <c r="J71" s="186">
        <v>0.1</v>
      </c>
    </row>
    <row r="72" spans="1:10" ht="12.75" customHeight="1" x14ac:dyDescent="0.2">
      <c r="A72" s="165" t="s">
        <v>201</v>
      </c>
      <c r="B72" s="165" t="s">
        <v>1014</v>
      </c>
      <c r="C72" s="165" t="s">
        <v>237</v>
      </c>
      <c r="D72" s="165">
        <v>365</v>
      </c>
      <c r="E72" s="165" t="s">
        <v>1010</v>
      </c>
      <c r="F72" s="165">
        <v>4</v>
      </c>
      <c r="G72" s="165" t="s">
        <v>27</v>
      </c>
      <c r="H72" s="165">
        <v>2</v>
      </c>
      <c r="I72" s="165" t="s">
        <v>27</v>
      </c>
      <c r="J72" s="186">
        <v>0.72</v>
      </c>
    </row>
    <row r="73" spans="1:10" ht="12.75" customHeight="1" x14ac:dyDescent="0.2">
      <c r="A73" s="165" t="s">
        <v>201</v>
      </c>
      <c r="B73" s="165" t="s">
        <v>238</v>
      </c>
      <c r="C73" s="165" t="s">
        <v>239</v>
      </c>
      <c r="D73" s="165">
        <v>365</v>
      </c>
      <c r="E73" s="165" t="s">
        <v>1010</v>
      </c>
      <c r="F73" s="165">
        <v>4</v>
      </c>
      <c r="G73" s="165" t="s">
        <v>27</v>
      </c>
      <c r="H73" s="165">
        <v>2</v>
      </c>
      <c r="I73" s="165" t="s">
        <v>27</v>
      </c>
      <c r="J73" s="186">
        <v>0.17</v>
      </c>
    </row>
    <row r="74" spans="1:10" ht="12.75" customHeight="1" x14ac:dyDescent="0.2">
      <c r="A74" s="165" t="s">
        <v>201</v>
      </c>
      <c r="B74" s="165" t="s">
        <v>240</v>
      </c>
      <c r="C74" s="165" t="s">
        <v>241</v>
      </c>
      <c r="D74" s="165">
        <v>365</v>
      </c>
      <c r="E74" s="165" t="s">
        <v>1010</v>
      </c>
      <c r="F74" s="165">
        <v>1</v>
      </c>
      <c r="G74" s="165" t="s">
        <v>116</v>
      </c>
      <c r="H74" s="165">
        <v>0</v>
      </c>
      <c r="I74" s="165" t="s">
        <v>116</v>
      </c>
      <c r="J74" s="186">
        <v>1.1499999999999999</v>
      </c>
    </row>
    <row r="75" spans="1:10" ht="12.75" customHeight="1" x14ac:dyDescent="0.2">
      <c r="A75" s="165" t="s">
        <v>201</v>
      </c>
      <c r="B75" s="165" t="s">
        <v>242</v>
      </c>
      <c r="C75" s="165" t="s">
        <v>243</v>
      </c>
      <c r="D75" s="165">
        <v>365</v>
      </c>
      <c r="E75" s="165" t="s">
        <v>1010</v>
      </c>
      <c r="F75" s="165">
        <v>1</v>
      </c>
      <c r="G75" s="165" t="s">
        <v>116</v>
      </c>
      <c r="H75" s="165">
        <v>0</v>
      </c>
      <c r="I75" s="165" t="s">
        <v>116</v>
      </c>
      <c r="J75" s="186">
        <v>3.18</v>
      </c>
    </row>
    <row r="76" spans="1:10" ht="12.75" customHeight="1" x14ac:dyDescent="0.2">
      <c r="A76" s="165" t="s">
        <v>201</v>
      </c>
      <c r="B76" s="165" t="s">
        <v>244</v>
      </c>
      <c r="C76" s="165" t="s">
        <v>245</v>
      </c>
      <c r="D76" s="165">
        <v>365</v>
      </c>
      <c r="E76" s="165" t="s">
        <v>1010</v>
      </c>
      <c r="F76" s="165">
        <v>1</v>
      </c>
      <c r="G76" s="165" t="s">
        <v>116</v>
      </c>
      <c r="H76" s="165">
        <v>0</v>
      </c>
      <c r="I76" s="165" t="s">
        <v>116</v>
      </c>
      <c r="J76" s="186">
        <v>0.28999999999999998</v>
      </c>
    </row>
    <row r="77" spans="1:10" ht="12.75" customHeight="1" x14ac:dyDescent="0.2">
      <c r="A77" s="165" t="s">
        <v>201</v>
      </c>
      <c r="B77" s="165" t="s">
        <v>246</v>
      </c>
      <c r="C77" s="165" t="s">
        <v>247</v>
      </c>
      <c r="D77" s="165">
        <v>365</v>
      </c>
      <c r="E77" s="165" t="s">
        <v>1010</v>
      </c>
      <c r="F77" s="165">
        <v>1</v>
      </c>
      <c r="G77" s="165" t="s">
        <v>116</v>
      </c>
      <c r="H77" s="165">
        <v>0</v>
      </c>
      <c r="I77" s="165" t="s">
        <v>116</v>
      </c>
      <c r="J77" s="186">
        <v>0.86</v>
      </c>
    </row>
    <row r="78" spans="1:10" ht="12.75" customHeight="1" x14ac:dyDescent="0.2">
      <c r="A78" s="165" t="s">
        <v>201</v>
      </c>
      <c r="B78" s="165" t="s">
        <v>248</v>
      </c>
      <c r="C78" s="165" t="s">
        <v>249</v>
      </c>
      <c r="D78" s="165">
        <v>365</v>
      </c>
      <c r="E78" s="165" t="s">
        <v>1010</v>
      </c>
      <c r="F78" s="165">
        <v>1</v>
      </c>
      <c r="G78" s="165" t="s">
        <v>116</v>
      </c>
      <c r="H78" s="165">
        <v>0</v>
      </c>
      <c r="I78" s="165" t="s">
        <v>116</v>
      </c>
      <c r="J78" s="186">
        <v>0.57999999999999996</v>
      </c>
    </row>
    <row r="79" spans="1:10" ht="12.75" customHeight="1" x14ac:dyDescent="0.2">
      <c r="A79" s="165" t="s">
        <v>201</v>
      </c>
      <c r="B79" s="165" t="s">
        <v>250</v>
      </c>
      <c r="C79" s="165" t="s">
        <v>251</v>
      </c>
      <c r="D79" s="165">
        <v>365</v>
      </c>
      <c r="E79" s="165" t="s">
        <v>1010</v>
      </c>
      <c r="F79" s="165">
        <v>1</v>
      </c>
      <c r="G79" s="165" t="s">
        <v>116</v>
      </c>
      <c r="H79" s="165">
        <v>0</v>
      </c>
      <c r="I79" s="165" t="s">
        <v>116</v>
      </c>
      <c r="J79" s="186">
        <v>2.08</v>
      </c>
    </row>
    <row r="80" spans="1:10" ht="12.75" customHeight="1" x14ac:dyDescent="0.2">
      <c r="A80" s="165" t="s">
        <v>201</v>
      </c>
      <c r="B80" s="165" t="s">
        <v>252</v>
      </c>
      <c r="C80" s="165" t="s">
        <v>947</v>
      </c>
      <c r="D80" s="165">
        <v>365</v>
      </c>
      <c r="E80" s="165" t="s">
        <v>1010</v>
      </c>
      <c r="F80" s="165">
        <v>1</v>
      </c>
      <c r="G80" s="165" t="s">
        <v>116</v>
      </c>
      <c r="H80" s="165">
        <v>0</v>
      </c>
      <c r="I80" s="165" t="s">
        <v>116</v>
      </c>
      <c r="J80" s="186">
        <v>0.23</v>
      </c>
    </row>
    <row r="81" spans="1:10" ht="12.75" customHeight="1" x14ac:dyDescent="0.2">
      <c r="A81" s="165" t="s">
        <v>201</v>
      </c>
      <c r="B81" s="165" t="s">
        <v>971</v>
      </c>
      <c r="C81" s="165" t="s">
        <v>972</v>
      </c>
      <c r="D81" s="165">
        <v>7</v>
      </c>
      <c r="E81" s="165" t="s">
        <v>931</v>
      </c>
      <c r="F81" s="165">
        <v>4</v>
      </c>
      <c r="G81" s="165" t="s">
        <v>27</v>
      </c>
      <c r="H81" s="165">
        <v>2</v>
      </c>
      <c r="I81" s="165" t="s">
        <v>27</v>
      </c>
      <c r="J81" s="186">
        <v>0</v>
      </c>
    </row>
    <row r="82" spans="1:10" ht="12.75" customHeight="1" x14ac:dyDescent="0.2">
      <c r="A82" s="165" t="s">
        <v>201</v>
      </c>
      <c r="B82" s="165" t="s">
        <v>253</v>
      </c>
      <c r="C82" s="165" t="s">
        <v>254</v>
      </c>
      <c r="D82" s="165">
        <v>365</v>
      </c>
      <c r="E82" s="165" t="s">
        <v>1010</v>
      </c>
      <c r="F82" s="165">
        <v>1</v>
      </c>
      <c r="G82" s="165" t="s">
        <v>116</v>
      </c>
      <c r="H82" s="165">
        <v>0</v>
      </c>
      <c r="I82" s="165" t="s">
        <v>116</v>
      </c>
      <c r="J82" s="186">
        <v>1.23</v>
      </c>
    </row>
    <row r="83" spans="1:10" ht="12.75" customHeight="1" x14ac:dyDescent="0.2">
      <c r="A83" s="165" t="s">
        <v>201</v>
      </c>
      <c r="B83" s="165" t="s">
        <v>1015</v>
      </c>
      <c r="C83" s="165" t="s">
        <v>974</v>
      </c>
      <c r="D83" s="165">
        <v>7</v>
      </c>
      <c r="E83" s="165" t="s">
        <v>931</v>
      </c>
      <c r="F83" s="165">
        <v>4</v>
      </c>
      <c r="G83" s="165" t="s">
        <v>27</v>
      </c>
      <c r="H83" s="165">
        <v>2</v>
      </c>
      <c r="I83" s="165" t="s">
        <v>27</v>
      </c>
      <c r="J83" s="186">
        <v>0</v>
      </c>
    </row>
    <row r="84" spans="1:10" ht="12.75" customHeight="1" x14ac:dyDescent="0.2">
      <c r="A84" s="165" t="s">
        <v>201</v>
      </c>
      <c r="B84" s="165" t="s">
        <v>255</v>
      </c>
      <c r="C84" s="165" t="s">
        <v>256</v>
      </c>
      <c r="D84" s="165">
        <v>365</v>
      </c>
      <c r="E84" s="165" t="s">
        <v>1010</v>
      </c>
      <c r="F84" s="165">
        <v>1</v>
      </c>
      <c r="G84" s="165" t="s">
        <v>116</v>
      </c>
      <c r="H84" s="165">
        <v>1</v>
      </c>
      <c r="I84" s="165" t="s">
        <v>116</v>
      </c>
      <c r="J84" s="186">
        <v>0.49</v>
      </c>
    </row>
    <row r="85" spans="1:10" ht="12.75" customHeight="1" x14ac:dyDescent="0.2">
      <c r="A85" s="165" t="s">
        <v>201</v>
      </c>
      <c r="B85" s="165" t="s">
        <v>257</v>
      </c>
      <c r="C85" s="165" t="s">
        <v>258</v>
      </c>
      <c r="D85" s="165">
        <v>365</v>
      </c>
      <c r="E85" s="165" t="s">
        <v>1010</v>
      </c>
      <c r="F85" s="165">
        <v>1</v>
      </c>
      <c r="G85" s="165" t="s">
        <v>116</v>
      </c>
      <c r="H85" s="165">
        <v>0</v>
      </c>
      <c r="I85" s="165" t="s">
        <v>116</v>
      </c>
      <c r="J85" s="186">
        <v>1.89</v>
      </c>
    </row>
    <row r="86" spans="1:10" ht="12.75" customHeight="1" x14ac:dyDescent="0.2">
      <c r="A86" s="165" t="s">
        <v>201</v>
      </c>
      <c r="B86" s="165" t="s">
        <v>259</v>
      </c>
      <c r="C86" s="165" t="s">
        <v>260</v>
      </c>
      <c r="D86" s="165">
        <v>365</v>
      </c>
      <c r="E86" s="165" t="s">
        <v>1010</v>
      </c>
      <c r="F86" s="165">
        <v>1</v>
      </c>
      <c r="G86" s="165" t="s">
        <v>116</v>
      </c>
      <c r="H86" s="165">
        <v>0</v>
      </c>
      <c r="I86" s="165" t="s">
        <v>116</v>
      </c>
      <c r="J86" s="186">
        <v>1.27</v>
      </c>
    </row>
    <row r="87" spans="1:10" ht="12.75" customHeight="1" x14ac:dyDescent="0.2">
      <c r="A87" s="165" t="s">
        <v>201</v>
      </c>
      <c r="B87" s="165" t="s">
        <v>261</v>
      </c>
      <c r="C87" s="165" t="s">
        <v>262</v>
      </c>
      <c r="D87" s="165">
        <v>365</v>
      </c>
      <c r="E87" s="165" t="s">
        <v>1010</v>
      </c>
      <c r="F87" s="165">
        <v>1</v>
      </c>
      <c r="G87" s="165" t="s">
        <v>116</v>
      </c>
      <c r="H87" s="165">
        <v>0</v>
      </c>
      <c r="I87" s="165" t="s">
        <v>116</v>
      </c>
      <c r="J87" s="186">
        <v>0.26</v>
      </c>
    </row>
    <row r="88" spans="1:10" ht="12.75" customHeight="1" x14ac:dyDescent="0.2">
      <c r="A88" s="165" t="s">
        <v>201</v>
      </c>
      <c r="B88" s="165" t="s">
        <v>263</v>
      </c>
      <c r="C88" s="165" t="s">
        <v>264</v>
      </c>
      <c r="D88" s="165">
        <v>365</v>
      </c>
      <c r="E88" s="165" t="s">
        <v>1010</v>
      </c>
      <c r="F88" s="165">
        <v>1</v>
      </c>
      <c r="G88" s="165" t="s">
        <v>116</v>
      </c>
      <c r="H88" s="165">
        <v>0</v>
      </c>
      <c r="I88" s="165" t="s">
        <v>116</v>
      </c>
      <c r="J88" s="186">
        <v>1.03</v>
      </c>
    </row>
    <row r="89" spans="1:10" ht="12.75" customHeight="1" x14ac:dyDescent="0.2">
      <c r="A89" s="165" t="s">
        <v>201</v>
      </c>
      <c r="B89" s="165" t="s">
        <v>265</v>
      </c>
      <c r="C89" s="165" t="s">
        <v>266</v>
      </c>
      <c r="D89" s="165">
        <v>365</v>
      </c>
      <c r="E89" s="165" t="s">
        <v>1010</v>
      </c>
      <c r="F89" s="165">
        <v>1</v>
      </c>
      <c r="G89" s="165" t="s">
        <v>116</v>
      </c>
      <c r="H89" s="165">
        <v>0</v>
      </c>
      <c r="I89" s="165" t="s">
        <v>116</v>
      </c>
      <c r="J89" s="186">
        <v>1.95</v>
      </c>
    </row>
    <row r="90" spans="1:10" ht="12.75" customHeight="1" x14ac:dyDescent="0.2">
      <c r="A90" s="165" t="s">
        <v>201</v>
      </c>
      <c r="B90" s="165" t="s">
        <v>267</v>
      </c>
      <c r="C90" s="165" t="s">
        <v>268</v>
      </c>
      <c r="D90" s="165">
        <v>365</v>
      </c>
      <c r="E90" s="165" t="s">
        <v>1010</v>
      </c>
      <c r="F90" s="165">
        <v>4</v>
      </c>
      <c r="G90" s="165" t="s">
        <v>27</v>
      </c>
      <c r="H90" s="165">
        <v>2</v>
      </c>
      <c r="I90" s="165" t="s">
        <v>27</v>
      </c>
      <c r="J90" s="186">
        <v>0.93</v>
      </c>
    </row>
    <row r="91" spans="1:10" ht="12.75" customHeight="1" x14ac:dyDescent="0.2">
      <c r="A91" s="165" t="s">
        <v>201</v>
      </c>
      <c r="B91" s="165" t="s">
        <v>269</v>
      </c>
      <c r="C91" s="165" t="s">
        <v>270</v>
      </c>
      <c r="D91" s="165">
        <v>7</v>
      </c>
      <c r="E91" s="165" t="s">
        <v>931</v>
      </c>
      <c r="F91" s="165">
        <v>4</v>
      </c>
      <c r="G91" s="165" t="s">
        <v>27</v>
      </c>
      <c r="H91" s="165">
        <v>2</v>
      </c>
      <c r="I91" s="165" t="s">
        <v>27</v>
      </c>
      <c r="J91" s="186">
        <v>2.0099999999999998</v>
      </c>
    </row>
    <row r="92" spans="1:10" ht="12.75" customHeight="1" x14ac:dyDescent="0.2">
      <c r="A92" s="165" t="s">
        <v>201</v>
      </c>
      <c r="B92" s="165" t="s">
        <v>948</v>
      </c>
      <c r="C92" s="165" t="s">
        <v>949</v>
      </c>
      <c r="D92" s="165">
        <v>365</v>
      </c>
      <c r="E92" s="165" t="s">
        <v>1010</v>
      </c>
      <c r="F92" s="165">
        <v>1</v>
      </c>
      <c r="G92" s="165" t="s">
        <v>116</v>
      </c>
      <c r="H92" s="165">
        <v>0</v>
      </c>
      <c r="I92" s="165" t="s">
        <v>116</v>
      </c>
      <c r="J92" s="186">
        <v>2.0099999999999998</v>
      </c>
    </row>
    <row r="93" spans="1:10" ht="12.75" customHeight="1" x14ac:dyDescent="0.2">
      <c r="A93" s="165" t="s">
        <v>201</v>
      </c>
      <c r="B93" s="165" t="s">
        <v>271</v>
      </c>
      <c r="C93" s="165" t="s">
        <v>272</v>
      </c>
      <c r="D93" s="165">
        <v>365</v>
      </c>
      <c r="E93" s="165" t="s">
        <v>1010</v>
      </c>
      <c r="F93" s="165">
        <v>1</v>
      </c>
      <c r="G93" s="165" t="s">
        <v>116</v>
      </c>
      <c r="H93" s="165">
        <v>0</v>
      </c>
      <c r="I93" s="165" t="s">
        <v>116</v>
      </c>
      <c r="J93" s="186">
        <v>2.79</v>
      </c>
    </row>
    <row r="94" spans="1:10" ht="12.75" customHeight="1" x14ac:dyDescent="0.2">
      <c r="A94" s="165" t="s">
        <v>201</v>
      </c>
      <c r="B94" s="165" t="s">
        <v>273</v>
      </c>
      <c r="C94" s="165" t="s">
        <v>274</v>
      </c>
      <c r="D94" s="165">
        <v>365</v>
      </c>
      <c r="E94" s="165" t="s">
        <v>1010</v>
      </c>
      <c r="F94" s="165">
        <v>4</v>
      </c>
      <c r="G94" s="165" t="s">
        <v>27</v>
      </c>
      <c r="H94" s="165">
        <v>2</v>
      </c>
      <c r="I94" s="165" t="s">
        <v>27</v>
      </c>
      <c r="J94" s="186">
        <v>0.57999999999999996</v>
      </c>
    </row>
    <row r="95" spans="1:10" ht="12.75" customHeight="1" x14ac:dyDescent="0.2">
      <c r="A95" s="165" t="s">
        <v>201</v>
      </c>
      <c r="B95" s="165" t="s">
        <v>275</v>
      </c>
      <c r="C95" s="165" t="s">
        <v>276</v>
      </c>
      <c r="D95" s="165">
        <v>7</v>
      </c>
      <c r="E95" s="165" t="s">
        <v>931</v>
      </c>
      <c r="F95" s="165">
        <v>4</v>
      </c>
      <c r="G95" s="165" t="s">
        <v>27</v>
      </c>
      <c r="H95" s="165">
        <v>2</v>
      </c>
      <c r="I95" s="165" t="s">
        <v>27</v>
      </c>
      <c r="J95" s="186">
        <v>1.85</v>
      </c>
    </row>
    <row r="96" spans="1:10" ht="12.75" customHeight="1" x14ac:dyDescent="0.2">
      <c r="A96" s="165" t="s">
        <v>201</v>
      </c>
      <c r="B96" s="165" t="s">
        <v>277</v>
      </c>
      <c r="C96" s="165" t="s">
        <v>278</v>
      </c>
      <c r="D96" s="165">
        <v>365</v>
      </c>
      <c r="E96" s="165" t="s">
        <v>1010</v>
      </c>
      <c r="F96" s="165">
        <v>1</v>
      </c>
      <c r="G96" s="165" t="s">
        <v>116</v>
      </c>
      <c r="H96" s="165">
        <v>0</v>
      </c>
      <c r="I96" s="165" t="s">
        <v>116</v>
      </c>
      <c r="J96" s="186">
        <v>0.11</v>
      </c>
    </row>
    <row r="97" spans="1:10" ht="12.75" customHeight="1" x14ac:dyDescent="0.2">
      <c r="A97" s="165" t="s">
        <v>201</v>
      </c>
      <c r="B97" s="165" t="s">
        <v>279</v>
      </c>
      <c r="C97" s="165" t="s">
        <v>280</v>
      </c>
      <c r="D97" s="165">
        <v>365</v>
      </c>
      <c r="E97" s="165" t="s">
        <v>1010</v>
      </c>
      <c r="F97" s="165">
        <v>1</v>
      </c>
      <c r="G97" s="165" t="s">
        <v>116</v>
      </c>
      <c r="H97" s="165">
        <v>0</v>
      </c>
      <c r="I97" s="165" t="s">
        <v>116</v>
      </c>
      <c r="J97" s="186">
        <v>0.45</v>
      </c>
    </row>
    <row r="98" spans="1:10" ht="12.75" customHeight="1" x14ac:dyDescent="0.2">
      <c r="A98" s="165" t="s">
        <v>201</v>
      </c>
      <c r="B98" s="165" t="s">
        <v>281</v>
      </c>
      <c r="C98" s="165" t="s">
        <v>282</v>
      </c>
      <c r="D98" s="165">
        <v>365</v>
      </c>
      <c r="E98" s="165" t="s">
        <v>1010</v>
      </c>
      <c r="F98" s="165">
        <v>1</v>
      </c>
      <c r="G98" s="165" t="s">
        <v>116</v>
      </c>
      <c r="H98" s="165">
        <v>0</v>
      </c>
      <c r="I98" s="165" t="s">
        <v>116</v>
      </c>
      <c r="J98" s="186">
        <v>0.69</v>
      </c>
    </row>
    <row r="99" spans="1:10" ht="12.75" customHeight="1" x14ac:dyDescent="0.2">
      <c r="A99" s="165" t="s">
        <v>201</v>
      </c>
      <c r="B99" s="165" t="s">
        <v>283</v>
      </c>
      <c r="C99" s="165" t="s">
        <v>284</v>
      </c>
      <c r="D99" s="165">
        <v>7</v>
      </c>
      <c r="E99" s="165" t="s">
        <v>931</v>
      </c>
      <c r="F99" s="165">
        <v>1</v>
      </c>
      <c r="G99" s="165" t="s">
        <v>116</v>
      </c>
      <c r="H99" s="165">
        <v>1</v>
      </c>
      <c r="I99" s="165" t="s">
        <v>116</v>
      </c>
      <c r="J99" s="186">
        <v>0</v>
      </c>
    </row>
    <row r="100" spans="1:10" ht="12.75" customHeight="1" x14ac:dyDescent="0.2">
      <c r="A100" s="165" t="s">
        <v>201</v>
      </c>
      <c r="B100" s="165" t="s">
        <v>285</v>
      </c>
      <c r="C100" s="165" t="s">
        <v>286</v>
      </c>
      <c r="D100" s="165">
        <v>365</v>
      </c>
      <c r="E100" s="165" t="s">
        <v>1010</v>
      </c>
      <c r="F100" s="165">
        <v>1</v>
      </c>
      <c r="G100" s="165" t="s">
        <v>116</v>
      </c>
      <c r="H100" s="165">
        <v>0</v>
      </c>
      <c r="I100" s="165" t="s">
        <v>116</v>
      </c>
      <c r="J100" s="186">
        <v>2.7</v>
      </c>
    </row>
    <row r="101" spans="1:10" ht="12.75" customHeight="1" x14ac:dyDescent="0.2">
      <c r="A101" s="165" t="s">
        <v>201</v>
      </c>
      <c r="B101" s="165" t="s">
        <v>287</v>
      </c>
      <c r="C101" s="165" t="s">
        <v>288</v>
      </c>
      <c r="D101" s="165">
        <v>365</v>
      </c>
      <c r="E101" s="165" t="s">
        <v>1010</v>
      </c>
      <c r="F101" s="165">
        <v>1</v>
      </c>
      <c r="G101" s="165" t="s">
        <v>116</v>
      </c>
      <c r="H101" s="165">
        <v>0</v>
      </c>
      <c r="I101" s="165" t="s">
        <v>116</v>
      </c>
      <c r="J101" s="186">
        <v>1.39</v>
      </c>
    </row>
    <row r="102" spans="1:10" ht="12.75" customHeight="1" x14ac:dyDescent="0.2">
      <c r="A102" s="174" t="s">
        <v>201</v>
      </c>
      <c r="B102" s="174" t="s">
        <v>289</v>
      </c>
      <c r="C102" s="174" t="s">
        <v>290</v>
      </c>
      <c r="D102" s="174">
        <v>365</v>
      </c>
      <c r="E102" s="174" t="s">
        <v>1010</v>
      </c>
      <c r="F102" s="174">
        <v>4</v>
      </c>
      <c r="G102" s="174" t="s">
        <v>27</v>
      </c>
      <c r="H102" s="174">
        <v>2</v>
      </c>
      <c r="I102" s="174" t="s">
        <v>27</v>
      </c>
      <c r="J102" s="189">
        <v>2.71</v>
      </c>
    </row>
    <row r="103" spans="1:10" x14ac:dyDescent="0.2">
      <c r="A103" s="23"/>
      <c r="B103" s="22">
        <f>COUNTA(B54:B102)</f>
        <v>49</v>
      </c>
      <c r="C103" s="22"/>
      <c r="D103" s="23"/>
      <c r="E103" s="23"/>
      <c r="F103" s="22">
        <f>COUNTIF(F54:F102, "&gt;0")</f>
        <v>49</v>
      </c>
      <c r="G103" s="23"/>
      <c r="H103" s="22"/>
      <c r="I103" s="23"/>
      <c r="J103" s="187">
        <f>SUM(J54:J102)</f>
        <v>54.02</v>
      </c>
    </row>
    <row r="104" spans="1:10" x14ac:dyDescent="0.2">
      <c r="A104" s="23"/>
      <c r="B104" s="22"/>
      <c r="C104" s="22"/>
      <c r="D104" s="23"/>
      <c r="E104" s="23"/>
      <c r="F104" s="22"/>
      <c r="G104" s="23"/>
      <c r="H104" s="22"/>
      <c r="I104" s="23"/>
      <c r="J104" s="187"/>
    </row>
    <row r="105" spans="1:10" ht="12.75" customHeight="1" x14ac:dyDescent="0.2">
      <c r="A105" s="165" t="s">
        <v>291</v>
      </c>
      <c r="B105" s="165" t="s">
        <v>292</v>
      </c>
      <c r="C105" s="165" t="s">
        <v>293</v>
      </c>
      <c r="D105" s="165">
        <v>365</v>
      </c>
      <c r="E105" s="165" t="s">
        <v>1010</v>
      </c>
      <c r="F105" s="165">
        <v>1</v>
      </c>
      <c r="G105" s="165" t="s">
        <v>116</v>
      </c>
      <c r="H105" s="165">
        <v>0</v>
      </c>
      <c r="I105" s="165" t="s">
        <v>116</v>
      </c>
      <c r="J105" s="186">
        <v>2.0299999999999998</v>
      </c>
    </row>
    <row r="106" spans="1:10" ht="12.75" customHeight="1" x14ac:dyDescent="0.2">
      <c r="A106" s="165" t="s">
        <v>291</v>
      </c>
      <c r="B106" s="165" t="s">
        <v>294</v>
      </c>
      <c r="C106" s="165" t="s">
        <v>975</v>
      </c>
      <c r="D106" s="165">
        <v>365</v>
      </c>
      <c r="E106" s="165" t="s">
        <v>1010</v>
      </c>
      <c r="F106" s="165">
        <v>1</v>
      </c>
      <c r="G106" s="165" t="s">
        <v>116</v>
      </c>
      <c r="H106" s="165">
        <v>0</v>
      </c>
      <c r="I106" s="165" t="s">
        <v>116</v>
      </c>
      <c r="J106" s="186">
        <v>0.56000000000000005</v>
      </c>
    </row>
    <row r="107" spans="1:10" ht="12.75" customHeight="1" x14ac:dyDescent="0.2">
      <c r="A107" s="165" t="s">
        <v>291</v>
      </c>
      <c r="B107" s="165" t="s">
        <v>295</v>
      </c>
      <c r="C107" s="165" t="s">
        <v>296</v>
      </c>
      <c r="D107" s="165">
        <v>365</v>
      </c>
      <c r="E107" s="165" t="s">
        <v>1010</v>
      </c>
      <c r="F107" s="165">
        <v>1</v>
      </c>
      <c r="G107" s="165" t="s">
        <v>116</v>
      </c>
      <c r="H107" s="165">
        <v>0</v>
      </c>
      <c r="I107" s="165" t="s">
        <v>116</v>
      </c>
      <c r="J107" s="186">
        <v>0.28999999999999998</v>
      </c>
    </row>
    <row r="108" spans="1:10" ht="12.75" customHeight="1" x14ac:dyDescent="0.2">
      <c r="A108" s="165" t="s">
        <v>291</v>
      </c>
      <c r="B108" s="165" t="s">
        <v>1016</v>
      </c>
      <c r="C108" s="165" t="s">
        <v>977</v>
      </c>
      <c r="D108" s="165">
        <v>365</v>
      </c>
      <c r="E108" s="165" t="s">
        <v>1010</v>
      </c>
      <c r="F108" s="165">
        <v>1</v>
      </c>
      <c r="G108" s="165" t="s">
        <v>116</v>
      </c>
      <c r="H108" s="165">
        <v>0</v>
      </c>
      <c r="I108" s="165" t="s">
        <v>116</v>
      </c>
      <c r="J108" s="186">
        <v>0.2</v>
      </c>
    </row>
    <row r="109" spans="1:10" ht="12.75" customHeight="1" x14ac:dyDescent="0.2">
      <c r="A109" s="165" t="s">
        <v>291</v>
      </c>
      <c r="B109" s="165" t="s">
        <v>297</v>
      </c>
      <c r="C109" s="165" t="s">
        <v>298</v>
      </c>
      <c r="D109" s="165">
        <v>365</v>
      </c>
      <c r="E109" s="165" t="s">
        <v>1010</v>
      </c>
      <c r="F109" s="165">
        <v>1</v>
      </c>
      <c r="G109" s="165" t="s">
        <v>116</v>
      </c>
      <c r="H109" s="165">
        <v>0</v>
      </c>
      <c r="I109" s="165" t="s">
        <v>116</v>
      </c>
      <c r="J109" s="186">
        <v>0.69</v>
      </c>
    </row>
    <row r="110" spans="1:10" ht="12.75" customHeight="1" x14ac:dyDescent="0.2">
      <c r="A110" s="165" t="s">
        <v>291</v>
      </c>
      <c r="B110" s="165" t="s">
        <v>299</v>
      </c>
      <c r="C110" s="165" t="s">
        <v>300</v>
      </c>
      <c r="D110" s="165">
        <v>7</v>
      </c>
      <c r="E110" s="165" t="s">
        <v>931</v>
      </c>
      <c r="F110" s="165">
        <v>31</v>
      </c>
      <c r="G110" s="165" t="s">
        <v>932</v>
      </c>
      <c r="H110" s="165">
        <v>2</v>
      </c>
      <c r="I110" s="165" t="s">
        <v>932</v>
      </c>
      <c r="J110" s="186">
        <v>0.14000000000000001</v>
      </c>
    </row>
    <row r="111" spans="1:10" ht="12.75" customHeight="1" x14ac:dyDescent="0.2">
      <c r="A111" s="165" t="s">
        <v>291</v>
      </c>
      <c r="B111" s="165" t="s">
        <v>301</v>
      </c>
      <c r="C111" s="165" t="s">
        <v>978</v>
      </c>
      <c r="D111" s="165">
        <v>365</v>
      </c>
      <c r="E111" s="165" t="s">
        <v>1010</v>
      </c>
      <c r="F111" s="165">
        <v>1</v>
      </c>
      <c r="G111" s="165" t="s">
        <v>116</v>
      </c>
      <c r="H111" s="165">
        <v>0</v>
      </c>
      <c r="I111" s="165" t="s">
        <v>116</v>
      </c>
      <c r="J111" s="186">
        <v>0.14000000000000001</v>
      </c>
    </row>
    <row r="112" spans="1:10" ht="12.75" customHeight="1" x14ac:dyDescent="0.2">
      <c r="A112" s="165" t="s">
        <v>291</v>
      </c>
      <c r="B112" s="165" t="s">
        <v>302</v>
      </c>
      <c r="C112" s="165" t="s">
        <v>303</v>
      </c>
      <c r="D112" s="165">
        <v>7</v>
      </c>
      <c r="E112" s="165" t="s">
        <v>931</v>
      </c>
      <c r="F112" s="165">
        <v>4</v>
      </c>
      <c r="G112" s="165" t="s">
        <v>27</v>
      </c>
      <c r="H112" s="165">
        <v>2</v>
      </c>
      <c r="I112" s="165" t="s">
        <v>27</v>
      </c>
      <c r="J112" s="186">
        <v>0.5</v>
      </c>
    </row>
    <row r="113" spans="1:10" ht="12.75" customHeight="1" x14ac:dyDescent="0.2">
      <c r="A113" s="165" t="s">
        <v>291</v>
      </c>
      <c r="B113" s="165" t="s">
        <v>304</v>
      </c>
      <c r="C113" s="165" t="s">
        <v>305</v>
      </c>
      <c r="D113" s="165">
        <v>7</v>
      </c>
      <c r="E113" s="165" t="s">
        <v>931</v>
      </c>
      <c r="F113" s="165">
        <v>4</v>
      </c>
      <c r="G113" s="165" t="s">
        <v>932</v>
      </c>
      <c r="H113" s="165">
        <v>2</v>
      </c>
      <c r="I113" s="165" t="s">
        <v>932</v>
      </c>
      <c r="J113" s="186">
        <v>0.74</v>
      </c>
    </row>
    <row r="114" spans="1:10" ht="12.75" customHeight="1" x14ac:dyDescent="0.2">
      <c r="A114" s="165" t="s">
        <v>291</v>
      </c>
      <c r="B114" s="165" t="s">
        <v>306</v>
      </c>
      <c r="C114" s="165" t="s">
        <v>307</v>
      </c>
      <c r="D114" s="165">
        <v>365</v>
      </c>
      <c r="E114" s="165" t="s">
        <v>1010</v>
      </c>
      <c r="F114" s="165">
        <v>1</v>
      </c>
      <c r="G114" s="165" t="s">
        <v>116</v>
      </c>
      <c r="H114" s="165">
        <v>0</v>
      </c>
      <c r="I114" s="165" t="s">
        <v>116</v>
      </c>
      <c r="J114" s="186">
        <v>1.57</v>
      </c>
    </row>
    <row r="115" spans="1:10" ht="12.75" customHeight="1" x14ac:dyDescent="0.2">
      <c r="A115" s="165" t="s">
        <v>291</v>
      </c>
      <c r="B115" s="165" t="s">
        <v>308</v>
      </c>
      <c r="C115" s="165" t="s">
        <v>309</v>
      </c>
      <c r="D115" s="165">
        <v>365</v>
      </c>
      <c r="E115" s="165" t="s">
        <v>1010</v>
      </c>
      <c r="F115" s="165">
        <v>1</v>
      </c>
      <c r="G115" s="165" t="s">
        <v>116</v>
      </c>
      <c r="H115" s="165">
        <v>0</v>
      </c>
      <c r="I115" s="165" t="s">
        <v>116</v>
      </c>
      <c r="J115" s="186">
        <v>1.69</v>
      </c>
    </row>
    <row r="116" spans="1:10" ht="12.75" customHeight="1" x14ac:dyDescent="0.2">
      <c r="A116" s="165" t="s">
        <v>291</v>
      </c>
      <c r="B116" s="165" t="s">
        <v>310</v>
      </c>
      <c r="C116" s="165" t="s">
        <v>311</v>
      </c>
      <c r="D116" s="165">
        <v>7</v>
      </c>
      <c r="E116" s="165" t="s">
        <v>931</v>
      </c>
      <c r="F116" s="165">
        <v>31</v>
      </c>
      <c r="G116" s="165" t="s">
        <v>932</v>
      </c>
      <c r="H116" s="165">
        <v>2</v>
      </c>
      <c r="I116" s="165" t="s">
        <v>932</v>
      </c>
      <c r="J116" s="186">
        <v>5.19</v>
      </c>
    </row>
    <row r="117" spans="1:10" ht="12.75" customHeight="1" x14ac:dyDescent="0.2">
      <c r="A117" s="165" t="s">
        <v>291</v>
      </c>
      <c r="B117" s="165" t="s">
        <v>312</v>
      </c>
      <c r="C117" s="165" t="s">
        <v>313</v>
      </c>
      <c r="D117" s="165">
        <v>7</v>
      </c>
      <c r="E117" s="165" t="s">
        <v>931</v>
      </c>
      <c r="F117" s="165">
        <v>4</v>
      </c>
      <c r="G117" s="165" t="s">
        <v>932</v>
      </c>
      <c r="H117" s="165">
        <v>2</v>
      </c>
      <c r="I117" s="165" t="s">
        <v>932</v>
      </c>
      <c r="J117" s="186">
        <v>0.5</v>
      </c>
    </row>
    <row r="118" spans="1:10" ht="12.75" customHeight="1" x14ac:dyDescent="0.2">
      <c r="A118" s="165" t="s">
        <v>291</v>
      </c>
      <c r="B118" s="165" t="s">
        <v>314</v>
      </c>
      <c r="C118" s="165" t="s">
        <v>315</v>
      </c>
      <c r="D118" s="165">
        <v>7</v>
      </c>
      <c r="E118" s="165" t="s">
        <v>931</v>
      </c>
      <c r="F118" s="165">
        <v>31</v>
      </c>
      <c r="G118" s="165" t="s">
        <v>932</v>
      </c>
      <c r="H118" s="165">
        <v>2</v>
      </c>
      <c r="I118" s="165" t="s">
        <v>932</v>
      </c>
      <c r="J118" s="186">
        <v>0.8</v>
      </c>
    </row>
    <row r="119" spans="1:10" ht="12.75" customHeight="1" x14ac:dyDescent="0.2">
      <c r="A119" s="165" t="s">
        <v>291</v>
      </c>
      <c r="B119" s="165" t="s">
        <v>316</v>
      </c>
      <c r="C119" s="165" t="s">
        <v>950</v>
      </c>
      <c r="D119" s="165">
        <v>365</v>
      </c>
      <c r="E119" s="165" t="s">
        <v>1010</v>
      </c>
      <c r="F119" s="165">
        <v>1</v>
      </c>
      <c r="G119" s="165" t="s">
        <v>116</v>
      </c>
      <c r="H119" s="165">
        <v>0</v>
      </c>
      <c r="I119" s="165" t="s">
        <v>116</v>
      </c>
      <c r="J119" s="186">
        <v>0.3</v>
      </c>
    </row>
    <row r="120" spans="1:10" ht="12.75" customHeight="1" x14ac:dyDescent="0.2">
      <c r="A120" s="165" t="s">
        <v>291</v>
      </c>
      <c r="B120" s="165" t="s">
        <v>317</v>
      </c>
      <c r="C120" s="165" t="s">
        <v>318</v>
      </c>
      <c r="D120" s="165">
        <v>365</v>
      </c>
      <c r="E120" s="165" t="s">
        <v>1010</v>
      </c>
      <c r="F120" s="165">
        <v>1</v>
      </c>
      <c r="G120" s="165" t="s">
        <v>116</v>
      </c>
      <c r="H120" s="165">
        <v>0</v>
      </c>
      <c r="I120" s="165" t="s">
        <v>116</v>
      </c>
      <c r="J120" s="186">
        <v>0.54</v>
      </c>
    </row>
    <row r="121" spans="1:10" ht="12.75" customHeight="1" x14ac:dyDescent="0.2">
      <c r="A121" s="165" t="s">
        <v>291</v>
      </c>
      <c r="B121" s="165" t="s">
        <v>319</v>
      </c>
      <c r="C121" s="165" t="s">
        <v>320</v>
      </c>
      <c r="D121" s="165">
        <v>7</v>
      </c>
      <c r="E121" s="165" t="s">
        <v>931</v>
      </c>
      <c r="F121" s="165">
        <v>31</v>
      </c>
      <c r="G121" s="165" t="s">
        <v>932</v>
      </c>
      <c r="H121" s="165">
        <v>2</v>
      </c>
      <c r="I121" s="165" t="s">
        <v>932</v>
      </c>
      <c r="J121" s="186">
        <v>0.16</v>
      </c>
    </row>
    <row r="122" spans="1:10" ht="12.75" customHeight="1" x14ac:dyDescent="0.2">
      <c r="A122" s="165" t="s">
        <v>291</v>
      </c>
      <c r="B122" s="165" t="s">
        <v>321</v>
      </c>
      <c r="C122" s="165" t="s">
        <v>322</v>
      </c>
      <c r="D122" s="165">
        <v>365</v>
      </c>
      <c r="E122" s="165" t="s">
        <v>1010</v>
      </c>
      <c r="F122" s="165">
        <v>1</v>
      </c>
      <c r="G122" s="165" t="s">
        <v>116</v>
      </c>
      <c r="H122" s="165">
        <v>0</v>
      </c>
      <c r="I122" s="165" t="s">
        <v>116</v>
      </c>
      <c r="J122" s="186">
        <v>0.08</v>
      </c>
    </row>
    <row r="123" spans="1:10" ht="12.75" customHeight="1" x14ac:dyDescent="0.2">
      <c r="A123" s="165" t="s">
        <v>291</v>
      </c>
      <c r="B123" s="165" t="s">
        <v>323</v>
      </c>
      <c r="C123" s="165" t="s">
        <v>324</v>
      </c>
      <c r="D123" s="165">
        <v>365</v>
      </c>
      <c r="E123" s="165" t="s">
        <v>1010</v>
      </c>
      <c r="F123" s="165">
        <v>1</v>
      </c>
      <c r="G123" s="165" t="s">
        <v>116</v>
      </c>
      <c r="H123" s="165">
        <v>0</v>
      </c>
      <c r="I123" s="165" t="s">
        <v>116</v>
      </c>
      <c r="J123" s="186">
        <v>1.1399999999999999</v>
      </c>
    </row>
    <row r="124" spans="1:10" ht="12.75" customHeight="1" x14ac:dyDescent="0.2">
      <c r="A124" s="174" t="s">
        <v>291</v>
      </c>
      <c r="B124" s="174" t="s">
        <v>325</v>
      </c>
      <c r="C124" s="174" t="s">
        <v>326</v>
      </c>
      <c r="D124" s="174">
        <v>365</v>
      </c>
      <c r="E124" s="174" t="s">
        <v>1010</v>
      </c>
      <c r="F124" s="174">
        <v>1</v>
      </c>
      <c r="G124" s="174" t="s">
        <v>116</v>
      </c>
      <c r="H124" s="174">
        <v>0</v>
      </c>
      <c r="I124" s="174" t="s">
        <v>116</v>
      </c>
      <c r="J124" s="189">
        <v>2.75</v>
      </c>
    </row>
    <row r="125" spans="1:10" x14ac:dyDescent="0.2">
      <c r="A125" s="23"/>
      <c r="B125" s="22">
        <f>COUNTA(B105:B124)</f>
        <v>20</v>
      </c>
      <c r="C125" s="22"/>
      <c r="D125" s="23"/>
      <c r="E125" s="23"/>
      <c r="F125" s="22">
        <f ca="1">COUNTIF(F105:F3654, "&gt;0")</f>
        <v>0</v>
      </c>
      <c r="G125" s="23"/>
      <c r="H125" s="22"/>
      <c r="I125" s="23"/>
      <c r="J125" s="187">
        <f ca="1">SUM(J105:J3654)</f>
        <v>0</v>
      </c>
    </row>
    <row r="126" spans="1:10" x14ac:dyDescent="0.2">
      <c r="A126" s="23"/>
      <c r="B126" s="22"/>
      <c r="C126" s="22"/>
      <c r="D126" s="23"/>
      <c r="E126" s="23"/>
      <c r="F126" s="22"/>
      <c r="G126" s="23"/>
      <c r="H126" s="22"/>
      <c r="I126" s="23"/>
      <c r="J126" s="187"/>
    </row>
    <row r="127" spans="1:10" ht="12.75" customHeight="1" x14ac:dyDescent="0.2">
      <c r="A127" s="165" t="s">
        <v>327</v>
      </c>
      <c r="B127" s="165" t="s">
        <v>328</v>
      </c>
      <c r="C127" s="165" t="s">
        <v>329</v>
      </c>
      <c r="D127" s="165">
        <v>7</v>
      </c>
      <c r="E127" s="165" t="s">
        <v>931</v>
      </c>
      <c r="F127" s="165">
        <v>4</v>
      </c>
      <c r="G127" s="165" t="s">
        <v>932</v>
      </c>
      <c r="H127" s="165">
        <v>2</v>
      </c>
      <c r="I127" s="165" t="s">
        <v>932</v>
      </c>
      <c r="J127" s="186">
        <v>0.11</v>
      </c>
    </row>
    <row r="128" spans="1:10" ht="12.75" customHeight="1" x14ac:dyDescent="0.2">
      <c r="A128" s="165" t="s">
        <v>327</v>
      </c>
      <c r="B128" s="165" t="s">
        <v>330</v>
      </c>
      <c r="C128" s="165" t="s">
        <v>331</v>
      </c>
      <c r="D128" s="165">
        <v>7</v>
      </c>
      <c r="E128" s="165" t="s">
        <v>931</v>
      </c>
      <c r="F128" s="165">
        <v>4</v>
      </c>
      <c r="G128" s="165" t="s">
        <v>932</v>
      </c>
      <c r="H128" s="165">
        <v>2</v>
      </c>
      <c r="I128" s="165" t="s">
        <v>932</v>
      </c>
      <c r="J128" s="186">
        <v>0.42</v>
      </c>
    </row>
    <row r="129" spans="1:10" ht="12.75" customHeight="1" x14ac:dyDescent="0.2">
      <c r="A129" s="165" t="s">
        <v>327</v>
      </c>
      <c r="B129" s="165" t="s">
        <v>332</v>
      </c>
      <c r="C129" s="165" t="s">
        <v>333</v>
      </c>
      <c r="D129" s="165">
        <v>7</v>
      </c>
      <c r="E129" s="165" t="s">
        <v>931</v>
      </c>
      <c r="F129" s="165">
        <v>4</v>
      </c>
      <c r="G129" s="165" t="s">
        <v>932</v>
      </c>
      <c r="H129" s="165">
        <v>2</v>
      </c>
      <c r="I129" s="165" t="s">
        <v>932</v>
      </c>
      <c r="J129" s="186">
        <v>0.31</v>
      </c>
    </row>
    <row r="130" spans="1:10" ht="12.75" customHeight="1" x14ac:dyDescent="0.2">
      <c r="A130" s="165" t="s">
        <v>327</v>
      </c>
      <c r="B130" s="165" t="s">
        <v>334</v>
      </c>
      <c r="C130" s="165" t="s">
        <v>335</v>
      </c>
      <c r="D130" s="165">
        <v>7</v>
      </c>
      <c r="E130" s="165" t="s">
        <v>931</v>
      </c>
      <c r="F130" s="165">
        <v>31</v>
      </c>
      <c r="G130" s="165" t="s">
        <v>932</v>
      </c>
      <c r="H130" s="165">
        <v>2</v>
      </c>
      <c r="I130" s="165" t="s">
        <v>932</v>
      </c>
      <c r="J130" s="186">
        <v>0.63</v>
      </c>
    </row>
    <row r="131" spans="1:10" ht="12.75" customHeight="1" x14ac:dyDescent="0.2">
      <c r="A131" s="165" t="s">
        <v>327</v>
      </c>
      <c r="B131" s="165" t="s">
        <v>336</v>
      </c>
      <c r="C131" s="165" t="s">
        <v>337</v>
      </c>
      <c r="D131" s="165">
        <v>7</v>
      </c>
      <c r="E131" s="165" t="s">
        <v>931</v>
      </c>
      <c r="F131" s="165">
        <v>31</v>
      </c>
      <c r="G131" s="165" t="s">
        <v>932</v>
      </c>
      <c r="H131" s="165">
        <v>2</v>
      </c>
      <c r="I131" s="165" t="s">
        <v>932</v>
      </c>
      <c r="J131" s="186">
        <v>0.14000000000000001</v>
      </c>
    </row>
    <row r="132" spans="1:10" ht="12.75" customHeight="1" x14ac:dyDescent="0.2">
      <c r="A132" s="165" t="s">
        <v>327</v>
      </c>
      <c r="B132" s="165" t="s">
        <v>338</v>
      </c>
      <c r="C132" s="165" t="s">
        <v>339</v>
      </c>
      <c r="D132" s="165">
        <v>7</v>
      </c>
      <c r="E132" s="165" t="s">
        <v>931</v>
      </c>
      <c r="F132" s="165">
        <v>4</v>
      </c>
      <c r="G132" s="165" t="s">
        <v>27</v>
      </c>
      <c r="H132" s="165">
        <v>2</v>
      </c>
      <c r="I132" s="165" t="s">
        <v>27</v>
      </c>
      <c r="J132" s="186">
        <v>1.2</v>
      </c>
    </row>
    <row r="133" spans="1:10" ht="12.75" customHeight="1" x14ac:dyDescent="0.2">
      <c r="A133" s="165" t="s">
        <v>327</v>
      </c>
      <c r="B133" s="165" t="s">
        <v>340</v>
      </c>
      <c r="C133" s="165" t="s">
        <v>341</v>
      </c>
      <c r="D133" s="165">
        <v>7</v>
      </c>
      <c r="E133" s="165" t="s">
        <v>931</v>
      </c>
      <c r="F133" s="165">
        <v>4</v>
      </c>
      <c r="G133" s="165" t="s">
        <v>932</v>
      </c>
      <c r="H133" s="165">
        <v>2</v>
      </c>
      <c r="I133" s="165" t="s">
        <v>932</v>
      </c>
      <c r="J133" s="186">
        <v>0.71</v>
      </c>
    </row>
    <row r="134" spans="1:10" ht="12.75" customHeight="1" x14ac:dyDescent="0.2">
      <c r="A134" s="165" t="s">
        <v>327</v>
      </c>
      <c r="B134" s="165" t="s">
        <v>342</v>
      </c>
      <c r="C134" s="165" t="s">
        <v>343</v>
      </c>
      <c r="D134" s="165">
        <v>7</v>
      </c>
      <c r="E134" s="165" t="s">
        <v>931</v>
      </c>
      <c r="F134" s="165">
        <v>31</v>
      </c>
      <c r="G134" s="165" t="s">
        <v>932</v>
      </c>
      <c r="H134" s="165">
        <v>2</v>
      </c>
      <c r="I134" s="165" t="s">
        <v>932</v>
      </c>
      <c r="J134" s="186">
        <v>0.13</v>
      </c>
    </row>
    <row r="135" spans="1:10" ht="12.75" customHeight="1" x14ac:dyDescent="0.2">
      <c r="A135" s="165" t="s">
        <v>327</v>
      </c>
      <c r="B135" s="165" t="s">
        <v>344</v>
      </c>
      <c r="C135" s="165" t="s">
        <v>345</v>
      </c>
      <c r="D135" s="165">
        <v>7</v>
      </c>
      <c r="E135" s="165" t="s">
        <v>931</v>
      </c>
      <c r="F135" s="165">
        <v>4</v>
      </c>
      <c r="G135" s="165" t="s">
        <v>932</v>
      </c>
      <c r="H135" s="165">
        <v>2</v>
      </c>
      <c r="I135" s="165" t="s">
        <v>932</v>
      </c>
      <c r="J135" s="186">
        <v>1.35</v>
      </c>
    </row>
    <row r="136" spans="1:10" ht="12.75" customHeight="1" x14ac:dyDescent="0.2">
      <c r="A136" s="165" t="s">
        <v>327</v>
      </c>
      <c r="B136" s="165" t="s">
        <v>1017</v>
      </c>
      <c r="C136" s="165" t="s">
        <v>347</v>
      </c>
      <c r="D136" s="165">
        <v>7</v>
      </c>
      <c r="E136" s="165" t="s">
        <v>931</v>
      </c>
      <c r="F136" s="165">
        <v>4</v>
      </c>
      <c r="G136" s="165" t="s">
        <v>932</v>
      </c>
      <c r="H136" s="165">
        <v>2</v>
      </c>
      <c r="I136" s="165" t="s">
        <v>932</v>
      </c>
      <c r="J136" s="186">
        <v>0.13</v>
      </c>
    </row>
    <row r="137" spans="1:10" ht="12.75" customHeight="1" x14ac:dyDescent="0.2">
      <c r="A137" s="165" t="s">
        <v>327</v>
      </c>
      <c r="B137" s="165" t="s">
        <v>348</v>
      </c>
      <c r="C137" s="165" t="s">
        <v>349</v>
      </c>
      <c r="D137" s="165">
        <v>7</v>
      </c>
      <c r="E137" s="165" t="s">
        <v>931</v>
      </c>
      <c r="F137" s="165">
        <v>31</v>
      </c>
      <c r="G137" s="165" t="s">
        <v>932</v>
      </c>
      <c r="H137" s="165">
        <v>2</v>
      </c>
      <c r="I137" s="165" t="s">
        <v>932</v>
      </c>
      <c r="J137" s="186">
        <v>1.1299999999999999</v>
      </c>
    </row>
    <row r="138" spans="1:10" ht="12.75" customHeight="1" x14ac:dyDescent="0.2">
      <c r="A138" s="165" t="s">
        <v>327</v>
      </c>
      <c r="B138" s="165" t="s">
        <v>350</v>
      </c>
      <c r="C138" s="165" t="s">
        <v>351</v>
      </c>
      <c r="D138" s="165">
        <v>7</v>
      </c>
      <c r="E138" s="165" t="s">
        <v>931</v>
      </c>
      <c r="F138" s="165">
        <v>4</v>
      </c>
      <c r="G138" s="165" t="s">
        <v>932</v>
      </c>
      <c r="H138" s="165">
        <v>2</v>
      </c>
      <c r="I138" s="165" t="s">
        <v>932</v>
      </c>
      <c r="J138" s="186">
        <v>4.0599999999999996</v>
      </c>
    </row>
    <row r="139" spans="1:10" ht="12.75" customHeight="1" x14ac:dyDescent="0.2">
      <c r="A139" s="165" t="s">
        <v>327</v>
      </c>
      <c r="B139" s="165" t="s">
        <v>352</v>
      </c>
      <c r="C139" s="165" t="s">
        <v>353</v>
      </c>
      <c r="D139" s="165">
        <v>7</v>
      </c>
      <c r="E139" s="165" t="s">
        <v>931</v>
      </c>
      <c r="F139" s="165">
        <v>4</v>
      </c>
      <c r="G139" s="165" t="s">
        <v>932</v>
      </c>
      <c r="H139" s="165">
        <v>2</v>
      </c>
      <c r="I139" s="165" t="s">
        <v>932</v>
      </c>
      <c r="J139" s="186">
        <v>0.48</v>
      </c>
    </row>
    <row r="140" spans="1:10" ht="12.75" customHeight="1" x14ac:dyDescent="0.2">
      <c r="A140" s="165" t="s">
        <v>327</v>
      </c>
      <c r="B140" s="165" t="s">
        <v>354</v>
      </c>
      <c r="C140" s="165" t="s">
        <v>355</v>
      </c>
      <c r="D140" s="165">
        <v>7</v>
      </c>
      <c r="E140" s="165" t="s">
        <v>931</v>
      </c>
      <c r="F140" s="165">
        <v>4</v>
      </c>
      <c r="G140" s="165" t="s">
        <v>932</v>
      </c>
      <c r="H140" s="165">
        <v>2</v>
      </c>
      <c r="I140" s="165" t="s">
        <v>932</v>
      </c>
      <c r="J140" s="186">
        <v>0.39</v>
      </c>
    </row>
    <row r="141" spans="1:10" ht="12.75" customHeight="1" x14ac:dyDescent="0.2">
      <c r="A141" s="165" t="s">
        <v>327</v>
      </c>
      <c r="B141" s="165" t="s">
        <v>356</v>
      </c>
      <c r="C141" s="165" t="s">
        <v>357</v>
      </c>
      <c r="D141" s="165">
        <v>365</v>
      </c>
      <c r="E141" s="165" t="s">
        <v>1010</v>
      </c>
      <c r="F141" s="165">
        <v>31</v>
      </c>
      <c r="G141" s="165" t="s">
        <v>932</v>
      </c>
      <c r="H141" s="165">
        <v>2</v>
      </c>
      <c r="I141" s="165" t="s">
        <v>932</v>
      </c>
      <c r="J141" s="186">
        <v>0.17</v>
      </c>
    </row>
    <row r="142" spans="1:10" ht="12.75" customHeight="1" x14ac:dyDescent="0.2">
      <c r="A142" s="165" t="s">
        <v>327</v>
      </c>
      <c r="B142" s="165" t="s">
        <v>358</v>
      </c>
      <c r="C142" s="165" t="s">
        <v>359</v>
      </c>
      <c r="D142" s="165">
        <v>7</v>
      </c>
      <c r="E142" s="165" t="s">
        <v>931</v>
      </c>
      <c r="F142" s="165">
        <v>4</v>
      </c>
      <c r="G142" s="165" t="s">
        <v>932</v>
      </c>
      <c r="H142" s="165">
        <v>2</v>
      </c>
      <c r="I142" s="165" t="s">
        <v>932</v>
      </c>
      <c r="J142" s="186">
        <v>0.04</v>
      </c>
    </row>
    <row r="143" spans="1:10" ht="12.75" customHeight="1" x14ac:dyDescent="0.2">
      <c r="A143" s="165" t="s">
        <v>327</v>
      </c>
      <c r="B143" s="165" t="s">
        <v>360</v>
      </c>
      <c r="C143" s="165" t="s">
        <v>361</v>
      </c>
      <c r="D143" s="165">
        <v>7</v>
      </c>
      <c r="E143" s="165" t="s">
        <v>931</v>
      </c>
      <c r="F143" s="165">
        <v>4</v>
      </c>
      <c r="G143" s="165" t="s">
        <v>932</v>
      </c>
      <c r="H143" s="165">
        <v>2</v>
      </c>
      <c r="I143" s="165" t="s">
        <v>932</v>
      </c>
      <c r="J143" s="186">
        <v>0.17</v>
      </c>
    </row>
    <row r="144" spans="1:10" ht="12.75" customHeight="1" x14ac:dyDescent="0.2">
      <c r="A144" s="165" t="s">
        <v>327</v>
      </c>
      <c r="B144" s="165" t="s">
        <v>362</v>
      </c>
      <c r="C144" s="165" t="s">
        <v>363</v>
      </c>
      <c r="D144" s="165">
        <v>7</v>
      </c>
      <c r="E144" s="165" t="s">
        <v>931</v>
      </c>
      <c r="F144" s="165">
        <v>4</v>
      </c>
      <c r="G144" s="165" t="s">
        <v>932</v>
      </c>
      <c r="H144" s="165">
        <v>2</v>
      </c>
      <c r="I144" s="165" t="s">
        <v>932</v>
      </c>
      <c r="J144" s="186">
        <v>3.77</v>
      </c>
    </row>
    <row r="145" spans="1:10" ht="12.75" customHeight="1" x14ac:dyDescent="0.2">
      <c r="A145" s="165" t="s">
        <v>327</v>
      </c>
      <c r="B145" s="165" t="s">
        <v>364</v>
      </c>
      <c r="C145" s="165" t="s">
        <v>365</v>
      </c>
      <c r="D145" s="165">
        <v>7</v>
      </c>
      <c r="E145" s="165" t="s">
        <v>931</v>
      </c>
      <c r="F145" s="165">
        <v>31</v>
      </c>
      <c r="G145" s="165" t="s">
        <v>932</v>
      </c>
      <c r="H145" s="165">
        <v>2</v>
      </c>
      <c r="I145" s="165" t="s">
        <v>932</v>
      </c>
      <c r="J145" s="186">
        <v>0.28000000000000003</v>
      </c>
    </row>
    <row r="146" spans="1:10" ht="12.75" customHeight="1" x14ac:dyDescent="0.2">
      <c r="A146" s="174" t="s">
        <v>327</v>
      </c>
      <c r="B146" s="174" t="s">
        <v>366</v>
      </c>
      <c r="C146" s="174" t="s">
        <v>367</v>
      </c>
      <c r="D146" s="174">
        <v>7</v>
      </c>
      <c r="E146" s="174" t="s">
        <v>931</v>
      </c>
      <c r="F146" s="174">
        <v>4</v>
      </c>
      <c r="G146" s="174" t="s">
        <v>932</v>
      </c>
      <c r="H146" s="174">
        <v>2</v>
      </c>
      <c r="I146" s="174" t="s">
        <v>932</v>
      </c>
      <c r="J146" s="189">
        <v>0.26</v>
      </c>
    </row>
    <row r="147" spans="1:10" x14ac:dyDescent="0.2">
      <c r="A147" s="23"/>
      <c r="B147" s="22">
        <f>COUNTA(B127:B146)</f>
        <v>20</v>
      </c>
      <c r="C147" s="22"/>
      <c r="D147" s="23"/>
      <c r="E147" s="23"/>
      <c r="F147" s="22">
        <f ca="1">COUNTIF(F146:F3657, "&gt;0")</f>
        <v>0</v>
      </c>
      <c r="G147" s="23"/>
      <c r="H147" s="22"/>
      <c r="I147" s="23"/>
      <c r="J147" s="187">
        <f ca="1">SUM(J146:J3657)</f>
        <v>0</v>
      </c>
    </row>
    <row r="148" spans="1:10" x14ac:dyDescent="0.2">
      <c r="A148" s="23"/>
      <c r="B148" s="22"/>
      <c r="C148" s="22"/>
      <c r="D148" s="23"/>
      <c r="E148" s="23"/>
      <c r="F148" s="22"/>
      <c r="G148" s="23"/>
      <c r="H148" s="22"/>
      <c r="I148" s="23"/>
      <c r="J148" s="187"/>
    </row>
    <row r="149" spans="1:10" ht="12.75" customHeight="1" x14ac:dyDescent="0.2">
      <c r="A149" s="165" t="s">
        <v>368</v>
      </c>
      <c r="B149" s="165" t="s">
        <v>369</v>
      </c>
      <c r="C149" s="165" t="s">
        <v>370</v>
      </c>
      <c r="D149" s="165">
        <v>7</v>
      </c>
      <c r="E149" s="165" t="s">
        <v>931</v>
      </c>
      <c r="F149" s="165">
        <v>4</v>
      </c>
      <c r="G149" s="165" t="s">
        <v>932</v>
      </c>
      <c r="H149" s="165">
        <v>2</v>
      </c>
      <c r="I149" s="165" t="s">
        <v>932</v>
      </c>
      <c r="J149" s="186">
        <v>2.7</v>
      </c>
    </row>
    <row r="150" spans="1:10" ht="12.75" customHeight="1" x14ac:dyDescent="0.2">
      <c r="A150" s="165" t="s">
        <v>368</v>
      </c>
      <c r="B150" s="165" t="s">
        <v>371</v>
      </c>
      <c r="C150" s="165" t="s">
        <v>372</v>
      </c>
      <c r="D150" s="165">
        <v>365</v>
      </c>
      <c r="E150" s="165" t="s">
        <v>1010</v>
      </c>
      <c r="F150" s="165">
        <v>1</v>
      </c>
      <c r="G150" s="165" t="s">
        <v>116</v>
      </c>
      <c r="H150" s="165">
        <v>0</v>
      </c>
      <c r="I150" s="165" t="s">
        <v>116</v>
      </c>
      <c r="J150" s="186">
        <v>1.24</v>
      </c>
    </row>
    <row r="151" spans="1:10" ht="12.75" customHeight="1" x14ac:dyDescent="0.2">
      <c r="A151" s="165" t="s">
        <v>368</v>
      </c>
      <c r="B151" s="165" t="s">
        <v>373</v>
      </c>
      <c r="C151" s="165" t="s">
        <v>374</v>
      </c>
      <c r="D151" s="165">
        <v>7</v>
      </c>
      <c r="E151" s="165" t="s">
        <v>931</v>
      </c>
      <c r="F151" s="165">
        <v>31</v>
      </c>
      <c r="G151" s="165" t="s">
        <v>932</v>
      </c>
      <c r="H151" s="165">
        <v>2</v>
      </c>
      <c r="I151" s="165" t="s">
        <v>932</v>
      </c>
      <c r="J151" s="186">
        <v>0.91</v>
      </c>
    </row>
    <row r="152" spans="1:10" ht="12.75" customHeight="1" x14ac:dyDescent="0.2">
      <c r="A152" s="165" t="s">
        <v>368</v>
      </c>
      <c r="B152" s="165" t="s">
        <v>375</v>
      </c>
      <c r="C152" s="165" t="s">
        <v>376</v>
      </c>
      <c r="D152" s="165">
        <v>7</v>
      </c>
      <c r="E152" s="165" t="s">
        <v>931</v>
      </c>
      <c r="F152" s="165">
        <v>4</v>
      </c>
      <c r="G152" s="165" t="s">
        <v>932</v>
      </c>
      <c r="H152" s="165">
        <v>2</v>
      </c>
      <c r="I152" s="165" t="s">
        <v>932</v>
      </c>
      <c r="J152" s="186">
        <v>4.0999999999999996</v>
      </c>
    </row>
    <row r="153" spans="1:10" ht="12.75" customHeight="1" x14ac:dyDescent="0.2">
      <c r="A153" s="165" t="s">
        <v>368</v>
      </c>
      <c r="B153" s="165" t="s">
        <v>377</v>
      </c>
      <c r="C153" s="165" t="s">
        <v>378</v>
      </c>
      <c r="D153" s="165">
        <v>7</v>
      </c>
      <c r="E153" s="165" t="s">
        <v>931</v>
      </c>
      <c r="F153" s="165">
        <v>4</v>
      </c>
      <c r="G153" s="165" t="s">
        <v>932</v>
      </c>
      <c r="H153" s="165">
        <v>2</v>
      </c>
      <c r="I153" s="165" t="s">
        <v>932</v>
      </c>
      <c r="J153" s="186">
        <v>4.38</v>
      </c>
    </row>
    <row r="154" spans="1:10" ht="12.75" customHeight="1" x14ac:dyDescent="0.2">
      <c r="A154" s="165" t="s">
        <v>368</v>
      </c>
      <c r="B154" s="165" t="s">
        <v>379</v>
      </c>
      <c r="C154" s="165" t="s">
        <v>380</v>
      </c>
      <c r="D154" s="165">
        <v>7</v>
      </c>
      <c r="E154" s="165" t="s">
        <v>931</v>
      </c>
      <c r="F154" s="165">
        <v>4</v>
      </c>
      <c r="G154" s="165" t="s">
        <v>932</v>
      </c>
      <c r="H154" s="165">
        <v>2</v>
      </c>
      <c r="I154" s="165" t="s">
        <v>932</v>
      </c>
      <c r="J154" s="186">
        <v>0</v>
      </c>
    </row>
    <row r="155" spans="1:10" ht="12.75" customHeight="1" x14ac:dyDescent="0.2">
      <c r="A155" s="165" t="s">
        <v>368</v>
      </c>
      <c r="B155" s="165" t="s">
        <v>381</v>
      </c>
      <c r="C155" s="165" t="s">
        <v>382</v>
      </c>
      <c r="D155" s="165">
        <v>7</v>
      </c>
      <c r="E155" s="165" t="s">
        <v>931</v>
      </c>
      <c r="F155" s="165">
        <v>4</v>
      </c>
      <c r="G155" s="165" t="s">
        <v>932</v>
      </c>
      <c r="H155" s="165">
        <v>2</v>
      </c>
      <c r="I155" s="165" t="s">
        <v>932</v>
      </c>
      <c r="J155" s="186">
        <v>0.67</v>
      </c>
    </row>
    <row r="156" spans="1:10" ht="12.75" customHeight="1" x14ac:dyDescent="0.2">
      <c r="A156" s="165" t="s">
        <v>368</v>
      </c>
      <c r="B156" s="165" t="s">
        <v>383</v>
      </c>
      <c r="C156" s="165" t="s">
        <v>384</v>
      </c>
      <c r="D156" s="165">
        <v>7</v>
      </c>
      <c r="E156" s="165" t="s">
        <v>931</v>
      </c>
      <c r="F156" s="165">
        <v>4</v>
      </c>
      <c r="G156" s="165" t="s">
        <v>932</v>
      </c>
      <c r="H156" s="165">
        <v>2</v>
      </c>
      <c r="I156" s="165" t="s">
        <v>932</v>
      </c>
      <c r="J156" s="186">
        <v>14.54</v>
      </c>
    </row>
    <row r="157" spans="1:10" ht="12.75" customHeight="1" x14ac:dyDescent="0.2">
      <c r="A157" s="165" t="s">
        <v>368</v>
      </c>
      <c r="B157" s="165" t="s">
        <v>385</v>
      </c>
      <c r="C157" s="165" t="s">
        <v>386</v>
      </c>
      <c r="D157" s="165">
        <v>365</v>
      </c>
      <c r="E157" s="165" t="s">
        <v>1010</v>
      </c>
      <c r="F157" s="165">
        <v>1</v>
      </c>
      <c r="G157" s="165" t="s">
        <v>116</v>
      </c>
      <c r="H157" s="165">
        <v>0</v>
      </c>
      <c r="I157" s="165" t="s">
        <v>116</v>
      </c>
      <c r="J157" s="186">
        <v>0.39</v>
      </c>
    </row>
    <row r="158" spans="1:10" ht="12.75" customHeight="1" x14ac:dyDescent="0.2">
      <c r="A158" s="165" t="s">
        <v>368</v>
      </c>
      <c r="B158" s="165" t="s">
        <v>387</v>
      </c>
      <c r="C158" s="165" t="s">
        <v>388</v>
      </c>
      <c r="D158" s="165">
        <v>7</v>
      </c>
      <c r="E158" s="165" t="s">
        <v>931</v>
      </c>
      <c r="F158" s="165">
        <v>4</v>
      </c>
      <c r="G158" s="165" t="s">
        <v>932</v>
      </c>
      <c r="H158" s="165">
        <v>2</v>
      </c>
      <c r="I158" s="165" t="s">
        <v>932</v>
      </c>
      <c r="J158" s="186">
        <v>0.17</v>
      </c>
    </row>
    <row r="159" spans="1:10" ht="12.75" customHeight="1" x14ac:dyDescent="0.2">
      <c r="A159" s="165" t="s">
        <v>368</v>
      </c>
      <c r="B159" s="165" t="s">
        <v>389</v>
      </c>
      <c r="C159" s="165" t="s">
        <v>390</v>
      </c>
      <c r="D159" s="165">
        <v>7</v>
      </c>
      <c r="E159" s="165" t="s">
        <v>931</v>
      </c>
      <c r="F159" s="165">
        <v>4</v>
      </c>
      <c r="G159" s="165" t="s">
        <v>932</v>
      </c>
      <c r="H159" s="165">
        <v>2</v>
      </c>
      <c r="I159" s="165" t="s">
        <v>932</v>
      </c>
      <c r="J159" s="186">
        <v>1.1499999999999999</v>
      </c>
    </row>
    <row r="160" spans="1:10" ht="12.75" customHeight="1" x14ac:dyDescent="0.2">
      <c r="A160" s="165" t="s">
        <v>368</v>
      </c>
      <c r="B160" s="165" t="s">
        <v>391</v>
      </c>
      <c r="C160" s="165" t="s">
        <v>392</v>
      </c>
      <c r="D160" s="165">
        <v>7</v>
      </c>
      <c r="E160" s="165" t="s">
        <v>931</v>
      </c>
      <c r="F160" s="165">
        <v>4</v>
      </c>
      <c r="G160" s="165" t="s">
        <v>932</v>
      </c>
      <c r="H160" s="165">
        <v>2</v>
      </c>
      <c r="I160" s="165" t="s">
        <v>932</v>
      </c>
      <c r="J160" s="186">
        <v>0.41</v>
      </c>
    </row>
    <row r="161" spans="1:10" ht="12.75" customHeight="1" x14ac:dyDescent="0.2">
      <c r="A161" s="165" t="s">
        <v>368</v>
      </c>
      <c r="B161" s="165" t="s">
        <v>393</v>
      </c>
      <c r="C161" s="165" t="s">
        <v>394</v>
      </c>
      <c r="D161" s="165">
        <v>7</v>
      </c>
      <c r="E161" s="165" t="s">
        <v>931</v>
      </c>
      <c r="F161" s="165">
        <v>31</v>
      </c>
      <c r="G161" s="165" t="s">
        <v>932</v>
      </c>
      <c r="H161" s="165">
        <v>2</v>
      </c>
      <c r="I161" s="165" t="s">
        <v>932</v>
      </c>
      <c r="J161" s="186">
        <v>0.43</v>
      </c>
    </row>
    <row r="162" spans="1:10" ht="12.75" customHeight="1" x14ac:dyDescent="0.2">
      <c r="A162" s="165" t="s">
        <v>368</v>
      </c>
      <c r="B162" s="165" t="s">
        <v>395</v>
      </c>
      <c r="C162" s="165" t="s">
        <v>396</v>
      </c>
      <c r="D162" s="165">
        <v>7</v>
      </c>
      <c r="E162" s="165" t="s">
        <v>931</v>
      </c>
      <c r="F162" s="165">
        <v>4</v>
      </c>
      <c r="G162" s="165" t="s">
        <v>932</v>
      </c>
      <c r="H162" s="165">
        <v>2</v>
      </c>
      <c r="I162" s="165" t="s">
        <v>932</v>
      </c>
      <c r="J162" s="186">
        <v>0.91</v>
      </c>
    </row>
    <row r="163" spans="1:10" ht="12.75" customHeight="1" x14ac:dyDescent="0.2">
      <c r="A163" s="165" t="s">
        <v>368</v>
      </c>
      <c r="B163" s="165" t="s">
        <v>397</v>
      </c>
      <c r="C163" s="165" t="s">
        <v>398</v>
      </c>
      <c r="D163" s="165">
        <v>7</v>
      </c>
      <c r="E163" s="165" t="s">
        <v>931</v>
      </c>
      <c r="F163" s="165">
        <v>4</v>
      </c>
      <c r="G163" s="165" t="s">
        <v>932</v>
      </c>
      <c r="H163" s="165">
        <v>2</v>
      </c>
      <c r="I163" s="165" t="s">
        <v>932</v>
      </c>
      <c r="J163" s="186">
        <v>0</v>
      </c>
    </row>
    <row r="164" spans="1:10" ht="12.75" customHeight="1" x14ac:dyDescent="0.2">
      <c r="A164" s="165" t="s">
        <v>368</v>
      </c>
      <c r="B164" s="165" t="s">
        <v>399</v>
      </c>
      <c r="C164" s="165" t="s">
        <v>400</v>
      </c>
      <c r="D164" s="165">
        <v>7</v>
      </c>
      <c r="E164" s="165" t="s">
        <v>931</v>
      </c>
      <c r="F164" s="165">
        <v>4</v>
      </c>
      <c r="G164" s="165" t="s">
        <v>932</v>
      </c>
      <c r="H164" s="165">
        <v>2</v>
      </c>
      <c r="I164" s="165" t="s">
        <v>932</v>
      </c>
      <c r="J164" s="186">
        <v>5.56</v>
      </c>
    </row>
    <row r="165" spans="1:10" ht="12.75" customHeight="1" x14ac:dyDescent="0.2">
      <c r="A165" s="165" t="s">
        <v>368</v>
      </c>
      <c r="B165" s="165" t="s">
        <v>401</v>
      </c>
      <c r="C165" s="165" t="s">
        <v>402</v>
      </c>
      <c r="D165" s="165">
        <v>7</v>
      </c>
      <c r="E165" s="165" t="s">
        <v>931</v>
      </c>
      <c r="F165" s="165">
        <v>4</v>
      </c>
      <c r="G165" s="165" t="s">
        <v>932</v>
      </c>
      <c r="H165" s="165">
        <v>2</v>
      </c>
      <c r="I165" s="165" t="s">
        <v>932</v>
      </c>
      <c r="J165" s="186">
        <v>4.5199999999999996</v>
      </c>
    </row>
    <row r="166" spans="1:10" ht="12.75" customHeight="1" x14ac:dyDescent="0.2">
      <c r="A166" s="165" t="s">
        <v>368</v>
      </c>
      <c r="B166" s="165" t="s">
        <v>403</v>
      </c>
      <c r="C166" s="165" t="s">
        <v>404</v>
      </c>
      <c r="D166" s="165">
        <v>7</v>
      </c>
      <c r="E166" s="165" t="s">
        <v>931</v>
      </c>
      <c r="F166" s="165">
        <v>4</v>
      </c>
      <c r="G166" s="165" t="s">
        <v>932</v>
      </c>
      <c r="H166" s="165">
        <v>2</v>
      </c>
      <c r="I166" s="165" t="s">
        <v>932</v>
      </c>
      <c r="J166" s="186">
        <v>0.72</v>
      </c>
    </row>
    <row r="167" spans="1:10" ht="12.75" customHeight="1" x14ac:dyDescent="0.2">
      <c r="A167" s="165" t="s">
        <v>368</v>
      </c>
      <c r="B167" s="165" t="s">
        <v>405</v>
      </c>
      <c r="C167" s="165" t="s">
        <v>406</v>
      </c>
      <c r="D167" s="165">
        <v>7</v>
      </c>
      <c r="E167" s="165" t="s">
        <v>931</v>
      </c>
      <c r="F167" s="165">
        <v>4</v>
      </c>
      <c r="G167" s="165" t="s">
        <v>27</v>
      </c>
      <c r="H167" s="165">
        <v>1</v>
      </c>
      <c r="I167" s="165" t="s">
        <v>27</v>
      </c>
      <c r="J167" s="186">
        <v>0.1</v>
      </c>
    </row>
    <row r="168" spans="1:10" ht="12.75" customHeight="1" x14ac:dyDescent="0.2">
      <c r="A168" s="165" t="s">
        <v>368</v>
      </c>
      <c r="B168" s="165" t="s">
        <v>407</v>
      </c>
      <c r="C168" s="165" t="s">
        <v>408</v>
      </c>
      <c r="D168" s="165">
        <v>7</v>
      </c>
      <c r="E168" s="165" t="s">
        <v>931</v>
      </c>
      <c r="F168" s="165">
        <v>4</v>
      </c>
      <c r="G168" s="165" t="s">
        <v>932</v>
      </c>
      <c r="H168" s="165">
        <v>2</v>
      </c>
      <c r="I168" s="165" t="s">
        <v>932</v>
      </c>
      <c r="J168" s="186">
        <v>0.1</v>
      </c>
    </row>
    <row r="169" spans="1:10" ht="12.75" customHeight="1" x14ac:dyDescent="0.2">
      <c r="A169" s="165" t="s">
        <v>368</v>
      </c>
      <c r="B169" s="165" t="s">
        <v>409</v>
      </c>
      <c r="C169" s="165" t="s">
        <v>410</v>
      </c>
      <c r="D169" s="165">
        <v>365</v>
      </c>
      <c r="E169" s="165" t="s">
        <v>1010</v>
      </c>
      <c r="F169" s="165">
        <v>1</v>
      </c>
      <c r="G169" s="165" t="s">
        <v>116</v>
      </c>
      <c r="H169" s="165">
        <v>0</v>
      </c>
      <c r="I169" s="165" t="s">
        <v>116</v>
      </c>
      <c r="J169" s="186">
        <v>0.1</v>
      </c>
    </row>
    <row r="170" spans="1:10" ht="12.75" customHeight="1" x14ac:dyDescent="0.2">
      <c r="A170" s="165" t="s">
        <v>368</v>
      </c>
      <c r="B170" s="165" t="s">
        <v>411</v>
      </c>
      <c r="C170" s="165" t="s">
        <v>951</v>
      </c>
      <c r="D170" s="165">
        <v>365</v>
      </c>
      <c r="E170" s="165" t="s">
        <v>1010</v>
      </c>
      <c r="F170" s="165">
        <v>1</v>
      </c>
      <c r="G170" s="165" t="s">
        <v>116</v>
      </c>
      <c r="H170" s="165">
        <v>0</v>
      </c>
      <c r="I170" s="165" t="s">
        <v>116</v>
      </c>
      <c r="J170" s="186">
        <v>0.9</v>
      </c>
    </row>
    <row r="171" spans="1:10" ht="12.75" customHeight="1" x14ac:dyDescent="0.2">
      <c r="A171" s="165" t="s">
        <v>368</v>
      </c>
      <c r="B171" s="165" t="s">
        <v>412</v>
      </c>
      <c r="C171" s="165" t="s">
        <v>413</v>
      </c>
      <c r="D171" s="165">
        <v>365</v>
      </c>
      <c r="E171" s="165" t="s">
        <v>1010</v>
      </c>
      <c r="F171" s="165">
        <v>1</v>
      </c>
      <c r="G171" s="165" t="s">
        <v>116</v>
      </c>
      <c r="H171" s="165">
        <v>0</v>
      </c>
      <c r="I171" s="165" t="s">
        <v>116</v>
      </c>
      <c r="J171" s="186">
        <v>0.32</v>
      </c>
    </row>
    <row r="172" spans="1:10" ht="12.75" customHeight="1" x14ac:dyDescent="0.2">
      <c r="A172" s="174" t="s">
        <v>368</v>
      </c>
      <c r="B172" s="174" t="s">
        <v>414</v>
      </c>
      <c r="C172" s="174" t="s">
        <v>415</v>
      </c>
      <c r="D172" s="174">
        <v>7</v>
      </c>
      <c r="E172" s="174" t="s">
        <v>931</v>
      </c>
      <c r="F172" s="174">
        <v>4</v>
      </c>
      <c r="G172" s="174" t="s">
        <v>932</v>
      </c>
      <c r="H172" s="174">
        <v>2</v>
      </c>
      <c r="I172" s="174" t="s">
        <v>932</v>
      </c>
      <c r="J172" s="189">
        <v>1.5</v>
      </c>
    </row>
    <row r="173" spans="1:10" x14ac:dyDescent="0.2">
      <c r="A173" s="23"/>
      <c r="B173" s="22">
        <f>COUNTA(B149:B172)</f>
        <v>24</v>
      </c>
      <c r="C173" s="22"/>
      <c r="D173" s="23"/>
      <c r="E173" s="23"/>
      <c r="F173" s="22">
        <f>COUNTIF(F149:F172, "&gt;0")</f>
        <v>24</v>
      </c>
      <c r="G173" s="23"/>
      <c r="H173" s="22"/>
      <c r="I173" s="23"/>
      <c r="J173" s="187">
        <f>SUM(J149:J172)</f>
        <v>45.82</v>
      </c>
    </row>
    <row r="174" spans="1:10" x14ac:dyDescent="0.2">
      <c r="A174" s="23"/>
      <c r="B174" s="22"/>
      <c r="C174" s="22"/>
      <c r="D174" s="23"/>
      <c r="E174" s="23"/>
      <c r="F174" s="22"/>
      <c r="G174" s="23"/>
      <c r="H174" s="22"/>
      <c r="I174" s="23"/>
      <c r="J174" s="187"/>
    </row>
    <row r="175" spans="1:10" ht="12.75" customHeight="1" x14ac:dyDescent="0.2">
      <c r="A175" s="165" t="s">
        <v>416</v>
      </c>
      <c r="B175" s="165" t="s">
        <v>961</v>
      </c>
      <c r="C175" s="165" t="s">
        <v>962</v>
      </c>
      <c r="D175" s="165">
        <v>365</v>
      </c>
      <c r="E175" s="165" t="s">
        <v>1010</v>
      </c>
      <c r="F175" s="165">
        <v>1</v>
      </c>
      <c r="G175" s="165" t="s">
        <v>116</v>
      </c>
      <c r="H175" s="165">
        <v>0</v>
      </c>
      <c r="I175" s="165" t="s">
        <v>116</v>
      </c>
      <c r="J175" s="186">
        <v>0.97</v>
      </c>
    </row>
    <row r="176" spans="1:10" ht="12.75" customHeight="1" x14ac:dyDescent="0.2">
      <c r="A176" s="165" t="s">
        <v>416</v>
      </c>
      <c r="B176" s="165" t="s">
        <v>417</v>
      </c>
      <c r="C176" s="165" t="s">
        <v>418</v>
      </c>
      <c r="D176" s="165">
        <v>365</v>
      </c>
      <c r="E176" s="165" t="s">
        <v>1010</v>
      </c>
      <c r="F176" s="165">
        <v>1</v>
      </c>
      <c r="G176" s="165" t="s">
        <v>116</v>
      </c>
      <c r="H176" s="165">
        <v>0</v>
      </c>
      <c r="I176" s="165" t="s">
        <v>116</v>
      </c>
      <c r="J176" s="186">
        <v>2.87</v>
      </c>
    </row>
    <row r="177" spans="1:10" ht="12.75" customHeight="1" x14ac:dyDescent="0.2">
      <c r="A177" s="165" t="s">
        <v>416</v>
      </c>
      <c r="B177" s="165" t="s">
        <v>419</v>
      </c>
      <c r="C177" s="165" t="s">
        <v>420</v>
      </c>
      <c r="D177" s="165">
        <v>365</v>
      </c>
      <c r="E177" s="165" t="s">
        <v>1010</v>
      </c>
      <c r="F177" s="165">
        <v>1</v>
      </c>
      <c r="G177" s="165" t="s">
        <v>116</v>
      </c>
      <c r="H177" s="165">
        <v>0</v>
      </c>
      <c r="I177" s="165" t="s">
        <v>116</v>
      </c>
      <c r="J177" s="186">
        <v>1.69</v>
      </c>
    </row>
    <row r="178" spans="1:10" ht="12.75" customHeight="1" x14ac:dyDescent="0.2">
      <c r="A178" s="165" t="s">
        <v>416</v>
      </c>
      <c r="B178" s="165" t="s">
        <v>421</v>
      </c>
      <c r="C178" s="165" t="s">
        <v>422</v>
      </c>
      <c r="D178" s="165">
        <v>365</v>
      </c>
      <c r="E178" s="165" t="s">
        <v>1010</v>
      </c>
      <c r="F178" s="165">
        <v>1</v>
      </c>
      <c r="G178" s="165" t="s">
        <v>116</v>
      </c>
      <c r="H178" s="165">
        <v>0</v>
      </c>
      <c r="I178" s="165" t="s">
        <v>116</v>
      </c>
      <c r="J178" s="186">
        <v>3.22</v>
      </c>
    </row>
    <row r="179" spans="1:10" ht="12.75" customHeight="1" x14ac:dyDescent="0.2">
      <c r="A179" s="165" t="s">
        <v>416</v>
      </c>
      <c r="B179" s="165" t="s">
        <v>423</v>
      </c>
      <c r="C179" s="165" t="s">
        <v>424</v>
      </c>
      <c r="D179" s="165">
        <v>365</v>
      </c>
      <c r="E179" s="165" t="s">
        <v>1010</v>
      </c>
      <c r="F179" s="165">
        <v>1</v>
      </c>
      <c r="G179" s="165" t="s">
        <v>116</v>
      </c>
      <c r="H179" s="165">
        <v>0</v>
      </c>
      <c r="I179" s="165" t="s">
        <v>116</v>
      </c>
      <c r="J179" s="186">
        <v>0.78</v>
      </c>
    </row>
    <row r="180" spans="1:10" ht="12.75" customHeight="1" x14ac:dyDescent="0.2">
      <c r="A180" s="165" t="s">
        <v>416</v>
      </c>
      <c r="B180" s="165" t="s">
        <v>425</v>
      </c>
      <c r="C180" s="165" t="s">
        <v>426</v>
      </c>
      <c r="D180" s="165">
        <v>365</v>
      </c>
      <c r="E180" s="165" t="s">
        <v>1010</v>
      </c>
      <c r="F180" s="165">
        <v>1</v>
      </c>
      <c r="G180" s="165" t="s">
        <v>116</v>
      </c>
      <c r="H180" s="165">
        <v>0</v>
      </c>
      <c r="I180" s="165" t="s">
        <v>116</v>
      </c>
      <c r="J180" s="186">
        <v>3</v>
      </c>
    </row>
    <row r="181" spans="1:10" ht="12.75" customHeight="1" x14ac:dyDescent="0.2">
      <c r="A181" s="165" t="s">
        <v>416</v>
      </c>
      <c r="B181" s="165" t="s">
        <v>427</v>
      </c>
      <c r="C181" s="165" t="s">
        <v>428</v>
      </c>
      <c r="D181" s="165">
        <v>365</v>
      </c>
      <c r="E181" s="165" t="s">
        <v>1010</v>
      </c>
      <c r="F181" s="165">
        <v>1</v>
      </c>
      <c r="G181" s="165" t="s">
        <v>116</v>
      </c>
      <c r="H181" s="165">
        <v>0</v>
      </c>
      <c r="I181" s="165" t="s">
        <v>116</v>
      </c>
      <c r="J181" s="186">
        <v>1.38</v>
      </c>
    </row>
    <row r="182" spans="1:10" ht="12.75" customHeight="1" x14ac:dyDescent="0.2">
      <c r="A182" s="165" t="s">
        <v>416</v>
      </c>
      <c r="B182" s="165" t="s">
        <v>429</v>
      </c>
      <c r="C182" s="165" t="s">
        <v>943</v>
      </c>
      <c r="D182" s="165">
        <v>365</v>
      </c>
      <c r="E182" s="165" t="s">
        <v>1010</v>
      </c>
      <c r="F182" s="165">
        <v>1</v>
      </c>
      <c r="G182" s="165" t="s">
        <v>116</v>
      </c>
      <c r="H182" s="165">
        <v>0</v>
      </c>
      <c r="I182" s="165" t="s">
        <v>116</v>
      </c>
      <c r="J182" s="186">
        <v>0.4</v>
      </c>
    </row>
    <row r="183" spans="1:10" ht="12.75" customHeight="1" x14ac:dyDescent="0.2">
      <c r="A183" s="165" t="s">
        <v>416</v>
      </c>
      <c r="B183" s="165" t="s">
        <v>430</v>
      </c>
      <c r="C183" s="165" t="s">
        <v>431</v>
      </c>
      <c r="D183" s="165">
        <v>365</v>
      </c>
      <c r="E183" s="165" t="s">
        <v>1010</v>
      </c>
      <c r="F183" s="165">
        <v>1</v>
      </c>
      <c r="G183" s="165" t="s">
        <v>116</v>
      </c>
      <c r="H183" s="165">
        <v>0</v>
      </c>
      <c r="I183" s="165" t="s">
        <v>116</v>
      </c>
      <c r="J183" s="186">
        <v>3.48</v>
      </c>
    </row>
    <row r="184" spans="1:10" ht="12.75" customHeight="1" x14ac:dyDescent="0.2">
      <c r="A184" s="165" t="s">
        <v>416</v>
      </c>
      <c r="B184" s="165" t="s">
        <v>1018</v>
      </c>
      <c r="C184" s="165" t="s">
        <v>433</v>
      </c>
      <c r="D184" s="165">
        <v>365</v>
      </c>
      <c r="E184" s="165" t="s">
        <v>1010</v>
      </c>
      <c r="F184" s="165">
        <v>1</v>
      </c>
      <c r="G184" s="165" t="s">
        <v>116</v>
      </c>
      <c r="H184" s="165">
        <v>0</v>
      </c>
      <c r="I184" s="165" t="s">
        <v>116</v>
      </c>
      <c r="J184" s="186">
        <v>38</v>
      </c>
    </row>
    <row r="185" spans="1:10" ht="12.75" customHeight="1" x14ac:dyDescent="0.2">
      <c r="A185" s="165" t="s">
        <v>416</v>
      </c>
      <c r="B185" s="165" t="s">
        <v>434</v>
      </c>
      <c r="C185" s="165" t="s">
        <v>435</v>
      </c>
      <c r="D185" s="165">
        <v>365</v>
      </c>
      <c r="E185" s="165" t="s">
        <v>1010</v>
      </c>
      <c r="F185" s="165">
        <v>1</v>
      </c>
      <c r="G185" s="165" t="s">
        <v>116</v>
      </c>
      <c r="H185" s="165">
        <v>0</v>
      </c>
      <c r="I185" s="165" t="s">
        <v>116</v>
      </c>
      <c r="J185" s="186">
        <v>1.81</v>
      </c>
    </row>
    <row r="186" spans="1:10" ht="12.75" customHeight="1" x14ac:dyDescent="0.2">
      <c r="A186" s="165" t="s">
        <v>416</v>
      </c>
      <c r="B186" s="165" t="s">
        <v>436</v>
      </c>
      <c r="C186" s="165" t="s">
        <v>437</v>
      </c>
      <c r="D186" s="165">
        <v>365</v>
      </c>
      <c r="E186" s="165" t="s">
        <v>1010</v>
      </c>
      <c r="F186" s="165">
        <v>1</v>
      </c>
      <c r="G186" s="165" t="s">
        <v>116</v>
      </c>
      <c r="H186" s="165">
        <v>0</v>
      </c>
      <c r="I186" s="165" t="s">
        <v>116</v>
      </c>
      <c r="J186" s="186">
        <v>8.8699999999999992</v>
      </c>
    </row>
    <row r="187" spans="1:10" ht="12.75" customHeight="1" x14ac:dyDescent="0.2">
      <c r="A187" s="165" t="s">
        <v>416</v>
      </c>
      <c r="B187" s="165" t="s">
        <v>438</v>
      </c>
      <c r="C187" s="165" t="s">
        <v>439</v>
      </c>
      <c r="D187" s="165">
        <v>365</v>
      </c>
      <c r="E187" s="165" t="s">
        <v>1010</v>
      </c>
      <c r="F187" s="165">
        <v>1</v>
      </c>
      <c r="G187" s="165" t="s">
        <v>116</v>
      </c>
      <c r="H187" s="165">
        <v>0</v>
      </c>
      <c r="I187" s="165" t="s">
        <v>116</v>
      </c>
      <c r="J187" s="186">
        <v>0.56000000000000005</v>
      </c>
    </row>
    <row r="188" spans="1:10" ht="12.75" customHeight="1" x14ac:dyDescent="0.2">
      <c r="A188" s="165" t="s">
        <v>416</v>
      </c>
      <c r="B188" s="165" t="s">
        <v>440</v>
      </c>
      <c r="C188" s="165" t="s">
        <v>441</v>
      </c>
      <c r="D188" s="165">
        <v>365</v>
      </c>
      <c r="E188" s="165" t="s">
        <v>1010</v>
      </c>
      <c r="F188" s="165">
        <v>1</v>
      </c>
      <c r="G188" s="165" t="s">
        <v>116</v>
      </c>
      <c r="H188" s="165">
        <v>0</v>
      </c>
      <c r="I188" s="165" t="s">
        <v>116</v>
      </c>
      <c r="J188" s="186">
        <v>39</v>
      </c>
    </row>
    <row r="189" spans="1:10" ht="12.75" customHeight="1" x14ac:dyDescent="0.2">
      <c r="A189" s="165" t="s">
        <v>416</v>
      </c>
      <c r="B189" s="165" t="s">
        <v>442</v>
      </c>
      <c r="C189" s="165" t="s">
        <v>443</v>
      </c>
      <c r="D189" s="165">
        <v>365</v>
      </c>
      <c r="E189" s="165" t="s">
        <v>1010</v>
      </c>
      <c r="F189" s="165">
        <v>1</v>
      </c>
      <c r="G189" s="165" t="s">
        <v>116</v>
      </c>
      <c r="H189" s="165">
        <v>0</v>
      </c>
      <c r="I189" s="165" t="s">
        <v>116</v>
      </c>
      <c r="J189" s="186">
        <v>6.7</v>
      </c>
    </row>
    <row r="190" spans="1:10" ht="12.75" customHeight="1" x14ac:dyDescent="0.2">
      <c r="A190" s="165" t="s">
        <v>416</v>
      </c>
      <c r="B190" s="165" t="s">
        <v>444</v>
      </c>
      <c r="C190" s="165" t="s">
        <v>445</v>
      </c>
      <c r="D190" s="165">
        <v>7</v>
      </c>
      <c r="E190" s="165" t="s">
        <v>931</v>
      </c>
      <c r="F190" s="165">
        <v>4</v>
      </c>
      <c r="G190" s="165" t="s">
        <v>932</v>
      </c>
      <c r="H190" s="165">
        <v>2</v>
      </c>
      <c r="I190" s="165" t="s">
        <v>932</v>
      </c>
      <c r="J190" s="186">
        <v>0</v>
      </c>
    </row>
    <row r="191" spans="1:10" ht="12.75" customHeight="1" x14ac:dyDescent="0.2">
      <c r="A191" s="165" t="s">
        <v>416</v>
      </c>
      <c r="B191" s="165" t="s">
        <v>446</v>
      </c>
      <c r="C191" s="165" t="s">
        <v>447</v>
      </c>
      <c r="D191" s="165">
        <v>365</v>
      </c>
      <c r="E191" s="165" t="s">
        <v>1010</v>
      </c>
      <c r="F191" s="165">
        <v>1</v>
      </c>
      <c r="G191" s="165" t="s">
        <v>116</v>
      </c>
      <c r="H191" s="165">
        <v>0</v>
      </c>
      <c r="I191" s="165" t="s">
        <v>116</v>
      </c>
      <c r="J191" s="186">
        <v>0.24</v>
      </c>
    </row>
    <row r="192" spans="1:10" ht="12.75" customHeight="1" x14ac:dyDescent="0.2">
      <c r="A192" s="165" t="s">
        <v>416</v>
      </c>
      <c r="B192" s="165" t="s">
        <v>448</v>
      </c>
      <c r="C192" s="165" t="s">
        <v>449</v>
      </c>
      <c r="D192" s="165">
        <v>365</v>
      </c>
      <c r="E192" s="165" t="s">
        <v>1010</v>
      </c>
      <c r="F192" s="165">
        <v>1</v>
      </c>
      <c r="G192" s="165" t="s">
        <v>116</v>
      </c>
      <c r="H192" s="165">
        <v>0</v>
      </c>
      <c r="I192" s="165" t="s">
        <v>116</v>
      </c>
      <c r="J192" s="186">
        <v>2.86</v>
      </c>
    </row>
    <row r="193" spans="1:10" ht="12.75" customHeight="1" x14ac:dyDescent="0.2">
      <c r="A193" s="165" t="s">
        <v>416</v>
      </c>
      <c r="B193" s="165" t="s">
        <v>450</v>
      </c>
      <c r="C193" s="165" t="s">
        <v>451</v>
      </c>
      <c r="D193" s="165">
        <v>365</v>
      </c>
      <c r="E193" s="165" t="s">
        <v>1010</v>
      </c>
      <c r="F193" s="165">
        <v>1</v>
      </c>
      <c r="G193" s="165" t="s">
        <v>116</v>
      </c>
      <c r="H193" s="165">
        <v>0</v>
      </c>
      <c r="I193" s="165" t="s">
        <v>116</v>
      </c>
      <c r="J193" s="186">
        <v>1.55</v>
      </c>
    </row>
    <row r="194" spans="1:10" ht="12.75" customHeight="1" x14ac:dyDescent="0.2">
      <c r="A194" s="165" t="s">
        <v>416</v>
      </c>
      <c r="B194" s="165" t="s">
        <v>452</v>
      </c>
      <c r="C194" s="165" t="s">
        <v>453</v>
      </c>
      <c r="D194" s="165">
        <v>365</v>
      </c>
      <c r="E194" s="165" t="s">
        <v>1010</v>
      </c>
      <c r="F194" s="165">
        <v>1</v>
      </c>
      <c r="G194" s="165" t="s">
        <v>116</v>
      </c>
      <c r="H194" s="165">
        <v>0</v>
      </c>
      <c r="I194" s="165" t="s">
        <v>116</v>
      </c>
      <c r="J194" s="186">
        <v>2.3650000000000002</v>
      </c>
    </row>
    <row r="195" spans="1:10" ht="12.75" customHeight="1" x14ac:dyDescent="0.2">
      <c r="A195" s="165" t="s">
        <v>416</v>
      </c>
      <c r="B195" s="165" t="s">
        <v>454</v>
      </c>
      <c r="C195" s="165" t="s">
        <v>455</v>
      </c>
      <c r="D195" s="165">
        <v>365</v>
      </c>
      <c r="E195" s="165" t="s">
        <v>1010</v>
      </c>
      <c r="F195" s="165">
        <v>2</v>
      </c>
      <c r="G195" s="165" t="s">
        <v>116</v>
      </c>
      <c r="H195" s="165">
        <v>2</v>
      </c>
      <c r="I195" s="165" t="s">
        <v>116</v>
      </c>
      <c r="J195" s="186">
        <v>3.37</v>
      </c>
    </row>
    <row r="196" spans="1:10" ht="12.75" customHeight="1" x14ac:dyDescent="0.2">
      <c r="A196" s="174" t="s">
        <v>416</v>
      </c>
      <c r="B196" s="174" t="s">
        <v>456</v>
      </c>
      <c r="C196" s="174" t="s">
        <v>457</v>
      </c>
      <c r="D196" s="174">
        <v>365</v>
      </c>
      <c r="E196" s="174" t="s">
        <v>1010</v>
      </c>
      <c r="F196" s="174">
        <v>1</v>
      </c>
      <c r="G196" s="174" t="s">
        <v>116</v>
      </c>
      <c r="H196" s="174">
        <v>1</v>
      </c>
      <c r="I196" s="174" t="s">
        <v>116</v>
      </c>
      <c r="J196" s="189">
        <v>1.2</v>
      </c>
    </row>
    <row r="197" spans="1:10" x14ac:dyDescent="0.2">
      <c r="A197" s="23"/>
      <c r="B197" s="27">
        <f>COUNTA(B175:B196)</f>
        <v>22</v>
      </c>
      <c r="C197" s="22"/>
      <c r="D197" s="23"/>
      <c r="E197" s="23"/>
      <c r="F197" s="22">
        <v>28</v>
      </c>
      <c r="G197" s="23"/>
      <c r="H197" s="22"/>
      <c r="I197" s="23"/>
      <c r="J197" s="187">
        <f>SUM(J175:J196)</f>
        <v>124.315</v>
      </c>
    </row>
    <row r="198" spans="1:10" x14ac:dyDescent="0.2">
      <c r="A198" s="23"/>
      <c r="B198" s="22"/>
      <c r="C198" s="22"/>
      <c r="D198" s="23"/>
      <c r="E198" s="23"/>
      <c r="F198" s="22"/>
      <c r="G198" s="23"/>
      <c r="H198" s="22"/>
      <c r="I198" s="23"/>
      <c r="J198" s="187"/>
    </row>
    <row r="199" spans="1:10" ht="12.75" customHeight="1" x14ac:dyDescent="0.2">
      <c r="A199" s="165" t="s">
        <v>458</v>
      </c>
      <c r="B199" s="165" t="s">
        <v>459</v>
      </c>
      <c r="C199" s="165" t="s">
        <v>460</v>
      </c>
      <c r="D199" s="165">
        <v>365</v>
      </c>
      <c r="E199" s="165" t="s">
        <v>1010</v>
      </c>
      <c r="F199" s="165">
        <v>4</v>
      </c>
      <c r="G199" s="165" t="s">
        <v>932</v>
      </c>
      <c r="H199" s="165">
        <v>2</v>
      </c>
      <c r="I199" s="165" t="s">
        <v>932</v>
      </c>
      <c r="J199" s="186">
        <v>0.96</v>
      </c>
    </row>
    <row r="200" spans="1:10" ht="12.75" customHeight="1" x14ac:dyDescent="0.2">
      <c r="A200" s="165" t="s">
        <v>458</v>
      </c>
      <c r="B200" s="165" t="s">
        <v>1019</v>
      </c>
      <c r="C200" s="165" t="s">
        <v>462</v>
      </c>
      <c r="D200" s="165">
        <v>365</v>
      </c>
      <c r="E200" s="165" t="s">
        <v>1010</v>
      </c>
      <c r="F200" s="165">
        <v>1</v>
      </c>
      <c r="G200" s="165" t="s">
        <v>116</v>
      </c>
      <c r="H200" s="165">
        <v>1</v>
      </c>
      <c r="I200" s="165" t="s">
        <v>116</v>
      </c>
      <c r="J200" s="186">
        <v>0</v>
      </c>
    </row>
    <row r="201" spans="1:10" ht="12.75" customHeight="1" x14ac:dyDescent="0.2">
      <c r="A201" s="165" t="s">
        <v>458</v>
      </c>
      <c r="B201" s="165" t="s">
        <v>979</v>
      </c>
      <c r="C201" s="165" t="s">
        <v>980</v>
      </c>
      <c r="D201" s="165">
        <v>365</v>
      </c>
      <c r="E201" s="165" t="s">
        <v>1010</v>
      </c>
      <c r="F201" s="165">
        <v>1</v>
      </c>
      <c r="G201" s="165" t="s">
        <v>116</v>
      </c>
      <c r="H201" s="165">
        <v>0</v>
      </c>
      <c r="I201" s="165" t="s">
        <v>116</v>
      </c>
      <c r="J201" s="186">
        <v>0.33</v>
      </c>
    </row>
    <row r="202" spans="1:10" ht="12.75" customHeight="1" x14ac:dyDescent="0.2">
      <c r="A202" s="165" t="s">
        <v>458</v>
      </c>
      <c r="B202" s="165" t="s">
        <v>463</v>
      </c>
      <c r="C202" s="165" t="s">
        <v>464</v>
      </c>
      <c r="D202" s="165">
        <v>365</v>
      </c>
      <c r="E202" s="165" t="s">
        <v>1010</v>
      </c>
      <c r="F202" s="165">
        <v>4</v>
      </c>
      <c r="G202" s="165" t="s">
        <v>932</v>
      </c>
      <c r="H202" s="165">
        <v>2</v>
      </c>
      <c r="I202" s="165" t="s">
        <v>932</v>
      </c>
      <c r="J202" s="186">
        <v>0.48</v>
      </c>
    </row>
    <row r="203" spans="1:10" ht="12.75" customHeight="1" x14ac:dyDescent="0.2">
      <c r="A203" s="165" t="s">
        <v>458</v>
      </c>
      <c r="B203" s="165" t="s">
        <v>465</v>
      </c>
      <c r="C203" s="165" t="s">
        <v>466</v>
      </c>
      <c r="D203" s="165">
        <v>365</v>
      </c>
      <c r="E203" s="165" t="s">
        <v>1010</v>
      </c>
      <c r="F203" s="165">
        <v>1</v>
      </c>
      <c r="G203" s="165" t="s">
        <v>116</v>
      </c>
      <c r="H203" s="165">
        <v>0</v>
      </c>
      <c r="I203" s="165" t="s">
        <v>116</v>
      </c>
      <c r="J203" s="186">
        <v>1.31</v>
      </c>
    </row>
    <row r="204" spans="1:10" ht="12.75" customHeight="1" x14ac:dyDescent="0.2">
      <c r="A204" s="165" t="s">
        <v>458</v>
      </c>
      <c r="B204" s="165" t="s">
        <v>467</v>
      </c>
      <c r="C204" s="165" t="s">
        <v>468</v>
      </c>
      <c r="D204" s="165">
        <v>365</v>
      </c>
      <c r="E204" s="165" t="s">
        <v>1010</v>
      </c>
      <c r="F204" s="165">
        <v>1</v>
      </c>
      <c r="G204" s="165" t="s">
        <v>116</v>
      </c>
      <c r="H204" s="165">
        <v>1</v>
      </c>
      <c r="I204" s="165" t="s">
        <v>116</v>
      </c>
      <c r="J204" s="186">
        <v>1.1299999999999999</v>
      </c>
    </row>
    <row r="205" spans="1:10" ht="12.75" customHeight="1" x14ac:dyDescent="0.2">
      <c r="A205" s="165" t="s">
        <v>458</v>
      </c>
      <c r="B205" s="165" t="s">
        <v>469</v>
      </c>
      <c r="C205" s="165" t="s">
        <v>470</v>
      </c>
      <c r="D205" s="165">
        <v>7</v>
      </c>
      <c r="E205" s="165" t="s">
        <v>931</v>
      </c>
      <c r="F205" s="165">
        <v>1</v>
      </c>
      <c r="G205" s="165" t="s">
        <v>116</v>
      </c>
      <c r="H205" s="165">
        <v>1</v>
      </c>
      <c r="I205" s="165" t="s">
        <v>116</v>
      </c>
      <c r="J205" s="186">
        <v>2.5499999999999998</v>
      </c>
    </row>
    <row r="206" spans="1:10" ht="12.75" customHeight="1" x14ac:dyDescent="0.2">
      <c r="A206" s="165" t="s">
        <v>458</v>
      </c>
      <c r="B206" s="165" t="s">
        <v>471</v>
      </c>
      <c r="C206" s="165" t="s">
        <v>472</v>
      </c>
      <c r="D206" s="165">
        <v>365</v>
      </c>
      <c r="E206" s="165" t="s">
        <v>1010</v>
      </c>
      <c r="F206" s="165">
        <v>1</v>
      </c>
      <c r="G206" s="165" t="s">
        <v>116</v>
      </c>
      <c r="H206" s="165">
        <v>0</v>
      </c>
      <c r="I206" s="165" t="s">
        <v>116</v>
      </c>
      <c r="J206" s="186">
        <v>2.5499999999999998</v>
      </c>
    </row>
    <row r="207" spans="1:10" ht="12.75" customHeight="1" x14ac:dyDescent="0.2">
      <c r="A207" s="165" t="s">
        <v>458</v>
      </c>
      <c r="B207" s="165" t="s">
        <v>1020</v>
      </c>
      <c r="C207" s="165" t="s">
        <v>474</v>
      </c>
      <c r="D207" s="165">
        <v>7</v>
      </c>
      <c r="E207" s="165" t="s">
        <v>931</v>
      </c>
      <c r="F207" s="165">
        <v>4</v>
      </c>
      <c r="G207" s="165" t="s">
        <v>932</v>
      </c>
      <c r="H207" s="165">
        <v>2</v>
      </c>
      <c r="I207" s="165" t="s">
        <v>932</v>
      </c>
      <c r="J207" s="186">
        <v>0</v>
      </c>
    </row>
    <row r="208" spans="1:10" ht="12.75" customHeight="1" x14ac:dyDescent="0.2">
      <c r="A208" s="165" t="s">
        <v>458</v>
      </c>
      <c r="B208" s="165" t="s">
        <v>475</v>
      </c>
      <c r="C208" s="165" t="s">
        <v>476</v>
      </c>
      <c r="D208" s="165">
        <v>365</v>
      </c>
      <c r="E208" s="165" t="s">
        <v>1010</v>
      </c>
      <c r="F208" s="165">
        <v>2</v>
      </c>
      <c r="G208" s="165" t="s">
        <v>116</v>
      </c>
      <c r="H208" s="165">
        <v>2</v>
      </c>
      <c r="I208" s="165" t="s">
        <v>116</v>
      </c>
      <c r="J208" s="186">
        <v>1.41</v>
      </c>
    </row>
    <row r="209" spans="1:10" ht="12.75" customHeight="1" x14ac:dyDescent="0.2">
      <c r="A209" s="165" t="s">
        <v>458</v>
      </c>
      <c r="B209" s="165" t="s">
        <v>477</v>
      </c>
      <c r="C209" s="165" t="s">
        <v>478</v>
      </c>
      <c r="D209" s="165">
        <v>365</v>
      </c>
      <c r="E209" s="165" t="s">
        <v>1010</v>
      </c>
      <c r="F209" s="165">
        <v>1</v>
      </c>
      <c r="G209" s="165" t="s">
        <v>116</v>
      </c>
      <c r="H209" s="165">
        <v>1</v>
      </c>
      <c r="I209" s="165" t="s">
        <v>116</v>
      </c>
      <c r="J209" s="186">
        <v>2.23</v>
      </c>
    </row>
    <row r="210" spans="1:10" ht="12.75" customHeight="1" x14ac:dyDescent="0.2">
      <c r="A210" s="165" t="s">
        <v>458</v>
      </c>
      <c r="B210" s="165" t="s">
        <v>479</v>
      </c>
      <c r="C210" s="165" t="s">
        <v>480</v>
      </c>
      <c r="D210" s="165">
        <v>365</v>
      </c>
      <c r="E210" s="165" t="s">
        <v>1010</v>
      </c>
      <c r="F210" s="165">
        <v>4</v>
      </c>
      <c r="G210" s="165" t="s">
        <v>932</v>
      </c>
      <c r="H210" s="165">
        <v>2</v>
      </c>
      <c r="I210" s="165" t="s">
        <v>932</v>
      </c>
      <c r="J210" s="186">
        <v>0.6</v>
      </c>
    </row>
    <row r="211" spans="1:10" ht="12.75" customHeight="1" x14ac:dyDescent="0.2">
      <c r="A211" s="165" t="s">
        <v>458</v>
      </c>
      <c r="B211" s="165" t="s">
        <v>481</v>
      </c>
      <c r="C211" s="165" t="s">
        <v>482</v>
      </c>
      <c r="D211" s="165">
        <v>365</v>
      </c>
      <c r="E211" s="165" t="s">
        <v>1010</v>
      </c>
      <c r="F211" s="165">
        <v>1</v>
      </c>
      <c r="G211" s="165" t="s">
        <v>116</v>
      </c>
      <c r="H211" s="165">
        <v>1</v>
      </c>
      <c r="I211" s="165" t="s">
        <v>116</v>
      </c>
      <c r="J211" s="186">
        <v>1.48</v>
      </c>
    </row>
    <row r="212" spans="1:10" ht="12.75" customHeight="1" x14ac:dyDescent="0.2">
      <c r="A212" s="165" t="s">
        <v>458</v>
      </c>
      <c r="B212" s="165" t="s">
        <v>483</v>
      </c>
      <c r="C212" s="165" t="s">
        <v>484</v>
      </c>
      <c r="D212" s="165">
        <v>365</v>
      </c>
      <c r="E212" s="165" t="s">
        <v>1010</v>
      </c>
      <c r="F212" s="165">
        <v>1</v>
      </c>
      <c r="G212" s="165" t="s">
        <v>116</v>
      </c>
      <c r="H212" s="165">
        <v>0</v>
      </c>
      <c r="I212" s="165" t="s">
        <v>116</v>
      </c>
      <c r="J212" s="186">
        <v>1.48</v>
      </c>
    </row>
    <row r="213" spans="1:10" ht="12.75" customHeight="1" x14ac:dyDescent="0.2">
      <c r="A213" s="165" t="s">
        <v>458</v>
      </c>
      <c r="B213" s="165" t="s">
        <v>485</v>
      </c>
      <c r="C213" s="165" t="s">
        <v>486</v>
      </c>
      <c r="D213" s="165">
        <v>7</v>
      </c>
      <c r="E213" s="165" t="s">
        <v>931</v>
      </c>
      <c r="F213" s="165">
        <v>1</v>
      </c>
      <c r="G213" s="165" t="s">
        <v>116</v>
      </c>
      <c r="H213" s="165">
        <v>1</v>
      </c>
      <c r="I213" s="165" t="s">
        <v>116</v>
      </c>
      <c r="J213" s="186">
        <v>3.97</v>
      </c>
    </row>
    <row r="214" spans="1:10" ht="12.75" customHeight="1" x14ac:dyDescent="0.2">
      <c r="A214" s="165" t="s">
        <v>458</v>
      </c>
      <c r="B214" s="165" t="s">
        <v>487</v>
      </c>
      <c r="C214" s="165" t="s">
        <v>488</v>
      </c>
      <c r="D214" s="165">
        <v>7</v>
      </c>
      <c r="E214" s="165" t="s">
        <v>931</v>
      </c>
      <c r="F214" s="165">
        <v>1</v>
      </c>
      <c r="G214" s="165" t="s">
        <v>116</v>
      </c>
      <c r="H214" s="165">
        <v>1</v>
      </c>
      <c r="I214" s="165" t="s">
        <v>116</v>
      </c>
      <c r="J214" s="186">
        <v>0.06</v>
      </c>
    </row>
    <row r="215" spans="1:10" ht="12.75" customHeight="1" x14ac:dyDescent="0.2">
      <c r="A215" s="165" t="s">
        <v>458</v>
      </c>
      <c r="B215" s="165" t="s">
        <v>489</v>
      </c>
      <c r="C215" s="165" t="s">
        <v>490</v>
      </c>
      <c r="D215" s="165">
        <v>365</v>
      </c>
      <c r="E215" s="165" t="s">
        <v>1010</v>
      </c>
      <c r="F215" s="165">
        <v>1</v>
      </c>
      <c r="G215" s="165" t="s">
        <v>116</v>
      </c>
      <c r="H215" s="165">
        <v>1</v>
      </c>
      <c r="I215" s="165" t="s">
        <v>116</v>
      </c>
      <c r="J215" s="186">
        <v>2.3650000000000002</v>
      </c>
    </row>
    <row r="216" spans="1:10" ht="12.75" customHeight="1" x14ac:dyDescent="0.2">
      <c r="A216" s="165" t="s">
        <v>458</v>
      </c>
      <c r="B216" s="165" t="s">
        <v>491</v>
      </c>
      <c r="C216" s="165" t="s">
        <v>492</v>
      </c>
      <c r="D216" s="165">
        <v>365</v>
      </c>
      <c r="E216" s="165" t="s">
        <v>1010</v>
      </c>
      <c r="F216" s="165">
        <v>4</v>
      </c>
      <c r="G216" s="165" t="s">
        <v>932</v>
      </c>
      <c r="H216" s="165">
        <v>2</v>
      </c>
      <c r="I216" s="165" t="s">
        <v>932</v>
      </c>
      <c r="J216" s="186">
        <v>1.29</v>
      </c>
    </row>
    <row r="217" spans="1:10" ht="12.75" customHeight="1" x14ac:dyDescent="0.2">
      <c r="A217" s="165" t="s">
        <v>458</v>
      </c>
      <c r="B217" s="165" t="s">
        <v>493</v>
      </c>
      <c r="C217" s="165" t="s">
        <v>494</v>
      </c>
      <c r="D217" s="165">
        <v>365</v>
      </c>
      <c r="E217" s="165" t="s">
        <v>1010</v>
      </c>
      <c r="F217" s="165">
        <v>4</v>
      </c>
      <c r="G217" s="165" t="s">
        <v>932</v>
      </c>
      <c r="H217" s="165">
        <v>2</v>
      </c>
      <c r="I217" s="165" t="s">
        <v>932</v>
      </c>
      <c r="J217" s="186">
        <v>0.19</v>
      </c>
    </row>
    <row r="218" spans="1:10" ht="12.75" customHeight="1" x14ac:dyDescent="0.2">
      <c r="A218" s="165" t="s">
        <v>458</v>
      </c>
      <c r="B218" s="165" t="s">
        <v>495</v>
      </c>
      <c r="C218" s="165" t="s">
        <v>496</v>
      </c>
      <c r="D218" s="165">
        <v>365</v>
      </c>
      <c r="E218" s="165" t="s">
        <v>1010</v>
      </c>
      <c r="F218" s="165">
        <v>4</v>
      </c>
      <c r="G218" s="165" t="s">
        <v>932</v>
      </c>
      <c r="H218" s="165">
        <v>2</v>
      </c>
      <c r="I218" s="165" t="s">
        <v>932</v>
      </c>
      <c r="J218" s="186">
        <v>29.2</v>
      </c>
    </row>
    <row r="219" spans="1:10" ht="12.75" customHeight="1" x14ac:dyDescent="0.2">
      <c r="A219" s="165" t="s">
        <v>458</v>
      </c>
      <c r="B219" s="165" t="s">
        <v>497</v>
      </c>
      <c r="C219" s="165" t="s">
        <v>498</v>
      </c>
      <c r="D219" s="165">
        <v>7</v>
      </c>
      <c r="E219" s="165" t="s">
        <v>931</v>
      </c>
      <c r="F219" s="165">
        <v>1</v>
      </c>
      <c r="G219" s="165" t="s">
        <v>116</v>
      </c>
      <c r="H219" s="165">
        <v>1</v>
      </c>
      <c r="I219" s="165" t="s">
        <v>116</v>
      </c>
      <c r="J219" s="186">
        <v>0.57999999999999996</v>
      </c>
    </row>
    <row r="220" spans="1:10" ht="12.75" customHeight="1" x14ac:dyDescent="0.2">
      <c r="A220" s="165" t="s">
        <v>458</v>
      </c>
      <c r="B220" s="165" t="s">
        <v>499</v>
      </c>
      <c r="C220" s="165" t="s">
        <v>500</v>
      </c>
      <c r="D220" s="165">
        <v>7</v>
      </c>
      <c r="E220" s="165" t="s">
        <v>931</v>
      </c>
      <c r="F220" s="165">
        <v>1</v>
      </c>
      <c r="G220" s="165" t="s">
        <v>116</v>
      </c>
      <c r="H220" s="165">
        <v>1</v>
      </c>
      <c r="I220" s="165" t="s">
        <v>116</v>
      </c>
      <c r="J220" s="186">
        <v>0.21</v>
      </c>
    </row>
    <row r="221" spans="1:10" ht="12.75" customHeight="1" x14ac:dyDescent="0.2">
      <c r="A221" s="165" t="s">
        <v>458</v>
      </c>
      <c r="B221" s="165" t="s">
        <v>501</v>
      </c>
      <c r="C221" s="165" t="s">
        <v>502</v>
      </c>
      <c r="D221" s="165">
        <v>7</v>
      </c>
      <c r="E221" s="165" t="s">
        <v>931</v>
      </c>
      <c r="F221" s="165">
        <v>1</v>
      </c>
      <c r="G221" s="165" t="s">
        <v>116</v>
      </c>
      <c r="H221" s="165">
        <v>1</v>
      </c>
      <c r="I221" s="165" t="s">
        <v>116</v>
      </c>
      <c r="J221" s="186">
        <v>0.72</v>
      </c>
    </row>
    <row r="222" spans="1:10" ht="12.75" customHeight="1" x14ac:dyDescent="0.2">
      <c r="A222" s="165" t="s">
        <v>458</v>
      </c>
      <c r="B222" s="165" t="s">
        <v>503</v>
      </c>
      <c r="C222" s="165" t="s">
        <v>504</v>
      </c>
      <c r="D222" s="165">
        <v>7</v>
      </c>
      <c r="E222" s="165" t="s">
        <v>931</v>
      </c>
      <c r="F222" s="165">
        <v>1</v>
      </c>
      <c r="G222" s="165" t="s">
        <v>116</v>
      </c>
      <c r="H222" s="165">
        <v>1</v>
      </c>
      <c r="I222" s="165" t="s">
        <v>116</v>
      </c>
      <c r="J222" s="186">
        <v>0.96</v>
      </c>
    </row>
    <row r="223" spans="1:10" ht="12.75" customHeight="1" x14ac:dyDescent="0.2">
      <c r="A223" s="165" t="s">
        <v>458</v>
      </c>
      <c r="B223" s="165" t="s">
        <v>505</v>
      </c>
      <c r="C223" s="165" t="s">
        <v>506</v>
      </c>
      <c r="D223" s="165">
        <v>365</v>
      </c>
      <c r="E223" s="165" t="s">
        <v>1010</v>
      </c>
      <c r="F223" s="165">
        <v>1</v>
      </c>
      <c r="G223" s="165" t="s">
        <v>116</v>
      </c>
      <c r="H223" s="165">
        <v>0</v>
      </c>
      <c r="I223" s="165" t="s">
        <v>116</v>
      </c>
      <c r="J223" s="186">
        <v>0.05</v>
      </c>
    </row>
    <row r="224" spans="1:10" ht="12.75" customHeight="1" x14ac:dyDescent="0.2">
      <c r="A224" s="165" t="s">
        <v>458</v>
      </c>
      <c r="B224" s="165" t="s">
        <v>507</v>
      </c>
      <c r="C224" s="165" t="s">
        <v>508</v>
      </c>
      <c r="D224" s="165">
        <v>7</v>
      </c>
      <c r="E224" s="165" t="s">
        <v>931</v>
      </c>
      <c r="F224" s="165">
        <v>1</v>
      </c>
      <c r="G224" s="165" t="s">
        <v>116</v>
      </c>
      <c r="H224" s="165">
        <v>1</v>
      </c>
      <c r="I224" s="165" t="s">
        <v>116</v>
      </c>
      <c r="J224" s="186">
        <v>0.5</v>
      </c>
    </row>
    <row r="225" spans="1:10" ht="12.75" customHeight="1" x14ac:dyDescent="0.2">
      <c r="A225" s="165" t="s">
        <v>458</v>
      </c>
      <c r="B225" s="165" t="s">
        <v>509</v>
      </c>
      <c r="C225" s="165" t="s">
        <v>510</v>
      </c>
      <c r="D225" s="165">
        <v>365</v>
      </c>
      <c r="E225" s="165" t="s">
        <v>1010</v>
      </c>
      <c r="F225" s="165">
        <v>1</v>
      </c>
      <c r="G225" s="165" t="s">
        <v>116</v>
      </c>
      <c r="H225" s="165">
        <v>0</v>
      </c>
      <c r="I225" s="165" t="s">
        <v>116</v>
      </c>
      <c r="J225" s="186">
        <v>1.34</v>
      </c>
    </row>
    <row r="226" spans="1:10" ht="12.75" customHeight="1" x14ac:dyDescent="0.2">
      <c r="A226" s="165" t="s">
        <v>458</v>
      </c>
      <c r="B226" s="165" t="s">
        <v>1021</v>
      </c>
      <c r="C226" s="165" t="s">
        <v>512</v>
      </c>
      <c r="D226" s="165">
        <v>365</v>
      </c>
      <c r="E226" s="165" t="s">
        <v>1010</v>
      </c>
      <c r="F226" s="165">
        <v>4</v>
      </c>
      <c r="G226" s="165" t="s">
        <v>932</v>
      </c>
      <c r="H226" s="165">
        <v>2</v>
      </c>
      <c r="I226" s="165" t="s">
        <v>932</v>
      </c>
      <c r="J226" s="186">
        <v>1.26</v>
      </c>
    </row>
    <row r="227" spans="1:10" ht="12.75" customHeight="1" x14ac:dyDescent="0.2">
      <c r="A227" s="165" t="s">
        <v>458</v>
      </c>
      <c r="B227" s="165" t="s">
        <v>513</v>
      </c>
      <c r="C227" s="165" t="s">
        <v>514</v>
      </c>
      <c r="D227" s="165">
        <v>365</v>
      </c>
      <c r="E227" s="165" t="s">
        <v>1010</v>
      </c>
      <c r="F227" s="165">
        <v>4</v>
      </c>
      <c r="G227" s="165" t="s">
        <v>932</v>
      </c>
      <c r="H227" s="165">
        <v>2</v>
      </c>
      <c r="I227" s="165" t="s">
        <v>932</v>
      </c>
      <c r="J227" s="186">
        <v>0.55000000000000004</v>
      </c>
    </row>
    <row r="228" spans="1:10" ht="12.75" customHeight="1" x14ac:dyDescent="0.2">
      <c r="A228" s="165" t="s">
        <v>458</v>
      </c>
      <c r="B228" s="165" t="s">
        <v>515</v>
      </c>
      <c r="C228" s="165" t="s">
        <v>516</v>
      </c>
      <c r="D228" s="165">
        <v>7</v>
      </c>
      <c r="E228" s="165" t="s">
        <v>931</v>
      </c>
      <c r="F228" s="165">
        <v>1</v>
      </c>
      <c r="G228" s="165" t="s">
        <v>116</v>
      </c>
      <c r="H228" s="165">
        <v>1</v>
      </c>
      <c r="I228" s="165" t="s">
        <v>116</v>
      </c>
      <c r="J228" s="186">
        <v>3.14</v>
      </c>
    </row>
    <row r="229" spans="1:10" ht="12.75" customHeight="1" x14ac:dyDescent="0.2">
      <c r="A229" s="165" t="s">
        <v>458</v>
      </c>
      <c r="B229" s="165" t="s">
        <v>517</v>
      </c>
      <c r="C229" s="165" t="s">
        <v>518</v>
      </c>
      <c r="D229" s="165">
        <v>365</v>
      </c>
      <c r="E229" s="165" t="s">
        <v>1010</v>
      </c>
      <c r="F229" s="165">
        <v>4</v>
      </c>
      <c r="G229" s="165" t="s">
        <v>932</v>
      </c>
      <c r="H229" s="165">
        <v>2</v>
      </c>
      <c r="I229" s="165" t="s">
        <v>932</v>
      </c>
      <c r="J229" s="186">
        <v>0.61</v>
      </c>
    </row>
    <row r="230" spans="1:10" ht="12.75" customHeight="1" x14ac:dyDescent="0.2">
      <c r="A230" s="165" t="s">
        <v>458</v>
      </c>
      <c r="B230" s="165" t="s">
        <v>519</v>
      </c>
      <c r="C230" s="165" t="s">
        <v>520</v>
      </c>
      <c r="D230" s="165">
        <v>365</v>
      </c>
      <c r="E230" s="165" t="s">
        <v>1010</v>
      </c>
      <c r="F230" s="165">
        <v>4</v>
      </c>
      <c r="G230" s="165" t="s">
        <v>932</v>
      </c>
      <c r="H230" s="165">
        <v>2</v>
      </c>
      <c r="I230" s="165" t="s">
        <v>932</v>
      </c>
      <c r="J230" s="186">
        <v>1.01</v>
      </c>
    </row>
    <row r="231" spans="1:10" ht="12.75" customHeight="1" x14ac:dyDescent="0.2">
      <c r="A231" s="165" t="s">
        <v>458</v>
      </c>
      <c r="B231" s="165" t="s">
        <v>521</v>
      </c>
      <c r="C231" s="165" t="s">
        <v>522</v>
      </c>
      <c r="D231" s="165">
        <v>365</v>
      </c>
      <c r="E231" s="165" t="s">
        <v>1010</v>
      </c>
      <c r="F231" s="165">
        <v>1</v>
      </c>
      <c r="G231" s="165" t="s">
        <v>116</v>
      </c>
      <c r="H231" s="165">
        <v>0</v>
      </c>
      <c r="I231" s="165" t="s">
        <v>116</v>
      </c>
      <c r="J231" s="186">
        <v>0.9</v>
      </c>
    </row>
    <row r="232" spans="1:10" ht="12.75" customHeight="1" x14ac:dyDescent="0.2">
      <c r="A232" s="165" t="s">
        <v>458</v>
      </c>
      <c r="B232" s="165" t="s">
        <v>523</v>
      </c>
      <c r="C232" s="165" t="s">
        <v>524</v>
      </c>
      <c r="D232" s="165">
        <v>7</v>
      </c>
      <c r="E232" s="165" t="s">
        <v>931</v>
      </c>
      <c r="F232" s="165">
        <v>1</v>
      </c>
      <c r="G232" s="165" t="s">
        <v>116</v>
      </c>
      <c r="H232" s="165">
        <v>1</v>
      </c>
      <c r="I232" s="165" t="s">
        <v>116</v>
      </c>
      <c r="J232" s="186">
        <v>0.36</v>
      </c>
    </row>
    <row r="233" spans="1:10" ht="12.75" customHeight="1" x14ac:dyDescent="0.2">
      <c r="A233" s="165" t="s">
        <v>458</v>
      </c>
      <c r="B233" s="165" t="s">
        <v>525</v>
      </c>
      <c r="C233" s="165" t="s">
        <v>526</v>
      </c>
      <c r="D233" s="165">
        <v>7</v>
      </c>
      <c r="E233" s="165" t="s">
        <v>931</v>
      </c>
      <c r="F233" s="165">
        <v>1</v>
      </c>
      <c r="G233" s="165" t="s">
        <v>116</v>
      </c>
      <c r="H233" s="165">
        <v>1</v>
      </c>
      <c r="I233" s="165" t="s">
        <v>116</v>
      </c>
      <c r="J233" s="186">
        <v>0</v>
      </c>
    </row>
    <row r="234" spans="1:10" ht="12.75" customHeight="1" x14ac:dyDescent="0.2">
      <c r="A234" s="165" t="s">
        <v>458</v>
      </c>
      <c r="B234" s="165" t="s">
        <v>527</v>
      </c>
      <c r="C234" s="165" t="s">
        <v>528</v>
      </c>
      <c r="D234" s="165">
        <v>7</v>
      </c>
      <c r="E234" s="165" t="s">
        <v>931</v>
      </c>
      <c r="F234" s="165">
        <v>1</v>
      </c>
      <c r="G234" s="165" t="s">
        <v>116</v>
      </c>
      <c r="H234" s="165">
        <v>1</v>
      </c>
      <c r="I234" s="165" t="s">
        <v>116</v>
      </c>
      <c r="J234" s="186">
        <v>0.5</v>
      </c>
    </row>
    <row r="235" spans="1:10" ht="12.75" customHeight="1" x14ac:dyDescent="0.2">
      <c r="A235" s="165" t="s">
        <v>458</v>
      </c>
      <c r="B235" s="165" t="s">
        <v>529</v>
      </c>
      <c r="C235" s="165" t="s">
        <v>530</v>
      </c>
      <c r="D235" s="165">
        <v>365</v>
      </c>
      <c r="E235" s="165" t="s">
        <v>1010</v>
      </c>
      <c r="F235" s="165">
        <v>1</v>
      </c>
      <c r="G235" s="165" t="s">
        <v>116</v>
      </c>
      <c r="H235" s="165">
        <v>0</v>
      </c>
      <c r="I235" s="165" t="s">
        <v>116</v>
      </c>
      <c r="J235" s="186">
        <v>2.14</v>
      </c>
    </row>
    <row r="236" spans="1:10" ht="12.75" customHeight="1" x14ac:dyDescent="0.2">
      <c r="A236" s="165" t="s">
        <v>458</v>
      </c>
      <c r="B236" s="165" t="s">
        <v>531</v>
      </c>
      <c r="C236" s="165" t="s">
        <v>532</v>
      </c>
      <c r="D236" s="165">
        <v>365</v>
      </c>
      <c r="E236" s="165" t="s">
        <v>1010</v>
      </c>
      <c r="F236" s="165">
        <v>1</v>
      </c>
      <c r="G236" s="165" t="s">
        <v>116</v>
      </c>
      <c r="H236" s="165">
        <v>0</v>
      </c>
      <c r="I236" s="165" t="s">
        <v>116</v>
      </c>
      <c r="J236" s="186">
        <v>0.2</v>
      </c>
    </row>
    <row r="237" spans="1:10" ht="12.75" customHeight="1" x14ac:dyDescent="0.2">
      <c r="A237" s="165" t="s">
        <v>458</v>
      </c>
      <c r="B237" s="165" t="s">
        <v>533</v>
      </c>
      <c r="C237" s="165" t="s">
        <v>534</v>
      </c>
      <c r="D237" s="165">
        <v>365</v>
      </c>
      <c r="E237" s="165" t="s">
        <v>1010</v>
      </c>
      <c r="F237" s="165">
        <v>1</v>
      </c>
      <c r="G237" s="165" t="s">
        <v>116</v>
      </c>
      <c r="H237" s="165">
        <v>0</v>
      </c>
      <c r="I237" s="165" t="s">
        <v>116</v>
      </c>
      <c r="J237" s="186">
        <v>1.59</v>
      </c>
    </row>
    <row r="238" spans="1:10" ht="12.75" customHeight="1" x14ac:dyDescent="0.2">
      <c r="A238" s="165" t="s">
        <v>458</v>
      </c>
      <c r="B238" s="165" t="s">
        <v>535</v>
      </c>
      <c r="C238" s="165" t="s">
        <v>536</v>
      </c>
      <c r="D238" s="165">
        <v>365</v>
      </c>
      <c r="E238" s="165" t="s">
        <v>1010</v>
      </c>
      <c r="F238" s="165">
        <v>1</v>
      </c>
      <c r="G238" s="165" t="s">
        <v>116</v>
      </c>
      <c r="H238" s="165">
        <v>1</v>
      </c>
      <c r="I238" s="165" t="s">
        <v>116</v>
      </c>
      <c r="J238" s="186">
        <v>1.86</v>
      </c>
    </row>
    <row r="239" spans="1:10" ht="12.75" customHeight="1" x14ac:dyDescent="0.2">
      <c r="A239" s="165" t="s">
        <v>458</v>
      </c>
      <c r="B239" s="165" t="s">
        <v>537</v>
      </c>
      <c r="C239" s="165" t="s">
        <v>538</v>
      </c>
      <c r="D239" s="165">
        <v>365</v>
      </c>
      <c r="E239" s="165" t="s">
        <v>1010</v>
      </c>
      <c r="F239" s="165">
        <v>1</v>
      </c>
      <c r="G239" s="165" t="s">
        <v>116</v>
      </c>
      <c r="H239" s="165">
        <v>1</v>
      </c>
      <c r="I239" s="165" t="s">
        <v>116</v>
      </c>
      <c r="J239" s="186">
        <v>3.67</v>
      </c>
    </row>
    <row r="240" spans="1:10" ht="12.75" customHeight="1" x14ac:dyDescent="0.2">
      <c r="A240" s="165" t="s">
        <v>458</v>
      </c>
      <c r="B240" s="165" t="s">
        <v>539</v>
      </c>
      <c r="C240" s="165" t="s">
        <v>540</v>
      </c>
      <c r="D240" s="165">
        <v>7</v>
      </c>
      <c r="E240" s="165" t="s">
        <v>931</v>
      </c>
      <c r="F240" s="165">
        <v>1</v>
      </c>
      <c r="G240" s="165" t="s">
        <v>116</v>
      </c>
      <c r="H240" s="165">
        <v>1</v>
      </c>
      <c r="I240" s="165" t="s">
        <v>116</v>
      </c>
      <c r="J240" s="186">
        <v>1.47</v>
      </c>
    </row>
    <row r="241" spans="1:10" ht="12.75" customHeight="1" x14ac:dyDescent="0.2">
      <c r="A241" s="165" t="s">
        <v>458</v>
      </c>
      <c r="B241" s="165" t="s">
        <v>541</v>
      </c>
      <c r="C241" s="165" t="s">
        <v>542</v>
      </c>
      <c r="D241" s="165">
        <v>365</v>
      </c>
      <c r="E241" s="165" t="s">
        <v>1010</v>
      </c>
      <c r="F241" s="165">
        <v>1</v>
      </c>
      <c r="G241" s="165" t="s">
        <v>116</v>
      </c>
      <c r="H241" s="165">
        <v>0</v>
      </c>
      <c r="I241" s="165" t="s">
        <v>116</v>
      </c>
      <c r="J241" s="186">
        <v>0.13</v>
      </c>
    </row>
    <row r="242" spans="1:10" ht="12.75" customHeight="1" x14ac:dyDescent="0.2">
      <c r="A242" s="165" t="s">
        <v>458</v>
      </c>
      <c r="B242" s="165" t="s">
        <v>543</v>
      </c>
      <c r="C242" s="165" t="s">
        <v>544</v>
      </c>
      <c r="D242" s="165">
        <v>7</v>
      </c>
      <c r="E242" s="165" t="s">
        <v>931</v>
      </c>
      <c r="F242" s="165">
        <v>4</v>
      </c>
      <c r="G242" s="165" t="s">
        <v>932</v>
      </c>
      <c r="H242" s="165">
        <v>2</v>
      </c>
      <c r="I242" s="165" t="s">
        <v>932</v>
      </c>
      <c r="J242" s="186">
        <v>0</v>
      </c>
    </row>
    <row r="243" spans="1:10" ht="12.75" customHeight="1" x14ac:dyDescent="0.2">
      <c r="A243" s="165" t="s">
        <v>458</v>
      </c>
      <c r="B243" s="165" t="s">
        <v>545</v>
      </c>
      <c r="C243" s="165" t="s">
        <v>546</v>
      </c>
      <c r="D243" s="165">
        <v>365</v>
      </c>
      <c r="E243" s="165" t="s">
        <v>1010</v>
      </c>
      <c r="F243" s="165">
        <v>1</v>
      </c>
      <c r="G243" s="165" t="s">
        <v>116</v>
      </c>
      <c r="H243" s="165">
        <v>0</v>
      </c>
      <c r="I243" s="165" t="s">
        <v>116</v>
      </c>
      <c r="J243" s="186">
        <v>0.26</v>
      </c>
    </row>
    <row r="244" spans="1:10" ht="12.75" customHeight="1" x14ac:dyDescent="0.2">
      <c r="A244" s="165" t="s">
        <v>458</v>
      </c>
      <c r="B244" s="165" t="s">
        <v>547</v>
      </c>
      <c r="C244" s="165" t="s">
        <v>548</v>
      </c>
      <c r="D244" s="165">
        <v>365</v>
      </c>
      <c r="E244" s="165" t="s">
        <v>1010</v>
      </c>
      <c r="F244" s="165">
        <v>1</v>
      </c>
      <c r="G244" s="165" t="s">
        <v>116</v>
      </c>
      <c r="H244" s="165">
        <v>0</v>
      </c>
      <c r="I244" s="165" t="s">
        <v>116</v>
      </c>
      <c r="J244" s="186">
        <v>-99</v>
      </c>
    </row>
    <row r="245" spans="1:10" ht="12.75" customHeight="1" x14ac:dyDescent="0.2">
      <c r="A245" s="165" t="s">
        <v>458</v>
      </c>
      <c r="B245" s="165" t="s">
        <v>1022</v>
      </c>
      <c r="C245" s="165" t="s">
        <v>550</v>
      </c>
      <c r="D245" s="165">
        <v>365</v>
      </c>
      <c r="E245" s="165" t="s">
        <v>1010</v>
      </c>
      <c r="F245" s="165">
        <v>2</v>
      </c>
      <c r="G245" s="165" t="s">
        <v>116</v>
      </c>
      <c r="H245" s="165">
        <v>1</v>
      </c>
      <c r="I245" s="165" t="s">
        <v>116</v>
      </c>
      <c r="J245" s="186">
        <v>0.14000000000000001</v>
      </c>
    </row>
    <row r="246" spans="1:10" ht="12.75" customHeight="1" x14ac:dyDescent="0.2">
      <c r="A246" s="165" t="s">
        <v>458</v>
      </c>
      <c r="B246" s="165" t="s">
        <v>551</v>
      </c>
      <c r="C246" s="165" t="s">
        <v>552</v>
      </c>
      <c r="D246" s="165">
        <v>365</v>
      </c>
      <c r="E246" s="165" t="s">
        <v>1010</v>
      </c>
      <c r="F246" s="165">
        <v>1</v>
      </c>
      <c r="G246" s="165" t="s">
        <v>116</v>
      </c>
      <c r="H246" s="165">
        <v>1</v>
      </c>
      <c r="I246" s="165" t="s">
        <v>116</v>
      </c>
      <c r="J246" s="186">
        <v>1.1599999999999999</v>
      </c>
    </row>
    <row r="247" spans="1:10" ht="12.75" customHeight="1" x14ac:dyDescent="0.2">
      <c r="A247" s="165" t="s">
        <v>458</v>
      </c>
      <c r="B247" s="165" t="s">
        <v>553</v>
      </c>
      <c r="C247" s="165" t="s">
        <v>554</v>
      </c>
      <c r="D247" s="165">
        <v>7</v>
      </c>
      <c r="E247" s="165" t="s">
        <v>931</v>
      </c>
      <c r="F247" s="165">
        <v>1</v>
      </c>
      <c r="G247" s="165" t="s">
        <v>116</v>
      </c>
      <c r="H247" s="165">
        <v>1</v>
      </c>
      <c r="I247" s="165" t="s">
        <v>116</v>
      </c>
      <c r="J247" s="186">
        <v>6.79</v>
      </c>
    </row>
    <row r="248" spans="1:10" ht="12.75" customHeight="1" x14ac:dyDescent="0.2">
      <c r="A248" s="165" t="s">
        <v>458</v>
      </c>
      <c r="B248" s="165" t="s">
        <v>555</v>
      </c>
      <c r="C248" s="165" t="s">
        <v>556</v>
      </c>
      <c r="D248" s="165">
        <v>7</v>
      </c>
      <c r="E248" s="165" t="s">
        <v>931</v>
      </c>
      <c r="F248" s="165">
        <v>1</v>
      </c>
      <c r="G248" s="165" t="s">
        <v>116</v>
      </c>
      <c r="H248" s="165">
        <v>1</v>
      </c>
      <c r="I248" s="165" t="s">
        <v>116</v>
      </c>
      <c r="J248" s="186">
        <v>0.15</v>
      </c>
    </row>
    <row r="249" spans="1:10" ht="12.75" customHeight="1" x14ac:dyDescent="0.2">
      <c r="A249" s="165" t="s">
        <v>458</v>
      </c>
      <c r="B249" s="165" t="s">
        <v>557</v>
      </c>
      <c r="C249" s="165" t="s">
        <v>324</v>
      </c>
      <c r="D249" s="165">
        <v>365</v>
      </c>
      <c r="E249" s="165" t="s">
        <v>1010</v>
      </c>
      <c r="F249" s="165">
        <v>4</v>
      </c>
      <c r="G249" s="165" t="s">
        <v>27</v>
      </c>
      <c r="H249" s="165">
        <v>2</v>
      </c>
      <c r="I249" s="165" t="s">
        <v>27</v>
      </c>
      <c r="J249" s="186">
        <v>0.05</v>
      </c>
    </row>
    <row r="250" spans="1:10" ht="12.75" customHeight="1" x14ac:dyDescent="0.2">
      <c r="A250" s="165" t="s">
        <v>458</v>
      </c>
      <c r="B250" s="165" t="s">
        <v>558</v>
      </c>
      <c r="C250" s="165" t="s">
        <v>559</v>
      </c>
      <c r="D250" s="165">
        <v>365</v>
      </c>
      <c r="E250" s="165" t="s">
        <v>1010</v>
      </c>
      <c r="F250" s="165">
        <v>1</v>
      </c>
      <c r="G250" s="165" t="s">
        <v>116</v>
      </c>
      <c r="H250" s="165">
        <v>0</v>
      </c>
      <c r="I250" s="165" t="s">
        <v>116</v>
      </c>
      <c r="J250" s="186">
        <v>2.0099999999999998</v>
      </c>
    </row>
    <row r="251" spans="1:10" ht="12.75" customHeight="1" x14ac:dyDescent="0.2">
      <c r="A251" s="165" t="s">
        <v>458</v>
      </c>
      <c r="B251" s="165" t="s">
        <v>560</v>
      </c>
      <c r="C251" s="165" t="s">
        <v>561</v>
      </c>
      <c r="D251" s="165">
        <v>365</v>
      </c>
      <c r="E251" s="165" t="s">
        <v>1010</v>
      </c>
      <c r="F251" s="165">
        <v>4</v>
      </c>
      <c r="G251" s="165" t="s">
        <v>27</v>
      </c>
      <c r="H251" s="165">
        <v>2</v>
      </c>
      <c r="I251" s="165" t="s">
        <v>27</v>
      </c>
      <c r="J251" s="186">
        <v>1.38</v>
      </c>
    </row>
    <row r="252" spans="1:10" ht="12.75" customHeight="1" x14ac:dyDescent="0.2">
      <c r="A252" s="165" t="s">
        <v>458</v>
      </c>
      <c r="B252" s="165" t="s">
        <v>562</v>
      </c>
      <c r="C252" s="165" t="s">
        <v>563</v>
      </c>
      <c r="D252" s="165">
        <v>365</v>
      </c>
      <c r="E252" s="165" t="s">
        <v>1010</v>
      </c>
      <c r="F252" s="165">
        <v>1</v>
      </c>
      <c r="G252" s="165" t="s">
        <v>116</v>
      </c>
      <c r="H252" s="165">
        <v>0</v>
      </c>
      <c r="I252" s="165" t="s">
        <v>116</v>
      </c>
      <c r="J252" s="186">
        <v>3.06</v>
      </c>
    </row>
    <row r="253" spans="1:10" ht="12.75" customHeight="1" x14ac:dyDescent="0.2">
      <c r="A253" s="165" t="s">
        <v>458</v>
      </c>
      <c r="B253" s="165" t="s">
        <v>564</v>
      </c>
      <c r="C253" s="165" t="s">
        <v>565</v>
      </c>
      <c r="D253" s="165">
        <v>365</v>
      </c>
      <c r="E253" s="165" t="s">
        <v>1010</v>
      </c>
      <c r="F253" s="165">
        <v>1</v>
      </c>
      <c r="G253" s="165" t="s">
        <v>116</v>
      </c>
      <c r="H253" s="165">
        <v>0</v>
      </c>
      <c r="I253" s="165" t="s">
        <v>116</v>
      </c>
      <c r="J253" s="186">
        <v>0.1</v>
      </c>
    </row>
    <row r="254" spans="1:10" ht="12.75" customHeight="1" x14ac:dyDescent="0.2">
      <c r="A254" s="165" t="s">
        <v>458</v>
      </c>
      <c r="B254" s="165" t="s">
        <v>566</v>
      </c>
      <c r="C254" s="165" t="s">
        <v>567</v>
      </c>
      <c r="D254" s="165">
        <v>365</v>
      </c>
      <c r="E254" s="165" t="s">
        <v>1010</v>
      </c>
      <c r="F254" s="165">
        <v>1</v>
      </c>
      <c r="G254" s="165" t="s">
        <v>116</v>
      </c>
      <c r="H254" s="165">
        <v>1</v>
      </c>
      <c r="I254" s="165" t="s">
        <v>116</v>
      </c>
      <c r="J254" s="186">
        <v>1.84</v>
      </c>
    </row>
    <row r="255" spans="1:10" ht="12.75" customHeight="1" x14ac:dyDescent="0.2">
      <c r="A255" s="165" t="s">
        <v>458</v>
      </c>
      <c r="B255" s="165" t="s">
        <v>568</v>
      </c>
      <c r="C255" s="165" t="s">
        <v>569</v>
      </c>
      <c r="D255" s="165">
        <v>7</v>
      </c>
      <c r="E255" s="165" t="s">
        <v>931</v>
      </c>
      <c r="F255" s="165">
        <v>1</v>
      </c>
      <c r="G255" s="165" t="s">
        <v>116</v>
      </c>
      <c r="H255" s="165">
        <v>1</v>
      </c>
      <c r="I255" s="165" t="s">
        <v>116</v>
      </c>
      <c r="J255" s="186">
        <v>0.25</v>
      </c>
    </row>
    <row r="256" spans="1:10" ht="12.75" customHeight="1" x14ac:dyDescent="0.2">
      <c r="A256" s="165" t="s">
        <v>458</v>
      </c>
      <c r="B256" s="165" t="s">
        <v>570</v>
      </c>
      <c r="C256" s="165" t="s">
        <v>571</v>
      </c>
      <c r="D256" s="165">
        <v>7</v>
      </c>
      <c r="E256" s="165" t="s">
        <v>931</v>
      </c>
      <c r="F256" s="165">
        <v>1</v>
      </c>
      <c r="G256" s="165" t="s">
        <v>116</v>
      </c>
      <c r="H256" s="165">
        <v>1</v>
      </c>
      <c r="I256" s="165" t="s">
        <v>116</v>
      </c>
      <c r="J256" s="186">
        <v>0.42</v>
      </c>
    </row>
    <row r="257" spans="1:10" ht="12.75" customHeight="1" x14ac:dyDescent="0.2">
      <c r="A257" s="165" t="s">
        <v>458</v>
      </c>
      <c r="B257" s="165" t="s">
        <v>1023</v>
      </c>
      <c r="C257" s="165" t="s">
        <v>573</v>
      </c>
      <c r="D257" s="165">
        <v>365</v>
      </c>
      <c r="E257" s="165" t="s">
        <v>1010</v>
      </c>
      <c r="F257" s="165">
        <v>1</v>
      </c>
      <c r="G257" s="165" t="s">
        <v>116</v>
      </c>
      <c r="H257" s="165">
        <v>0</v>
      </c>
      <c r="I257" s="165" t="s">
        <v>116</v>
      </c>
      <c r="J257" s="186">
        <v>0.3</v>
      </c>
    </row>
    <row r="258" spans="1:10" ht="12.75" customHeight="1" x14ac:dyDescent="0.2">
      <c r="A258" s="165" t="s">
        <v>458</v>
      </c>
      <c r="B258" s="165" t="s">
        <v>574</v>
      </c>
      <c r="C258" s="165" t="s">
        <v>575</v>
      </c>
      <c r="D258" s="165">
        <v>365</v>
      </c>
      <c r="E258" s="165" t="s">
        <v>1010</v>
      </c>
      <c r="F258" s="165">
        <v>1</v>
      </c>
      <c r="G258" s="165" t="s">
        <v>116</v>
      </c>
      <c r="H258" s="165">
        <v>0</v>
      </c>
      <c r="I258" s="165" t="s">
        <v>116</v>
      </c>
      <c r="J258" s="186">
        <v>0.76</v>
      </c>
    </row>
    <row r="259" spans="1:10" ht="12.75" customHeight="1" x14ac:dyDescent="0.2">
      <c r="A259" s="165" t="s">
        <v>458</v>
      </c>
      <c r="B259" s="165" t="s">
        <v>576</v>
      </c>
      <c r="C259" s="165" t="s">
        <v>577</v>
      </c>
      <c r="D259" s="165">
        <v>365</v>
      </c>
      <c r="E259" s="165" t="s">
        <v>1010</v>
      </c>
      <c r="F259" s="165">
        <v>4</v>
      </c>
      <c r="G259" s="165" t="s">
        <v>932</v>
      </c>
      <c r="H259" s="165">
        <v>2</v>
      </c>
      <c r="I259" s="165" t="s">
        <v>932</v>
      </c>
      <c r="J259" s="186">
        <v>0.86</v>
      </c>
    </row>
    <row r="260" spans="1:10" ht="12.75" customHeight="1" x14ac:dyDescent="0.2">
      <c r="A260" s="165" t="s">
        <v>458</v>
      </c>
      <c r="B260" s="165" t="s">
        <v>578</v>
      </c>
      <c r="C260" s="165" t="s">
        <v>579</v>
      </c>
      <c r="D260" s="165">
        <v>365</v>
      </c>
      <c r="E260" s="165" t="s">
        <v>1010</v>
      </c>
      <c r="F260" s="165">
        <v>1</v>
      </c>
      <c r="G260" s="165" t="s">
        <v>116</v>
      </c>
      <c r="H260" s="165">
        <v>0</v>
      </c>
      <c r="I260" s="165" t="s">
        <v>116</v>
      </c>
      <c r="J260" s="186">
        <v>3.75</v>
      </c>
    </row>
    <row r="261" spans="1:10" ht="12.75" customHeight="1" x14ac:dyDescent="0.2">
      <c r="A261" s="165" t="s">
        <v>458</v>
      </c>
      <c r="B261" s="165" t="s">
        <v>580</v>
      </c>
      <c r="C261" s="165" t="s">
        <v>581</v>
      </c>
      <c r="D261" s="165">
        <v>365</v>
      </c>
      <c r="E261" s="165" t="s">
        <v>1010</v>
      </c>
      <c r="F261" s="165">
        <v>1</v>
      </c>
      <c r="G261" s="165" t="s">
        <v>116</v>
      </c>
      <c r="H261" s="165">
        <v>0</v>
      </c>
      <c r="I261" s="165" t="s">
        <v>116</v>
      </c>
      <c r="J261" s="186">
        <v>0.59</v>
      </c>
    </row>
    <row r="262" spans="1:10" ht="12.75" customHeight="1" x14ac:dyDescent="0.2">
      <c r="A262" s="165" t="s">
        <v>458</v>
      </c>
      <c r="B262" s="165" t="s">
        <v>582</v>
      </c>
      <c r="C262" s="165" t="s">
        <v>583</v>
      </c>
      <c r="D262" s="165">
        <v>365</v>
      </c>
      <c r="E262" s="165" t="s">
        <v>1010</v>
      </c>
      <c r="F262" s="165">
        <v>1</v>
      </c>
      <c r="G262" s="165" t="s">
        <v>116</v>
      </c>
      <c r="H262" s="165">
        <v>0</v>
      </c>
      <c r="I262" s="165" t="s">
        <v>116</v>
      </c>
      <c r="J262" s="186">
        <v>9.91</v>
      </c>
    </row>
    <row r="263" spans="1:10" ht="12.75" customHeight="1" x14ac:dyDescent="0.2">
      <c r="A263" s="165" t="s">
        <v>458</v>
      </c>
      <c r="B263" s="165" t="s">
        <v>584</v>
      </c>
      <c r="C263" s="165" t="s">
        <v>981</v>
      </c>
      <c r="D263" s="165">
        <v>365</v>
      </c>
      <c r="E263" s="165" t="s">
        <v>1010</v>
      </c>
      <c r="F263" s="165">
        <v>4</v>
      </c>
      <c r="G263" s="165" t="s">
        <v>932</v>
      </c>
      <c r="H263" s="165">
        <v>2</v>
      </c>
      <c r="I263" s="165" t="s">
        <v>932</v>
      </c>
      <c r="J263" s="186">
        <v>0.72</v>
      </c>
    </row>
    <row r="264" spans="1:10" ht="12.75" customHeight="1" x14ac:dyDescent="0.2">
      <c r="A264" s="165" t="s">
        <v>458</v>
      </c>
      <c r="B264" s="165" t="s">
        <v>585</v>
      </c>
      <c r="C264" s="165" t="s">
        <v>586</v>
      </c>
      <c r="D264" s="165">
        <v>365</v>
      </c>
      <c r="E264" s="165" t="s">
        <v>1010</v>
      </c>
      <c r="F264" s="165">
        <v>1</v>
      </c>
      <c r="G264" s="165" t="s">
        <v>116</v>
      </c>
      <c r="H264" s="165">
        <v>1</v>
      </c>
      <c r="I264" s="165" t="s">
        <v>116</v>
      </c>
      <c r="J264" s="186">
        <v>0.91</v>
      </c>
    </row>
    <row r="265" spans="1:10" ht="12.75" customHeight="1" x14ac:dyDescent="0.2">
      <c r="A265" s="174" t="s">
        <v>458</v>
      </c>
      <c r="B265" s="174" t="s">
        <v>587</v>
      </c>
      <c r="C265" s="174" t="s">
        <v>588</v>
      </c>
      <c r="D265" s="174">
        <v>365</v>
      </c>
      <c r="E265" s="174" t="s">
        <v>1010</v>
      </c>
      <c r="F265" s="174">
        <v>1</v>
      </c>
      <c r="G265" s="174" t="s">
        <v>116</v>
      </c>
      <c r="H265" s="174">
        <v>0</v>
      </c>
      <c r="I265" s="174" t="s">
        <v>116</v>
      </c>
      <c r="J265" s="189">
        <v>1.48</v>
      </c>
    </row>
    <row r="266" spans="1:10" x14ac:dyDescent="0.2">
      <c r="A266" s="23"/>
      <c r="B266" s="22">
        <f>COUNTA(B199:B265)</f>
        <v>67</v>
      </c>
      <c r="C266" s="22"/>
      <c r="D266" s="23"/>
      <c r="E266" s="23"/>
      <c r="F266" s="22">
        <f>COUNTIF(F199:F265, "&gt;0")</f>
        <v>67</v>
      </c>
      <c r="G266" s="23"/>
      <c r="H266" s="22"/>
      <c r="I266" s="23"/>
      <c r="J266" s="187">
        <f>SUM(J199:J265)</f>
        <v>15.225</v>
      </c>
    </row>
    <row r="267" spans="1:10" x14ac:dyDescent="0.2">
      <c r="A267" s="23"/>
      <c r="B267" s="22"/>
      <c r="C267" s="22"/>
      <c r="D267" s="23"/>
      <c r="E267" s="23"/>
      <c r="F267" s="22"/>
      <c r="G267" s="23"/>
      <c r="H267" s="22"/>
      <c r="I267" s="23"/>
      <c r="J267" s="187"/>
    </row>
    <row r="268" spans="1:10" ht="12.75" customHeight="1" x14ac:dyDescent="0.2">
      <c r="A268" s="165" t="s">
        <v>589</v>
      </c>
      <c r="B268" s="165" t="s">
        <v>590</v>
      </c>
      <c r="C268" s="165" t="s">
        <v>591</v>
      </c>
      <c r="D268" s="165">
        <v>365</v>
      </c>
      <c r="E268" s="165" t="s">
        <v>1010</v>
      </c>
      <c r="F268" s="165">
        <v>1</v>
      </c>
      <c r="G268" s="165" t="s">
        <v>116</v>
      </c>
      <c r="H268" s="165">
        <v>0</v>
      </c>
      <c r="I268" s="165" t="s">
        <v>116</v>
      </c>
      <c r="J268" s="186">
        <v>0.21</v>
      </c>
    </row>
    <row r="269" spans="1:10" ht="12.75" customHeight="1" x14ac:dyDescent="0.2">
      <c r="A269" s="165" t="s">
        <v>589</v>
      </c>
      <c r="B269" s="165" t="s">
        <v>592</v>
      </c>
      <c r="C269" s="165" t="s">
        <v>148</v>
      </c>
      <c r="D269" s="165">
        <v>365</v>
      </c>
      <c r="E269" s="165" t="s">
        <v>1010</v>
      </c>
      <c r="F269" s="165">
        <v>1</v>
      </c>
      <c r="G269" s="165" t="s">
        <v>116</v>
      </c>
      <c r="H269" s="165">
        <v>0</v>
      </c>
      <c r="I269" s="165" t="s">
        <v>116</v>
      </c>
      <c r="J269" s="186">
        <v>0.73</v>
      </c>
    </row>
    <row r="270" spans="1:10" ht="12.75" customHeight="1" x14ac:dyDescent="0.2">
      <c r="A270" s="165" t="s">
        <v>589</v>
      </c>
      <c r="B270" s="165" t="s">
        <v>593</v>
      </c>
      <c r="C270" s="165" t="s">
        <v>594</v>
      </c>
      <c r="D270" s="165">
        <v>365</v>
      </c>
      <c r="E270" s="165" t="s">
        <v>1010</v>
      </c>
      <c r="F270" s="165">
        <v>1</v>
      </c>
      <c r="G270" s="165" t="s">
        <v>116</v>
      </c>
      <c r="H270" s="165">
        <v>0</v>
      </c>
      <c r="I270" s="165" t="s">
        <v>116</v>
      </c>
      <c r="J270" s="186">
        <v>1.71</v>
      </c>
    </row>
    <row r="271" spans="1:10" ht="12.75" customHeight="1" x14ac:dyDescent="0.2">
      <c r="A271" s="165" t="s">
        <v>589</v>
      </c>
      <c r="B271" s="165" t="s">
        <v>595</v>
      </c>
      <c r="C271" s="165" t="s">
        <v>596</v>
      </c>
      <c r="D271" s="165">
        <v>365</v>
      </c>
      <c r="E271" s="165" t="s">
        <v>1010</v>
      </c>
      <c r="F271" s="165">
        <v>1</v>
      </c>
      <c r="G271" s="165" t="s">
        <v>116</v>
      </c>
      <c r="H271" s="165">
        <v>0</v>
      </c>
      <c r="I271" s="165" t="s">
        <v>116</v>
      </c>
      <c r="J271" s="186">
        <v>0.25</v>
      </c>
    </row>
    <row r="272" spans="1:10" ht="12.75" customHeight="1" x14ac:dyDescent="0.2">
      <c r="A272" s="165" t="s">
        <v>589</v>
      </c>
      <c r="B272" s="165" t="s">
        <v>597</v>
      </c>
      <c r="C272" s="165" t="s">
        <v>598</v>
      </c>
      <c r="D272" s="165">
        <v>365</v>
      </c>
      <c r="E272" s="165" t="s">
        <v>1010</v>
      </c>
      <c r="F272" s="165">
        <v>1</v>
      </c>
      <c r="G272" s="165" t="s">
        <v>116</v>
      </c>
      <c r="H272" s="165">
        <v>0</v>
      </c>
      <c r="I272" s="165" t="s">
        <v>116</v>
      </c>
      <c r="J272" s="186">
        <v>1.1499999999999999</v>
      </c>
    </row>
    <row r="273" spans="1:10" ht="12.75" customHeight="1" x14ac:dyDescent="0.2">
      <c r="A273" s="165" t="s">
        <v>589</v>
      </c>
      <c r="B273" s="165" t="s">
        <v>599</v>
      </c>
      <c r="C273" s="165" t="s">
        <v>600</v>
      </c>
      <c r="D273" s="165">
        <v>365</v>
      </c>
      <c r="E273" s="165" t="s">
        <v>1010</v>
      </c>
      <c r="F273" s="165">
        <v>4</v>
      </c>
      <c r="G273" s="165" t="s">
        <v>27</v>
      </c>
      <c r="H273" s="165">
        <v>2</v>
      </c>
      <c r="I273" s="165" t="s">
        <v>27</v>
      </c>
      <c r="J273" s="186">
        <v>1.8</v>
      </c>
    </row>
    <row r="274" spans="1:10" ht="12.75" customHeight="1" x14ac:dyDescent="0.2">
      <c r="A274" s="174" t="s">
        <v>589</v>
      </c>
      <c r="B274" s="174" t="s">
        <v>1024</v>
      </c>
      <c r="C274" s="174" t="s">
        <v>534</v>
      </c>
      <c r="D274" s="174">
        <v>365</v>
      </c>
      <c r="E274" s="174" t="s">
        <v>1010</v>
      </c>
      <c r="F274" s="174">
        <v>1</v>
      </c>
      <c r="G274" s="174" t="s">
        <v>116</v>
      </c>
      <c r="H274" s="174">
        <v>0</v>
      </c>
      <c r="I274" s="174" t="s">
        <v>116</v>
      </c>
      <c r="J274" s="189">
        <v>4.82</v>
      </c>
    </row>
    <row r="275" spans="1:10" x14ac:dyDescent="0.2">
      <c r="A275" s="23"/>
      <c r="B275" s="22">
        <f>COUNTA(B268:B274)</f>
        <v>7</v>
      </c>
      <c r="C275" s="22"/>
      <c r="D275" s="23"/>
      <c r="E275" s="23"/>
      <c r="F275" s="22">
        <f>COUNTIF(F268:F274, "&gt;0")</f>
        <v>7</v>
      </c>
      <c r="G275" s="23"/>
      <c r="H275" s="22"/>
      <c r="I275" s="23"/>
      <c r="J275" s="187">
        <f>SUM(J268:J274)</f>
        <v>10.67</v>
      </c>
    </row>
    <row r="276" spans="1:10" x14ac:dyDescent="0.2">
      <c r="A276" s="23"/>
      <c r="B276" s="22"/>
      <c r="C276" s="22"/>
      <c r="D276" s="23"/>
      <c r="E276" s="23"/>
      <c r="F276" s="22"/>
      <c r="G276" s="23"/>
      <c r="H276" s="22"/>
      <c r="I276" s="23"/>
      <c r="J276" s="187"/>
    </row>
    <row r="277" spans="1:10" ht="12.75" customHeight="1" x14ac:dyDescent="0.2">
      <c r="A277" s="165" t="s">
        <v>602</v>
      </c>
      <c r="B277" s="165" t="s">
        <v>603</v>
      </c>
      <c r="C277" s="165" t="s">
        <v>604</v>
      </c>
      <c r="D277" s="165">
        <v>365</v>
      </c>
      <c r="E277" s="165" t="s">
        <v>1010</v>
      </c>
      <c r="F277" s="165">
        <v>1</v>
      </c>
      <c r="G277" s="165" t="s">
        <v>116</v>
      </c>
      <c r="H277" s="165">
        <v>0</v>
      </c>
      <c r="I277" s="165" t="s">
        <v>116</v>
      </c>
      <c r="J277" s="186">
        <v>0.63</v>
      </c>
    </row>
    <row r="278" spans="1:10" ht="12.75" customHeight="1" x14ac:dyDescent="0.2">
      <c r="A278" s="165" t="s">
        <v>602</v>
      </c>
      <c r="B278" s="165" t="s">
        <v>605</v>
      </c>
      <c r="C278" s="165" t="s">
        <v>606</v>
      </c>
      <c r="D278" s="165">
        <v>365</v>
      </c>
      <c r="E278" s="165" t="s">
        <v>1010</v>
      </c>
      <c r="F278" s="165">
        <v>1</v>
      </c>
      <c r="G278" s="165" t="s">
        <v>116</v>
      </c>
      <c r="H278" s="165">
        <v>0</v>
      </c>
      <c r="I278" s="165" t="s">
        <v>116</v>
      </c>
      <c r="J278" s="186">
        <v>1.79</v>
      </c>
    </row>
    <row r="279" spans="1:10" ht="12.75" customHeight="1" x14ac:dyDescent="0.2">
      <c r="A279" s="165" t="s">
        <v>602</v>
      </c>
      <c r="B279" s="165" t="s">
        <v>607</v>
      </c>
      <c r="C279" s="165" t="s">
        <v>608</v>
      </c>
      <c r="D279" s="165">
        <v>7</v>
      </c>
      <c r="E279" s="165" t="s">
        <v>931</v>
      </c>
      <c r="F279" s="165">
        <v>4</v>
      </c>
      <c r="G279" s="165" t="s">
        <v>932</v>
      </c>
      <c r="H279" s="165">
        <v>2</v>
      </c>
      <c r="I279" s="165" t="s">
        <v>932</v>
      </c>
      <c r="J279" s="186">
        <v>0.77</v>
      </c>
    </row>
    <row r="280" spans="1:10" ht="12.75" customHeight="1" x14ac:dyDescent="0.2">
      <c r="A280" s="165" t="s">
        <v>602</v>
      </c>
      <c r="B280" s="165" t="s">
        <v>609</v>
      </c>
      <c r="C280" s="165" t="s">
        <v>610</v>
      </c>
      <c r="D280" s="165">
        <v>7</v>
      </c>
      <c r="E280" s="165" t="s">
        <v>931</v>
      </c>
      <c r="F280" s="165">
        <v>4</v>
      </c>
      <c r="G280" s="165" t="s">
        <v>932</v>
      </c>
      <c r="H280" s="165">
        <v>2</v>
      </c>
      <c r="I280" s="165" t="s">
        <v>932</v>
      </c>
      <c r="J280" s="186">
        <v>0.3</v>
      </c>
    </row>
    <row r="281" spans="1:10" ht="12.75" customHeight="1" x14ac:dyDescent="0.2">
      <c r="A281" s="165" t="s">
        <v>602</v>
      </c>
      <c r="B281" s="165" t="s">
        <v>982</v>
      </c>
      <c r="C281" s="165" t="s">
        <v>983</v>
      </c>
      <c r="D281" s="165">
        <v>365</v>
      </c>
      <c r="E281" s="165" t="s">
        <v>1010</v>
      </c>
      <c r="F281" s="165">
        <v>1</v>
      </c>
      <c r="G281" s="165" t="s">
        <v>116</v>
      </c>
      <c r="H281" s="165">
        <v>0</v>
      </c>
      <c r="I281" s="165" t="s">
        <v>116</v>
      </c>
      <c r="J281" s="186">
        <v>5.27</v>
      </c>
    </row>
    <row r="282" spans="1:10" ht="12.75" customHeight="1" x14ac:dyDescent="0.2">
      <c r="A282" s="165" t="s">
        <v>602</v>
      </c>
      <c r="B282" s="165" t="s">
        <v>612</v>
      </c>
      <c r="C282" s="165" t="s">
        <v>613</v>
      </c>
      <c r="D282" s="165">
        <v>365</v>
      </c>
      <c r="E282" s="165" t="s">
        <v>1010</v>
      </c>
      <c r="F282" s="165">
        <v>1</v>
      </c>
      <c r="G282" s="165" t="s">
        <v>116</v>
      </c>
      <c r="H282" s="165">
        <v>0</v>
      </c>
      <c r="I282" s="165" t="s">
        <v>116</v>
      </c>
      <c r="J282" s="186">
        <v>0.65</v>
      </c>
    </row>
    <row r="283" spans="1:10" ht="12.75" customHeight="1" x14ac:dyDescent="0.2">
      <c r="A283" s="165" t="s">
        <v>602</v>
      </c>
      <c r="B283" s="165" t="s">
        <v>614</v>
      </c>
      <c r="C283" s="165" t="s">
        <v>615</v>
      </c>
      <c r="D283" s="165">
        <v>7</v>
      </c>
      <c r="E283" s="165" t="s">
        <v>931</v>
      </c>
      <c r="F283" s="165">
        <v>4</v>
      </c>
      <c r="G283" s="165" t="s">
        <v>932</v>
      </c>
      <c r="H283" s="165">
        <v>2</v>
      </c>
      <c r="I283" s="165" t="s">
        <v>932</v>
      </c>
      <c r="J283" s="186">
        <v>0.87</v>
      </c>
    </row>
    <row r="284" spans="1:10" ht="12.75" customHeight="1" x14ac:dyDescent="0.2">
      <c r="A284" s="165" t="s">
        <v>602</v>
      </c>
      <c r="B284" s="165" t="s">
        <v>616</v>
      </c>
      <c r="C284" s="165" t="s">
        <v>617</v>
      </c>
      <c r="D284" s="165">
        <v>365</v>
      </c>
      <c r="E284" s="165" t="s">
        <v>1010</v>
      </c>
      <c r="F284" s="165">
        <v>1</v>
      </c>
      <c r="G284" s="165" t="s">
        <v>116</v>
      </c>
      <c r="H284" s="165">
        <v>0</v>
      </c>
      <c r="I284" s="165" t="s">
        <v>116</v>
      </c>
      <c r="J284" s="186">
        <v>5.94</v>
      </c>
    </row>
    <row r="285" spans="1:10" ht="12.75" customHeight="1" x14ac:dyDescent="0.2">
      <c r="A285" s="165" t="s">
        <v>602</v>
      </c>
      <c r="B285" s="165" t="s">
        <v>618</v>
      </c>
      <c r="C285" s="165" t="s">
        <v>619</v>
      </c>
      <c r="D285" s="165">
        <v>365</v>
      </c>
      <c r="E285" s="165" t="s">
        <v>1010</v>
      </c>
      <c r="F285" s="165">
        <v>1</v>
      </c>
      <c r="G285" s="165" t="s">
        <v>116</v>
      </c>
      <c r="H285" s="165">
        <v>0</v>
      </c>
      <c r="I285" s="165" t="s">
        <v>116</v>
      </c>
      <c r="J285" s="186">
        <v>0.89</v>
      </c>
    </row>
    <row r="286" spans="1:10" ht="12.75" customHeight="1" x14ac:dyDescent="0.2">
      <c r="A286" s="165" t="s">
        <v>602</v>
      </c>
      <c r="B286" s="165" t="s">
        <v>1025</v>
      </c>
      <c r="C286" s="165" t="s">
        <v>621</v>
      </c>
      <c r="D286" s="165">
        <v>365</v>
      </c>
      <c r="E286" s="165" t="s">
        <v>1010</v>
      </c>
      <c r="F286" s="165">
        <v>1</v>
      </c>
      <c r="G286" s="165" t="s">
        <v>116</v>
      </c>
      <c r="H286" s="165">
        <v>0</v>
      </c>
      <c r="I286" s="165" t="s">
        <v>116</v>
      </c>
      <c r="J286" s="186">
        <v>3.08</v>
      </c>
    </row>
    <row r="287" spans="1:10" ht="12.75" customHeight="1" x14ac:dyDescent="0.2">
      <c r="A287" s="165" t="s">
        <v>602</v>
      </c>
      <c r="B287" s="165" t="s">
        <v>622</v>
      </c>
      <c r="C287" s="165" t="s">
        <v>623</v>
      </c>
      <c r="D287" s="165">
        <v>365</v>
      </c>
      <c r="E287" s="165" t="s">
        <v>1010</v>
      </c>
      <c r="F287" s="165">
        <v>1</v>
      </c>
      <c r="G287" s="165" t="s">
        <v>116</v>
      </c>
      <c r="H287" s="165">
        <v>1</v>
      </c>
      <c r="I287" s="165" t="s">
        <v>116</v>
      </c>
      <c r="J287" s="186">
        <v>0.52</v>
      </c>
    </row>
    <row r="288" spans="1:10" ht="12.75" customHeight="1" x14ac:dyDescent="0.2">
      <c r="A288" s="165" t="s">
        <v>602</v>
      </c>
      <c r="B288" s="165" t="s">
        <v>624</v>
      </c>
      <c r="C288" s="165" t="s">
        <v>625</v>
      </c>
      <c r="D288" s="165">
        <v>365</v>
      </c>
      <c r="E288" s="165" t="s">
        <v>1010</v>
      </c>
      <c r="F288" s="165">
        <v>4</v>
      </c>
      <c r="G288" s="165" t="s">
        <v>932</v>
      </c>
      <c r="H288" s="165">
        <v>2</v>
      </c>
      <c r="I288" s="165" t="s">
        <v>932</v>
      </c>
      <c r="J288" s="186">
        <v>0</v>
      </c>
    </row>
    <row r="289" spans="1:10" ht="12.75" customHeight="1" x14ac:dyDescent="0.2">
      <c r="A289" s="165" t="s">
        <v>602</v>
      </c>
      <c r="B289" s="165" t="s">
        <v>626</v>
      </c>
      <c r="C289" s="165" t="s">
        <v>627</v>
      </c>
      <c r="D289" s="165">
        <v>365</v>
      </c>
      <c r="E289" s="165" t="s">
        <v>1010</v>
      </c>
      <c r="F289" s="165">
        <v>1</v>
      </c>
      <c r="G289" s="165" t="s">
        <v>116</v>
      </c>
      <c r="H289" s="165">
        <v>0</v>
      </c>
      <c r="I289" s="165" t="s">
        <v>116</v>
      </c>
      <c r="J289" s="186">
        <v>3.75</v>
      </c>
    </row>
    <row r="290" spans="1:10" ht="12.75" customHeight="1" x14ac:dyDescent="0.2">
      <c r="A290" s="165" t="s">
        <v>602</v>
      </c>
      <c r="B290" s="165" t="s">
        <v>628</v>
      </c>
      <c r="C290" s="165" t="s">
        <v>629</v>
      </c>
      <c r="D290" s="165">
        <v>365</v>
      </c>
      <c r="E290" s="165" t="s">
        <v>1010</v>
      </c>
      <c r="F290" s="165">
        <v>1</v>
      </c>
      <c r="G290" s="165" t="s">
        <v>116</v>
      </c>
      <c r="H290" s="165">
        <v>0</v>
      </c>
      <c r="I290" s="165" t="s">
        <v>116</v>
      </c>
      <c r="J290" s="186">
        <v>0.32</v>
      </c>
    </row>
    <row r="291" spans="1:10" ht="12.75" customHeight="1" x14ac:dyDescent="0.2">
      <c r="A291" s="165" t="s">
        <v>602</v>
      </c>
      <c r="B291" s="165" t="s">
        <v>630</v>
      </c>
      <c r="C291" s="165" t="s">
        <v>324</v>
      </c>
      <c r="D291" s="165">
        <v>7</v>
      </c>
      <c r="E291" s="165" t="s">
        <v>931</v>
      </c>
      <c r="F291" s="165">
        <v>4</v>
      </c>
      <c r="G291" s="165" t="s">
        <v>932</v>
      </c>
      <c r="H291" s="165">
        <v>2</v>
      </c>
      <c r="I291" s="165" t="s">
        <v>932</v>
      </c>
      <c r="J291" s="186">
        <v>1.46</v>
      </c>
    </row>
    <row r="292" spans="1:10" ht="12.75" customHeight="1" x14ac:dyDescent="0.2">
      <c r="A292" s="174" t="s">
        <v>602</v>
      </c>
      <c r="B292" s="174" t="s">
        <v>631</v>
      </c>
      <c r="C292" s="174" t="s">
        <v>632</v>
      </c>
      <c r="D292" s="174">
        <v>7</v>
      </c>
      <c r="E292" s="174" t="s">
        <v>931</v>
      </c>
      <c r="F292" s="174">
        <v>4</v>
      </c>
      <c r="G292" s="174" t="s">
        <v>932</v>
      </c>
      <c r="H292" s="174">
        <v>2</v>
      </c>
      <c r="I292" s="174" t="s">
        <v>932</v>
      </c>
      <c r="J292" s="189">
        <v>0.09</v>
      </c>
    </row>
    <row r="293" spans="1:10" x14ac:dyDescent="0.2">
      <c r="A293" s="23"/>
      <c r="B293" s="22">
        <f>COUNTA(B277:B292)</f>
        <v>16</v>
      </c>
      <c r="C293" s="22"/>
      <c r="D293" s="23"/>
      <c r="E293" s="23"/>
      <c r="F293" s="22">
        <f>COUNTIF(F277:F292, "&gt;0")</f>
        <v>16</v>
      </c>
      <c r="G293" s="23"/>
      <c r="H293" s="22"/>
      <c r="I293" s="23"/>
      <c r="J293" s="187">
        <f>SUM(J277:J292)</f>
        <v>26.33</v>
      </c>
    </row>
    <row r="294" spans="1:10" x14ac:dyDescent="0.2">
      <c r="A294" s="23"/>
      <c r="B294" s="22"/>
      <c r="C294" s="22"/>
      <c r="D294" s="23"/>
      <c r="E294" s="23"/>
      <c r="F294" s="22"/>
      <c r="G294" s="23"/>
      <c r="H294" s="22"/>
      <c r="I294" s="23"/>
      <c r="J294" s="187"/>
    </row>
    <row r="295" spans="1:10" ht="12.75" customHeight="1" x14ac:dyDescent="0.2">
      <c r="A295" s="165" t="s">
        <v>633</v>
      </c>
      <c r="B295" s="165" t="s">
        <v>634</v>
      </c>
      <c r="C295" s="165" t="s">
        <v>635</v>
      </c>
      <c r="D295" s="165">
        <v>365</v>
      </c>
      <c r="E295" s="165" t="s">
        <v>1010</v>
      </c>
      <c r="F295" s="165">
        <v>4</v>
      </c>
      <c r="G295" s="165" t="s">
        <v>932</v>
      </c>
      <c r="H295" s="165">
        <v>2</v>
      </c>
      <c r="I295" s="165" t="s">
        <v>932</v>
      </c>
      <c r="J295" s="186">
        <v>6.69</v>
      </c>
    </row>
    <row r="296" spans="1:10" ht="12.75" customHeight="1" x14ac:dyDescent="0.2">
      <c r="A296" s="165" t="s">
        <v>633</v>
      </c>
      <c r="B296" s="165" t="s">
        <v>636</v>
      </c>
      <c r="C296" s="165" t="s">
        <v>591</v>
      </c>
      <c r="D296" s="165">
        <v>365</v>
      </c>
      <c r="E296" s="165" t="s">
        <v>1010</v>
      </c>
      <c r="F296" s="165">
        <v>1</v>
      </c>
      <c r="G296" s="165" t="s">
        <v>116</v>
      </c>
      <c r="H296" s="165">
        <v>0</v>
      </c>
      <c r="I296" s="165" t="s">
        <v>116</v>
      </c>
      <c r="J296" s="186">
        <v>0.23</v>
      </c>
    </row>
    <row r="297" spans="1:10" ht="12.75" customHeight="1" x14ac:dyDescent="0.2">
      <c r="A297" s="165" t="s">
        <v>633</v>
      </c>
      <c r="B297" s="165" t="s">
        <v>637</v>
      </c>
      <c r="C297" s="165" t="s">
        <v>638</v>
      </c>
      <c r="D297" s="165">
        <v>365</v>
      </c>
      <c r="E297" s="165" t="s">
        <v>1010</v>
      </c>
      <c r="F297" s="165">
        <v>1</v>
      </c>
      <c r="G297" s="165" t="s">
        <v>116</v>
      </c>
      <c r="H297" s="165">
        <v>0</v>
      </c>
      <c r="I297" s="165" t="s">
        <v>116</v>
      </c>
      <c r="J297" s="186">
        <v>1.35</v>
      </c>
    </row>
    <row r="298" spans="1:10" ht="12.75" customHeight="1" x14ac:dyDescent="0.2">
      <c r="A298" s="165" t="s">
        <v>633</v>
      </c>
      <c r="B298" s="165" t="s">
        <v>639</v>
      </c>
      <c r="C298" s="165" t="s">
        <v>640</v>
      </c>
      <c r="D298" s="165">
        <v>7</v>
      </c>
      <c r="E298" s="165" t="s">
        <v>931</v>
      </c>
      <c r="F298" s="165">
        <v>4</v>
      </c>
      <c r="G298" s="165" t="s">
        <v>932</v>
      </c>
      <c r="H298" s="165">
        <v>2</v>
      </c>
      <c r="I298" s="165" t="s">
        <v>932</v>
      </c>
      <c r="J298" s="186">
        <v>0.06</v>
      </c>
    </row>
    <row r="299" spans="1:10" ht="12.75" customHeight="1" x14ac:dyDescent="0.2">
      <c r="A299" s="165" t="s">
        <v>633</v>
      </c>
      <c r="B299" s="165" t="s">
        <v>641</v>
      </c>
      <c r="C299" s="165" t="s">
        <v>642</v>
      </c>
      <c r="D299" s="165">
        <v>365</v>
      </c>
      <c r="E299" s="165" t="s">
        <v>1010</v>
      </c>
      <c r="F299" s="165">
        <v>1</v>
      </c>
      <c r="G299" s="165" t="s">
        <v>116</v>
      </c>
      <c r="H299" s="165">
        <v>0</v>
      </c>
      <c r="I299" s="165" t="s">
        <v>116</v>
      </c>
      <c r="J299" s="186">
        <v>0.57999999999999996</v>
      </c>
    </row>
    <row r="300" spans="1:10" ht="12.75" customHeight="1" x14ac:dyDescent="0.2">
      <c r="A300" s="165" t="s">
        <v>633</v>
      </c>
      <c r="B300" s="165" t="s">
        <v>643</v>
      </c>
      <c r="C300" s="165" t="s">
        <v>644</v>
      </c>
      <c r="D300" s="165">
        <v>365</v>
      </c>
      <c r="E300" s="165" t="s">
        <v>1010</v>
      </c>
      <c r="F300" s="165">
        <v>1</v>
      </c>
      <c r="G300" s="165" t="s">
        <v>116</v>
      </c>
      <c r="H300" s="165">
        <v>0</v>
      </c>
      <c r="I300" s="165" t="s">
        <v>116</v>
      </c>
      <c r="J300" s="186">
        <v>0.36499999999999999</v>
      </c>
    </row>
    <row r="301" spans="1:10" ht="12.75" customHeight="1" x14ac:dyDescent="0.2">
      <c r="A301" s="165" t="s">
        <v>633</v>
      </c>
      <c r="B301" s="165" t="s">
        <v>645</v>
      </c>
      <c r="C301" s="165" t="s">
        <v>646</v>
      </c>
      <c r="D301" s="165">
        <v>7</v>
      </c>
      <c r="E301" s="165" t="s">
        <v>931</v>
      </c>
      <c r="F301" s="165">
        <v>4</v>
      </c>
      <c r="G301" s="165" t="s">
        <v>932</v>
      </c>
      <c r="H301" s="165">
        <v>2</v>
      </c>
      <c r="I301" s="165" t="s">
        <v>932</v>
      </c>
      <c r="J301" s="186">
        <v>0.26</v>
      </c>
    </row>
    <row r="302" spans="1:10" ht="12.75" customHeight="1" x14ac:dyDescent="0.2">
      <c r="A302" s="165" t="s">
        <v>633</v>
      </c>
      <c r="B302" s="165" t="s">
        <v>647</v>
      </c>
      <c r="C302" s="165" t="s">
        <v>648</v>
      </c>
      <c r="D302" s="165">
        <v>365</v>
      </c>
      <c r="E302" s="165"/>
      <c r="F302" s="165">
        <v>4</v>
      </c>
      <c r="G302" s="165" t="s">
        <v>932</v>
      </c>
      <c r="H302" s="165">
        <v>2</v>
      </c>
      <c r="I302" s="165" t="s">
        <v>932</v>
      </c>
      <c r="J302" s="186">
        <v>0.42</v>
      </c>
    </row>
    <row r="303" spans="1:10" ht="12.75" customHeight="1" x14ac:dyDescent="0.2">
      <c r="A303" s="165" t="s">
        <v>633</v>
      </c>
      <c r="B303" s="165" t="s">
        <v>649</v>
      </c>
      <c r="C303" s="165" t="s">
        <v>650</v>
      </c>
      <c r="D303" s="165">
        <v>365</v>
      </c>
      <c r="E303" s="165" t="s">
        <v>1010</v>
      </c>
      <c r="F303" s="165">
        <v>1</v>
      </c>
      <c r="G303" s="165" t="s">
        <v>116</v>
      </c>
      <c r="H303" s="165">
        <v>0</v>
      </c>
      <c r="I303" s="165" t="s">
        <v>116</v>
      </c>
      <c r="J303" s="186">
        <v>1.29</v>
      </c>
    </row>
    <row r="304" spans="1:10" ht="12.75" customHeight="1" x14ac:dyDescent="0.2">
      <c r="A304" s="165" t="s">
        <v>633</v>
      </c>
      <c r="B304" s="165" t="s">
        <v>651</v>
      </c>
      <c r="C304" s="165" t="s">
        <v>652</v>
      </c>
      <c r="D304" s="165">
        <v>365</v>
      </c>
      <c r="E304" s="165" t="s">
        <v>1010</v>
      </c>
      <c r="F304" s="165">
        <v>1</v>
      </c>
      <c r="G304" s="165" t="s">
        <v>116</v>
      </c>
      <c r="H304" s="165">
        <v>0</v>
      </c>
      <c r="I304" s="165" t="s">
        <v>116</v>
      </c>
      <c r="J304" s="186">
        <v>0.35</v>
      </c>
    </row>
    <row r="305" spans="1:14" ht="12.75" customHeight="1" x14ac:dyDescent="0.2">
      <c r="A305" s="165" t="s">
        <v>633</v>
      </c>
      <c r="B305" s="165" t="s">
        <v>653</v>
      </c>
      <c r="C305" s="165" t="s">
        <v>654</v>
      </c>
      <c r="D305" s="165">
        <v>365</v>
      </c>
      <c r="E305" s="165" t="s">
        <v>1010</v>
      </c>
      <c r="F305" s="165">
        <v>1</v>
      </c>
      <c r="G305" s="165" t="s">
        <v>116</v>
      </c>
      <c r="H305" s="165">
        <v>0</v>
      </c>
      <c r="I305" s="165" t="s">
        <v>116</v>
      </c>
      <c r="J305" s="186">
        <v>1.32</v>
      </c>
    </row>
    <row r="306" spans="1:14" ht="12.75" customHeight="1" x14ac:dyDescent="0.2">
      <c r="A306" s="165" t="s">
        <v>633</v>
      </c>
      <c r="B306" s="165" t="s">
        <v>655</v>
      </c>
      <c r="C306" s="165" t="s">
        <v>656</v>
      </c>
      <c r="D306" s="165">
        <v>7</v>
      </c>
      <c r="E306" s="165" t="s">
        <v>931</v>
      </c>
      <c r="F306" s="165">
        <v>4</v>
      </c>
      <c r="G306" s="165" t="s">
        <v>932</v>
      </c>
      <c r="H306" s="165">
        <v>2</v>
      </c>
      <c r="I306" s="165" t="s">
        <v>932</v>
      </c>
      <c r="J306" s="186">
        <v>0.21</v>
      </c>
    </row>
    <row r="307" spans="1:14" ht="12.75" customHeight="1" x14ac:dyDescent="0.2">
      <c r="A307" s="165" t="s">
        <v>633</v>
      </c>
      <c r="B307" s="165" t="s">
        <v>952</v>
      </c>
      <c r="C307" s="165" t="s">
        <v>953</v>
      </c>
      <c r="D307" s="165">
        <v>365</v>
      </c>
      <c r="E307" s="165" t="s">
        <v>1010</v>
      </c>
      <c r="F307" s="165">
        <v>1</v>
      </c>
      <c r="G307" s="165" t="s">
        <v>116</v>
      </c>
      <c r="H307" s="165">
        <v>0</v>
      </c>
      <c r="I307" s="165" t="s">
        <v>116</v>
      </c>
      <c r="J307" s="186">
        <v>0.04</v>
      </c>
      <c r="L307" s="51"/>
      <c r="M307" s="51"/>
      <c r="N307" s="51"/>
    </row>
    <row r="308" spans="1:14" ht="12.75" customHeight="1" x14ac:dyDescent="0.2">
      <c r="A308" s="165" t="s">
        <v>633</v>
      </c>
      <c r="B308" s="165" t="s">
        <v>657</v>
      </c>
      <c r="C308" s="165" t="s">
        <v>658</v>
      </c>
      <c r="D308" s="165">
        <v>365</v>
      </c>
      <c r="E308" s="165" t="s">
        <v>1010</v>
      </c>
      <c r="F308" s="165">
        <v>1</v>
      </c>
      <c r="G308" s="165" t="s">
        <v>116</v>
      </c>
      <c r="H308" s="165">
        <v>0</v>
      </c>
      <c r="I308" s="165" t="s">
        <v>116</v>
      </c>
      <c r="J308" s="186">
        <v>0.06</v>
      </c>
    </row>
    <row r="309" spans="1:14" ht="12.75" customHeight="1" x14ac:dyDescent="0.2">
      <c r="A309" s="165" t="s">
        <v>633</v>
      </c>
      <c r="B309" s="165" t="s">
        <v>659</v>
      </c>
      <c r="C309" s="165" t="s">
        <v>660</v>
      </c>
      <c r="D309" s="165">
        <v>365</v>
      </c>
      <c r="E309" s="165" t="s">
        <v>1010</v>
      </c>
      <c r="F309" s="165">
        <v>4</v>
      </c>
      <c r="G309" s="165" t="s">
        <v>932</v>
      </c>
      <c r="H309" s="165">
        <v>2</v>
      </c>
      <c r="I309" s="165" t="s">
        <v>932</v>
      </c>
      <c r="J309" s="186">
        <v>1.39</v>
      </c>
    </row>
    <row r="310" spans="1:14" ht="12.75" customHeight="1" x14ac:dyDescent="0.2">
      <c r="A310" s="165" t="s">
        <v>633</v>
      </c>
      <c r="B310" s="165" t="s">
        <v>661</v>
      </c>
      <c r="C310" s="165" t="s">
        <v>662</v>
      </c>
      <c r="D310" s="165">
        <v>365</v>
      </c>
      <c r="E310" s="165" t="s">
        <v>1010</v>
      </c>
      <c r="F310" s="165">
        <v>1</v>
      </c>
      <c r="G310" s="165" t="s">
        <v>116</v>
      </c>
      <c r="H310" s="165">
        <v>1</v>
      </c>
      <c r="I310" s="165" t="s">
        <v>116</v>
      </c>
      <c r="J310" s="186">
        <v>0.76</v>
      </c>
    </row>
    <row r="311" spans="1:14" ht="12.75" customHeight="1" x14ac:dyDescent="0.2">
      <c r="A311" s="165" t="s">
        <v>633</v>
      </c>
      <c r="B311" s="165" t="s">
        <v>663</v>
      </c>
      <c r="C311" s="165" t="s">
        <v>664</v>
      </c>
      <c r="D311" s="165">
        <v>7</v>
      </c>
      <c r="E311" s="165" t="s">
        <v>931</v>
      </c>
      <c r="F311" s="165">
        <v>4</v>
      </c>
      <c r="G311" s="165" t="s">
        <v>932</v>
      </c>
      <c r="H311" s="165">
        <v>2</v>
      </c>
      <c r="I311" s="165" t="s">
        <v>932</v>
      </c>
      <c r="J311" s="186">
        <v>0.15</v>
      </c>
    </row>
    <row r="312" spans="1:14" ht="12.75" customHeight="1" x14ac:dyDescent="0.2">
      <c r="A312" s="165" t="s">
        <v>633</v>
      </c>
      <c r="B312" s="165" t="s">
        <v>665</v>
      </c>
      <c r="C312" s="165" t="s">
        <v>666</v>
      </c>
      <c r="D312" s="165">
        <v>7</v>
      </c>
      <c r="E312" s="165" t="s">
        <v>931</v>
      </c>
      <c r="F312" s="165">
        <v>4</v>
      </c>
      <c r="G312" s="165" t="s">
        <v>932</v>
      </c>
      <c r="H312" s="165">
        <v>2</v>
      </c>
      <c r="I312" s="165" t="s">
        <v>932</v>
      </c>
      <c r="J312" s="186">
        <v>0.38</v>
      </c>
    </row>
    <row r="313" spans="1:14" ht="12.75" customHeight="1" x14ac:dyDescent="0.2">
      <c r="A313" s="165" t="s">
        <v>633</v>
      </c>
      <c r="B313" s="165" t="s">
        <v>667</v>
      </c>
      <c r="C313" s="165" t="s">
        <v>668</v>
      </c>
      <c r="D313" s="165">
        <v>365</v>
      </c>
      <c r="E313" s="165" t="s">
        <v>1010</v>
      </c>
      <c r="F313" s="165">
        <v>1</v>
      </c>
      <c r="G313" s="165" t="s">
        <v>116</v>
      </c>
      <c r="H313" s="165">
        <v>0</v>
      </c>
      <c r="I313" s="165" t="s">
        <v>116</v>
      </c>
      <c r="J313" s="186">
        <v>0.8</v>
      </c>
    </row>
    <row r="314" spans="1:14" ht="12.75" customHeight="1" x14ac:dyDescent="0.2">
      <c r="A314" s="165" t="s">
        <v>633</v>
      </c>
      <c r="B314" s="165" t="s">
        <v>669</v>
      </c>
      <c r="C314" s="165" t="s">
        <v>670</v>
      </c>
      <c r="D314" s="165">
        <v>7</v>
      </c>
      <c r="E314" s="165" t="s">
        <v>931</v>
      </c>
      <c r="F314" s="165">
        <v>4</v>
      </c>
      <c r="G314" s="165" t="s">
        <v>932</v>
      </c>
      <c r="H314" s="165">
        <v>2</v>
      </c>
      <c r="I314" s="165" t="s">
        <v>932</v>
      </c>
      <c r="J314" s="186">
        <v>0.28000000000000003</v>
      </c>
    </row>
    <row r="315" spans="1:14" ht="12.75" customHeight="1" x14ac:dyDescent="0.2">
      <c r="A315" s="165" t="s">
        <v>633</v>
      </c>
      <c r="B315" s="165" t="s">
        <v>671</v>
      </c>
      <c r="C315" s="165" t="s">
        <v>672</v>
      </c>
      <c r="D315" s="165">
        <v>365</v>
      </c>
      <c r="E315" s="165" t="s">
        <v>1010</v>
      </c>
      <c r="F315" s="165">
        <v>31</v>
      </c>
      <c r="G315" s="165" t="s">
        <v>932</v>
      </c>
      <c r="H315" s="165">
        <v>2</v>
      </c>
      <c r="I315" s="165" t="s">
        <v>932</v>
      </c>
      <c r="J315" s="186">
        <v>0.373</v>
      </c>
    </row>
    <row r="316" spans="1:14" ht="12.75" customHeight="1" x14ac:dyDescent="0.2">
      <c r="A316" s="165" t="s">
        <v>633</v>
      </c>
      <c r="B316" s="165" t="s">
        <v>954</v>
      </c>
      <c r="C316" s="165" t="s">
        <v>955</v>
      </c>
      <c r="D316" s="165">
        <v>365</v>
      </c>
      <c r="E316" s="165" t="s">
        <v>1010</v>
      </c>
      <c r="F316" s="165">
        <v>1</v>
      </c>
      <c r="G316" s="165" t="s">
        <v>116</v>
      </c>
      <c r="H316" s="165">
        <v>0</v>
      </c>
      <c r="I316" s="165" t="s">
        <v>116</v>
      </c>
      <c r="J316" s="186">
        <v>0.28999999999999998</v>
      </c>
    </row>
    <row r="317" spans="1:14" ht="12.75" customHeight="1" x14ac:dyDescent="0.2">
      <c r="A317" s="165" t="s">
        <v>633</v>
      </c>
      <c r="B317" s="165" t="s">
        <v>673</v>
      </c>
      <c r="C317" s="165" t="s">
        <v>674</v>
      </c>
      <c r="D317" s="165">
        <v>365</v>
      </c>
      <c r="E317" s="165" t="s">
        <v>1010</v>
      </c>
      <c r="F317" s="165">
        <v>1</v>
      </c>
      <c r="G317" s="165" t="s">
        <v>116</v>
      </c>
      <c r="H317" s="165">
        <v>0</v>
      </c>
      <c r="I317" s="165" t="s">
        <v>116</v>
      </c>
      <c r="J317" s="186">
        <v>0.79</v>
      </c>
    </row>
    <row r="318" spans="1:14" ht="12.75" customHeight="1" x14ac:dyDescent="0.2">
      <c r="A318" s="165" t="s">
        <v>633</v>
      </c>
      <c r="B318" s="165" t="s">
        <v>675</v>
      </c>
      <c r="C318" s="165" t="s">
        <v>135</v>
      </c>
      <c r="D318" s="165">
        <v>7</v>
      </c>
      <c r="E318" s="165" t="s">
        <v>931</v>
      </c>
      <c r="F318" s="165">
        <v>4</v>
      </c>
      <c r="G318" s="165" t="s">
        <v>932</v>
      </c>
      <c r="H318" s="165">
        <v>2</v>
      </c>
      <c r="I318" s="165" t="s">
        <v>932</v>
      </c>
      <c r="J318" s="186">
        <v>0.32</v>
      </c>
    </row>
    <row r="319" spans="1:14" ht="12.75" customHeight="1" x14ac:dyDescent="0.2">
      <c r="A319" s="165" t="s">
        <v>633</v>
      </c>
      <c r="B319" s="165" t="s">
        <v>676</v>
      </c>
      <c r="C319" s="165" t="s">
        <v>677</v>
      </c>
      <c r="D319" s="165">
        <v>365</v>
      </c>
      <c r="E319" s="165" t="s">
        <v>1010</v>
      </c>
      <c r="F319" s="165">
        <v>1</v>
      </c>
      <c r="G319" s="165" t="s">
        <v>116</v>
      </c>
      <c r="H319" s="165">
        <v>0</v>
      </c>
      <c r="I319" s="165" t="s">
        <v>116</v>
      </c>
      <c r="J319" s="186">
        <v>1.17</v>
      </c>
    </row>
    <row r="320" spans="1:14" ht="12.75" customHeight="1" x14ac:dyDescent="0.2">
      <c r="A320" s="165" t="s">
        <v>633</v>
      </c>
      <c r="B320" s="165" t="s">
        <v>678</v>
      </c>
      <c r="C320" s="165" t="s">
        <v>679</v>
      </c>
      <c r="D320" s="165">
        <v>7</v>
      </c>
      <c r="E320" s="165" t="s">
        <v>931</v>
      </c>
      <c r="F320" s="165">
        <v>4</v>
      </c>
      <c r="G320" s="165" t="s">
        <v>932</v>
      </c>
      <c r="H320" s="165">
        <v>2</v>
      </c>
      <c r="I320" s="165" t="s">
        <v>932</v>
      </c>
      <c r="J320" s="186">
        <v>0.84</v>
      </c>
    </row>
    <row r="321" spans="1:10" ht="12.75" customHeight="1" x14ac:dyDescent="0.2">
      <c r="A321" s="165" t="s">
        <v>633</v>
      </c>
      <c r="B321" s="165" t="s">
        <v>1026</v>
      </c>
      <c r="C321" s="165" t="s">
        <v>681</v>
      </c>
      <c r="D321" s="165">
        <v>365</v>
      </c>
      <c r="E321" s="165" t="s">
        <v>1010</v>
      </c>
      <c r="F321" s="165">
        <v>1</v>
      </c>
      <c r="G321" s="165" t="s">
        <v>116</v>
      </c>
      <c r="H321" s="165">
        <v>1</v>
      </c>
      <c r="I321" s="165" t="s">
        <v>116</v>
      </c>
      <c r="J321" s="186">
        <v>2</v>
      </c>
    </row>
    <row r="322" spans="1:10" ht="12.75" customHeight="1" x14ac:dyDescent="0.2">
      <c r="A322" s="165" t="s">
        <v>633</v>
      </c>
      <c r="B322" s="165" t="s">
        <v>682</v>
      </c>
      <c r="C322" s="165" t="s">
        <v>683</v>
      </c>
      <c r="D322" s="165">
        <v>365</v>
      </c>
      <c r="E322" s="165" t="s">
        <v>1010</v>
      </c>
      <c r="F322" s="165">
        <v>4</v>
      </c>
      <c r="G322" s="165" t="s">
        <v>932</v>
      </c>
      <c r="H322" s="165">
        <v>302</v>
      </c>
      <c r="I322" s="165" t="s">
        <v>932</v>
      </c>
      <c r="J322" s="186">
        <v>1</v>
      </c>
    </row>
    <row r="323" spans="1:10" ht="12.75" customHeight="1" x14ac:dyDescent="0.2">
      <c r="A323" s="165" t="s">
        <v>633</v>
      </c>
      <c r="B323" s="165" t="s">
        <v>684</v>
      </c>
      <c r="C323" s="165" t="s">
        <v>685</v>
      </c>
      <c r="D323" s="165">
        <v>365</v>
      </c>
      <c r="E323" s="165" t="s">
        <v>1010</v>
      </c>
      <c r="F323" s="165">
        <v>1</v>
      </c>
      <c r="G323" s="165" t="s">
        <v>116</v>
      </c>
      <c r="H323" s="165">
        <v>0</v>
      </c>
      <c r="I323" s="165" t="s">
        <v>116</v>
      </c>
      <c r="J323" s="186">
        <v>0.83</v>
      </c>
    </row>
    <row r="324" spans="1:10" ht="12.75" customHeight="1" x14ac:dyDescent="0.2">
      <c r="A324" s="165" t="s">
        <v>633</v>
      </c>
      <c r="B324" s="165" t="s">
        <v>686</v>
      </c>
      <c r="C324" s="165" t="s">
        <v>687</v>
      </c>
      <c r="D324" s="165">
        <v>365</v>
      </c>
      <c r="E324" s="165" t="s">
        <v>1010</v>
      </c>
      <c r="F324" s="165">
        <v>1</v>
      </c>
      <c r="G324" s="165" t="s">
        <v>116</v>
      </c>
      <c r="H324" s="165">
        <v>0</v>
      </c>
      <c r="I324" s="165" t="s">
        <v>116</v>
      </c>
      <c r="J324" s="186">
        <v>2.39</v>
      </c>
    </row>
    <row r="325" spans="1:10" ht="12.75" customHeight="1" x14ac:dyDescent="0.2">
      <c r="A325" s="165" t="s">
        <v>633</v>
      </c>
      <c r="B325" s="165" t="s">
        <v>688</v>
      </c>
      <c r="C325" s="165" t="s">
        <v>689</v>
      </c>
      <c r="D325" s="165">
        <v>365</v>
      </c>
      <c r="E325" s="165" t="s">
        <v>1010</v>
      </c>
      <c r="F325" s="165">
        <v>4</v>
      </c>
      <c r="G325" s="165" t="s">
        <v>932</v>
      </c>
      <c r="H325" s="165">
        <v>10</v>
      </c>
      <c r="I325" s="165" t="s">
        <v>932</v>
      </c>
      <c r="J325" s="186">
        <v>0.93</v>
      </c>
    </row>
    <row r="326" spans="1:10" ht="12.75" customHeight="1" x14ac:dyDescent="0.2">
      <c r="A326" s="165" t="s">
        <v>633</v>
      </c>
      <c r="B326" s="165" t="s">
        <v>690</v>
      </c>
      <c r="C326" s="165" t="s">
        <v>266</v>
      </c>
      <c r="D326" s="165">
        <v>7</v>
      </c>
      <c r="E326" s="165" t="s">
        <v>931</v>
      </c>
      <c r="F326" s="165">
        <v>4</v>
      </c>
      <c r="G326" s="165" t="s">
        <v>932</v>
      </c>
      <c r="H326" s="165">
        <v>2</v>
      </c>
      <c r="I326" s="165" t="s">
        <v>932</v>
      </c>
      <c r="J326" s="186">
        <v>1.05</v>
      </c>
    </row>
    <row r="327" spans="1:10" ht="12.75" customHeight="1" x14ac:dyDescent="0.2">
      <c r="A327" s="165" t="s">
        <v>633</v>
      </c>
      <c r="B327" s="165" t="s">
        <v>691</v>
      </c>
      <c r="C327" s="165" t="s">
        <v>692</v>
      </c>
      <c r="D327" s="165">
        <v>365</v>
      </c>
      <c r="E327" s="165" t="s">
        <v>1010</v>
      </c>
      <c r="F327" s="165">
        <v>1</v>
      </c>
      <c r="G327" s="165" t="s">
        <v>116</v>
      </c>
      <c r="H327" s="165">
        <v>0</v>
      </c>
      <c r="I327" s="165" t="s">
        <v>116</v>
      </c>
      <c r="J327" s="186">
        <v>0.41</v>
      </c>
    </row>
    <row r="328" spans="1:10" ht="12.75" customHeight="1" x14ac:dyDescent="0.2">
      <c r="A328" s="165" t="s">
        <v>633</v>
      </c>
      <c r="B328" s="165" t="s">
        <v>693</v>
      </c>
      <c r="C328" s="165" t="s">
        <v>694</v>
      </c>
      <c r="D328" s="165">
        <v>365</v>
      </c>
      <c r="E328" s="165" t="s">
        <v>1010</v>
      </c>
      <c r="F328" s="165">
        <v>1</v>
      </c>
      <c r="G328" s="165" t="s">
        <v>116</v>
      </c>
      <c r="H328" s="165">
        <v>0</v>
      </c>
      <c r="I328" s="165" t="s">
        <v>116</v>
      </c>
      <c r="J328" s="186">
        <v>0.33</v>
      </c>
    </row>
    <row r="329" spans="1:10" ht="12.75" customHeight="1" x14ac:dyDescent="0.2">
      <c r="A329" s="165" t="s">
        <v>633</v>
      </c>
      <c r="B329" s="165" t="s">
        <v>695</v>
      </c>
      <c r="C329" s="165" t="s">
        <v>696</v>
      </c>
      <c r="D329" s="165">
        <v>7</v>
      </c>
      <c r="E329" s="165" t="s">
        <v>931</v>
      </c>
      <c r="F329" s="165">
        <v>4</v>
      </c>
      <c r="G329" s="165" t="s">
        <v>932</v>
      </c>
      <c r="H329" s="165">
        <v>2</v>
      </c>
      <c r="I329" s="165" t="s">
        <v>932</v>
      </c>
      <c r="J329" s="186">
        <v>1.1499999999999999</v>
      </c>
    </row>
    <row r="330" spans="1:10" ht="12.75" customHeight="1" x14ac:dyDescent="0.2">
      <c r="A330" s="165" t="s">
        <v>633</v>
      </c>
      <c r="B330" s="165" t="s">
        <v>697</v>
      </c>
      <c r="C330" s="165" t="s">
        <v>698</v>
      </c>
      <c r="D330" s="165">
        <v>365</v>
      </c>
      <c r="E330" s="165" t="s">
        <v>1010</v>
      </c>
      <c r="F330" s="165">
        <v>1</v>
      </c>
      <c r="G330" s="165" t="s">
        <v>116</v>
      </c>
      <c r="H330" s="165">
        <v>0</v>
      </c>
      <c r="I330" s="165" t="s">
        <v>116</v>
      </c>
      <c r="J330" s="186">
        <v>0.81</v>
      </c>
    </row>
    <row r="331" spans="1:10" ht="12.75" customHeight="1" x14ac:dyDescent="0.2">
      <c r="A331" s="165" t="s">
        <v>633</v>
      </c>
      <c r="B331" s="165" t="s">
        <v>699</v>
      </c>
      <c r="C331" s="165" t="s">
        <v>700</v>
      </c>
      <c r="D331" s="165">
        <v>7</v>
      </c>
      <c r="E331" s="165" t="s">
        <v>931</v>
      </c>
      <c r="F331" s="165">
        <v>4</v>
      </c>
      <c r="G331" s="165" t="s">
        <v>932</v>
      </c>
      <c r="H331" s="165">
        <v>2</v>
      </c>
      <c r="I331" s="165" t="s">
        <v>932</v>
      </c>
      <c r="J331" s="186">
        <v>0.62</v>
      </c>
    </row>
    <row r="332" spans="1:10" ht="12.75" customHeight="1" x14ac:dyDescent="0.2">
      <c r="A332" s="165" t="s">
        <v>633</v>
      </c>
      <c r="B332" s="165" t="s">
        <v>701</v>
      </c>
      <c r="C332" s="165" t="s">
        <v>984</v>
      </c>
      <c r="D332" s="165">
        <v>365</v>
      </c>
      <c r="E332" s="165" t="s">
        <v>1010</v>
      </c>
      <c r="F332" s="165">
        <v>1</v>
      </c>
      <c r="G332" s="165" t="s">
        <v>116</v>
      </c>
      <c r="H332" s="165">
        <v>0</v>
      </c>
      <c r="I332" s="165" t="s">
        <v>116</v>
      </c>
      <c r="J332" s="186">
        <v>1.31</v>
      </c>
    </row>
    <row r="333" spans="1:10" ht="12.75" customHeight="1" x14ac:dyDescent="0.2">
      <c r="A333" s="165" t="s">
        <v>633</v>
      </c>
      <c r="B333" s="165" t="s">
        <v>702</v>
      </c>
      <c r="C333" s="165" t="s">
        <v>703</v>
      </c>
      <c r="D333" s="165">
        <v>365</v>
      </c>
      <c r="E333" s="165" t="s">
        <v>1010</v>
      </c>
      <c r="F333" s="165">
        <v>1</v>
      </c>
      <c r="G333" s="165" t="s">
        <v>116</v>
      </c>
      <c r="H333" s="165">
        <v>0</v>
      </c>
      <c r="I333" s="165" t="s">
        <v>116</v>
      </c>
      <c r="J333" s="186">
        <v>0.34</v>
      </c>
    </row>
    <row r="334" spans="1:10" ht="12.75" customHeight="1" x14ac:dyDescent="0.2">
      <c r="A334" s="165" t="s">
        <v>633</v>
      </c>
      <c r="B334" s="165" t="s">
        <v>704</v>
      </c>
      <c r="C334" s="165" t="s">
        <v>705</v>
      </c>
      <c r="D334" s="165">
        <v>7</v>
      </c>
      <c r="E334" s="165" t="s">
        <v>931</v>
      </c>
      <c r="F334" s="165">
        <v>4</v>
      </c>
      <c r="G334" s="165" t="s">
        <v>932</v>
      </c>
      <c r="H334" s="165">
        <v>2</v>
      </c>
      <c r="I334" s="165" t="s">
        <v>932</v>
      </c>
      <c r="J334" s="186">
        <v>2.91</v>
      </c>
    </row>
    <row r="335" spans="1:10" ht="12.75" customHeight="1" x14ac:dyDescent="0.2">
      <c r="A335" s="165" t="s">
        <v>633</v>
      </c>
      <c r="B335" s="165" t="s">
        <v>706</v>
      </c>
      <c r="C335" s="165" t="s">
        <v>707</v>
      </c>
      <c r="D335" s="165">
        <v>7</v>
      </c>
      <c r="E335" s="165" t="s">
        <v>931</v>
      </c>
      <c r="F335" s="165">
        <v>4</v>
      </c>
      <c r="G335" s="165" t="s">
        <v>932</v>
      </c>
      <c r="H335" s="165">
        <v>2</v>
      </c>
      <c r="I335" s="165" t="s">
        <v>932</v>
      </c>
      <c r="J335" s="186">
        <v>0.87</v>
      </c>
    </row>
    <row r="336" spans="1:10" ht="12.75" customHeight="1" x14ac:dyDescent="0.2">
      <c r="A336" s="165" t="s">
        <v>633</v>
      </c>
      <c r="B336" s="165" t="s">
        <v>708</v>
      </c>
      <c r="C336" s="165" t="s">
        <v>709</v>
      </c>
      <c r="D336" s="165">
        <v>7</v>
      </c>
      <c r="E336" s="165" t="s">
        <v>931</v>
      </c>
      <c r="F336" s="165">
        <v>4</v>
      </c>
      <c r="G336" s="165" t="s">
        <v>932</v>
      </c>
      <c r="H336" s="165">
        <v>2</v>
      </c>
      <c r="I336" s="165" t="s">
        <v>932</v>
      </c>
      <c r="J336" s="186">
        <v>0.31</v>
      </c>
    </row>
    <row r="337" spans="1:10" ht="12.75" customHeight="1" x14ac:dyDescent="0.2">
      <c r="A337" s="174" t="s">
        <v>633</v>
      </c>
      <c r="B337" s="174" t="s">
        <v>710</v>
      </c>
      <c r="C337" s="174" t="s">
        <v>711</v>
      </c>
      <c r="D337" s="174">
        <v>365</v>
      </c>
      <c r="E337" s="174" t="s">
        <v>1010</v>
      </c>
      <c r="F337" s="174">
        <v>1</v>
      </c>
      <c r="G337" s="174" t="s">
        <v>116</v>
      </c>
      <c r="H337" s="174">
        <v>0</v>
      </c>
      <c r="I337" s="174" t="s">
        <v>116</v>
      </c>
      <c r="J337" s="189">
        <v>0.27</v>
      </c>
    </row>
    <row r="338" spans="1:10" x14ac:dyDescent="0.2">
      <c r="A338" s="23"/>
      <c r="B338" s="22">
        <f>COUNTA(B295:B337)</f>
        <v>43</v>
      </c>
      <c r="C338" s="22"/>
      <c r="D338" s="23"/>
      <c r="E338" s="23"/>
      <c r="F338" s="22">
        <f>COUNTIF(F295:F337, "&gt;0")</f>
        <v>43</v>
      </c>
      <c r="G338" s="23"/>
      <c r="H338" s="22"/>
      <c r="I338" s="23"/>
      <c r="J338" s="187">
        <f>SUM(J295:J337)</f>
        <v>38.298000000000002</v>
      </c>
    </row>
    <row r="339" spans="1:10" x14ac:dyDescent="0.2">
      <c r="A339" s="23"/>
      <c r="B339" s="22"/>
      <c r="C339" s="22"/>
      <c r="D339" s="23"/>
      <c r="E339" s="23"/>
      <c r="F339" s="22"/>
      <c r="G339" s="23"/>
      <c r="H339" s="22"/>
      <c r="I339" s="23"/>
      <c r="J339" s="187"/>
    </row>
    <row r="340" spans="1:10" ht="12.75" customHeight="1" x14ac:dyDescent="0.2">
      <c r="A340" s="165" t="s">
        <v>712</v>
      </c>
      <c r="B340" s="165" t="s">
        <v>713</v>
      </c>
      <c r="C340" s="165" t="s">
        <v>714</v>
      </c>
      <c r="D340" s="165">
        <v>365</v>
      </c>
      <c r="E340" s="165" t="s">
        <v>1010</v>
      </c>
      <c r="F340" s="165">
        <v>4</v>
      </c>
      <c r="G340" s="165" t="s">
        <v>27</v>
      </c>
      <c r="H340" s="165">
        <v>2</v>
      </c>
      <c r="I340" s="165" t="s">
        <v>27</v>
      </c>
      <c r="J340" s="186">
        <v>0.24</v>
      </c>
    </row>
    <row r="341" spans="1:10" ht="12.75" customHeight="1" x14ac:dyDescent="0.2">
      <c r="A341" s="165" t="s">
        <v>712</v>
      </c>
      <c r="B341" s="165" t="s">
        <v>1027</v>
      </c>
      <c r="C341" s="165" t="s">
        <v>716</v>
      </c>
      <c r="D341" s="165">
        <v>365</v>
      </c>
      <c r="E341" s="165" t="s">
        <v>1010</v>
      </c>
      <c r="F341" s="165">
        <v>1</v>
      </c>
      <c r="G341" s="165" t="s">
        <v>116</v>
      </c>
      <c r="H341" s="165">
        <v>0</v>
      </c>
      <c r="I341" s="165" t="s">
        <v>116</v>
      </c>
      <c r="J341" s="186">
        <v>1.1599999999999999</v>
      </c>
    </row>
    <row r="342" spans="1:10" ht="12.75" customHeight="1" x14ac:dyDescent="0.2">
      <c r="A342" s="165" t="s">
        <v>712</v>
      </c>
      <c r="B342" s="165" t="s">
        <v>717</v>
      </c>
      <c r="C342" s="165" t="s">
        <v>718</v>
      </c>
      <c r="D342" s="165">
        <v>365</v>
      </c>
      <c r="E342" s="165" t="s">
        <v>1010</v>
      </c>
      <c r="F342" s="165">
        <v>4</v>
      </c>
      <c r="G342" s="165" t="s">
        <v>932</v>
      </c>
      <c r="H342" s="165">
        <v>2</v>
      </c>
      <c r="I342" s="165" t="s">
        <v>932</v>
      </c>
      <c r="J342" s="186">
        <v>0.36499999999999999</v>
      </c>
    </row>
    <row r="343" spans="1:10" ht="12.75" customHeight="1" x14ac:dyDescent="0.2">
      <c r="A343" s="165" t="s">
        <v>712</v>
      </c>
      <c r="B343" s="165" t="s">
        <v>719</v>
      </c>
      <c r="C343" s="165" t="s">
        <v>720</v>
      </c>
      <c r="D343" s="165">
        <v>365</v>
      </c>
      <c r="E343" s="165" t="s">
        <v>1010</v>
      </c>
      <c r="F343" s="165">
        <v>1</v>
      </c>
      <c r="G343" s="165" t="s">
        <v>116</v>
      </c>
      <c r="H343" s="165">
        <v>0</v>
      </c>
      <c r="I343" s="165" t="s">
        <v>116</v>
      </c>
      <c r="J343" s="186">
        <v>0.69</v>
      </c>
    </row>
    <row r="344" spans="1:10" ht="12.75" customHeight="1" x14ac:dyDescent="0.2">
      <c r="A344" s="165" t="s">
        <v>712</v>
      </c>
      <c r="B344" s="165" t="s">
        <v>721</v>
      </c>
      <c r="C344" s="165" t="s">
        <v>722</v>
      </c>
      <c r="D344" s="165">
        <v>7</v>
      </c>
      <c r="E344" s="165" t="s">
        <v>931</v>
      </c>
      <c r="F344" s="165">
        <v>4</v>
      </c>
      <c r="G344" s="165" t="s">
        <v>27</v>
      </c>
      <c r="H344" s="165">
        <v>2</v>
      </c>
      <c r="I344" s="165" t="s">
        <v>27</v>
      </c>
      <c r="J344" s="186">
        <v>0.17</v>
      </c>
    </row>
    <row r="345" spans="1:10" ht="12.75" customHeight="1" x14ac:dyDescent="0.2">
      <c r="A345" s="165" t="s">
        <v>712</v>
      </c>
      <c r="B345" s="165" t="s">
        <v>723</v>
      </c>
      <c r="C345" s="165" t="s">
        <v>724</v>
      </c>
      <c r="D345" s="165">
        <v>365</v>
      </c>
      <c r="E345" s="165" t="s">
        <v>1010</v>
      </c>
      <c r="F345" s="165">
        <v>1</v>
      </c>
      <c r="G345" s="165" t="s">
        <v>116</v>
      </c>
      <c r="H345" s="165">
        <v>1</v>
      </c>
      <c r="I345" s="165" t="s">
        <v>116</v>
      </c>
      <c r="J345" s="186">
        <v>1</v>
      </c>
    </row>
    <row r="346" spans="1:10" ht="12.75" customHeight="1" x14ac:dyDescent="0.2">
      <c r="A346" s="165" t="s">
        <v>712</v>
      </c>
      <c r="B346" s="165" t="s">
        <v>725</v>
      </c>
      <c r="C346" s="165" t="s">
        <v>726</v>
      </c>
      <c r="D346" s="165">
        <v>365</v>
      </c>
      <c r="E346" s="165" t="s">
        <v>1010</v>
      </c>
      <c r="F346" s="165">
        <v>1</v>
      </c>
      <c r="G346" s="165" t="s">
        <v>116</v>
      </c>
      <c r="H346" s="165">
        <v>0</v>
      </c>
      <c r="I346" s="165" t="s">
        <v>116</v>
      </c>
      <c r="J346" s="186">
        <v>0.47</v>
      </c>
    </row>
    <row r="347" spans="1:10" ht="12.75" customHeight="1" x14ac:dyDescent="0.2">
      <c r="A347" s="165" t="s">
        <v>712</v>
      </c>
      <c r="B347" s="165" t="s">
        <v>727</v>
      </c>
      <c r="C347" s="165" t="s">
        <v>728</v>
      </c>
      <c r="D347" s="165">
        <v>365</v>
      </c>
      <c r="E347" s="165" t="s">
        <v>1010</v>
      </c>
      <c r="F347" s="165">
        <v>1</v>
      </c>
      <c r="G347" s="165" t="s">
        <v>116</v>
      </c>
      <c r="H347" s="165">
        <v>0</v>
      </c>
      <c r="I347" s="165" t="s">
        <v>116</v>
      </c>
      <c r="J347" s="186">
        <v>0.14000000000000001</v>
      </c>
    </row>
    <row r="348" spans="1:10" ht="12.75" customHeight="1" x14ac:dyDescent="0.2">
      <c r="A348" s="165" t="s">
        <v>712</v>
      </c>
      <c r="B348" s="165" t="s">
        <v>729</v>
      </c>
      <c r="C348" s="165" t="s">
        <v>730</v>
      </c>
      <c r="D348" s="165">
        <v>7</v>
      </c>
      <c r="E348" s="165" t="s">
        <v>931</v>
      </c>
      <c r="F348" s="165">
        <v>4</v>
      </c>
      <c r="G348" s="165" t="s">
        <v>27</v>
      </c>
      <c r="H348" s="165">
        <v>2</v>
      </c>
      <c r="I348" s="165" t="s">
        <v>27</v>
      </c>
      <c r="J348" s="186">
        <v>0.56999999999999995</v>
      </c>
    </row>
    <row r="349" spans="1:10" ht="12.75" customHeight="1" x14ac:dyDescent="0.2">
      <c r="A349" s="165" t="s">
        <v>712</v>
      </c>
      <c r="B349" s="165" t="s">
        <v>731</v>
      </c>
      <c r="C349" s="165" t="s">
        <v>732</v>
      </c>
      <c r="D349" s="165">
        <v>7</v>
      </c>
      <c r="E349" s="165" t="s">
        <v>931</v>
      </c>
      <c r="F349" s="165">
        <v>4</v>
      </c>
      <c r="G349" s="165" t="s">
        <v>27</v>
      </c>
      <c r="H349" s="165">
        <v>2</v>
      </c>
      <c r="I349" s="165" t="s">
        <v>27</v>
      </c>
      <c r="J349" s="186">
        <v>0.5</v>
      </c>
    </row>
    <row r="350" spans="1:10" ht="12.75" customHeight="1" x14ac:dyDescent="0.2">
      <c r="A350" s="165" t="s">
        <v>712</v>
      </c>
      <c r="B350" s="165" t="s">
        <v>733</v>
      </c>
      <c r="C350" s="165" t="s">
        <v>734</v>
      </c>
      <c r="D350" s="165">
        <v>365</v>
      </c>
      <c r="E350" s="165" t="s">
        <v>1010</v>
      </c>
      <c r="F350" s="165">
        <v>1</v>
      </c>
      <c r="G350" s="165" t="s">
        <v>116</v>
      </c>
      <c r="H350" s="165">
        <v>0</v>
      </c>
      <c r="I350" s="165" t="s">
        <v>116</v>
      </c>
      <c r="J350" s="186">
        <v>0.3</v>
      </c>
    </row>
    <row r="351" spans="1:10" ht="12.75" customHeight="1" x14ac:dyDescent="0.2">
      <c r="A351" s="165" t="s">
        <v>712</v>
      </c>
      <c r="B351" s="165" t="s">
        <v>735</v>
      </c>
      <c r="C351" s="165" t="s">
        <v>736</v>
      </c>
      <c r="D351" s="165">
        <v>365</v>
      </c>
      <c r="E351" s="165" t="s">
        <v>1010</v>
      </c>
      <c r="F351" s="165">
        <v>1</v>
      </c>
      <c r="G351" s="165" t="s">
        <v>116</v>
      </c>
      <c r="H351" s="165">
        <v>0</v>
      </c>
      <c r="I351" s="165" t="s">
        <v>116</v>
      </c>
      <c r="J351" s="186">
        <v>2.17</v>
      </c>
    </row>
    <row r="352" spans="1:10" ht="12.75" customHeight="1" x14ac:dyDescent="0.2">
      <c r="A352" s="165" t="s">
        <v>712</v>
      </c>
      <c r="B352" s="165" t="s">
        <v>737</v>
      </c>
      <c r="C352" s="165" t="s">
        <v>738</v>
      </c>
      <c r="D352" s="165">
        <v>7</v>
      </c>
      <c r="E352" s="165" t="s">
        <v>931</v>
      </c>
      <c r="F352" s="165">
        <v>4</v>
      </c>
      <c r="G352" s="165" t="s">
        <v>27</v>
      </c>
      <c r="H352" s="165">
        <v>2</v>
      </c>
      <c r="I352" s="165" t="s">
        <v>27</v>
      </c>
      <c r="J352" s="186">
        <v>0.88</v>
      </c>
    </row>
    <row r="353" spans="1:10" ht="12.75" customHeight="1" x14ac:dyDescent="0.2">
      <c r="A353" s="165" t="s">
        <v>712</v>
      </c>
      <c r="B353" s="165" t="s">
        <v>739</v>
      </c>
      <c r="C353" s="165" t="s">
        <v>956</v>
      </c>
      <c r="D353" s="165">
        <v>365</v>
      </c>
      <c r="E353" s="165" t="s">
        <v>1010</v>
      </c>
      <c r="F353" s="165">
        <v>1</v>
      </c>
      <c r="G353" s="165" t="s">
        <v>116</v>
      </c>
      <c r="H353" s="165">
        <v>0</v>
      </c>
      <c r="I353" s="165" t="s">
        <v>116</v>
      </c>
      <c r="J353" s="186">
        <v>2.1</v>
      </c>
    </row>
    <row r="354" spans="1:10" ht="12.75" customHeight="1" x14ac:dyDescent="0.2">
      <c r="A354" s="165" t="s">
        <v>712</v>
      </c>
      <c r="B354" s="165" t="s">
        <v>1028</v>
      </c>
      <c r="C354" s="165" t="s">
        <v>741</v>
      </c>
      <c r="D354" s="165">
        <v>365</v>
      </c>
      <c r="E354" s="165" t="s">
        <v>1010</v>
      </c>
      <c r="F354" s="165">
        <v>1</v>
      </c>
      <c r="G354" s="165" t="s">
        <v>116</v>
      </c>
      <c r="H354" s="165">
        <v>0</v>
      </c>
      <c r="I354" s="165" t="s">
        <v>116</v>
      </c>
      <c r="J354" s="186">
        <v>0.97</v>
      </c>
    </row>
    <row r="355" spans="1:10" ht="12.75" customHeight="1" x14ac:dyDescent="0.2">
      <c r="A355" s="165" t="s">
        <v>712</v>
      </c>
      <c r="B355" s="165" t="s">
        <v>742</v>
      </c>
      <c r="C355" s="165" t="s">
        <v>743</v>
      </c>
      <c r="D355" s="165">
        <v>365</v>
      </c>
      <c r="E355" s="165" t="s">
        <v>1010</v>
      </c>
      <c r="F355" s="165">
        <v>1</v>
      </c>
      <c r="G355" s="165" t="s">
        <v>116</v>
      </c>
      <c r="H355" s="165">
        <v>0</v>
      </c>
      <c r="I355" s="165" t="s">
        <v>116</v>
      </c>
      <c r="J355" s="186">
        <v>2.13</v>
      </c>
    </row>
    <row r="356" spans="1:10" ht="12.75" customHeight="1" x14ac:dyDescent="0.2">
      <c r="A356" s="165" t="s">
        <v>712</v>
      </c>
      <c r="B356" s="165" t="s">
        <v>744</v>
      </c>
      <c r="C356" s="165" t="s">
        <v>745</v>
      </c>
      <c r="D356" s="165">
        <v>365</v>
      </c>
      <c r="E356" s="165" t="s">
        <v>1010</v>
      </c>
      <c r="F356" s="165">
        <v>1</v>
      </c>
      <c r="G356" s="165" t="s">
        <v>116</v>
      </c>
      <c r="H356" s="165">
        <v>0</v>
      </c>
      <c r="I356" s="165" t="s">
        <v>116</v>
      </c>
      <c r="J356" s="186">
        <v>1</v>
      </c>
    </row>
    <row r="357" spans="1:10" ht="12.75" customHeight="1" x14ac:dyDescent="0.2">
      <c r="A357" s="165" t="s">
        <v>712</v>
      </c>
      <c r="B357" s="165" t="s">
        <v>746</v>
      </c>
      <c r="C357" s="165" t="s">
        <v>747</v>
      </c>
      <c r="D357" s="165">
        <v>365</v>
      </c>
      <c r="E357" s="165" t="s">
        <v>1010</v>
      </c>
      <c r="F357" s="165">
        <v>1</v>
      </c>
      <c r="G357" s="165" t="s">
        <v>116</v>
      </c>
      <c r="H357" s="165">
        <v>1</v>
      </c>
      <c r="I357" s="165" t="s">
        <v>116</v>
      </c>
      <c r="J357" s="186">
        <v>0.64</v>
      </c>
    </row>
    <row r="358" spans="1:10" ht="12.75" customHeight="1" x14ac:dyDescent="0.2">
      <c r="A358" s="165" t="s">
        <v>712</v>
      </c>
      <c r="B358" s="165" t="s">
        <v>748</v>
      </c>
      <c r="C358" s="165" t="s">
        <v>957</v>
      </c>
      <c r="D358" s="165">
        <v>365</v>
      </c>
      <c r="E358" s="165" t="s">
        <v>1010</v>
      </c>
      <c r="F358" s="165">
        <v>1</v>
      </c>
      <c r="G358" s="165" t="s">
        <v>116</v>
      </c>
      <c r="H358" s="165">
        <v>0</v>
      </c>
      <c r="I358" s="165" t="s">
        <v>116</v>
      </c>
      <c r="J358" s="186">
        <v>0.75</v>
      </c>
    </row>
    <row r="359" spans="1:10" ht="12.75" customHeight="1" x14ac:dyDescent="0.2">
      <c r="A359" s="165" t="s">
        <v>712</v>
      </c>
      <c r="B359" s="165" t="s">
        <v>1029</v>
      </c>
      <c r="C359" s="165" t="s">
        <v>750</v>
      </c>
      <c r="D359" s="165">
        <v>7</v>
      </c>
      <c r="E359" s="165" t="s">
        <v>931</v>
      </c>
      <c r="F359" s="165">
        <v>4</v>
      </c>
      <c r="G359" s="165" t="s">
        <v>27</v>
      </c>
      <c r="H359" s="165">
        <v>2</v>
      </c>
      <c r="I359" s="165" t="s">
        <v>27</v>
      </c>
      <c r="J359" s="186">
        <v>0.98</v>
      </c>
    </row>
    <row r="360" spans="1:10" ht="12.75" customHeight="1" x14ac:dyDescent="0.2">
      <c r="A360" s="165" t="s">
        <v>712</v>
      </c>
      <c r="B360" s="165" t="s">
        <v>751</v>
      </c>
      <c r="C360" s="165" t="s">
        <v>752</v>
      </c>
      <c r="D360" s="165">
        <v>365</v>
      </c>
      <c r="E360" s="165" t="s">
        <v>1010</v>
      </c>
      <c r="F360" s="165">
        <v>1</v>
      </c>
      <c r="G360" s="165" t="s">
        <v>116</v>
      </c>
      <c r="H360" s="165">
        <v>0</v>
      </c>
      <c r="I360" s="165" t="s">
        <v>116</v>
      </c>
      <c r="J360" s="186">
        <v>1.2</v>
      </c>
    </row>
    <row r="361" spans="1:10" ht="12.75" customHeight="1" x14ac:dyDescent="0.2">
      <c r="A361" s="165" t="s">
        <v>712</v>
      </c>
      <c r="B361" s="165" t="s">
        <v>753</v>
      </c>
      <c r="C361" s="165" t="s">
        <v>754</v>
      </c>
      <c r="D361" s="165">
        <v>365</v>
      </c>
      <c r="E361" s="165" t="s">
        <v>1010</v>
      </c>
      <c r="F361" s="165">
        <v>1</v>
      </c>
      <c r="G361" s="165" t="s">
        <v>116</v>
      </c>
      <c r="H361" s="165">
        <v>0</v>
      </c>
      <c r="I361" s="165" t="s">
        <v>116</v>
      </c>
      <c r="J361" s="186">
        <v>0.7</v>
      </c>
    </row>
    <row r="362" spans="1:10" ht="12.75" customHeight="1" x14ac:dyDescent="0.2">
      <c r="A362" s="165" t="s">
        <v>712</v>
      </c>
      <c r="B362" s="165" t="s">
        <v>755</v>
      </c>
      <c r="C362" s="165" t="s">
        <v>756</v>
      </c>
      <c r="D362" s="165">
        <v>7</v>
      </c>
      <c r="E362" s="165" t="s">
        <v>931</v>
      </c>
      <c r="F362" s="165">
        <v>4</v>
      </c>
      <c r="G362" s="165" t="s">
        <v>27</v>
      </c>
      <c r="H362" s="165">
        <v>2</v>
      </c>
      <c r="I362" s="165" t="s">
        <v>27</v>
      </c>
      <c r="J362" s="186">
        <v>0.71</v>
      </c>
    </row>
    <row r="363" spans="1:10" ht="12.75" customHeight="1" x14ac:dyDescent="0.2">
      <c r="A363" s="165" t="s">
        <v>712</v>
      </c>
      <c r="B363" s="165" t="s">
        <v>757</v>
      </c>
      <c r="C363" s="165" t="s">
        <v>758</v>
      </c>
      <c r="D363" s="165">
        <v>7</v>
      </c>
      <c r="E363" s="165" t="s">
        <v>931</v>
      </c>
      <c r="F363" s="165">
        <v>4</v>
      </c>
      <c r="G363" s="165" t="s">
        <v>27</v>
      </c>
      <c r="H363" s="165">
        <v>2</v>
      </c>
      <c r="I363" s="165" t="s">
        <v>27</v>
      </c>
      <c r="J363" s="186">
        <v>0.19</v>
      </c>
    </row>
    <row r="364" spans="1:10" ht="12.75" customHeight="1" x14ac:dyDescent="0.2">
      <c r="A364" s="165" t="s">
        <v>712</v>
      </c>
      <c r="B364" s="165" t="s">
        <v>759</v>
      </c>
      <c r="C364" s="165" t="s">
        <v>760</v>
      </c>
      <c r="D364" s="165">
        <v>7</v>
      </c>
      <c r="E364" s="165" t="s">
        <v>931</v>
      </c>
      <c r="F364" s="165">
        <v>4</v>
      </c>
      <c r="G364" s="165" t="s">
        <v>27</v>
      </c>
      <c r="H364" s="165">
        <v>2</v>
      </c>
      <c r="I364" s="165" t="s">
        <v>27</v>
      </c>
      <c r="J364" s="186">
        <v>0.65</v>
      </c>
    </row>
    <row r="365" spans="1:10" ht="12.75" customHeight="1" x14ac:dyDescent="0.2">
      <c r="A365" s="165" t="s">
        <v>712</v>
      </c>
      <c r="B365" s="165" t="s">
        <v>761</v>
      </c>
      <c r="C365" s="165" t="s">
        <v>534</v>
      </c>
      <c r="D365" s="165">
        <v>365</v>
      </c>
      <c r="E365" s="165" t="s">
        <v>1010</v>
      </c>
      <c r="F365" s="165">
        <v>1</v>
      </c>
      <c r="G365" s="165" t="s">
        <v>116</v>
      </c>
      <c r="H365" s="165">
        <v>1</v>
      </c>
      <c r="I365" s="165" t="s">
        <v>116</v>
      </c>
      <c r="J365" s="186">
        <v>1.57</v>
      </c>
    </row>
    <row r="366" spans="1:10" ht="12.75" customHeight="1" x14ac:dyDescent="0.2">
      <c r="A366" s="165" t="s">
        <v>712</v>
      </c>
      <c r="B366" s="165" t="s">
        <v>762</v>
      </c>
      <c r="C366" s="165" t="s">
        <v>763</v>
      </c>
      <c r="D366" s="165">
        <v>7</v>
      </c>
      <c r="E366" s="165" t="s">
        <v>931</v>
      </c>
      <c r="F366" s="165">
        <v>4</v>
      </c>
      <c r="G366" s="165" t="s">
        <v>27</v>
      </c>
      <c r="H366" s="165">
        <v>2</v>
      </c>
      <c r="I366" s="165" t="s">
        <v>27</v>
      </c>
      <c r="J366" s="186">
        <v>0.88</v>
      </c>
    </row>
    <row r="367" spans="1:10" ht="12.75" customHeight="1" x14ac:dyDescent="0.2">
      <c r="A367" s="165" t="s">
        <v>712</v>
      </c>
      <c r="B367" s="165" t="s">
        <v>764</v>
      </c>
      <c r="C367" s="165" t="s">
        <v>765</v>
      </c>
      <c r="D367" s="165">
        <v>365</v>
      </c>
      <c r="E367" s="165" t="s">
        <v>1010</v>
      </c>
      <c r="F367" s="165">
        <v>1</v>
      </c>
      <c r="G367" s="165" t="s">
        <v>116</v>
      </c>
      <c r="H367" s="165">
        <v>0</v>
      </c>
      <c r="I367" s="165" t="s">
        <v>116</v>
      </c>
      <c r="J367" s="186">
        <v>2.38</v>
      </c>
    </row>
    <row r="368" spans="1:10" ht="12.75" customHeight="1" x14ac:dyDescent="0.2">
      <c r="A368" s="165" t="s">
        <v>712</v>
      </c>
      <c r="B368" s="165" t="s">
        <v>766</v>
      </c>
      <c r="C368" s="165" t="s">
        <v>767</v>
      </c>
      <c r="D368" s="165">
        <v>365</v>
      </c>
      <c r="E368" s="165" t="s">
        <v>1010</v>
      </c>
      <c r="F368" s="165">
        <v>1</v>
      </c>
      <c r="G368" s="165" t="s">
        <v>116</v>
      </c>
      <c r="H368" s="165">
        <v>1</v>
      </c>
      <c r="I368" s="165" t="s">
        <v>116</v>
      </c>
      <c r="J368" s="186">
        <v>1.0900000000000001</v>
      </c>
    </row>
    <row r="369" spans="1:10" ht="12.75" customHeight="1" x14ac:dyDescent="0.2">
      <c r="A369" s="165" t="s">
        <v>712</v>
      </c>
      <c r="B369" s="165" t="s">
        <v>768</v>
      </c>
      <c r="C369" s="165" t="s">
        <v>769</v>
      </c>
      <c r="D369" s="165">
        <v>365</v>
      </c>
      <c r="E369" s="165" t="s">
        <v>1010</v>
      </c>
      <c r="F369" s="165">
        <v>1</v>
      </c>
      <c r="G369" s="165" t="s">
        <v>116</v>
      </c>
      <c r="H369" s="165">
        <v>1</v>
      </c>
      <c r="I369" s="165" t="s">
        <v>116</v>
      </c>
      <c r="J369" s="186">
        <v>0.22</v>
      </c>
    </row>
    <row r="370" spans="1:10" ht="12.75" customHeight="1" x14ac:dyDescent="0.2">
      <c r="A370" s="165" t="s">
        <v>712</v>
      </c>
      <c r="B370" s="165" t="s">
        <v>770</v>
      </c>
      <c r="C370" s="165" t="s">
        <v>771</v>
      </c>
      <c r="D370" s="165">
        <v>7</v>
      </c>
      <c r="E370" s="165" t="s">
        <v>931</v>
      </c>
      <c r="F370" s="165">
        <v>4</v>
      </c>
      <c r="G370" s="165" t="s">
        <v>27</v>
      </c>
      <c r="H370" s="165">
        <v>2</v>
      </c>
      <c r="I370" s="165" t="s">
        <v>27</v>
      </c>
      <c r="J370" s="186">
        <v>0.47</v>
      </c>
    </row>
    <row r="371" spans="1:10" ht="12.75" customHeight="1" x14ac:dyDescent="0.2">
      <c r="A371" s="165" t="s">
        <v>712</v>
      </c>
      <c r="B371" s="165" t="s">
        <v>772</v>
      </c>
      <c r="C371" s="165" t="s">
        <v>773</v>
      </c>
      <c r="D371" s="165">
        <v>365</v>
      </c>
      <c r="E371" s="165" t="s">
        <v>1010</v>
      </c>
      <c r="F371" s="165">
        <v>1</v>
      </c>
      <c r="G371" s="165" t="s">
        <v>116</v>
      </c>
      <c r="H371" s="165">
        <v>0</v>
      </c>
      <c r="I371" s="165" t="s">
        <v>116</v>
      </c>
      <c r="J371" s="186">
        <v>1.04</v>
      </c>
    </row>
    <row r="372" spans="1:10" ht="12.75" customHeight="1" x14ac:dyDescent="0.2">
      <c r="A372" s="165" t="s">
        <v>712</v>
      </c>
      <c r="B372" s="165" t="s">
        <v>774</v>
      </c>
      <c r="C372" s="165" t="s">
        <v>775</v>
      </c>
      <c r="D372" s="165">
        <v>365</v>
      </c>
      <c r="E372" s="165" t="s">
        <v>1010</v>
      </c>
      <c r="F372" s="165">
        <v>4</v>
      </c>
      <c r="G372" s="165" t="s">
        <v>27</v>
      </c>
      <c r="H372" s="165">
        <v>2</v>
      </c>
      <c r="I372" s="165" t="s">
        <v>27</v>
      </c>
      <c r="J372" s="186">
        <v>3.3</v>
      </c>
    </row>
    <row r="373" spans="1:10" ht="12.75" customHeight="1" x14ac:dyDescent="0.2">
      <c r="A373" s="174" t="s">
        <v>712</v>
      </c>
      <c r="B373" s="174" t="s">
        <v>776</v>
      </c>
      <c r="C373" s="174" t="s">
        <v>777</v>
      </c>
      <c r="D373" s="174">
        <v>7</v>
      </c>
      <c r="E373" s="174" t="s">
        <v>1010</v>
      </c>
      <c r="F373" s="174">
        <v>4</v>
      </c>
      <c r="G373" s="174" t="s">
        <v>27</v>
      </c>
      <c r="H373" s="174">
        <v>2</v>
      </c>
      <c r="I373" s="174" t="s">
        <v>27</v>
      </c>
      <c r="J373" s="189">
        <v>0.3</v>
      </c>
    </row>
    <row r="374" spans="1:10" x14ac:dyDescent="0.2">
      <c r="A374" s="23"/>
      <c r="B374" s="22">
        <f>COUNTA(B340:B373)</f>
        <v>34</v>
      </c>
      <c r="C374" s="22"/>
      <c r="D374" s="23"/>
      <c r="E374" s="23"/>
      <c r="F374" s="22">
        <f>COUNTIF(F340:F373, "&gt;0")</f>
        <v>34</v>
      </c>
      <c r="G374" s="23"/>
      <c r="H374" s="22"/>
      <c r="I374" s="23"/>
      <c r="J374" s="187">
        <f>SUM(J340:J373)</f>
        <v>31.924999999999997</v>
      </c>
    </row>
    <row r="375" spans="1:10" x14ac:dyDescent="0.2">
      <c r="A375" s="23"/>
      <c r="B375" s="22"/>
      <c r="C375" s="22"/>
      <c r="D375" s="23"/>
      <c r="E375" s="23"/>
      <c r="F375" s="22"/>
      <c r="G375" s="23"/>
      <c r="H375" s="22"/>
      <c r="I375" s="23"/>
      <c r="J375" s="187"/>
    </row>
    <row r="376" spans="1:10" ht="12.75" customHeight="1" x14ac:dyDescent="0.2">
      <c r="A376" s="165" t="s">
        <v>778</v>
      </c>
      <c r="B376" s="165" t="s">
        <v>779</v>
      </c>
      <c r="C376" s="165" t="s">
        <v>780</v>
      </c>
      <c r="D376" s="165">
        <v>365</v>
      </c>
      <c r="E376" s="165" t="s">
        <v>1010</v>
      </c>
      <c r="F376" s="165">
        <v>4</v>
      </c>
      <c r="G376" s="165" t="s">
        <v>932</v>
      </c>
      <c r="H376" s="165">
        <v>2</v>
      </c>
      <c r="I376" s="165" t="s">
        <v>932</v>
      </c>
      <c r="J376" s="186">
        <v>0.5</v>
      </c>
    </row>
    <row r="377" spans="1:10" ht="12.75" customHeight="1" x14ac:dyDescent="0.2">
      <c r="A377" s="165" t="s">
        <v>778</v>
      </c>
      <c r="B377" s="165" t="s">
        <v>781</v>
      </c>
      <c r="C377" s="165" t="s">
        <v>782</v>
      </c>
      <c r="D377" s="165">
        <v>365</v>
      </c>
      <c r="E377" s="165" t="s">
        <v>1010</v>
      </c>
      <c r="F377" s="165">
        <v>1</v>
      </c>
      <c r="G377" s="165" t="s">
        <v>116</v>
      </c>
      <c r="H377" s="165">
        <v>0</v>
      </c>
      <c r="I377" s="165" t="s">
        <v>116</v>
      </c>
      <c r="J377" s="186">
        <v>0.22</v>
      </c>
    </row>
    <row r="378" spans="1:10" ht="12.75" customHeight="1" x14ac:dyDescent="0.2">
      <c r="A378" s="165" t="s">
        <v>778</v>
      </c>
      <c r="B378" s="165" t="s">
        <v>783</v>
      </c>
      <c r="C378" s="165" t="s">
        <v>784</v>
      </c>
      <c r="D378" s="165">
        <v>365</v>
      </c>
      <c r="E378" s="165" t="s">
        <v>1010</v>
      </c>
      <c r="F378" s="165">
        <v>1</v>
      </c>
      <c r="G378" s="165" t="s">
        <v>27</v>
      </c>
      <c r="H378" s="165">
        <v>1</v>
      </c>
      <c r="I378" s="165" t="s">
        <v>27</v>
      </c>
      <c r="J378" s="186">
        <v>0.33</v>
      </c>
    </row>
    <row r="379" spans="1:10" ht="12.75" customHeight="1" x14ac:dyDescent="0.2">
      <c r="A379" s="165" t="s">
        <v>778</v>
      </c>
      <c r="B379" s="165" t="s">
        <v>785</v>
      </c>
      <c r="C379" s="165" t="s">
        <v>786</v>
      </c>
      <c r="D379" s="165">
        <v>365</v>
      </c>
      <c r="E379" s="165" t="s">
        <v>1010</v>
      </c>
      <c r="F379" s="165">
        <v>1</v>
      </c>
      <c r="G379" s="165" t="s">
        <v>116</v>
      </c>
      <c r="H379" s="165">
        <v>0</v>
      </c>
      <c r="I379" s="165" t="s">
        <v>116</v>
      </c>
      <c r="J379" s="186">
        <v>0.38</v>
      </c>
    </row>
    <row r="380" spans="1:10" ht="12.75" customHeight="1" x14ac:dyDescent="0.2">
      <c r="A380" s="165" t="s">
        <v>778</v>
      </c>
      <c r="B380" s="165" t="s">
        <v>787</v>
      </c>
      <c r="C380" s="165" t="s">
        <v>174</v>
      </c>
      <c r="D380" s="165">
        <v>365</v>
      </c>
      <c r="E380" s="165" t="s">
        <v>1010</v>
      </c>
      <c r="F380" s="165">
        <v>1</v>
      </c>
      <c r="G380" s="165" t="s">
        <v>27</v>
      </c>
      <c r="H380" s="165">
        <v>1</v>
      </c>
      <c r="I380" s="165" t="s">
        <v>27</v>
      </c>
      <c r="J380" s="186">
        <v>0.19</v>
      </c>
    </row>
    <row r="381" spans="1:10" ht="12.75" customHeight="1" x14ac:dyDescent="0.2">
      <c r="A381" s="165" t="s">
        <v>778</v>
      </c>
      <c r="B381" s="165" t="s">
        <v>788</v>
      </c>
      <c r="C381" s="165" t="s">
        <v>789</v>
      </c>
      <c r="D381" s="165">
        <v>7</v>
      </c>
      <c r="E381" s="165" t="s">
        <v>931</v>
      </c>
      <c r="F381" s="165">
        <v>4</v>
      </c>
      <c r="G381" s="165" t="s">
        <v>932</v>
      </c>
      <c r="H381" s="165">
        <v>2</v>
      </c>
      <c r="I381" s="165" t="s">
        <v>932</v>
      </c>
      <c r="J381" s="186">
        <v>0.25</v>
      </c>
    </row>
    <row r="382" spans="1:10" ht="12.75" customHeight="1" x14ac:dyDescent="0.2">
      <c r="A382" s="165" t="s">
        <v>778</v>
      </c>
      <c r="B382" s="165" t="s">
        <v>790</v>
      </c>
      <c r="C382" s="165" t="s">
        <v>791</v>
      </c>
      <c r="D382" s="165">
        <v>365</v>
      </c>
      <c r="E382" s="165" t="s">
        <v>1010</v>
      </c>
      <c r="F382" s="165">
        <v>1</v>
      </c>
      <c r="G382" s="165" t="s">
        <v>27</v>
      </c>
      <c r="H382" s="165">
        <v>1</v>
      </c>
      <c r="I382" s="165" t="s">
        <v>27</v>
      </c>
      <c r="J382" s="186">
        <v>0.19</v>
      </c>
    </row>
    <row r="383" spans="1:10" ht="12.75" customHeight="1" x14ac:dyDescent="0.2">
      <c r="A383" s="165" t="s">
        <v>778</v>
      </c>
      <c r="B383" s="165" t="s">
        <v>792</v>
      </c>
      <c r="C383" s="165" t="s">
        <v>793</v>
      </c>
      <c r="D383" s="165">
        <v>365</v>
      </c>
      <c r="E383" s="165" t="s">
        <v>1010</v>
      </c>
      <c r="F383" s="165">
        <v>1</v>
      </c>
      <c r="G383" s="165" t="s">
        <v>116</v>
      </c>
      <c r="H383" s="165">
        <v>0</v>
      </c>
      <c r="I383" s="165" t="s">
        <v>116</v>
      </c>
      <c r="J383" s="186">
        <v>0.55000000000000004</v>
      </c>
    </row>
    <row r="384" spans="1:10" ht="12.75" customHeight="1" x14ac:dyDescent="0.2">
      <c r="A384" s="165" t="s">
        <v>778</v>
      </c>
      <c r="B384" s="165" t="s">
        <v>794</v>
      </c>
      <c r="C384" s="165" t="s">
        <v>795</v>
      </c>
      <c r="D384" s="165">
        <v>365</v>
      </c>
      <c r="E384" s="165" t="s">
        <v>1010</v>
      </c>
      <c r="F384" s="165">
        <v>1</v>
      </c>
      <c r="G384" s="165" t="s">
        <v>27</v>
      </c>
      <c r="H384" s="165">
        <v>1</v>
      </c>
      <c r="I384" s="165" t="s">
        <v>27</v>
      </c>
      <c r="J384" s="186">
        <v>1.73</v>
      </c>
    </row>
    <row r="385" spans="1:10" ht="12.75" customHeight="1" x14ac:dyDescent="0.2">
      <c r="A385" s="165" t="s">
        <v>778</v>
      </c>
      <c r="B385" s="165" t="s">
        <v>1030</v>
      </c>
      <c r="C385" s="165" t="s">
        <v>797</v>
      </c>
      <c r="D385" s="165">
        <v>365</v>
      </c>
      <c r="E385" s="165" t="s">
        <v>1010</v>
      </c>
      <c r="F385" s="165">
        <v>1</v>
      </c>
      <c r="G385" s="165" t="s">
        <v>27</v>
      </c>
      <c r="H385" s="165">
        <v>1</v>
      </c>
      <c r="I385" s="165" t="s">
        <v>27</v>
      </c>
      <c r="J385" s="186">
        <v>0.19</v>
      </c>
    </row>
    <row r="386" spans="1:10" ht="12.75" customHeight="1" x14ac:dyDescent="0.2">
      <c r="A386" s="165" t="s">
        <v>778</v>
      </c>
      <c r="B386" s="165" t="s">
        <v>798</v>
      </c>
      <c r="C386" s="165" t="s">
        <v>799</v>
      </c>
      <c r="D386" s="165">
        <v>365</v>
      </c>
      <c r="E386" s="165" t="s">
        <v>1010</v>
      </c>
      <c r="F386" s="165">
        <v>1</v>
      </c>
      <c r="G386" s="165" t="s">
        <v>27</v>
      </c>
      <c r="H386" s="165">
        <v>1</v>
      </c>
      <c r="I386" s="165" t="s">
        <v>27</v>
      </c>
      <c r="J386" s="186">
        <v>0.23</v>
      </c>
    </row>
    <row r="387" spans="1:10" ht="12.75" customHeight="1" x14ac:dyDescent="0.2">
      <c r="A387" s="165" t="s">
        <v>778</v>
      </c>
      <c r="B387" s="165" t="s">
        <v>1031</v>
      </c>
      <c r="C387" s="165" t="s">
        <v>801</v>
      </c>
      <c r="D387" s="165">
        <v>365</v>
      </c>
      <c r="E387" s="165" t="s">
        <v>1010</v>
      </c>
      <c r="F387" s="165">
        <v>1</v>
      </c>
      <c r="G387" s="165" t="s">
        <v>116</v>
      </c>
      <c r="H387" s="165">
        <v>1</v>
      </c>
      <c r="I387" s="165" t="s">
        <v>116</v>
      </c>
      <c r="J387" s="186">
        <v>0.16</v>
      </c>
    </row>
    <row r="388" spans="1:10" ht="12.75" customHeight="1" x14ac:dyDescent="0.2">
      <c r="A388" s="165" t="s">
        <v>778</v>
      </c>
      <c r="B388" s="165" t="s">
        <v>802</v>
      </c>
      <c r="C388" s="165" t="s">
        <v>803</v>
      </c>
      <c r="D388" s="165">
        <v>365</v>
      </c>
      <c r="E388" s="165" t="s">
        <v>1010</v>
      </c>
      <c r="F388" s="165">
        <v>1</v>
      </c>
      <c r="G388" s="165" t="s">
        <v>116</v>
      </c>
      <c r="H388" s="165">
        <v>0</v>
      </c>
      <c r="I388" s="165" t="s">
        <v>116</v>
      </c>
      <c r="J388" s="186">
        <v>0.4</v>
      </c>
    </row>
    <row r="389" spans="1:10" ht="12.75" customHeight="1" x14ac:dyDescent="0.2">
      <c r="A389" s="165" t="s">
        <v>778</v>
      </c>
      <c r="B389" s="165" t="s">
        <v>804</v>
      </c>
      <c r="C389" s="165" t="s">
        <v>805</v>
      </c>
      <c r="D389" s="165">
        <v>365</v>
      </c>
      <c r="E389" s="165" t="s">
        <v>1010</v>
      </c>
      <c r="F389" s="165">
        <v>1</v>
      </c>
      <c r="G389" s="165" t="s">
        <v>116</v>
      </c>
      <c r="H389" s="165">
        <v>1</v>
      </c>
      <c r="I389" s="165" t="s">
        <v>116</v>
      </c>
      <c r="J389" s="186">
        <v>2.11</v>
      </c>
    </row>
    <row r="390" spans="1:10" ht="12.75" customHeight="1" x14ac:dyDescent="0.2">
      <c r="A390" s="165" t="s">
        <v>778</v>
      </c>
      <c r="B390" s="165" t="s">
        <v>806</v>
      </c>
      <c r="C390" s="165" t="s">
        <v>807</v>
      </c>
      <c r="D390" s="165">
        <v>365</v>
      </c>
      <c r="E390" s="165" t="s">
        <v>1010</v>
      </c>
      <c r="F390" s="165">
        <v>1</v>
      </c>
      <c r="G390" s="165" t="s">
        <v>27</v>
      </c>
      <c r="H390" s="165">
        <v>1</v>
      </c>
      <c r="I390" s="165" t="s">
        <v>27</v>
      </c>
      <c r="J390" s="186">
        <v>1.38</v>
      </c>
    </row>
    <row r="391" spans="1:10" ht="12.75" customHeight="1" x14ac:dyDescent="0.2">
      <c r="A391" s="165" t="s">
        <v>778</v>
      </c>
      <c r="B391" s="165" t="s">
        <v>808</v>
      </c>
      <c r="C391" s="165" t="s">
        <v>809</v>
      </c>
      <c r="D391" s="165">
        <v>365</v>
      </c>
      <c r="E391" s="165" t="s">
        <v>1010</v>
      </c>
      <c r="F391" s="165">
        <v>1</v>
      </c>
      <c r="G391" s="165" t="s">
        <v>116</v>
      </c>
      <c r="H391" s="165">
        <v>0</v>
      </c>
      <c r="I391" s="165" t="s">
        <v>116</v>
      </c>
      <c r="J391" s="186">
        <v>1.1299999999999999</v>
      </c>
    </row>
    <row r="392" spans="1:10" ht="12.75" customHeight="1" x14ac:dyDescent="0.2">
      <c r="A392" s="165" t="s">
        <v>778</v>
      </c>
      <c r="B392" s="165" t="s">
        <v>810</v>
      </c>
      <c r="C392" s="165" t="s">
        <v>811</v>
      </c>
      <c r="D392" s="165">
        <v>365</v>
      </c>
      <c r="E392" s="165" t="s">
        <v>1010</v>
      </c>
      <c r="F392" s="165">
        <v>1</v>
      </c>
      <c r="G392" s="165" t="s">
        <v>27</v>
      </c>
      <c r="H392" s="165">
        <v>1</v>
      </c>
      <c r="I392" s="165" t="s">
        <v>27</v>
      </c>
      <c r="J392" s="186">
        <v>0.27</v>
      </c>
    </row>
    <row r="393" spans="1:10" ht="12.75" customHeight="1" x14ac:dyDescent="0.2">
      <c r="A393" s="165" t="s">
        <v>778</v>
      </c>
      <c r="B393" s="165" t="s">
        <v>812</v>
      </c>
      <c r="C393" s="165" t="s">
        <v>813</v>
      </c>
      <c r="D393" s="165">
        <v>365</v>
      </c>
      <c r="E393" s="165" t="s">
        <v>1010</v>
      </c>
      <c r="F393" s="165">
        <v>1</v>
      </c>
      <c r="G393" s="165" t="s">
        <v>116</v>
      </c>
      <c r="H393" s="165">
        <v>1</v>
      </c>
      <c r="I393" s="165" t="s">
        <v>116</v>
      </c>
      <c r="J393" s="186">
        <v>0</v>
      </c>
    </row>
    <row r="394" spans="1:10" ht="12.75" customHeight="1" x14ac:dyDescent="0.2">
      <c r="A394" s="165" t="s">
        <v>778</v>
      </c>
      <c r="B394" s="165" t="s">
        <v>814</v>
      </c>
      <c r="C394" s="165" t="s">
        <v>815</v>
      </c>
      <c r="D394" s="165">
        <v>365</v>
      </c>
      <c r="E394" s="165" t="s">
        <v>1010</v>
      </c>
      <c r="F394" s="165">
        <v>1</v>
      </c>
      <c r="G394" s="165" t="s">
        <v>27</v>
      </c>
      <c r="H394" s="165">
        <v>1</v>
      </c>
      <c r="I394" s="165" t="s">
        <v>27</v>
      </c>
      <c r="J394" s="186">
        <v>0.46</v>
      </c>
    </row>
    <row r="395" spans="1:10" ht="12.75" customHeight="1" x14ac:dyDescent="0.2">
      <c r="A395" s="165" t="s">
        <v>778</v>
      </c>
      <c r="B395" s="165" t="s">
        <v>816</v>
      </c>
      <c r="C395" s="165" t="s">
        <v>817</v>
      </c>
      <c r="D395" s="165">
        <v>365</v>
      </c>
      <c r="E395" s="165" t="s">
        <v>1010</v>
      </c>
      <c r="F395" s="165">
        <v>1</v>
      </c>
      <c r="G395" s="165" t="s">
        <v>116</v>
      </c>
      <c r="H395" s="165">
        <v>1</v>
      </c>
      <c r="I395" s="165" t="s">
        <v>116</v>
      </c>
      <c r="J395" s="186">
        <v>0.54</v>
      </c>
    </row>
    <row r="396" spans="1:10" ht="12.75" customHeight="1" x14ac:dyDescent="0.2">
      <c r="A396" s="165" t="s">
        <v>778</v>
      </c>
      <c r="B396" s="165" t="s">
        <v>818</v>
      </c>
      <c r="C396" s="165" t="s">
        <v>819</v>
      </c>
      <c r="D396" s="165">
        <v>365</v>
      </c>
      <c r="E396" s="165" t="s">
        <v>1010</v>
      </c>
      <c r="F396" s="165">
        <v>1</v>
      </c>
      <c r="G396" s="165" t="s">
        <v>116</v>
      </c>
      <c r="H396" s="165">
        <v>0</v>
      </c>
      <c r="I396" s="165" t="s">
        <v>116</v>
      </c>
      <c r="J396" s="186">
        <v>1.06</v>
      </c>
    </row>
    <row r="397" spans="1:10" ht="12.75" customHeight="1" x14ac:dyDescent="0.2">
      <c r="A397" s="165" t="s">
        <v>778</v>
      </c>
      <c r="B397" s="165" t="s">
        <v>820</v>
      </c>
      <c r="C397" s="165" t="s">
        <v>821</v>
      </c>
      <c r="D397" s="165">
        <v>365</v>
      </c>
      <c r="E397" s="165" t="s">
        <v>1010</v>
      </c>
      <c r="F397" s="165">
        <v>4</v>
      </c>
      <c r="G397" s="165" t="s">
        <v>932</v>
      </c>
      <c r="H397" s="165">
        <v>2</v>
      </c>
      <c r="I397" s="165" t="s">
        <v>932</v>
      </c>
      <c r="J397" s="186">
        <v>0.5</v>
      </c>
    </row>
    <row r="398" spans="1:10" ht="12.75" customHeight="1" x14ac:dyDescent="0.2">
      <c r="A398" s="165" t="s">
        <v>778</v>
      </c>
      <c r="B398" s="165" t="s">
        <v>822</v>
      </c>
      <c r="C398" s="165" t="s">
        <v>823</v>
      </c>
      <c r="D398" s="165">
        <v>365</v>
      </c>
      <c r="E398" s="165" t="s">
        <v>1010</v>
      </c>
      <c r="F398" s="165">
        <v>1</v>
      </c>
      <c r="G398" s="165" t="s">
        <v>27</v>
      </c>
      <c r="H398" s="165">
        <v>1</v>
      </c>
      <c r="I398" s="165" t="s">
        <v>27</v>
      </c>
      <c r="J398" s="186">
        <v>0.03</v>
      </c>
    </row>
    <row r="399" spans="1:10" ht="12.75" customHeight="1" x14ac:dyDescent="0.2">
      <c r="A399" s="165" t="s">
        <v>778</v>
      </c>
      <c r="B399" s="165" t="s">
        <v>1032</v>
      </c>
      <c r="C399" s="165" t="s">
        <v>825</v>
      </c>
      <c r="D399" s="165">
        <v>365</v>
      </c>
      <c r="E399" s="165" t="s">
        <v>1010</v>
      </c>
      <c r="F399" s="165">
        <v>1</v>
      </c>
      <c r="G399" s="165" t="s">
        <v>27</v>
      </c>
      <c r="H399" s="165">
        <v>1</v>
      </c>
      <c r="I399" s="165" t="s">
        <v>27</v>
      </c>
      <c r="J399" s="186">
        <v>1.73</v>
      </c>
    </row>
    <row r="400" spans="1:10" ht="12.75" customHeight="1" x14ac:dyDescent="0.2">
      <c r="A400" s="165" t="s">
        <v>778</v>
      </c>
      <c r="B400" s="165" t="s">
        <v>826</v>
      </c>
      <c r="C400" s="165" t="s">
        <v>827</v>
      </c>
      <c r="D400" s="165">
        <v>7</v>
      </c>
      <c r="E400" s="165" t="s">
        <v>931</v>
      </c>
      <c r="F400" s="165">
        <v>4</v>
      </c>
      <c r="G400" s="165" t="s">
        <v>932</v>
      </c>
      <c r="H400" s="165">
        <v>2</v>
      </c>
      <c r="I400" s="165" t="s">
        <v>932</v>
      </c>
      <c r="J400" s="186">
        <v>0.65</v>
      </c>
    </row>
    <row r="401" spans="1:10" ht="12.75" customHeight="1" x14ac:dyDescent="0.2">
      <c r="A401" s="165" t="s">
        <v>778</v>
      </c>
      <c r="B401" s="165" t="s">
        <v>828</v>
      </c>
      <c r="C401" s="165" t="s">
        <v>829</v>
      </c>
      <c r="D401" s="165">
        <v>365</v>
      </c>
      <c r="E401" s="165" t="s">
        <v>1010</v>
      </c>
      <c r="F401" s="165">
        <v>1</v>
      </c>
      <c r="G401" s="165" t="s">
        <v>116</v>
      </c>
      <c r="H401" s="165">
        <v>1</v>
      </c>
      <c r="I401" s="165" t="s">
        <v>116</v>
      </c>
      <c r="J401" s="186">
        <v>0.49</v>
      </c>
    </row>
    <row r="402" spans="1:10" ht="12.75" customHeight="1" x14ac:dyDescent="0.2">
      <c r="A402" s="174" t="s">
        <v>778</v>
      </c>
      <c r="B402" s="174" t="s">
        <v>830</v>
      </c>
      <c r="C402" s="174" t="s">
        <v>831</v>
      </c>
      <c r="D402" s="174">
        <v>365</v>
      </c>
      <c r="E402" s="174" t="s">
        <v>1010</v>
      </c>
      <c r="F402" s="174">
        <v>1</v>
      </c>
      <c r="G402" s="174" t="s">
        <v>27</v>
      </c>
      <c r="H402" s="174">
        <v>1</v>
      </c>
      <c r="I402" s="174" t="s">
        <v>27</v>
      </c>
      <c r="J402" s="189">
        <v>0.71</v>
      </c>
    </row>
    <row r="403" spans="1:10" x14ac:dyDescent="0.2">
      <c r="A403" s="23"/>
      <c r="B403" s="22">
        <f>COUNTA(B376:B402)</f>
        <v>27</v>
      </c>
      <c r="C403" s="22"/>
      <c r="D403" s="23"/>
      <c r="E403" s="23"/>
      <c r="F403" s="22">
        <f>COUNTIF(F376:F402, "&gt;0")</f>
        <v>27</v>
      </c>
      <c r="G403" s="23"/>
      <c r="H403" s="22"/>
      <c r="I403" s="23"/>
      <c r="J403" s="187">
        <f>SUM(J376:J402)</f>
        <v>16.380000000000003</v>
      </c>
    </row>
    <row r="404" spans="1:10" x14ac:dyDescent="0.2">
      <c r="A404" s="23"/>
      <c r="B404" s="22"/>
      <c r="C404" s="22"/>
      <c r="D404" s="23"/>
      <c r="E404" s="23"/>
      <c r="F404" s="22"/>
      <c r="G404" s="23"/>
      <c r="H404" s="22"/>
      <c r="I404" s="23"/>
      <c r="J404" s="187"/>
    </row>
    <row r="405" spans="1:10" ht="12.75" customHeight="1" x14ac:dyDescent="0.2">
      <c r="A405" s="165" t="s">
        <v>832</v>
      </c>
      <c r="B405" s="165" t="s">
        <v>833</v>
      </c>
      <c r="C405" s="165" t="s">
        <v>834</v>
      </c>
      <c r="D405" s="165">
        <v>7</v>
      </c>
      <c r="E405" s="165" t="s">
        <v>931</v>
      </c>
      <c r="F405" s="165">
        <v>31</v>
      </c>
      <c r="G405" s="165" t="s">
        <v>932</v>
      </c>
      <c r="H405" s="165">
        <v>2</v>
      </c>
      <c r="I405" s="165" t="s">
        <v>932</v>
      </c>
      <c r="J405" s="186">
        <v>0.42</v>
      </c>
    </row>
    <row r="406" spans="1:10" ht="12.75" customHeight="1" x14ac:dyDescent="0.2">
      <c r="A406" s="165" t="s">
        <v>832</v>
      </c>
      <c r="B406" s="165" t="s">
        <v>835</v>
      </c>
      <c r="C406" s="165" t="s">
        <v>836</v>
      </c>
      <c r="D406" s="165">
        <v>365</v>
      </c>
      <c r="E406" s="165" t="s">
        <v>1010</v>
      </c>
      <c r="F406" s="165">
        <v>1</v>
      </c>
      <c r="G406" s="165" t="s">
        <v>116</v>
      </c>
      <c r="H406" s="165">
        <v>0</v>
      </c>
      <c r="I406" s="165" t="s">
        <v>116</v>
      </c>
      <c r="J406" s="186">
        <v>0.15</v>
      </c>
    </row>
    <row r="407" spans="1:10" ht="12.75" customHeight="1" x14ac:dyDescent="0.2">
      <c r="A407" s="165" t="s">
        <v>832</v>
      </c>
      <c r="B407" s="165" t="s">
        <v>837</v>
      </c>
      <c r="C407" s="165" t="s">
        <v>838</v>
      </c>
      <c r="D407" s="165">
        <v>7</v>
      </c>
      <c r="E407" s="165" t="s">
        <v>931</v>
      </c>
      <c r="F407" s="165">
        <v>31</v>
      </c>
      <c r="G407" s="165" t="s">
        <v>932</v>
      </c>
      <c r="H407" s="165">
        <v>2</v>
      </c>
      <c r="I407" s="165" t="s">
        <v>932</v>
      </c>
      <c r="J407" s="186">
        <v>2.25</v>
      </c>
    </row>
    <row r="408" spans="1:10" ht="12.75" customHeight="1" x14ac:dyDescent="0.2">
      <c r="A408" s="165" t="s">
        <v>832</v>
      </c>
      <c r="B408" s="165" t="s">
        <v>839</v>
      </c>
      <c r="C408" s="165" t="s">
        <v>840</v>
      </c>
      <c r="D408" s="165">
        <v>7</v>
      </c>
      <c r="E408" s="165" t="s">
        <v>931</v>
      </c>
      <c r="F408" s="165">
        <v>31</v>
      </c>
      <c r="G408" s="165" t="s">
        <v>932</v>
      </c>
      <c r="H408" s="165">
        <v>2</v>
      </c>
      <c r="I408" s="165" t="s">
        <v>932</v>
      </c>
      <c r="J408" s="186">
        <v>1.82</v>
      </c>
    </row>
    <row r="409" spans="1:10" ht="12.75" customHeight="1" x14ac:dyDescent="0.2">
      <c r="A409" s="165" t="s">
        <v>832</v>
      </c>
      <c r="B409" s="165" t="s">
        <v>841</v>
      </c>
      <c r="C409" s="165" t="s">
        <v>842</v>
      </c>
      <c r="D409" s="165">
        <v>7</v>
      </c>
      <c r="E409" s="165" t="s">
        <v>931</v>
      </c>
      <c r="F409" s="165">
        <v>31</v>
      </c>
      <c r="G409" s="165" t="s">
        <v>932</v>
      </c>
      <c r="H409" s="165">
        <v>2</v>
      </c>
      <c r="I409" s="165" t="s">
        <v>932</v>
      </c>
      <c r="J409" s="186">
        <v>0.65</v>
      </c>
    </row>
    <row r="410" spans="1:10" ht="12.75" customHeight="1" x14ac:dyDescent="0.2">
      <c r="A410" s="165" t="s">
        <v>832</v>
      </c>
      <c r="B410" s="165" t="s">
        <v>843</v>
      </c>
      <c r="C410" s="165" t="s">
        <v>844</v>
      </c>
      <c r="D410" s="165">
        <v>7</v>
      </c>
      <c r="E410" s="165" t="s">
        <v>931</v>
      </c>
      <c r="F410" s="165">
        <v>31</v>
      </c>
      <c r="G410" s="165" t="s">
        <v>932</v>
      </c>
      <c r="H410" s="165">
        <v>2</v>
      </c>
      <c r="I410" s="165" t="s">
        <v>932</v>
      </c>
      <c r="J410" s="186">
        <v>2.5499999999999998</v>
      </c>
    </row>
    <row r="411" spans="1:10" ht="12.75" customHeight="1" x14ac:dyDescent="0.2">
      <c r="A411" s="174" t="s">
        <v>832</v>
      </c>
      <c r="B411" s="174" t="s">
        <v>845</v>
      </c>
      <c r="C411" s="174" t="s">
        <v>846</v>
      </c>
      <c r="D411" s="174">
        <v>7</v>
      </c>
      <c r="E411" s="174" t="s">
        <v>931</v>
      </c>
      <c r="F411" s="174">
        <v>4</v>
      </c>
      <c r="G411" s="174" t="s">
        <v>27</v>
      </c>
      <c r="H411" s="174">
        <v>2</v>
      </c>
      <c r="I411" s="174" t="s">
        <v>27</v>
      </c>
      <c r="J411" s="189">
        <v>0.13</v>
      </c>
    </row>
    <row r="412" spans="1:10" x14ac:dyDescent="0.2">
      <c r="A412" s="23"/>
      <c r="B412" s="22">
        <f>COUNTA(B405:B411)</f>
        <v>7</v>
      </c>
      <c r="C412" s="22"/>
      <c r="D412" s="23"/>
      <c r="E412" s="23"/>
      <c r="F412" s="22">
        <f>COUNTIF(F405:F411, "&gt;0")</f>
        <v>7</v>
      </c>
      <c r="G412" s="23"/>
      <c r="H412" s="22"/>
      <c r="I412" s="23"/>
      <c r="J412" s="187">
        <f>SUM(J405:J411)</f>
        <v>7.97</v>
      </c>
    </row>
    <row r="413" spans="1:10" x14ac:dyDescent="0.2">
      <c r="A413" s="23"/>
      <c r="B413" s="22"/>
      <c r="C413" s="22"/>
      <c r="D413" s="23"/>
      <c r="E413" s="23"/>
      <c r="F413" s="22"/>
      <c r="G413" s="23"/>
      <c r="H413" s="22"/>
      <c r="I413" s="23"/>
      <c r="J413" s="187"/>
    </row>
    <row r="414" spans="1:10" x14ac:dyDescent="0.2">
      <c r="A414" s="165" t="s">
        <v>847</v>
      </c>
      <c r="B414" s="165" t="s">
        <v>848</v>
      </c>
      <c r="C414" s="165" t="s">
        <v>849</v>
      </c>
      <c r="D414" s="165">
        <v>365</v>
      </c>
      <c r="E414" s="165" t="s">
        <v>1010</v>
      </c>
      <c r="F414" s="165">
        <v>1</v>
      </c>
      <c r="G414" s="165" t="s">
        <v>116</v>
      </c>
      <c r="H414" s="165">
        <v>0</v>
      </c>
      <c r="I414" s="165" t="s">
        <v>116</v>
      </c>
      <c r="J414" s="186">
        <v>0.7</v>
      </c>
    </row>
    <row r="415" spans="1:10" x14ac:dyDescent="0.2">
      <c r="A415" s="165" t="s">
        <v>847</v>
      </c>
      <c r="B415" s="165" t="s">
        <v>850</v>
      </c>
      <c r="C415" s="165" t="s">
        <v>851</v>
      </c>
      <c r="D415" s="165">
        <v>365</v>
      </c>
      <c r="E415" s="165" t="s">
        <v>1010</v>
      </c>
      <c r="F415" s="165">
        <v>31</v>
      </c>
      <c r="G415" s="165" t="s">
        <v>932</v>
      </c>
      <c r="H415" s="165">
        <v>2</v>
      </c>
      <c r="I415" s="165" t="s">
        <v>932</v>
      </c>
      <c r="J415" s="186">
        <v>1.23</v>
      </c>
    </row>
    <row r="416" spans="1:10" x14ac:dyDescent="0.2">
      <c r="A416" s="165" t="s">
        <v>847</v>
      </c>
      <c r="B416" s="165" t="s">
        <v>852</v>
      </c>
      <c r="C416" s="165" t="s">
        <v>853</v>
      </c>
      <c r="D416" s="165">
        <v>365</v>
      </c>
      <c r="E416" s="165" t="s">
        <v>1010</v>
      </c>
      <c r="F416" s="165">
        <v>1</v>
      </c>
      <c r="G416" s="165" t="s">
        <v>116</v>
      </c>
      <c r="H416" s="165">
        <v>0</v>
      </c>
      <c r="I416" s="165" t="s">
        <v>116</v>
      </c>
      <c r="J416" s="186">
        <v>1.64</v>
      </c>
    </row>
    <row r="417" spans="1:10" x14ac:dyDescent="0.2">
      <c r="A417" s="165" t="s">
        <v>847</v>
      </c>
      <c r="B417" s="165" t="s">
        <v>1033</v>
      </c>
      <c r="C417" s="165" t="s">
        <v>855</v>
      </c>
      <c r="D417" s="165">
        <v>365</v>
      </c>
      <c r="E417" s="165" t="s">
        <v>1010</v>
      </c>
      <c r="F417" s="165">
        <v>1</v>
      </c>
      <c r="G417" s="165" t="s">
        <v>116</v>
      </c>
      <c r="H417" s="165">
        <v>0</v>
      </c>
      <c r="I417" s="165" t="s">
        <v>116</v>
      </c>
      <c r="J417" s="186">
        <v>0.68</v>
      </c>
    </row>
    <row r="418" spans="1:10" x14ac:dyDescent="0.2">
      <c r="A418" s="165" t="s">
        <v>847</v>
      </c>
      <c r="B418" s="165" t="s">
        <v>856</v>
      </c>
      <c r="C418" s="165" t="s">
        <v>857</v>
      </c>
      <c r="D418" s="165">
        <v>365</v>
      </c>
      <c r="E418" s="165" t="s">
        <v>1010</v>
      </c>
      <c r="F418" s="165">
        <v>1</v>
      </c>
      <c r="G418" s="165" t="s">
        <v>116</v>
      </c>
      <c r="H418" s="165">
        <v>0</v>
      </c>
      <c r="I418" s="165" t="s">
        <v>116</v>
      </c>
      <c r="J418" s="186">
        <v>0.09</v>
      </c>
    </row>
    <row r="419" spans="1:10" x14ac:dyDescent="0.2">
      <c r="A419" s="165" t="s">
        <v>847</v>
      </c>
      <c r="B419" s="165" t="s">
        <v>858</v>
      </c>
      <c r="C419" s="165" t="s">
        <v>985</v>
      </c>
      <c r="D419" s="165">
        <v>365</v>
      </c>
      <c r="E419" s="165" t="s">
        <v>1010</v>
      </c>
      <c r="F419" s="165">
        <v>1</v>
      </c>
      <c r="G419" s="165" t="s">
        <v>116</v>
      </c>
      <c r="H419" s="165">
        <v>0</v>
      </c>
      <c r="I419" s="165" t="s">
        <v>116</v>
      </c>
      <c r="J419" s="186">
        <v>0.1</v>
      </c>
    </row>
    <row r="420" spans="1:10" x14ac:dyDescent="0.2">
      <c r="A420" s="165" t="s">
        <v>847</v>
      </c>
      <c r="B420" s="165" t="s">
        <v>859</v>
      </c>
      <c r="C420" s="165" t="s">
        <v>860</v>
      </c>
      <c r="D420" s="165">
        <v>365</v>
      </c>
      <c r="E420" s="165" t="s">
        <v>1010</v>
      </c>
      <c r="F420" s="165">
        <v>1</v>
      </c>
      <c r="G420" s="165" t="s">
        <v>116</v>
      </c>
      <c r="H420" s="165">
        <v>1</v>
      </c>
      <c r="I420" s="165" t="s">
        <v>116</v>
      </c>
      <c r="J420" s="186">
        <v>1.46</v>
      </c>
    </row>
    <row r="421" spans="1:10" x14ac:dyDescent="0.2">
      <c r="A421" s="165" t="s">
        <v>847</v>
      </c>
      <c r="B421" s="165" t="s">
        <v>861</v>
      </c>
      <c r="C421" s="165" t="s">
        <v>862</v>
      </c>
      <c r="D421" s="165">
        <v>365</v>
      </c>
      <c r="E421" s="165" t="s">
        <v>1010</v>
      </c>
      <c r="F421" s="165">
        <v>1</v>
      </c>
      <c r="G421" s="165" t="s">
        <v>116</v>
      </c>
      <c r="H421" s="165">
        <v>0</v>
      </c>
      <c r="I421" s="165" t="s">
        <v>116</v>
      </c>
      <c r="J421" s="186">
        <v>0.03</v>
      </c>
    </row>
    <row r="422" spans="1:10" x14ac:dyDescent="0.2">
      <c r="A422" s="165" t="s">
        <v>847</v>
      </c>
      <c r="B422" s="165" t="s">
        <v>863</v>
      </c>
      <c r="C422" s="165" t="s">
        <v>864</v>
      </c>
      <c r="D422" s="165">
        <v>365</v>
      </c>
      <c r="E422" s="165" t="s">
        <v>1010</v>
      </c>
      <c r="F422" s="165">
        <v>31</v>
      </c>
      <c r="G422" s="165" t="s">
        <v>932</v>
      </c>
      <c r="H422" s="165">
        <v>2</v>
      </c>
      <c r="I422" s="165" t="s">
        <v>932</v>
      </c>
      <c r="J422" s="186">
        <v>0.7</v>
      </c>
    </row>
    <row r="423" spans="1:10" x14ac:dyDescent="0.2">
      <c r="A423" s="165" t="s">
        <v>847</v>
      </c>
      <c r="B423" s="165" t="s">
        <v>865</v>
      </c>
      <c r="C423" s="165" t="s">
        <v>866</v>
      </c>
      <c r="D423" s="165">
        <v>365</v>
      </c>
      <c r="E423" s="165" t="s">
        <v>1010</v>
      </c>
      <c r="F423" s="165">
        <v>1</v>
      </c>
      <c r="G423" s="165" t="s">
        <v>116</v>
      </c>
      <c r="H423" s="165">
        <v>1</v>
      </c>
      <c r="I423" s="165" t="s">
        <v>116</v>
      </c>
      <c r="J423" s="186">
        <v>0.66</v>
      </c>
    </row>
    <row r="424" spans="1:10" x14ac:dyDescent="0.2">
      <c r="A424" s="165" t="s">
        <v>847</v>
      </c>
      <c r="B424" s="165" t="s">
        <v>867</v>
      </c>
      <c r="C424" s="165" t="s">
        <v>868</v>
      </c>
      <c r="D424" s="165">
        <v>365</v>
      </c>
      <c r="E424" s="165" t="s">
        <v>1010</v>
      </c>
      <c r="F424" s="165">
        <v>1</v>
      </c>
      <c r="G424" s="165" t="s">
        <v>116</v>
      </c>
      <c r="H424" s="165">
        <v>0</v>
      </c>
      <c r="I424" s="165" t="s">
        <v>116</v>
      </c>
      <c r="J424" s="186">
        <v>0.52</v>
      </c>
    </row>
    <row r="425" spans="1:10" x14ac:dyDescent="0.2">
      <c r="A425" s="165" t="s">
        <v>847</v>
      </c>
      <c r="B425" s="165" t="s">
        <v>869</v>
      </c>
      <c r="C425" s="165" t="s">
        <v>870</v>
      </c>
      <c r="D425" s="165">
        <v>365</v>
      </c>
      <c r="E425" s="165" t="s">
        <v>1010</v>
      </c>
      <c r="F425" s="165">
        <v>31</v>
      </c>
      <c r="G425" s="165" t="s">
        <v>932</v>
      </c>
      <c r="H425" s="165">
        <v>2</v>
      </c>
      <c r="I425" s="165" t="s">
        <v>932</v>
      </c>
      <c r="J425" s="186">
        <v>1.63</v>
      </c>
    </row>
    <row r="426" spans="1:10" x14ac:dyDescent="0.2">
      <c r="A426" s="165" t="s">
        <v>847</v>
      </c>
      <c r="B426" s="165" t="s">
        <v>871</v>
      </c>
      <c r="C426" s="165" t="s">
        <v>872</v>
      </c>
      <c r="D426" s="165">
        <v>365</v>
      </c>
      <c r="E426" s="165" t="s">
        <v>1010</v>
      </c>
      <c r="F426" s="165">
        <v>31</v>
      </c>
      <c r="G426" s="165" t="s">
        <v>932</v>
      </c>
      <c r="H426" s="165">
        <v>2</v>
      </c>
      <c r="I426" s="165" t="s">
        <v>932</v>
      </c>
      <c r="J426" s="186">
        <v>0.45</v>
      </c>
    </row>
    <row r="427" spans="1:10" x14ac:dyDescent="0.2">
      <c r="A427" s="165" t="s">
        <v>847</v>
      </c>
      <c r="B427" s="165" t="s">
        <v>873</v>
      </c>
      <c r="C427" s="165" t="s">
        <v>874</v>
      </c>
      <c r="D427" s="165">
        <v>365</v>
      </c>
      <c r="E427" s="165" t="s">
        <v>1010</v>
      </c>
      <c r="F427" s="165">
        <v>1</v>
      </c>
      <c r="G427" s="165" t="s">
        <v>116</v>
      </c>
      <c r="H427" s="165">
        <v>0</v>
      </c>
      <c r="I427" s="165" t="s">
        <v>116</v>
      </c>
      <c r="J427" s="186">
        <v>1.1599999999999999</v>
      </c>
    </row>
    <row r="428" spans="1:10" x14ac:dyDescent="0.2">
      <c r="A428" s="165" t="s">
        <v>847</v>
      </c>
      <c r="B428" s="165" t="s">
        <v>875</v>
      </c>
      <c r="C428" s="165" t="s">
        <v>876</v>
      </c>
      <c r="D428" s="165">
        <v>365</v>
      </c>
      <c r="E428" s="165" t="s">
        <v>1010</v>
      </c>
      <c r="F428" s="165">
        <v>1</v>
      </c>
      <c r="G428" s="165" t="s">
        <v>116</v>
      </c>
      <c r="H428" s="165">
        <v>0</v>
      </c>
      <c r="I428" s="165" t="s">
        <v>116</v>
      </c>
      <c r="J428" s="186">
        <v>1.05</v>
      </c>
    </row>
    <row r="429" spans="1:10" x14ac:dyDescent="0.2">
      <c r="A429" s="165" t="s">
        <v>847</v>
      </c>
      <c r="B429" s="165" t="s">
        <v>877</v>
      </c>
      <c r="C429" s="165" t="s">
        <v>878</v>
      </c>
      <c r="D429" s="165">
        <v>365</v>
      </c>
      <c r="E429" s="165" t="s">
        <v>1010</v>
      </c>
      <c r="F429" s="165">
        <v>31</v>
      </c>
      <c r="G429" s="165" t="s">
        <v>932</v>
      </c>
      <c r="H429" s="165">
        <v>2</v>
      </c>
      <c r="I429" s="165" t="s">
        <v>932</v>
      </c>
      <c r="J429" s="186">
        <v>1.04</v>
      </c>
    </row>
    <row r="430" spans="1:10" x14ac:dyDescent="0.2">
      <c r="A430" s="165" t="s">
        <v>847</v>
      </c>
      <c r="B430" s="165" t="s">
        <v>879</v>
      </c>
      <c r="C430" s="165" t="s">
        <v>880</v>
      </c>
      <c r="D430" s="165">
        <v>365</v>
      </c>
      <c r="E430" s="165" t="s">
        <v>1010</v>
      </c>
      <c r="F430" s="165">
        <v>1</v>
      </c>
      <c r="G430" s="165" t="s">
        <v>116</v>
      </c>
      <c r="H430" s="165">
        <v>0</v>
      </c>
      <c r="I430" s="165" t="s">
        <v>116</v>
      </c>
      <c r="J430" s="186">
        <v>0.65</v>
      </c>
    </row>
    <row r="431" spans="1:10" x14ac:dyDescent="0.2">
      <c r="A431" s="165" t="s">
        <v>847</v>
      </c>
      <c r="B431" s="165" t="s">
        <v>881</v>
      </c>
      <c r="C431" s="165" t="s">
        <v>882</v>
      </c>
      <c r="D431" s="165">
        <v>365</v>
      </c>
      <c r="E431" s="165" t="s">
        <v>1010</v>
      </c>
      <c r="F431" s="165">
        <v>1</v>
      </c>
      <c r="G431" s="165" t="s">
        <v>116</v>
      </c>
      <c r="H431" s="165">
        <v>0</v>
      </c>
      <c r="I431" s="165" t="s">
        <v>116</v>
      </c>
      <c r="J431" s="186">
        <v>0.17</v>
      </c>
    </row>
    <row r="432" spans="1:10" x14ac:dyDescent="0.2">
      <c r="A432" s="165" t="s">
        <v>847</v>
      </c>
      <c r="B432" s="165" t="s">
        <v>883</v>
      </c>
      <c r="C432" s="165" t="s">
        <v>884</v>
      </c>
      <c r="D432" s="165">
        <v>365</v>
      </c>
      <c r="E432" s="165" t="s">
        <v>1010</v>
      </c>
      <c r="F432" s="165">
        <v>31</v>
      </c>
      <c r="G432" s="165" t="s">
        <v>932</v>
      </c>
      <c r="H432" s="165">
        <v>2</v>
      </c>
      <c r="I432" s="165" t="s">
        <v>932</v>
      </c>
      <c r="J432" s="186">
        <v>0.36</v>
      </c>
    </row>
    <row r="433" spans="1:10" x14ac:dyDescent="0.2">
      <c r="A433" s="165" t="s">
        <v>847</v>
      </c>
      <c r="B433" s="165" t="s">
        <v>885</v>
      </c>
      <c r="C433" s="165" t="s">
        <v>886</v>
      </c>
      <c r="D433" s="165">
        <v>365</v>
      </c>
      <c r="E433" s="165" t="s">
        <v>1010</v>
      </c>
      <c r="F433" s="165">
        <v>1</v>
      </c>
      <c r="G433" s="165" t="s">
        <v>116</v>
      </c>
      <c r="H433" s="165">
        <v>0</v>
      </c>
      <c r="I433" s="165" t="s">
        <v>116</v>
      </c>
      <c r="J433" s="186">
        <v>1.29</v>
      </c>
    </row>
    <row r="434" spans="1:10" x14ac:dyDescent="0.2">
      <c r="A434" s="165" t="s">
        <v>847</v>
      </c>
      <c r="B434" s="165" t="s">
        <v>887</v>
      </c>
      <c r="C434" s="165" t="s">
        <v>888</v>
      </c>
      <c r="D434" s="165">
        <v>365</v>
      </c>
      <c r="E434" s="165" t="s">
        <v>1010</v>
      </c>
      <c r="F434" s="165">
        <v>1</v>
      </c>
      <c r="G434" s="165" t="s">
        <v>116</v>
      </c>
      <c r="H434" s="165">
        <v>0</v>
      </c>
      <c r="I434" s="165" t="s">
        <v>116</v>
      </c>
      <c r="J434" s="186">
        <v>0.57999999999999996</v>
      </c>
    </row>
    <row r="435" spans="1:10" x14ac:dyDescent="0.2">
      <c r="A435" s="165" t="s">
        <v>847</v>
      </c>
      <c r="B435" s="165" t="s">
        <v>889</v>
      </c>
      <c r="C435" s="165" t="s">
        <v>767</v>
      </c>
      <c r="D435" s="165">
        <v>365</v>
      </c>
      <c r="E435" s="165" t="s">
        <v>1010</v>
      </c>
      <c r="F435" s="165">
        <v>1</v>
      </c>
      <c r="G435" s="165" t="s">
        <v>116</v>
      </c>
      <c r="H435" s="165">
        <v>0</v>
      </c>
      <c r="I435" s="165" t="s">
        <v>116</v>
      </c>
      <c r="J435" s="186">
        <v>0.38</v>
      </c>
    </row>
    <row r="436" spans="1:10" x14ac:dyDescent="0.2">
      <c r="A436" s="165" t="s">
        <v>847</v>
      </c>
      <c r="B436" s="165" t="s">
        <v>890</v>
      </c>
      <c r="C436" s="165" t="s">
        <v>891</v>
      </c>
      <c r="D436" s="165">
        <v>365</v>
      </c>
      <c r="E436" s="165" t="s">
        <v>1010</v>
      </c>
      <c r="F436" s="165">
        <v>1</v>
      </c>
      <c r="G436" s="165" t="s">
        <v>116</v>
      </c>
      <c r="H436" s="165">
        <v>1</v>
      </c>
      <c r="I436" s="165" t="s">
        <v>116</v>
      </c>
      <c r="J436" s="186">
        <v>0</v>
      </c>
    </row>
    <row r="437" spans="1:10" x14ac:dyDescent="0.2">
      <c r="A437" s="165" t="s">
        <v>847</v>
      </c>
      <c r="B437" s="165" t="s">
        <v>892</v>
      </c>
      <c r="C437" s="165" t="s">
        <v>893</v>
      </c>
      <c r="D437" s="165">
        <v>365</v>
      </c>
      <c r="E437" s="165" t="s">
        <v>1010</v>
      </c>
      <c r="F437" s="165">
        <v>31</v>
      </c>
      <c r="G437" s="165" t="s">
        <v>932</v>
      </c>
      <c r="H437" s="165">
        <v>2</v>
      </c>
      <c r="I437" s="165" t="s">
        <v>932</v>
      </c>
      <c r="J437" s="186">
        <v>0</v>
      </c>
    </row>
    <row r="438" spans="1:10" x14ac:dyDescent="0.2">
      <c r="A438" s="165" t="s">
        <v>847</v>
      </c>
      <c r="B438" s="165" t="s">
        <v>894</v>
      </c>
      <c r="C438" s="165" t="s">
        <v>895</v>
      </c>
      <c r="D438" s="165">
        <v>365</v>
      </c>
      <c r="E438" s="165" t="s">
        <v>1010</v>
      </c>
      <c r="F438" s="165">
        <v>1</v>
      </c>
      <c r="G438" s="165" t="s">
        <v>116</v>
      </c>
      <c r="H438" s="165">
        <v>0</v>
      </c>
      <c r="I438" s="165" t="s">
        <v>116</v>
      </c>
      <c r="J438" s="186">
        <v>1.9</v>
      </c>
    </row>
    <row r="439" spans="1:10" x14ac:dyDescent="0.2">
      <c r="A439" s="165" t="s">
        <v>847</v>
      </c>
      <c r="B439" s="165" t="s">
        <v>896</v>
      </c>
      <c r="C439" s="165" t="s">
        <v>897</v>
      </c>
      <c r="D439" s="165">
        <v>365</v>
      </c>
      <c r="E439" s="165" t="s">
        <v>1010</v>
      </c>
      <c r="F439" s="165">
        <v>31</v>
      </c>
      <c r="G439" s="165" t="s">
        <v>932</v>
      </c>
      <c r="H439" s="165">
        <v>2</v>
      </c>
      <c r="I439" s="165" t="s">
        <v>932</v>
      </c>
      <c r="J439" s="186">
        <v>0.73</v>
      </c>
    </row>
    <row r="440" spans="1:10" x14ac:dyDescent="0.2">
      <c r="A440" s="165" t="s">
        <v>847</v>
      </c>
      <c r="B440" s="165" t="s">
        <v>898</v>
      </c>
      <c r="C440" s="165" t="s">
        <v>899</v>
      </c>
      <c r="D440" s="165">
        <v>365</v>
      </c>
      <c r="E440" s="165" t="s">
        <v>1010</v>
      </c>
      <c r="F440" s="165">
        <v>1</v>
      </c>
      <c r="G440" s="165" t="s">
        <v>116</v>
      </c>
      <c r="H440" s="165">
        <v>0</v>
      </c>
      <c r="I440" s="165" t="s">
        <v>116</v>
      </c>
      <c r="J440" s="186">
        <v>0.98</v>
      </c>
    </row>
    <row r="441" spans="1:10" x14ac:dyDescent="0.2">
      <c r="A441" s="165" t="s">
        <v>847</v>
      </c>
      <c r="B441" s="165" t="s">
        <v>900</v>
      </c>
      <c r="C441" s="165" t="s">
        <v>901</v>
      </c>
      <c r="D441" s="165">
        <v>365</v>
      </c>
      <c r="E441" s="165" t="s">
        <v>1010</v>
      </c>
      <c r="F441" s="165">
        <v>1</v>
      </c>
      <c r="G441" s="165" t="s">
        <v>116</v>
      </c>
      <c r="H441" s="165">
        <v>0</v>
      </c>
      <c r="I441" s="165" t="s">
        <v>116</v>
      </c>
      <c r="J441" s="186">
        <v>1.61</v>
      </c>
    </row>
    <row r="442" spans="1:10" x14ac:dyDescent="0.2">
      <c r="A442" s="165" t="s">
        <v>847</v>
      </c>
      <c r="B442" s="165" t="s">
        <v>902</v>
      </c>
      <c r="C442" s="165" t="s">
        <v>903</v>
      </c>
      <c r="D442" s="165">
        <v>365</v>
      </c>
      <c r="E442" s="165" t="s">
        <v>1010</v>
      </c>
      <c r="F442" s="165">
        <v>1</v>
      </c>
      <c r="G442" s="165" t="s">
        <v>116</v>
      </c>
      <c r="H442" s="165">
        <v>1</v>
      </c>
      <c r="I442" s="165" t="s">
        <v>116</v>
      </c>
      <c r="J442" s="186">
        <v>0.23</v>
      </c>
    </row>
    <row r="443" spans="1:10" x14ac:dyDescent="0.2">
      <c r="A443" s="165" t="s">
        <v>847</v>
      </c>
      <c r="B443" s="165" t="s">
        <v>904</v>
      </c>
      <c r="C443" s="165" t="s">
        <v>905</v>
      </c>
      <c r="D443" s="165">
        <v>365</v>
      </c>
      <c r="E443" s="165" t="s">
        <v>1010</v>
      </c>
      <c r="F443" s="165">
        <v>31</v>
      </c>
      <c r="G443" s="165" t="s">
        <v>932</v>
      </c>
      <c r="H443" s="165">
        <v>2</v>
      </c>
      <c r="I443" s="165" t="s">
        <v>932</v>
      </c>
      <c r="J443" s="186">
        <v>0.51</v>
      </c>
    </row>
    <row r="444" spans="1:10" x14ac:dyDescent="0.2">
      <c r="A444" s="165" t="s">
        <v>847</v>
      </c>
      <c r="B444" s="165" t="s">
        <v>1034</v>
      </c>
      <c r="C444" s="165" t="s">
        <v>907</v>
      </c>
      <c r="D444" s="165">
        <v>365</v>
      </c>
      <c r="E444" s="165" t="s">
        <v>1010</v>
      </c>
      <c r="F444" s="165">
        <v>1</v>
      </c>
      <c r="G444" s="165" t="s">
        <v>116</v>
      </c>
      <c r="H444" s="165">
        <v>1</v>
      </c>
      <c r="I444" s="165" t="s">
        <v>116</v>
      </c>
      <c r="J444" s="186">
        <v>0.95</v>
      </c>
    </row>
    <row r="445" spans="1:10" x14ac:dyDescent="0.2">
      <c r="A445" s="165" t="s">
        <v>847</v>
      </c>
      <c r="B445" s="165" t="s">
        <v>908</v>
      </c>
      <c r="C445" s="165" t="s">
        <v>909</v>
      </c>
      <c r="D445" s="165">
        <v>365</v>
      </c>
      <c r="E445" s="165" t="s">
        <v>1010</v>
      </c>
      <c r="F445" s="165">
        <v>1</v>
      </c>
      <c r="G445" s="165" t="s">
        <v>116</v>
      </c>
      <c r="H445" s="165">
        <v>0</v>
      </c>
      <c r="I445" s="165" t="s">
        <v>116</v>
      </c>
      <c r="J445" s="186">
        <v>0.33</v>
      </c>
    </row>
    <row r="446" spans="1:10" x14ac:dyDescent="0.2">
      <c r="A446" s="165" t="s">
        <v>847</v>
      </c>
      <c r="B446" s="165" t="s">
        <v>910</v>
      </c>
      <c r="C446" s="165" t="s">
        <v>911</v>
      </c>
      <c r="D446" s="165">
        <v>365</v>
      </c>
      <c r="E446" s="165" t="s">
        <v>1010</v>
      </c>
      <c r="F446" s="165">
        <v>31</v>
      </c>
      <c r="G446" s="165" t="s">
        <v>932</v>
      </c>
      <c r="H446" s="165">
        <v>2</v>
      </c>
      <c r="I446" s="165" t="s">
        <v>932</v>
      </c>
      <c r="J446" s="186">
        <v>0.32</v>
      </c>
    </row>
    <row r="447" spans="1:10" x14ac:dyDescent="0.2">
      <c r="A447" s="174" t="s">
        <v>847</v>
      </c>
      <c r="B447" s="174" t="s">
        <v>1035</v>
      </c>
      <c r="C447" s="174" t="s">
        <v>913</v>
      </c>
      <c r="D447" s="174">
        <v>365</v>
      </c>
      <c r="E447" s="174" t="s">
        <v>1010</v>
      </c>
      <c r="F447" s="174">
        <v>31</v>
      </c>
      <c r="G447" s="174" t="s">
        <v>932</v>
      </c>
      <c r="H447" s="174">
        <v>2</v>
      </c>
      <c r="I447" s="174" t="s">
        <v>932</v>
      </c>
      <c r="J447" s="189">
        <v>1.32</v>
      </c>
    </row>
    <row r="448" spans="1:10" x14ac:dyDescent="0.2">
      <c r="A448" s="23"/>
      <c r="B448" s="22">
        <f>COUNTA(B414:B447)</f>
        <v>34</v>
      </c>
      <c r="C448" s="22"/>
      <c r="D448" s="23"/>
      <c r="E448" s="23"/>
      <c r="F448" s="22">
        <f>COUNTIF(F414:F447, "&gt;0")</f>
        <v>34</v>
      </c>
      <c r="G448" s="23"/>
      <c r="H448" s="22"/>
      <c r="I448" s="23"/>
      <c r="J448" s="187">
        <f>SUM(J414:J447)</f>
        <v>25.449999999999996</v>
      </c>
    </row>
    <row r="449" spans="1:10" x14ac:dyDescent="0.2">
      <c r="A449" s="23"/>
      <c r="B449" s="22"/>
      <c r="C449" s="22"/>
      <c r="D449" s="23"/>
      <c r="E449" s="23"/>
      <c r="F449" s="22"/>
      <c r="G449" s="23"/>
      <c r="H449" s="22"/>
      <c r="I449" s="23"/>
      <c r="J449" s="187"/>
    </row>
    <row r="450" spans="1:10" x14ac:dyDescent="0.2">
      <c r="A450" s="107" t="s">
        <v>1036</v>
      </c>
      <c r="C450" s="22"/>
      <c r="D450" s="23"/>
      <c r="E450" s="23"/>
      <c r="F450" s="22"/>
      <c r="G450" s="23"/>
      <c r="H450" s="22"/>
      <c r="I450" s="23"/>
      <c r="J450" s="187"/>
    </row>
    <row r="451" spans="1:10" x14ac:dyDescent="0.2">
      <c r="A451" s="23"/>
      <c r="B451" s="22"/>
      <c r="C451" s="22"/>
      <c r="D451" s="23"/>
      <c r="E451" s="23"/>
      <c r="F451" s="22"/>
      <c r="G451" s="23"/>
      <c r="H451" s="22"/>
      <c r="I451" s="23"/>
      <c r="J451" s="187"/>
    </row>
    <row r="452" spans="1:10" x14ac:dyDescent="0.2">
      <c r="A452" s="47"/>
      <c r="B452" s="47"/>
      <c r="C452" s="62" t="s">
        <v>90</v>
      </c>
      <c r="D452" s="63"/>
      <c r="E452" s="63"/>
      <c r="F452" s="47"/>
      <c r="G452" s="47"/>
      <c r="H452" s="47"/>
      <c r="I452" s="47"/>
    </row>
    <row r="453" spans="1:10" x14ac:dyDescent="0.2">
      <c r="A453" s="47"/>
      <c r="B453" s="47"/>
      <c r="C453" s="64" t="s">
        <v>85</v>
      </c>
      <c r="D453" s="65">
        <f>B4+B7+B21+B52+B103+B125+B147+B173+B197+B266+B275+B293+B338+B374+B403+B412+B448</f>
        <v>414</v>
      </c>
      <c r="E453" s="65"/>
      <c r="F453" s="47"/>
      <c r="G453" s="47"/>
      <c r="H453" s="47"/>
      <c r="I453" s="47"/>
      <c r="J453" s="190"/>
    </row>
    <row r="454" spans="1:10" x14ac:dyDescent="0.2">
      <c r="C454" s="64" t="s">
        <v>88</v>
      </c>
      <c r="D454" s="65">
        <v>414</v>
      </c>
      <c r="E454" s="63"/>
      <c r="J454" s="192"/>
    </row>
    <row r="455" spans="1:10" x14ac:dyDescent="0.2">
      <c r="C455" s="72" t="s">
        <v>114</v>
      </c>
      <c r="D455" s="82">
        <f>D454/D453</f>
        <v>1</v>
      </c>
      <c r="E455" s="63"/>
    </row>
    <row r="456" spans="1:10" x14ac:dyDescent="0.2">
      <c r="C456" s="64" t="s">
        <v>89</v>
      </c>
      <c r="D456" s="85" t="s">
        <v>958</v>
      </c>
      <c r="E456" s="67"/>
    </row>
  </sheetData>
  <sortState ref="A183:J210">
    <sortCondition ref="C183:C210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2012 Swimming Season
California Beach Monitoring</oddHeader>
    <oddFooter>&amp;R&amp;P of &amp;N</oddFooter>
  </headerFooter>
  <rowBreaks count="2" manualBreakCount="2">
    <brk id="104" max="9" man="1"/>
    <brk id="26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3.42578125" style="1" customWidth="1"/>
    <col min="2" max="2" width="8.85546875" style="11" customWidth="1"/>
    <col min="3" max="3" width="31.42578125" style="160" customWidth="1"/>
    <col min="4" max="4" width="16.7109375" style="11" customWidth="1"/>
    <col min="5" max="6" width="13.5703125" style="144" customWidth="1"/>
    <col min="7" max="7" width="9.28515625" style="142" customWidth="1"/>
    <col min="8" max="8" width="12.28515625" style="11" customWidth="1"/>
    <col min="9" max="9" width="29" style="11" customWidth="1"/>
    <col min="10" max="10" width="12.28515625" style="11" customWidth="1"/>
    <col min="11" max="11" width="31.5703125" customWidth="1"/>
  </cols>
  <sheetData>
    <row r="1" spans="1:11" ht="40.5" customHeight="1" x14ac:dyDescent="0.2">
      <c r="A1" s="20" t="s">
        <v>12</v>
      </c>
      <c r="B1" s="3" t="s">
        <v>13</v>
      </c>
      <c r="C1" s="3" t="s">
        <v>59</v>
      </c>
      <c r="D1" s="3" t="s">
        <v>73</v>
      </c>
      <c r="E1" s="136" t="s">
        <v>74</v>
      </c>
      <c r="F1" s="136" t="s">
        <v>75</v>
      </c>
      <c r="G1" s="14" t="s">
        <v>76</v>
      </c>
      <c r="H1" s="3" t="s">
        <v>77</v>
      </c>
      <c r="I1" s="3" t="s">
        <v>78</v>
      </c>
      <c r="J1" s="3" t="s">
        <v>79</v>
      </c>
    </row>
    <row r="2" spans="1:11" x14ac:dyDescent="0.2">
      <c r="A2" s="167" t="s">
        <v>941</v>
      </c>
      <c r="B2" s="167" t="s">
        <v>944</v>
      </c>
      <c r="C2" s="167" t="s">
        <v>945</v>
      </c>
      <c r="D2" s="167" t="s">
        <v>30</v>
      </c>
      <c r="E2" s="168">
        <v>40933</v>
      </c>
      <c r="F2" s="168">
        <v>40935</v>
      </c>
      <c r="G2" s="167">
        <v>2</v>
      </c>
      <c r="H2" s="167" t="s">
        <v>28</v>
      </c>
      <c r="I2" s="167" t="s">
        <v>29</v>
      </c>
      <c r="J2" s="167" t="s">
        <v>20</v>
      </c>
      <c r="K2" s="167"/>
    </row>
    <row r="3" spans="1:11" x14ac:dyDescent="0.2">
      <c r="A3" s="167" t="s">
        <v>941</v>
      </c>
      <c r="B3" s="167" t="s">
        <v>944</v>
      </c>
      <c r="C3" s="167" t="s">
        <v>945</v>
      </c>
      <c r="D3" s="167" t="s">
        <v>30</v>
      </c>
      <c r="E3" s="168">
        <v>41242</v>
      </c>
      <c r="F3" s="168">
        <v>41255</v>
      </c>
      <c r="G3" s="167">
        <v>13</v>
      </c>
      <c r="H3" s="167" t="s">
        <v>28</v>
      </c>
      <c r="I3" s="167" t="s">
        <v>29</v>
      </c>
      <c r="J3" s="167" t="s">
        <v>20</v>
      </c>
      <c r="K3" s="167"/>
    </row>
    <row r="4" spans="1:11" x14ac:dyDescent="0.2">
      <c r="A4" s="167" t="s">
        <v>941</v>
      </c>
      <c r="B4" s="167" t="s">
        <v>944</v>
      </c>
      <c r="C4" s="167" t="s">
        <v>945</v>
      </c>
      <c r="D4" s="167" t="s">
        <v>30</v>
      </c>
      <c r="E4" s="168">
        <v>41262</v>
      </c>
      <c r="F4" s="168">
        <v>41263</v>
      </c>
      <c r="G4" s="167">
        <v>1</v>
      </c>
      <c r="H4" s="167" t="s">
        <v>28</v>
      </c>
      <c r="I4" s="167" t="s">
        <v>29</v>
      </c>
      <c r="J4" s="167" t="s">
        <v>20</v>
      </c>
      <c r="K4" s="167"/>
    </row>
    <row r="5" spans="1:11" x14ac:dyDescent="0.2">
      <c r="A5" s="167" t="s">
        <v>941</v>
      </c>
      <c r="B5" s="167" t="s">
        <v>946</v>
      </c>
      <c r="C5" s="167" t="s">
        <v>937</v>
      </c>
      <c r="D5" s="167" t="s">
        <v>30</v>
      </c>
      <c r="E5" s="168">
        <v>40947</v>
      </c>
      <c r="F5" s="168">
        <v>40955</v>
      </c>
      <c r="G5" s="167">
        <v>8</v>
      </c>
      <c r="H5" s="167" t="s">
        <v>28</v>
      </c>
      <c r="I5" s="167" t="s">
        <v>988</v>
      </c>
      <c r="J5" s="167" t="s">
        <v>20</v>
      </c>
      <c r="K5" s="167"/>
    </row>
    <row r="6" spans="1:11" x14ac:dyDescent="0.2">
      <c r="A6" s="167" t="s">
        <v>941</v>
      </c>
      <c r="B6" s="167" t="s">
        <v>946</v>
      </c>
      <c r="C6" s="167" t="s">
        <v>937</v>
      </c>
      <c r="D6" s="167" t="s">
        <v>30</v>
      </c>
      <c r="E6" s="168">
        <v>40976</v>
      </c>
      <c r="F6" s="168">
        <v>40978</v>
      </c>
      <c r="G6" s="167">
        <v>2</v>
      </c>
      <c r="H6" s="167" t="s">
        <v>28</v>
      </c>
      <c r="I6" s="167" t="s">
        <v>988</v>
      </c>
      <c r="J6" s="167" t="s">
        <v>20</v>
      </c>
      <c r="K6" s="167"/>
    </row>
    <row r="7" spans="1:11" x14ac:dyDescent="0.2">
      <c r="A7" s="167" t="s">
        <v>941</v>
      </c>
      <c r="B7" s="167" t="s">
        <v>946</v>
      </c>
      <c r="C7" s="167" t="s">
        <v>937</v>
      </c>
      <c r="D7" s="167" t="s">
        <v>30</v>
      </c>
      <c r="E7" s="168">
        <v>41004</v>
      </c>
      <c r="F7" s="168">
        <v>41008</v>
      </c>
      <c r="G7" s="167">
        <v>4</v>
      </c>
      <c r="H7" s="167" t="s">
        <v>28</v>
      </c>
      <c r="I7" s="167" t="s">
        <v>990</v>
      </c>
      <c r="J7" s="167" t="s">
        <v>20</v>
      </c>
    </row>
    <row r="8" spans="1:11" x14ac:dyDescent="0.2">
      <c r="A8" s="167" t="s">
        <v>941</v>
      </c>
      <c r="B8" s="167" t="s">
        <v>946</v>
      </c>
      <c r="C8" s="167" t="s">
        <v>937</v>
      </c>
      <c r="D8" s="167" t="s">
        <v>30</v>
      </c>
      <c r="E8" s="168">
        <v>41011</v>
      </c>
      <c r="F8" s="168">
        <v>41019</v>
      </c>
      <c r="G8" s="167">
        <v>8</v>
      </c>
      <c r="H8" s="167" t="s">
        <v>28</v>
      </c>
      <c r="I8" s="167" t="s">
        <v>990</v>
      </c>
      <c r="J8" s="167" t="s">
        <v>20</v>
      </c>
    </row>
    <row r="9" spans="1:11" x14ac:dyDescent="0.2">
      <c r="A9" s="167" t="s">
        <v>941</v>
      </c>
      <c r="B9" s="167" t="s">
        <v>946</v>
      </c>
      <c r="C9" s="167" t="s">
        <v>937</v>
      </c>
      <c r="D9" s="167" t="s">
        <v>30</v>
      </c>
      <c r="E9" s="168">
        <v>41031</v>
      </c>
      <c r="F9" s="168">
        <v>41040</v>
      </c>
      <c r="G9" s="167">
        <v>9</v>
      </c>
      <c r="H9" s="167" t="s">
        <v>28</v>
      </c>
      <c r="I9" s="167" t="s">
        <v>986</v>
      </c>
      <c r="J9" s="167" t="s">
        <v>20</v>
      </c>
    </row>
    <row r="10" spans="1:11" x14ac:dyDescent="0.2">
      <c r="A10" s="167" t="s">
        <v>941</v>
      </c>
      <c r="B10" s="167" t="s">
        <v>946</v>
      </c>
      <c r="C10" s="167" t="s">
        <v>937</v>
      </c>
      <c r="D10" s="167" t="s">
        <v>30</v>
      </c>
      <c r="E10" s="168">
        <v>41046</v>
      </c>
      <c r="F10" s="168">
        <v>41058</v>
      </c>
      <c r="G10" s="167">
        <v>12</v>
      </c>
      <c r="H10" s="167" t="s">
        <v>28</v>
      </c>
      <c r="I10" s="167" t="s">
        <v>914</v>
      </c>
      <c r="J10" s="167" t="s">
        <v>20</v>
      </c>
      <c r="K10" s="167"/>
    </row>
    <row r="11" spans="1:11" x14ac:dyDescent="0.2">
      <c r="A11" s="167" t="s">
        <v>941</v>
      </c>
      <c r="B11" s="167" t="s">
        <v>946</v>
      </c>
      <c r="C11" s="167" t="s">
        <v>937</v>
      </c>
      <c r="D11" s="167" t="s">
        <v>30</v>
      </c>
      <c r="E11" s="168">
        <v>41081</v>
      </c>
      <c r="F11" s="168">
        <v>41082</v>
      </c>
      <c r="G11" s="167">
        <v>1</v>
      </c>
      <c r="H11" s="167" t="s">
        <v>28</v>
      </c>
      <c r="I11" s="167" t="s">
        <v>29</v>
      </c>
      <c r="J11" s="167" t="s">
        <v>20</v>
      </c>
      <c r="K11" s="167"/>
    </row>
    <row r="12" spans="1:11" x14ac:dyDescent="0.2">
      <c r="A12" s="167" t="s">
        <v>941</v>
      </c>
      <c r="B12" s="167" t="s">
        <v>946</v>
      </c>
      <c r="C12" s="167" t="s">
        <v>937</v>
      </c>
      <c r="D12" s="167" t="s">
        <v>30</v>
      </c>
      <c r="E12" s="168">
        <v>41109</v>
      </c>
      <c r="F12" s="168">
        <v>41110</v>
      </c>
      <c r="G12" s="167">
        <v>1</v>
      </c>
      <c r="H12" s="167" t="s">
        <v>28</v>
      </c>
      <c r="I12" s="167" t="s">
        <v>916</v>
      </c>
      <c r="J12" s="167" t="s">
        <v>20</v>
      </c>
      <c r="K12" s="167"/>
    </row>
    <row r="13" spans="1:11" x14ac:dyDescent="0.2">
      <c r="A13" s="167" t="s">
        <v>941</v>
      </c>
      <c r="B13" s="167" t="s">
        <v>946</v>
      </c>
      <c r="C13" s="167" t="s">
        <v>937</v>
      </c>
      <c r="D13" s="167" t="s">
        <v>30</v>
      </c>
      <c r="E13" s="168">
        <v>41125</v>
      </c>
      <c r="F13" s="168">
        <v>41126</v>
      </c>
      <c r="G13" s="167">
        <v>1</v>
      </c>
      <c r="H13" s="167" t="s">
        <v>28</v>
      </c>
      <c r="I13" s="167" t="s">
        <v>959</v>
      </c>
      <c r="J13" s="167" t="s">
        <v>20</v>
      </c>
      <c r="K13" s="167"/>
    </row>
    <row r="14" spans="1:11" x14ac:dyDescent="0.2">
      <c r="A14" s="167" t="s">
        <v>941</v>
      </c>
      <c r="B14" s="167" t="s">
        <v>946</v>
      </c>
      <c r="C14" s="167" t="s">
        <v>937</v>
      </c>
      <c r="D14" s="167" t="s">
        <v>30</v>
      </c>
      <c r="E14" s="168">
        <v>41172</v>
      </c>
      <c r="F14" s="168">
        <v>41173</v>
      </c>
      <c r="G14" s="167">
        <v>1</v>
      </c>
      <c r="H14" s="167" t="s">
        <v>28</v>
      </c>
      <c r="I14" s="167" t="s">
        <v>991</v>
      </c>
      <c r="J14" s="167" t="s">
        <v>20</v>
      </c>
    </row>
    <row r="15" spans="1:11" x14ac:dyDescent="0.2">
      <c r="A15" s="167" t="s">
        <v>941</v>
      </c>
      <c r="B15" s="167" t="s">
        <v>946</v>
      </c>
      <c r="C15" s="167" t="s">
        <v>937</v>
      </c>
      <c r="D15" s="167" t="s">
        <v>30</v>
      </c>
      <c r="E15" s="168">
        <v>41200</v>
      </c>
      <c r="F15" s="168">
        <v>41204</v>
      </c>
      <c r="G15" s="167">
        <v>4</v>
      </c>
      <c r="H15" s="167" t="s">
        <v>28</v>
      </c>
      <c r="I15" s="167" t="s">
        <v>988</v>
      </c>
      <c r="J15" s="167" t="s">
        <v>20</v>
      </c>
    </row>
    <row r="16" spans="1:11" x14ac:dyDescent="0.2">
      <c r="A16" s="167" t="s">
        <v>941</v>
      </c>
      <c r="B16" s="167" t="s">
        <v>946</v>
      </c>
      <c r="C16" s="167" t="s">
        <v>937</v>
      </c>
      <c r="D16" s="167" t="s">
        <v>30</v>
      </c>
      <c r="E16" s="168">
        <v>41206</v>
      </c>
      <c r="F16" s="168">
        <v>41208</v>
      </c>
      <c r="G16" s="167">
        <v>2</v>
      </c>
      <c r="H16" s="167" t="s">
        <v>28</v>
      </c>
      <c r="I16" s="167" t="s">
        <v>29</v>
      </c>
      <c r="J16" s="167" t="s">
        <v>20</v>
      </c>
      <c r="K16" s="167"/>
    </row>
    <row r="17" spans="1:11" x14ac:dyDescent="0.2">
      <c r="A17" s="167" t="s">
        <v>941</v>
      </c>
      <c r="B17" s="167" t="s">
        <v>946</v>
      </c>
      <c r="C17" s="167" t="s">
        <v>937</v>
      </c>
      <c r="D17" s="167" t="s">
        <v>30</v>
      </c>
      <c r="E17" s="168">
        <v>41213</v>
      </c>
      <c r="F17" s="168">
        <v>41214</v>
      </c>
      <c r="G17" s="167">
        <v>1</v>
      </c>
      <c r="H17" s="167" t="s">
        <v>28</v>
      </c>
      <c r="I17" s="167" t="s">
        <v>29</v>
      </c>
      <c r="J17" s="167" t="s">
        <v>20</v>
      </c>
      <c r="K17" s="167"/>
    </row>
    <row r="18" spans="1:11" x14ac:dyDescent="0.2">
      <c r="A18" s="167" t="s">
        <v>941</v>
      </c>
      <c r="B18" s="167" t="s">
        <v>946</v>
      </c>
      <c r="C18" s="167" t="s">
        <v>937</v>
      </c>
      <c r="D18" s="167" t="s">
        <v>30</v>
      </c>
      <c r="E18" s="168">
        <v>41228</v>
      </c>
      <c r="F18" s="168">
        <v>41242</v>
      </c>
      <c r="G18" s="167">
        <v>14</v>
      </c>
      <c r="H18" s="167" t="s">
        <v>28</v>
      </c>
      <c r="I18" s="167" t="s">
        <v>988</v>
      </c>
      <c r="J18" s="167" t="s">
        <v>20</v>
      </c>
    </row>
    <row r="19" spans="1:11" x14ac:dyDescent="0.2">
      <c r="A19" s="172" t="s">
        <v>941</v>
      </c>
      <c r="B19" s="172" t="s">
        <v>946</v>
      </c>
      <c r="C19" s="172" t="s">
        <v>937</v>
      </c>
      <c r="D19" s="172" t="s">
        <v>30</v>
      </c>
      <c r="E19" s="173">
        <v>41244</v>
      </c>
      <c r="F19" s="173">
        <v>41263</v>
      </c>
      <c r="G19" s="172">
        <v>19</v>
      </c>
      <c r="H19" s="172" t="s">
        <v>28</v>
      </c>
      <c r="I19" s="172" t="s">
        <v>29</v>
      </c>
      <c r="J19" s="172" t="s">
        <v>20</v>
      </c>
      <c r="K19" s="167"/>
    </row>
    <row r="20" spans="1:11" x14ac:dyDescent="0.2">
      <c r="A20" s="40"/>
      <c r="B20" s="12">
        <f>SUM(IF(FREQUENCY(MATCH(B2:B19,B2:B19,0),MATCH(B2:B19,B2:B19,0))&gt;0,1))</f>
        <v>2</v>
      </c>
      <c r="C20" s="12"/>
      <c r="D20" s="18">
        <f>COUNTA(D2:D19)</f>
        <v>18</v>
      </c>
      <c r="E20" s="18"/>
      <c r="F20" s="18"/>
      <c r="G20" s="137">
        <f>SUM(G2:G19)</f>
        <v>103</v>
      </c>
      <c r="H20" s="40"/>
      <c r="I20" s="40"/>
      <c r="J20" s="40"/>
    </row>
    <row r="21" spans="1:11" x14ac:dyDescent="0.2">
      <c r="A21" s="18"/>
      <c r="B21" s="18"/>
      <c r="C21" s="18"/>
      <c r="D21" s="18"/>
      <c r="E21" s="138"/>
      <c r="F21" s="138"/>
      <c r="G21" s="120"/>
      <c r="H21" s="18"/>
      <c r="I21" s="18"/>
      <c r="J21" s="18"/>
    </row>
    <row r="22" spans="1:11" x14ac:dyDescent="0.2">
      <c r="A22" s="170" t="s">
        <v>938</v>
      </c>
      <c r="B22" s="167" t="s">
        <v>939</v>
      </c>
      <c r="C22" s="167" t="s">
        <v>940</v>
      </c>
      <c r="D22" s="167" t="s">
        <v>30</v>
      </c>
      <c r="E22" s="168">
        <v>40933</v>
      </c>
      <c r="F22" s="168">
        <v>40935</v>
      </c>
      <c r="G22" s="167">
        <v>2</v>
      </c>
      <c r="H22" s="167" t="s">
        <v>28</v>
      </c>
      <c r="I22" s="167" t="s">
        <v>29</v>
      </c>
      <c r="J22" s="167" t="s">
        <v>20</v>
      </c>
      <c r="K22" s="167"/>
    </row>
    <row r="23" spans="1:11" x14ac:dyDescent="0.2">
      <c r="A23" s="170" t="s">
        <v>938</v>
      </c>
      <c r="B23" s="167" t="s">
        <v>939</v>
      </c>
      <c r="C23" s="167" t="s">
        <v>940</v>
      </c>
      <c r="D23" s="167" t="s">
        <v>30</v>
      </c>
      <c r="E23" s="168">
        <v>40947</v>
      </c>
      <c r="F23" s="168">
        <v>40955</v>
      </c>
      <c r="G23" s="167">
        <v>8</v>
      </c>
      <c r="H23" s="167" t="s">
        <v>28</v>
      </c>
      <c r="I23" s="167" t="s">
        <v>29</v>
      </c>
      <c r="J23" s="167" t="s">
        <v>20</v>
      </c>
      <c r="K23" s="167"/>
    </row>
    <row r="24" spans="1:11" x14ac:dyDescent="0.2">
      <c r="A24" s="170" t="s">
        <v>938</v>
      </c>
      <c r="B24" s="167" t="s">
        <v>939</v>
      </c>
      <c r="C24" s="167" t="s">
        <v>940</v>
      </c>
      <c r="D24" s="167" t="s">
        <v>30</v>
      </c>
      <c r="E24" s="168">
        <v>40982</v>
      </c>
      <c r="F24" s="168">
        <v>40990</v>
      </c>
      <c r="G24" s="167">
        <v>8</v>
      </c>
      <c r="H24" s="167" t="s">
        <v>28</v>
      </c>
      <c r="I24" s="167" t="s">
        <v>959</v>
      </c>
      <c r="J24" s="167" t="s">
        <v>20</v>
      </c>
      <c r="K24" s="167"/>
    </row>
    <row r="25" spans="1:11" x14ac:dyDescent="0.2">
      <c r="A25" s="170" t="s">
        <v>938</v>
      </c>
      <c r="B25" s="167" t="s">
        <v>939</v>
      </c>
      <c r="C25" s="167" t="s">
        <v>940</v>
      </c>
      <c r="D25" s="167" t="s">
        <v>30</v>
      </c>
      <c r="E25" s="168">
        <v>41081</v>
      </c>
      <c r="F25" s="168">
        <v>41095</v>
      </c>
      <c r="G25" s="167">
        <v>14</v>
      </c>
      <c r="H25" s="167" t="s">
        <v>28</v>
      </c>
      <c r="I25" s="167" t="s">
        <v>986</v>
      </c>
      <c r="J25" s="167" t="s">
        <v>20</v>
      </c>
    </row>
    <row r="26" spans="1:11" x14ac:dyDescent="0.2">
      <c r="A26" s="170" t="s">
        <v>938</v>
      </c>
      <c r="B26" s="167" t="s">
        <v>939</v>
      </c>
      <c r="C26" s="167" t="s">
        <v>940</v>
      </c>
      <c r="D26" s="167" t="s">
        <v>30</v>
      </c>
      <c r="E26" s="168">
        <v>41136</v>
      </c>
      <c r="F26" s="168">
        <v>41145</v>
      </c>
      <c r="G26" s="167">
        <v>9</v>
      </c>
      <c r="H26" s="167" t="s">
        <v>28</v>
      </c>
      <c r="I26" s="167" t="s">
        <v>914</v>
      </c>
      <c r="J26" s="167" t="s">
        <v>20</v>
      </c>
      <c r="K26" s="167"/>
    </row>
    <row r="27" spans="1:11" x14ac:dyDescent="0.2">
      <c r="A27" s="170" t="s">
        <v>938</v>
      </c>
      <c r="B27" s="167" t="s">
        <v>939</v>
      </c>
      <c r="C27" s="167" t="s">
        <v>940</v>
      </c>
      <c r="D27" s="167" t="s">
        <v>30</v>
      </c>
      <c r="E27" s="168">
        <v>41200</v>
      </c>
      <c r="F27" s="168">
        <v>41228</v>
      </c>
      <c r="G27" s="167">
        <v>28</v>
      </c>
      <c r="H27" s="167" t="s">
        <v>28</v>
      </c>
      <c r="I27" s="167" t="s">
        <v>986</v>
      </c>
      <c r="J27" s="167" t="s">
        <v>20</v>
      </c>
    </row>
    <row r="28" spans="1:11" x14ac:dyDescent="0.2">
      <c r="A28" s="171" t="s">
        <v>938</v>
      </c>
      <c r="B28" s="172" t="s">
        <v>939</v>
      </c>
      <c r="C28" s="172" t="s">
        <v>940</v>
      </c>
      <c r="D28" s="172" t="s">
        <v>30</v>
      </c>
      <c r="E28" s="173">
        <v>41262</v>
      </c>
      <c r="F28" s="173">
        <v>41274</v>
      </c>
      <c r="G28" s="172">
        <v>12</v>
      </c>
      <c r="H28" s="172" t="s">
        <v>28</v>
      </c>
      <c r="I28" s="172" t="s">
        <v>29</v>
      </c>
      <c r="J28" s="172" t="s">
        <v>20</v>
      </c>
      <c r="K28" s="167"/>
    </row>
    <row r="29" spans="1:11" x14ac:dyDescent="0.2">
      <c r="A29" s="40"/>
      <c r="B29" s="12">
        <f>SUM(IF(FREQUENCY(MATCH(B22:B28,B22:B28,0),MATCH(B22:B28,B22:B28,0))&gt;0,1))</f>
        <v>1</v>
      </c>
      <c r="C29" s="12"/>
      <c r="D29" s="18">
        <f>COUNTA(D22:D28)</f>
        <v>7</v>
      </c>
      <c r="E29" s="18"/>
      <c r="F29" s="18"/>
      <c r="G29" s="137">
        <f>SUM(G22:G28)</f>
        <v>81</v>
      </c>
      <c r="H29" s="40"/>
      <c r="I29" s="40"/>
      <c r="J29" s="40"/>
    </row>
    <row r="30" spans="1:11" x14ac:dyDescent="0.2">
      <c r="A30" s="18"/>
      <c r="B30" s="18"/>
      <c r="C30" s="18"/>
      <c r="D30" s="18"/>
      <c r="E30" s="138"/>
      <c r="F30" s="138"/>
      <c r="G30" s="120"/>
      <c r="H30" s="18"/>
      <c r="I30" s="18"/>
      <c r="J30" s="18"/>
    </row>
    <row r="31" spans="1:11" x14ac:dyDescent="0.2">
      <c r="A31" s="167" t="s">
        <v>144</v>
      </c>
      <c r="B31" s="167" t="s">
        <v>157</v>
      </c>
      <c r="C31" s="167" t="s">
        <v>158</v>
      </c>
      <c r="D31" s="167" t="s">
        <v>30</v>
      </c>
      <c r="E31" s="168">
        <v>41066</v>
      </c>
      <c r="F31" s="168">
        <v>41068</v>
      </c>
      <c r="G31" s="167">
        <v>2</v>
      </c>
      <c r="H31" s="167" t="s">
        <v>28</v>
      </c>
      <c r="I31" s="167" t="s">
        <v>29</v>
      </c>
      <c r="J31" s="167" t="s">
        <v>20</v>
      </c>
      <c r="K31" s="167"/>
    </row>
    <row r="32" spans="1:11" x14ac:dyDescent="0.2">
      <c r="A32" s="167" t="s">
        <v>144</v>
      </c>
      <c r="B32" s="167" t="s">
        <v>157</v>
      </c>
      <c r="C32" s="167" t="s">
        <v>158</v>
      </c>
      <c r="D32" s="167" t="s">
        <v>30</v>
      </c>
      <c r="E32" s="168">
        <v>41136</v>
      </c>
      <c r="F32" s="168">
        <v>41138</v>
      </c>
      <c r="G32" s="167">
        <v>2</v>
      </c>
      <c r="H32" s="167" t="s">
        <v>28</v>
      </c>
      <c r="I32" s="167" t="s">
        <v>29</v>
      </c>
      <c r="J32" s="167" t="s">
        <v>20</v>
      </c>
      <c r="K32" s="167"/>
    </row>
    <row r="33" spans="1:11" x14ac:dyDescent="0.2">
      <c r="A33" s="167" t="s">
        <v>144</v>
      </c>
      <c r="B33" s="167" t="s">
        <v>157</v>
      </c>
      <c r="C33" s="167" t="s">
        <v>158</v>
      </c>
      <c r="D33" s="167" t="s">
        <v>30</v>
      </c>
      <c r="E33" s="168">
        <v>41199</v>
      </c>
      <c r="F33" s="168">
        <v>41206</v>
      </c>
      <c r="G33" s="167">
        <v>7</v>
      </c>
      <c r="H33" s="167" t="s">
        <v>28</v>
      </c>
      <c r="I33" s="167" t="s">
        <v>991</v>
      </c>
      <c r="J33" s="167" t="s">
        <v>20</v>
      </c>
    </row>
    <row r="34" spans="1:11" x14ac:dyDescent="0.2">
      <c r="A34" s="167" t="s">
        <v>144</v>
      </c>
      <c r="B34" s="167" t="s">
        <v>179</v>
      </c>
      <c r="C34" s="167" t="s">
        <v>180</v>
      </c>
      <c r="D34" s="167" t="s">
        <v>30</v>
      </c>
      <c r="E34" s="168">
        <v>41066</v>
      </c>
      <c r="F34" s="168">
        <v>41068</v>
      </c>
      <c r="G34" s="167">
        <v>2</v>
      </c>
      <c r="H34" s="167" t="s">
        <v>28</v>
      </c>
      <c r="I34" s="167" t="s">
        <v>29</v>
      </c>
      <c r="J34" s="167" t="s">
        <v>20</v>
      </c>
      <c r="K34" s="167"/>
    </row>
    <row r="35" spans="1:11" x14ac:dyDescent="0.2">
      <c r="A35" s="167" t="s">
        <v>144</v>
      </c>
      <c r="B35" s="167" t="s">
        <v>179</v>
      </c>
      <c r="C35" s="167" t="s">
        <v>180</v>
      </c>
      <c r="D35" s="167" t="s">
        <v>30</v>
      </c>
      <c r="E35" s="168">
        <v>41199</v>
      </c>
      <c r="F35" s="168">
        <v>41201</v>
      </c>
      <c r="G35" s="167">
        <v>2</v>
      </c>
      <c r="H35" s="167" t="s">
        <v>28</v>
      </c>
      <c r="I35" s="167" t="s">
        <v>991</v>
      </c>
      <c r="J35" s="167" t="s">
        <v>20</v>
      </c>
    </row>
    <row r="36" spans="1:11" x14ac:dyDescent="0.2">
      <c r="A36" s="167" t="s">
        <v>144</v>
      </c>
      <c r="B36" s="167" t="s">
        <v>179</v>
      </c>
      <c r="C36" s="167" t="s">
        <v>180</v>
      </c>
      <c r="D36" s="167" t="s">
        <v>30</v>
      </c>
      <c r="E36" s="168">
        <v>41206</v>
      </c>
      <c r="F36" s="168">
        <v>41208</v>
      </c>
      <c r="G36" s="167">
        <v>2</v>
      </c>
      <c r="H36" s="167" t="s">
        <v>28</v>
      </c>
      <c r="I36" s="167" t="s">
        <v>29</v>
      </c>
      <c r="J36" s="167" t="s">
        <v>20</v>
      </c>
      <c r="K36" s="167"/>
    </row>
    <row r="37" spans="1:11" x14ac:dyDescent="0.2">
      <c r="A37" s="167" t="s">
        <v>144</v>
      </c>
      <c r="B37" s="167" t="s">
        <v>185</v>
      </c>
      <c r="C37" s="167" t="s">
        <v>186</v>
      </c>
      <c r="D37" s="167" t="s">
        <v>30</v>
      </c>
      <c r="E37" s="168">
        <v>41066</v>
      </c>
      <c r="F37" s="168">
        <v>41067</v>
      </c>
      <c r="G37" s="167">
        <v>1</v>
      </c>
      <c r="H37" s="167" t="s">
        <v>28</v>
      </c>
      <c r="I37" s="167" t="s">
        <v>987</v>
      </c>
      <c r="J37" s="167" t="s">
        <v>20</v>
      </c>
    </row>
    <row r="38" spans="1:11" x14ac:dyDescent="0.2">
      <c r="A38" s="167" t="s">
        <v>144</v>
      </c>
      <c r="B38" s="167" t="s">
        <v>185</v>
      </c>
      <c r="C38" s="167" t="s">
        <v>186</v>
      </c>
      <c r="D38" s="167" t="s">
        <v>30</v>
      </c>
      <c r="E38" s="168">
        <v>41199</v>
      </c>
      <c r="F38" s="168">
        <v>41208</v>
      </c>
      <c r="G38" s="167">
        <v>9</v>
      </c>
      <c r="H38" s="167" t="s">
        <v>28</v>
      </c>
      <c r="I38" s="167" t="s">
        <v>991</v>
      </c>
      <c r="J38" s="167" t="s">
        <v>20</v>
      </c>
    </row>
    <row r="39" spans="1:11" x14ac:dyDescent="0.2">
      <c r="A39" s="167" t="s">
        <v>144</v>
      </c>
      <c r="B39" s="167" t="s">
        <v>185</v>
      </c>
      <c r="C39" s="167" t="s">
        <v>186</v>
      </c>
      <c r="D39" s="167" t="s">
        <v>30</v>
      </c>
      <c r="E39" s="168">
        <v>41213</v>
      </c>
      <c r="F39" s="168">
        <v>41215</v>
      </c>
      <c r="G39" s="167">
        <v>2</v>
      </c>
      <c r="H39" s="167" t="s">
        <v>28</v>
      </c>
      <c r="I39" s="167" t="s">
        <v>29</v>
      </c>
      <c r="J39" s="167" t="s">
        <v>20</v>
      </c>
      <c r="K39" s="167"/>
    </row>
    <row r="40" spans="1:11" x14ac:dyDescent="0.2">
      <c r="A40" s="167" t="s">
        <v>144</v>
      </c>
      <c r="B40" s="167" t="s">
        <v>199</v>
      </c>
      <c r="C40" s="167" t="s">
        <v>200</v>
      </c>
      <c r="D40" s="167" t="s">
        <v>30</v>
      </c>
      <c r="E40" s="168">
        <v>41080</v>
      </c>
      <c r="F40" s="168">
        <v>41082</v>
      </c>
      <c r="G40" s="167">
        <v>2</v>
      </c>
      <c r="H40" s="167" t="s">
        <v>28</v>
      </c>
      <c r="I40" s="167" t="s">
        <v>916</v>
      </c>
      <c r="J40" s="167" t="s">
        <v>20</v>
      </c>
      <c r="K40" s="167"/>
    </row>
    <row r="41" spans="1:11" x14ac:dyDescent="0.2">
      <c r="A41" s="167" t="s">
        <v>144</v>
      </c>
      <c r="B41" s="167" t="s">
        <v>199</v>
      </c>
      <c r="C41" s="167" t="s">
        <v>200</v>
      </c>
      <c r="D41" s="167" t="s">
        <v>30</v>
      </c>
      <c r="E41" s="168">
        <v>41115</v>
      </c>
      <c r="F41" s="168">
        <v>41123</v>
      </c>
      <c r="G41" s="167">
        <v>8</v>
      </c>
      <c r="H41" s="167" t="s">
        <v>28</v>
      </c>
      <c r="I41" s="167" t="s">
        <v>29</v>
      </c>
      <c r="J41" s="167" t="s">
        <v>20</v>
      </c>
      <c r="K41" s="167"/>
    </row>
    <row r="42" spans="1:11" x14ac:dyDescent="0.2">
      <c r="A42" s="167" t="s">
        <v>144</v>
      </c>
      <c r="B42" s="167" t="s">
        <v>199</v>
      </c>
      <c r="C42" s="167" t="s">
        <v>200</v>
      </c>
      <c r="D42" s="167" t="s">
        <v>30</v>
      </c>
      <c r="E42" s="168">
        <v>41157</v>
      </c>
      <c r="F42" s="168">
        <v>41159</v>
      </c>
      <c r="G42" s="167">
        <v>2</v>
      </c>
      <c r="H42" s="167" t="s">
        <v>28</v>
      </c>
      <c r="I42" s="167" t="s">
        <v>29</v>
      </c>
      <c r="J42" s="167" t="s">
        <v>20</v>
      </c>
      <c r="K42" s="167"/>
    </row>
    <row r="43" spans="1:11" x14ac:dyDescent="0.2">
      <c r="A43" s="167" t="s">
        <v>144</v>
      </c>
      <c r="B43" s="167" t="s">
        <v>199</v>
      </c>
      <c r="C43" s="167" t="s">
        <v>200</v>
      </c>
      <c r="D43" s="167" t="s">
        <v>30</v>
      </c>
      <c r="E43" s="168">
        <v>41192</v>
      </c>
      <c r="F43" s="168">
        <v>41194</v>
      </c>
      <c r="G43" s="167">
        <v>2</v>
      </c>
      <c r="H43" s="167" t="s">
        <v>28</v>
      </c>
      <c r="I43" s="167" t="s">
        <v>29</v>
      </c>
      <c r="J43" s="167" t="s">
        <v>20</v>
      </c>
      <c r="K43" s="167"/>
    </row>
    <row r="44" spans="1:11" x14ac:dyDescent="0.2">
      <c r="A44" s="172" t="s">
        <v>144</v>
      </c>
      <c r="B44" s="172" t="s">
        <v>199</v>
      </c>
      <c r="C44" s="172" t="s">
        <v>200</v>
      </c>
      <c r="D44" s="172" t="s">
        <v>30</v>
      </c>
      <c r="E44" s="173">
        <v>41199</v>
      </c>
      <c r="F44" s="173">
        <v>41208</v>
      </c>
      <c r="G44" s="172">
        <v>9</v>
      </c>
      <c r="H44" s="172" t="s">
        <v>28</v>
      </c>
      <c r="I44" s="172" t="s">
        <v>988</v>
      </c>
      <c r="J44" s="172" t="s">
        <v>20</v>
      </c>
    </row>
    <row r="45" spans="1:11" x14ac:dyDescent="0.2">
      <c r="A45" s="40"/>
      <c r="B45" s="12">
        <f>SUM(IF(FREQUENCY(MATCH(B31:B44,B31:B44,0),MATCH(B31:B44,B31:B44,0))&gt;0,1))</f>
        <v>4</v>
      </c>
      <c r="C45" s="12"/>
      <c r="D45" s="18">
        <f>COUNTA(D31:D44)</f>
        <v>14</v>
      </c>
      <c r="E45" s="18"/>
      <c r="F45" s="18"/>
      <c r="G45" s="18">
        <f>SUM(G31:G44)</f>
        <v>52</v>
      </c>
      <c r="H45" s="40"/>
      <c r="I45" s="40"/>
      <c r="J45" s="40"/>
    </row>
    <row r="46" spans="1:1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1" x14ac:dyDescent="0.2">
      <c r="A47" s="167" t="s">
        <v>201</v>
      </c>
      <c r="B47" s="167" t="s">
        <v>969</v>
      </c>
      <c r="C47" s="167" t="s">
        <v>970</v>
      </c>
      <c r="D47" s="167" t="s">
        <v>30</v>
      </c>
      <c r="E47" s="168">
        <v>40932</v>
      </c>
      <c r="F47" s="168">
        <v>40936</v>
      </c>
      <c r="G47" s="167">
        <v>4</v>
      </c>
      <c r="H47" s="167" t="s">
        <v>28</v>
      </c>
      <c r="I47" s="167" t="s">
        <v>992</v>
      </c>
      <c r="J47" s="167" t="s">
        <v>20</v>
      </c>
    </row>
    <row r="48" spans="1:11" x14ac:dyDescent="0.2">
      <c r="A48" s="167" t="s">
        <v>201</v>
      </c>
      <c r="B48" s="167" t="s">
        <v>969</v>
      </c>
      <c r="C48" s="167" t="s">
        <v>970</v>
      </c>
      <c r="D48" s="167" t="s">
        <v>30</v>
      </c>
      <c r="E48" s="168">
        <v>40939</v>
      </c>
      <c r="F48" s="168">
        <v>40940</v>
      </c>
      <c r="G48" s="167">
        <v>1</v>
      </c>
      <c r="H48" s="167" t="s">
        <v>28</v>
      </c>
      <c r="I48" s="167" t="s">
        <v>992</v>
      </c>
      <c r="J48" s="167" t="s">
        <v>20</v>
      </c>
    </row>
    <row r="49" spans="1:11" x14ac:dyDescent="0.2">
      <c r="A49" s="167" t="s">
        <v>201</v>
      </c>
      <c r="B49" s="167" t="s">
        <v>969</v>
      </c>
      <c r="C49" s="167" t="s">
        <v>970</v>
      </c>
      <c r="D49" s="167" t="s">
        <v>30</v>
      </c>
      <c r="E49" s="168">
        <v>40974</v>
      </c>
      <c r="F49" s="168">
        <v>40975</v>
      </c>
      <c r="G49" s="167">
        <v>1</v>
      </c>
      <c r="H49" s="167" t="s">
        <v>28</v>
      </c>
      <c r="I49" s="167" t="s">
        <v>29</v>
      </c>
      <c r="J49" s="167" t="s">
        <v>20</v>
      </c>
      <c r="K49" s="167"/>
    </row>
    <row r="50" spans="1:11" x14ac:dyDescent="0.2">
      <c r="A50" s="167" t="s">
        <v>201</v>
      </c>
      <c r="B50" s="167" t="s">
        <v>969</v>
      </c>
      <c r="C50" s="167" t="s">
        <v>970</v>
      </c>
      <c r="D50" s="167" t="s">
        <v>30</v>
      </c>
      <c r="E50" s="168">
        <v>41030</v>
      </c>
      <c r="F50" s="168">
        <v>41031</v>
      </c>
      <c r="G50" s="167">
        <v>1</v>
      </c>
      <c r="H50" s="167" t="s">
        <v>28</v>
      </c>
      <c r="I50" s="167" t="s">
        <v>988</v>
      </c>
      <c r="J50" s="167" t="s">
        <v>20</v>
      </c>
    </row>
    <row r="51" spans="1:11" x14ac:dyDescent="0.2">
      <c r="A51" s="167" t="s">
        <v>201</v>
      </c>
      <c r="B51" s="167" t="s">
        <v>969</v>
      </c>
      <c r="C51" s="167" t="s">
        <v>970</v>
      </c>
      <c r="D51" s="167" t="s">
        <v>30</v>
      </c>
      <c r="E51" s="168">
        <v>41142</v>
      </c>
      <c r="F51" s="168">
        <v>41143</v>
      </c>
      <c r="G51" s="167">
        <v>1</v>
      </c>
      <c r="H51" s="167" t="s">
        <v>28</v>
      </c>
      <c r="I51" s="167" t="s">
        <v>992</v>
      </c>
      <c r="J51" s="167" t="s">
        <v>20</v>
      </c>
    </row>
    <row r="52" spans="1:11" x14ac:dyDescent="0.2">
      <c r="A52" s="167" t="s">
        <v>201</v>
      </c>
      <c r="B52" s="167" t="s">
        <v>969</v>
      </c>
      <c r="C52" s="167" t="s">
        <v>970</v>
      </c>
      <c r="D52" s="167" t="s">
        <v>30</v>
      </c>
      <c r="E52" s="168">
        <v>41185</v>
      </c>
      <c r="F52" s="168">
        <v>41188</v>
      </c>
      <c r="G52" s="167">
        <v>3</v>
      </c>
      <c r="H52" s="167" t="s">
        <v>28</v>
      </c>
      <c r="I52" s="167" t="s">
        <v>29</v>
      </c>
      <c r="J52" s="167" t="s">
        <v>20</v>
      </c>
      <c r="K52" s="167"/>
    </row>
    <row r="53" spans="1:11" x14ac:dyDescent="0.2">
      <c r="A53" s="167" t="s">
        <v>201</v>
      </c>
      <c r="B53" s="167" t="s">
        <v>969</v>
      </c>
      <c r="C53" s="167" t="s">
        <v>970</v>
      </c>
      <c r="D53" s="167" t="s">
        <v>30</v>
      </c>
      <c r="E53" s="168">
        <v>41240</v>
      </c>
      <c r="F53" s="168">
        <v>41241</v>
      </c>
      <c r="G53" s="167">
        <v>1</v>
      </c>
      <c r="H53" s="167" t="s">
        <v>28</v>
      </c>
      <c r="I53" s="167" t="s">
        <v>988</v>
      </c>
      <c r="J53" s="167" t="s">
        <v>20</v>
      </c>
    </row>
    <row r="54" spans="1:11" x14ac:dyDescent="0.2">
      <c r="A54" s="167" t="s">
        <v>201</v>
      </c>
      <c r="B54" s="167" t="s">
        <v>204</v>
      </c>
      <c r="C54" s="167" t="s">
        <v>205</v>
      </c>
      <c r="D54" s="167" t="s">
        <v>30</v>
      </c>
      <c r="E54" s="168">
        <v>41002</v>
      </c>
      <c r="F54" s="168">
        <v>41004</v>
      </c>
      <c r="G54" s="167">
        <v>2</v>
      </c>
      <c r="H54" s="167" t="s">
        <v>28</v>
      </c>
      <c r="I54" s="167" t="s">
        <v>29</v>
      </c>
      <c r="J54" s="167" t="s">
        <v>20</v>
      </c>
      <c r="K54" s="167"/>
    </row>
    <row r="55" spans="1:11" x14ac:dyDescent="0.2">
      <c r="A55" s="167" t="s">
        <v>201</v>
      </c>
      <c r="B55" s="167" t="s">
        <v>204</v>
      </c>
      <c r="C55" s="167" t="s">
        <v>205</v>
      </c>
      <c r="D55" s="167" t="s">
        <v>30</v>
      </c>
      <c r="E55" s="168">
        <v>41044</v>
      </c>
      <c r="F55" s="168">
        <v>41149</v>
      </c>
      <c r="G55" s="167">
        <v>105</v>
      </c>
      <c r="H55" s="167" t="s">
        <v>28</v>
      </c>
      <c r="I55" s="167" t="s">
        <v>992</v>
      </c>
      <c r="J55" s="167" t="s">
        <v>20</v>
      </c>
    </row>
    <row r="56" spans="1:11" x14ac:dyDescent="0.2">
      <c r="A56" s="167" t="s">
        <v>201</v>
      </c>
      <c r="B56" s="167" t="s">
        <v>204</v>
      </c>
      <c r="C56" s="167" t="s">
        <v>205</v>
      </c>
      <c r="D56" s="167" t="s">
        <v>30</v>
      </c>
      <c r="E56" s="168">
        <v>41184</v>
      </c>
      <c r="F56" s="168">
        <v>41186</v>
      </c>
      <c r="G56" s="167">
        <v>2</v>
      </c>
      <c r="H56" s="167" t="s">
        <v>28</v>
      </c>
      <c r="I56" s="167" t="s">
        <v>987</v>
      </c>
      <c r="J56" s="167" t="s">
        <v>20</v>
      </c>
    </row>
    <row r="57" spans="1:11" x14ac:dyDescent="0.2">
      <c r="A57" s="167" t="s">
        <v>201</v>
      </c>
      <c r="B57" s="167" t="s">
        <v>204</v>
      </c>
      <c r="C57" s="167" t="s">
        <v>205</v>
      </c>
      <c r="D57" s="167" t="s">
        <v>30</v>
      </c>
      <c r="E57" s="168">
        <v>41191</v>
      </c>
      <c r="F57" s="168">
        <v>41193</v>
      </c>
      <c r="G57" s="167">
        <v>2</v>
      </c>
      <c r="H57" s="167" t="s">
        <v>28</v>
      </c>
      <c r="I57" s="167" t="s">
        <v>916</v>
      </c>
      <c r="J57" s="167" t="s">
        <v>20</v>
      </c>
      <c r="K57" s="167"/>
    </row>
    <row r="58" spans="1:11" x14ac:dyDescent="0.2">
      <c r="A58" s="167" t="s">
        <v>201</v>
      </c>
      <c r="B58" s="167" t="s">
        <v>204</v>
      </c>
      <c r="C58" s="167" t="s">
        <v>205</v>
      </c>
      <c r="D58" s="167" t="s">
        <v>30</v>
      </c>
      <c r="E58" s="168">
        <v>41198</v>
      </c>
      <c r="F58" s="168">
        <v>41200</v>
      </c>
      <c r="G58" s="167">
        <v>2</v>
      </c>
      <c r="H58" s="167" t="s">
        <v>28</v>
      </c>
      <c r="I58" s="167" t="s">
        <v>989</v>
      </c>
      <c r="J58" s="167" t="s">
        <v>20</v>
      </c>
    </row>
    <row r="59" spans="1:11" x14ac:dyDescent="0.2">
      <c r="A59" s="167" t="s">
        <v>201</v>
      </c>
      <c r="B59" s="167" t="s">
        <v>204</v>
      </c>
      <c r="C59" s="167" t="s">
        <v>205</v>
      </c>
      <c r="D59" s="167" t="s">
        <v>30</v>
      </c>
      <c r="E59" s="168">
        <v>41205</v>
      </c>
      <c r="F59" s="168">
        <v>41213</v>
      </c>
      <c r="G59" s="167">
        <v>8</v>
      </c>
      <c r="H59" s="167" t="s">
        <v>28</v>
      </c>
      <c r="I59" s="167" t="s">
        <v>988</v>
      </c>
      <c r="J59" s="167" t="s">
        <v>20</v>
      </c>
    </row>
    <row r="60" spans="1:11" x14ac:dyDescent="0.2">
      <c r="A60" s="167" t="s">
        <v>201</v>
      </c>
      <c r="B60" s="167" t="s">
        <v>216</v>
      </c>
      <c r="C60" s="167" t="s">
        <v>217</v>
      </c>
      <c r="D60" s="167" t="s">
        <v>30</v>
      </c>
      <c r="E60" s="168">
        <v>40980</v>
      </c>
      <c r="F60" s="168">
        <v>41001</v>
      </c>
      <c r="G60" s="167">
        <v>21</v>
      </c>
      <c r="H60" s="167" t="s">
        <v>28</v>
      </c>
      <c r="I60" s="167" t="s">
        <v>29</v>
      </c>
      <c r="J60" s="167" t="s">
        <v>20</v>
      </c>
      <c r="K60" s="167"/>
    </row>
    <row r="61" spans="1:11" x14ac:dyDescent="0.2">
      <c r="A61" s="167" t="s">
        <v>201</v>
      </c>
      <c r="B61" s="167" t="s">
        <v>216</v>
      </c>
      <c r="C61" s="167" t="s">
        <v>217</v>
      </c>
      <c r="D61" s="167" t="s">
        <v>30</v>
      </c>
      <c r="E61" s="168">
        <v>41226</v>
      </c>
      <c r="F61" s="168">
        <v>41232</v>
      </c>
      <c r="G61" s="167">
        <v>6</v>
      </c>
      <c r="H61" s="167" t="s">
        <v>28</v>
      </c>
      <c r="I61" s="167" t="s">
        <v>29</v>
      </c>
      <c r="J61" s="167" t="s">
        <v>20</v>
      </c>
      <c r="K61" s="167"/>
    </row>
    <row r="62" spans="1:11" x14ac:dyDescent="0.2">
      <c r="A62" s="167" t="s">
        <v>201</v>
      </c>
      <c r="B62" s="167" t="s">
        <v>218</v>
      </c>
      <c r="C62" s="167" t="s">
        <v>219</v>
      </c>
      <c r="D62" s="167" t="s">
        <v>30</v>
      </c>
      <c r="E62" s="168">
        <v>40925</v>
      </c>
      <c r="F62" s="168">
        <v>40927</v>
      </c>
      <c r="G62" s="167">
        <v>2</v>
      </c>
      <c r="H62" s="167" t="s">
        <v>28</v>
      </c>
      <c r="I62" s="167" t="s">
        <v>993</v>
      </c>
      <c r="J62" s="167" t="s">
        <v>20</v>
      </c>
    </row>
    <row r="63" spans="1:11" x14ac:dyDescent="0.2">
      <c r="A63" s="167" t="s">
        <v>201</v>
      </c>
      <c r="B63" s="167" t="s">
        <v>218</v>
      </c>
      <c r="C63" s="167" t="s">
        <v>219</v>
      </c>
      <c r="D63" s="167" t="s">
        <v>30</v>
      </c>
      <c r="E63" s="168">
        <v>40942</v>
      </c>
      <c r="F63" s="168">
        <v>40943</v>
      </c>
      <c r="G63" s="167">
        <v>1</v>
      </c>
      <c r="H63" s="167" t="s">
        <v>28</v>
      </c>
      <c r="I63" s="167" t="s">
        <v>994</v>
      </c>
      <c r="J63" s="167" t="s">
        <v>20</v>
      </c>
    </row>
    <row r="64" spans="1:11" x14ac:dyDescent="0.2">
      <c r="A64" s="167" t="s">
        <v>201</v>
      </c>
      <c r="B64" s="167" t="s">
        <v>218</v>
      </c>
      <c r="C64" s="167" t="s">
        <v>219</v>
      </c>
      <c r="D64" s="167" t="s">
        <v>30</v>
      </c>
      <c r="E64" s="168">
        <v>40946</v>
      </c>
      <c r="F64" s="168">
        <v>40947</v>
      </c>
      <c r="G64" s="167">
        <v>1</v>
      </c>
      <c r="H64" s="167" t="s">
        <v>28</v>
      </c>
      <c r="I64" s="167" t="s">
        <v>988</v>
      </c>
      <c r="J64" s="167" t="s">
        <v>20</v>
      </c>
    </row>
    <row r="65" spans="1:11" x14ac:dyDescent="0.2">
      <c r="A65" s="167" t="s">
        <v>201</v>
      </c>
      <c r="B65" s="167" t="s">
        <v>218</v>
      </c>
      <c r="C65" s="167" t="s">
        <v>219</v>
      </c>
      <c r="D65" s="167" t="s">
        <v>30</v>
      </c>
      <c r="E65" s="168">
        <v>40950</v>
      </c>
      <c r="F65" s="168">
        <v>40953</v>
      </c>
      <c r="G65" s="167">
        <v>3</v>
      </c>
      <c r="H65" s="167" t="s">
        <v>28</v>
      </c>
      <c r="I65" s="167" t="s">
        <v>29</v>
      </c>
      <c r="J65" s="167" t="s">
        <v>20</v>
      </c>
      <c r="K65" s="167"/>
    </row>
    <row r="66" spans="1:11" x14ac:dyDescent="0.2">
      <c r="A66" s="167" t="s">
        <v>201</v>
      </c>
      <c r="B66" s="167" t="s">
        <v>218</v>
      </c>
      <c r="C66" s="167" t="s">
        <v>219</v>
      </c>
      <c r="D66" s="167" t="s">
        <v>30</v>
      </c>
      <c r="E66" s="168">
        <v>40998</v>
      </c>
      <c r="F66" s="168">
        <v>40999</v>
      </c>
      <c r="G66" s="167">
        <v>1</v>
      </c>
      <c r="H66" s="167" t="s">
        <v>28</v>
      </c>
      <c r="I66" s="167" t="s">
        <v>29</v>
      </c>
      <c r="J66" s="167" t="s">
        <v>20</v>
      </c>
      <c r="K66" s="167"/>
    </row>
    <row r="67" spans="1:11" x14ac:dyDescent="0.2">
      <c r="A67" s="167" t="s">
        <v>201</v>
      </c>
      <c r="B67" s="167" t="s">
        <v>218</v>
      </c>
      <c r="C67" s="167" t="s">
        <v>219</v>
      </c>
      <c r="D67" s="167" t="s">
        <v>30</v>
      </c>
      <c r="E67" s="168">
        <v>41053</v>
      </c>
      <c r="F67" s="168">
        <v>41054</v>
      </c>
      <c r="G67" s="167">
        <v>1</v>
      </c>
      <c r="H67" s="167" t="s">
        <v>28</v>
      </c>
      <c r="I67" s="167" t="s">
        <v>29</v>
      </c>
      <c r="J67" s="167" t="s">
        <v>20</v>
      </c>
      <c r="K67" s="167"/>
    </row>
    <row r="68" spans="1:11" x14ac:dyDescent="0.2">
      <c r="A68" s="167" t="s">
        <v>201</v>
      </c>
      <c r="B68" s="167" t="s">
        <v>218</v>
      </c>
      <c r="C68" s="167" t="s">
        <v>219</v>
      </c>
      <c r="D68" s="167" t="s">
        <v>30</v>
      </c>
      <c r="E68" s="168">
        <v>41128</v>
      </c>
      <c r="F68" s="168">
        <v>41135</v>
      </c>
      <c r="G68" s="167">
        <v>7</v>
      </c>
      <c r="H68" s="167" t="s">
        <v>28</v>
      </c>
      <c r="I68" s="167" t="s">
        <v>995</v>
      </c>
      <c r="J68" s="167" t="s">
        <v>20</v>
      </c>
    </row>
    <row r="69" spans="1:11" x14ac:dyDescent="0.2">
      <c r="A69" s="167" t="s">
        <v>201</v>
      </c>
      <c r="B69" s="167" t="s">
        <v>218</v>
      </c>
      <c r="C69" s="167" t="s">
        <v>219</v>
      </c>
      <c r="D69" s="167" t="s">
        <v>30</v>
      </c>
      <c r="E69" s="168">
        <v>41156</v>
      </c>
      <c r="F69" s="168">
        <v>41158</v>
      </c>
      <c r="G69" s="167">
        <v>2</v>
      </c>
      <c r="H69" s="167" t="s">
        <v>28</v>
      </c>
      <c r="I69" s="167" t="s">
        <v>986</v>
      </c>
      <c r="J69" s="167" t="s">
        <v>20</v>
      </c>
    </row>
    <row r="70" spans="1:11" x14ac:dyDescent="0.2">
      <c r="A70" s="167" t="s">
        <v>201</v>
      </c>
      <c r="B70" s="167" t="s">
        <v>218</v>
      </c>
      <c r="C70" s="167" t="s">
        <v>219</v>
      </c>
      <c r="D70" s="167" t="s">
        <v>30</v>
      </c>
      <c r="E70" s="168">
        <v>41165</v>
      </c>
      <c r="F70" s="168">
        <v>41166</v>
      </c>
      <c r="G70" s="167">
        <v>1</v>
      </c>
      <c r="H70" s="167" t="s">
        <v>28</v>
      </c>
      <c r="I70" s="167" t="s">
        <v>29</v>
      </c>
      <c r="J70" s="167" t="s">
        <v>20</v>
      </c>
      <c r="K70" s="167"/>
    </row>
    <row r="71" spans="1:11" x14ac:dyDescent="0.2">
      <c r="A71" s="167" t="s">
        <v>201</v>
      </c>
      <c r="B71" s="167" t="s">
        <v>218</v>
      </c>
      <c r="C71" s="167" t="s">
        <v>219</v>
      </c>
      <c r="D71" s="167" t="s">
        <v>30</v>
      </c>
      <c r="E71" s="168">
        <v>41194</v>
      </c>
      <c r="F71" s="168">
        <v>41199</v>
      </c>
      <c r="G71" s="167">
        <v>5</v>
      </c>
      <c r="H71" s="167" t="s">
        <v>28</v>
      </c>
      <c r="I71" s="167" t="s">
        <v>992</v>
      </c>
      <c r="J71" s="167" t="s">
        <v>20</v>
      </c>
    </row>
    <row r="72" spans="1:11" x14ac:dyDescent="0.2">
      <c r="A72" s="167" t="s">
        <v>201</v>
      </c>
      <c r="B72" s="167" t="s">
        <v>218</v>
      </c>
      <c r="C72" s="167" t="s">
        <v>219</v>
      </c>
      <c r="D72" s="167" t="s">
        <v>30</v>
      </c>
      <c r="E72" s="168">
        <v>41207</v>
      </c>
      <c r="F72" s="168">
        <v>41208</v>
      </c>
      <c r="G72" s="167">
        <v>1</v>
      </c>
      <c r="H72" s="167" t="s">
        <v>28</v>
      </c>
      <c r="I72" s="167" t="s">
        <v>996</v>
      </c>
      <c r="J72" s="167" t="s">
        <v>20</v>
      </c>
    </row>
    <row r="73" spans="1:11" x14ac:dyDescent="0.2">
      <c r="A73" s="167" t="s">
        <v>201</v>
      </c>
      <c r="B73" s="167" t="s">
        <v>218</v>
      </c>
      <c r="C73" s="167" t="s">
        <v>219</v>
      </c>
      <c r="D73" s="167" t="s">
        <v>30</v>
      </c>
      <c r="E73" s="168">
        <v>41223</v>
      </c>
      <c r="F73" s="168">
        <v>41228</v>
      </c>
      <c r="G73" s="167">
        <v>5</v>
      </c>
      <c r="H73" s="167" t="s">
        <v>28</v>
      </c>
      <c r="I73" s="167" t="s">
        <v>992</v>
      </c>
      <c r="J73" s="167" t="s">
        <v>20</v>
      </c>
    </row>
    <row r="74" spans="1:11" x14ac:dyDescent="0.2">
      <c r="A74" s="167" t="s">
        <v>201</v>
      </c>
      <c r="B74" s="167" t="s">
        <v>218</v>
      </c>
      <c r="C74" s="167" t="s">
        <v>219</v>
      </c>
      <c r="D74" s="167" t="s">
        <v>30</v>
      </c>
      <c r="E74" s="168">
        <v>41230</v>
      </c>
      <c r="F74" s="168">
        <v>41236</v>
      </c>
      <c r="G74" s="167">
        <v>6</v>
      </c>
      <c r="H74" s="167" t="s">
        <v>28</v>
      </c>
      <c r="I74" s="167" t="s">
        <v>992</v>
      </c>
      <c r="J74" s="167" t="s">
        <v>20</v>
      </c>
    </row>
    <row r="75" spans="1:11" x14ac:dyDescent="0.2">
      <c r="A75" s="167" t="s">
        <v>201</v>
      </c>
      <c r="B75" s="167" t="s">
        <v>218</v>
      </c>
      <c r="C75" s="167" t="s">
        <v>219</v>
      </c>
      <c r="D75" s="167" t="s">
        <v>30</v>
      </c>
      <c r="E75" s="168">
        <v>41239</v>
      </c>
      <c r="F75" s="168">
        <v>41254</v>
      </c>
      <c r="G75" s="167">
        <v>15</v>
      </c>
      <c r="H75" s="167" t="s">
        <v>28</v>
      </c>
      <c r="I75" s="167" t="s">
        <v>989</v>
      </c>
      <c r="J75" s="167" t="s">
        <v>20</v>
      </c>
    </row>
    <row r="76" spans="1:11" x14ac:dyDescent="0.2">
      <c r="A76" s="167" t="s">
        <v>201</v>
      </c>
      <c r="B76" s="167" t="s">
        <v>218</v>
      </c>
      <c r="C76" s="167" t="s">
        <v>219</v>
      </c>
      <c r="D76" s="167" t="s">
        <v>30</v>
      </c>
      <c r="E76" s="168">
        <v>41256</v>
      </c>
      <c r="F76" s="168">
        <v>41258</v>
      </c>
      <c r="G76" s="167">
        <v>2</v>
      </c>
      <c r="H76" s="167" t="s">
        <v>28</v>
      </c>
      <c r="I76" s="167" t="s">
        <v>992</v>
      </c>
      <c r="J76" s="167" t="s">
        <v>20</v>
      </c>
    </row>
    <row r="77" spans="1:11" x14ac:dyDescent="0.2">
      <c r="A77" s="167" t="s">
        <v>201</v>
      </c>
      <c r="B77" s="167" t="s">
        <v>224</v>
      </c>
      <c r="C77" s="167" t="s">
        <v>225</v>
      </c>
      <c r="D77" s="167" t="s">
        <v>30</v>
      </c>
      <c r="E77" s="168">
        <v>41183</v>
      </c>
      <c r="F77" s="168">
        <v>41191</v>
      </c>
      <c r="G77" s="167">
        <v>8</v>
      </c>
      <c r="H77" s="167" t="s">
        <v>28</v>
      </c>
      <c r="I77" s="167" t="s">
        <v>29</v>
      </c>
      <c r="J77" s="167" t="s">
        <v>20</v>
      </c>
      <c r="K77" s="167"/>
    </row>
    <row r="78" spans="1:11" x14ac:dyDescent="0.2">
      <c r="A78" s="167" t="s">
        <v>201</v>
      </c>
      <c r="B78" s="167" t="s">
        <v>226</v>
      </c>
      <c r="C78" s="167" t="s">
        <v>227</v>
      </c>
      <c r="D78" s="167" t="s">
        <v>30</v>
      </c>
      <c r="E78" s="168">
        <v>40911</v>
      </c>
      <c r="F78" s="168">
        <v>40917</v>
      </c>
      <c r="G78" s="167">
        <v>6</v>
      </c>
      <c r="H78" s="167" t="s">
        <v>28</v>
      </c>
      <c r="I78" s="167" t="s">
        <v>988</v>
      </c>
      <c r="J78" s="167" t="s">
        <v>20</v>
      </c>
    </row>
    <row r="79" spans="1:11" x14ac:dyDescent="0.2">
      <c r="A79" s="167" t="s">
        <v>201</v>
      </c>
      <c r="B79" s="167" t="s">
        <v>226</v>
      </c>
      <c r="C79" s="167" t="s">
        <v>227</v>
      </c>
      <c r="D79" s="167" t="s">
        <v>30</v>
      </c>
      <c r="E79" s="168">
        <v>41043</v>
      </c>
      <c r="F79" s="168">
        <v>41050</v>
      </c>
      <c r="G79" s="167">
        <v>7</v>
      </c>
      <c r="H79" s="167" t="s">
        <v>28</v>
      </c>
      <c r="I79" s="167" t="s">
        <v>29</v>
      </c>
      <c r="J79" s="167" t="s">
        <v>20</v>
      </c>
      <c r="K79" s="167"/>
    </row>
    <row r="80" spans="1:11" x14ac:dyDescent="0.2">
      <c r="A80" s="167" t="s">
        <v>201</v>
      </c>
      <c r="B80" s="167" t="s">
        <v>226</v>
      </c>
      <c r="C80" s="167" t="s">
        <v>227</v>
      </c>
      <c r="D80" s="167" t="s">
        <v>30</v>
      </c>
      <c r="E80" s="168">
        <v>41078</v>
      </c>
      <c r="F80" s="168">
        <v>41080</v>
      </c>
      <c r="G80" s="167">
        <v>2</v>
      </c>
      <c r="H80" s="167" t="s">
        <v>28</v>
      </c>
      <c r="I80" s="167" t="s">
        <v>989</v>
      </c>
      <c r="J80" s="167" t="s">
        <v>20</v>
      </c>
    </row>
    <row r="81" spans="1:11" x14ac:dyDescent="0.2">
      <c r="A81" s="167" t="s">
        <v>201</v>
      </c>
      <c r="B81" s="167" t="s">
        <v>226</v>
      </c>
      <c r="C81" s="167" t="s">
        <v>227</v>
      </c>
      <c r="D81" s="167" t="s">
        <v>30</v>
      </c>
      <c r="E81" s="168">
        <v>41099</v>
      </c>
      <c r="F81" s="168">
        <v>41101</v>
      </c>
      <c r="G81" s="167">
        <v>2</v>
      </c>
      <c r="H81" s="167" t="s">
        <v>28</v>
      </c>
      <c r="I81" s="167" t="s">
        <v>997</v>
      </c>
      <c r="J81" s="167" t="s">
        <v>20</v>
      </c>
    </row>
    <row r="82" spans="1:11" x14ac:dyDescent="0.2">
      <c r="A82" s="167" t="s">
        <v>201</v>
      </c>
      <c r="B82" s="167" t="s">
        <v>226</v>
      </c>
      <c r="C82" s="167" t="s">
        <v>227</v>
      </c>
      <c r="D82" s="167" t="s">
        <v>30</v>
      </c>
      <c r="E82" s="168">
        <v>41197</v>
      </c>
      <c r="F82" s="168">
        <v>41199</v>
      </c>
      <c r="G82" s="167">
        <v>2</v>
      </c>
      <c r="H82" s="167" t="s">
        <v>28</v>
      </c>
      <c r="I82" s="167" t="s">
        <v>988</v>
      </c>
      <c r="J82" s="167" t="s">
        <v>20</v>
      </c>
    </row>
    <row r="83" spans="1:11" x14ac:dyDescent="0.2">
      <c r="A83" s="167" t="s">
        <v>201</v>
      </c>
      <c r="B83" s="167" t="s">
        <v>226</v>
      </c>
      <c r="C83" s="167" t="s">
        <v>227</v>
      </c>
      <c r="D83" s="167" t="s">
        <v>30</v>
      </c>
      <c r="E83" s="168">
        <v>41211</v>
      </c>
      <c r="F83" s="168">
        <v>41213</v>
      </c>
      <c r="G83" s="167">
        <v>2</v>
      </c>
      <c r="H83" s="167" t="s">
        <v>28</v>
      </c>
      <c r="I83" s="167" t="s">
        <v>988</v>
      </c>
      <c r="J83" s="167" t="s">
        <v>20</v>
      </c>
    </row>
    <row r="84" spans="1:11" x14ac:dyDescent="0.2">
      <c r="A84" s="167" t="s">
        <v>201</v>
      </c>
      <c r="B84" s="167" t="s">
        <v>228</v>
      </c>
      <c r="C84" s="167" t="s">
        <v>229</v>
      </c>
      <c r="D84" s="167" t="s">
        <v>30</v>
      </c>
      <c r="E84" s="168">
        <v>40939</v>
      </c>
      <c r="F84" s="168">
        <v>40940</v>
      </c>
      <c r="G84" s="167">
        <v>1</v>
      </c>
      <c r="H84" s="167" t="s">
        <v>28</v>
      </c>
      <c r="I84" s="167" t="s">
        <v>994</v>
      </c>
      <c r="J84" s="167" t="s">
        <v>20</v>
      </c>
    </row>
    <row r="85" spans="1:11" x14ac:dyDescent="0.2">
      <c r="A85" s="167" t="s">
        <v>201</v>
      </c>
      <c r="B85" s="167" t="s">
        <v>228</v>
      </c>
      <c r="C85" s="167" t="s">
        <v>229</v>
      </c>
      <c r="D85" s="167" t="s">
        <v>30</v>
      </c>
      <c r="E85" s="168">
        <v>40945</v>
      </c>
      <c r="F85" s="168">
        <v>40947</v>
      </c>
      <c r="G85" s="167">
        <v>1</v>
      </c>
      <c r="H85" s="167" t="s">
        <v>28</v>
      </c>
      <c r="I85" s="167" t="s">
        <v>989</v>
      </c>
      <c r="J85" s="167" t="s">
        <v>20</v>
      </c>
    </row>
    <row r="86" spans="1:11" x14ac:dyDescent="0.2">
      <c r="A86" s="167" t="s">
        <v>201</v>
      </c>
      <c r="B86" s="167" t="s">
        <v>228</v>
      </c>
      <c r="C86" s="167" t="s">
        <v>229</v>
      </c>
      <c r="D86" s="167" t="s">
        <v>30</v>
      </c>
      <c r="E86" s="168">
        <v>41051</v>
      </c>
      <c r="F86" s="168">
        <v>41052</v>
      </c>
      <c r="G86" s="167">
        <v>1</v>
      </c>
      <c r="H86" s="167" t="s">
        <v>28</v>
      </c>
      <c r="I86" s="167" t="s">
        <v>29</v>
      </c>
      <c r="J86" s="167" t="s">
        <v>20</v>
      </c>
      <c r="K86" s="167"/>
    </row>
    <row r="87" spans="1:11" x14ac:dyDescent="0.2">
      <c r="A87" s="167" t="s">
        <v>201</v>
      </c>
      <c r="B87" s="167" t="s">
        <v>228</v>
      </c>
      <c r="C87" s="167" t="s">
        <v>229</v>
      </c>
      <c r="D87" s="167" t="s">
        <v>30</v>
      </c>
      <c r="E87" s="168">
        <v>41135</v>
      </c>
      <c r="F87" s="168">
        <v>41142</v>
      </c>
      <c r="G87" s="167">
        <v>7</v>
      </c>
      <c r="H87" s="167" t="s">
        <v>28</v>
      </c>
      <c r="I87" s="167" t="s">
        <v>916</v>
      </c>
      <c r="J87" s="167" t="s">
        <v>20</v>
      </c>
      <c r="K87" s="167"/>
    </row>
    <row r="88" spans="1:11" x14ac:dyDescent="0.2">
      <c r="A88" s="167" t="s">
        <v>201</v>
      </c>
      <c r="B88" s="167" t="s">
        <v>228</v>
      </c>
      <c r="C88" s="167" t="s">
        <v>229</v>
      </c>
      <c r="D88" s="167" t="s">
        <v>30</v>
      </c>
      <c r="E88" s="168">
        <v>41226</v>
      </c>
      <c r="F88" s="168">
        <v>41228</v>
      </c>
      <c r="G88" s="167">
        <v>2</v>
      </c>
      <c r="H88" s="167" t="s">
        <v>28</v>
      </c>
      <c r="I88" s="167" t="s">
        <v>995</v>
      </c>
      <c r="J88" s="167" t="s">
        <v>20</v>
      </c>
    </row>
    <row r="89" spans="1:11" x14ac:dyDescent="0.2">
      <c r="A89" s="167" t="s">
        <v>201</v>
      </c>
      <c r="B89" s="167" t="s">
        <v>228</v>
      </c>
      <c r="C89" s="167" t="s">
        <v>229</v>
      </c>
      <c r="D89" s="167" t="s">
        <v>30</v>
      </c>
      <c r="E89" s="168">
        <v>41253</v>
      </c>
      <c r="F89" s="168">
        <v>41255</v>
      </c>
      <c r="G89" s="167">
        <v>2</v>
      </c>
      <c r="H89" s="167" t="s">
        <v>28</v>
      </c>
      <c r="I89" s="167" t="s">
        <v>29</v>
      </c>
      <c r="J89" s="167" t="s">
        <v>20</v>
      </c>
      <c r="K89" s="167"/>
    </row>
    <row r="90" spans="1:11" x14ac:dyDescent="0.2">
      <c r="A90" s="167" t="s">
        <v>201</v>
      </c>
      <c r="B90" s="167" t="s">
        <v>230</v>
      </c>
      <c r="C90" s="167" t="s">
        <v>231</v>
      </c>
      <c r="D90" s="167" t="s">
        <v>30</v>
      </c>
      <c r="E90" s="168">
        <v>40912</v>
      </c>
      <c r="F90" s="168">
        <v>40914</v>
      </c>
      <c r="G90" s="167">
        <v>2</v>
      </c>
      <c r="H90" s="167" t="s">
        <v>28</v>
      </c>
      <c r="I90" s="167" t="s">
        <v>988</v>
      </c>
      <c r="J90" s="167" t="s">
        <v>20</v>
      </c>
    </row>
    <row r="91" spans="1:11" x14ac:dyDescent="0.2">
      <c r="A91" s="167" t="s">
        <v>201</v>
      </c>
      <c r="B91" s="167" t="s">
        <v>230</v>
      </c>
      <c r="C91" s="167" t="s">
        <v>231</v>
      </c>
      <c r="D91" s="167" t="s">
        <v>30</v>
      </c>
      <c r="E91" s="168">
        <v>40915</v>
      </c>
      <c r="F91" s="168">
        <v>40918</v>
      </c>
      <c r="G91" s="167">
        <v>3</v>
      </c>
      <c r="H91" s="167" t="s">
        <v>28</v>
      </c>
      <c r="I91" s="167" t="s">
        <v>988</v>
      </c>
      <c r="J91" s="167" t="s">
        <v>20</v>
      </c>
    </row>
    <row r="92" spans="1:11" x14ac:dyDescent="0.2">
      <c r="A92" s="167" t="s">
        <v>201</v>
      </c>
      <c r="B92" s="167" t="s">
        <v>230</v>
      </c>
      <c r="C92" s="167" t="s">
        <v>231</v>
      </c>
      <c r="D92" s="167" t="s">
        <v>30</v>
      </c>
      <c r="E92" s="168">
        <v>40925</v>
      </c>
      <c r="F92" s="168">
        <v>40926</v>
      </c>
      <c r="G92" s="167">
        <v>1</v>
      </c>
      <c r="H92" s="167" t="s">
        <v>28</v>
      </c>
      <c r="I92" s="167" t="s">
        <v>988</v>
      </c>
      <c r="J92" s="167" t="s">
        <v>20</v>
      </c>
    </row>
    <row r="93" spans="1:11" x14ac:dyDescent="0.2">
      <c r="A93" s="167" t="s">
        <v>201</v>
      </c>
      <c r="B93" s="167" t="s">
        <v>230</v>
      </c>
      <c r="C93" s="167" t="s">
        <v>231</v>
      </c>
      <c r="D93" s="167" t="s">
        <v>30</v>
      </c>
      <c r="E93" s="168">
        <v>40927</v>
      </c>
      <c r="F93" s="168">
        <v>40935</v>
      </c>
      <c r="G93" s="167">
        <v>8</v>
      </c>
      <c r="H93" s="167" t="s">
        <v>28</v>
      </c>
      <c r="I93" s="167" t="s">
        <v>993</v>
      </c>
      <c r="J93" s="167" t="s">
        <v>20</v>
      </c>
    </row>
    <row r="94" spans="1:11" x14ac:dyDescent="0.2">
      <c r="A94" s="167" t="s">
        <v>201</v>
      </c>
      <c r="B94" s="167" t="s">
        <v>230</v>
      </c>
      <c r="C94" s="167" t="s">
        <v>231</v>
      </c>
      <c r="D94" s="167" t="s">
        <v>30</v>
      </c>
      <c r="E94" s="168">
        <v>40936</v>
      </c>
      <c r="F94" s="168">
        <v>40941</v>
      </c>
      <c r="G94" s="167">
        <v>5</v>
      </c>
      <c r="H94" s="167" t="s">
        <v>28</v>
      </c>
      <c r="I94" s="167" t="s">
        <v>997</v>
      </c>
      <c r="J94" s="167" t="s">
        <v>20</v>
      </c>
    </row>
    <row r="95" spans="1:11" x14ac:dyDescent="0.2">
      <c r="A95" s="167" t="s">
        <v>201</v>
      </c>
      <c r="B95" s="167" t="s">
        <v>230</v>
      </c>
      <c r="C95" s="167" t="s">
        <v>231</v>
      </c>
      <c r="D95" s="167" t="s">
        <v>30</v>
      </c>
      <c r="E95" s="168">
        <v>40942</v>
      </c>
      <c r="F95" s="168">
        <v>40943</v>
      </c>
      <c r="G95" s="167">
        <v>1</v>
      </c>
      <c r="H95" s="167" t="s">
        <v>28</v>
      </c>
      <c r="I95" s="167" t="s">
        <v>29</v>
      </c>
      <c r="J95" s="167" t="s">
        <v>20</v>
      </c>
      <c r="K95" s="167"/>
    </row>
    <row r="96" spans="1:11" x14ac:dyDescent="0.2">
      <c r="A96" s="167" t="s">
        <v>201</v>
      </c>
      <c r="B96" s="167" t="s">
        <v>230</v>
      </c>
      <c r="C96" s="167" t="s">
        <v>231</v>
      </c>
      <c r="D96" s="167" t="s">
        <v>30</v>
      </c>
      <c r="E96" s="168">
        <v>40946</v>
      </c>
      <c r="F96" s="168">
        <v>40954</v>
      </c>
      <c r="G96" s="167">
        <v>8</v>
      </c>
      <c r="H96" s="167" t="s">
        <v>28</v>
      </c>
      <c r="I96" s="167" t="s">
        <v>29</v>
      </c>
      <c r="J96" s="167" t="s">
        <v>20</v>
      </c>
      <c r="K96" s="167"/>
    </row>
    <row r="97" spans="1:11" x14ac:dyDescent="0.2">
      <c r="A97" s="167" t="s">
        <v>201</v>
      </c>
      <c r="B97" s="167" t="s">
        <v>230</v>
      </c>
      <c r="C97" s="167" t="s">
        <v>231</v>
      </c>
      <c r="D97" s="167" t="s">
        <v>30</v>
      </c>
      <c r="E97" s="168">
        <v>40974</v>
      </c>
      <c r="F97" s="168">
        <v>40976</v>
      </c>
      <c r="G97" s="167">
        <v>2</v>
      </c>
      <c r="H97" s="167" t="s">
        <v>28</v>
      </c>
      <c r="I97" s="167" t="s">
        <v>989</v>
      </c>
      <c r="J97" s="167" t="s">
        <v>20</v>
      </c>
    </row>
    <row r="98" spans="1:11" x14ac:dyDescent="0.2">
      <c r="A98" s="167" t="s">
        <v>201</v>
      </c>
      <c r="B98" s="167" t="s">
        <v>230</v>
      </c>
      <c r="C98" s="167" t="s">
        <v>231</v>
      </c>
      <c r="D98" s="167" t="s">
        <v>30</v>
      </c>
      <c r="E98" s="168">
        <v>40977</v>
      </c>
      <c r="F98" s="168">
        <v>40978</v>
      </c>
      <c r="G98" s="167">
        <v>1</v>
      </c>
      <c r="H98" s="167" t="s">
        <v>28</v>
      </c>
      <c r="I98" s="167" t="s">
        <v>29</v>
      </c>
      <c r="J98" s="167" t="s">
        <v>20</v>
      </c>
      <c r="K98" s="167"/>
    </row>
    <row r="99" spans="1:11" x14ac:dyDescent="0.2">
      <c r="A99" s="167" t="s">
        <v>201</v>
      </c>
      <c r="B99" s="167" t="s">
        <v>230</v>
      </c>
      <c r="C99" s="167" t="s">
        <v>231</v>
      </c>
      <c r="D99" s="167" t="s">
        <v>30</v>
      </c>
      <c r="E99" s="168">
        <v>40981</v>
      </c>
      <c r="F99" s="168">
        <v>40984</v>
      </c>
      <c r="G99" s="167">
        <v>3</v>
      </c>
      <c r="H99" s="167" t="s">
        <v>28</v>
      </c>
      <c r="I99" s="167" t="s">
        <v>29</v>
      </c>
      <c r="J99" s="167" t="s">
        <v>20</v>
      </c>
      <c r="K99" s="167"/>
    </row>
    <row r="100" spans="1:11" x14ac:dyDescent="0.2">
      <c r="A100" s="167" t="s">
        <v>201</v>
      </c>
      <c r="B100" s="167" t="s">
        <v>230</v>
      </c>
      <c r="C100" s="167" t="s">
        <v>231</v>
      </c>
      <c r="D100" s="167" t="s">
        <v>30</v>
      </c>
      <c r="E100" s="168">
        <v>40992</v>
      </c>
      <c r="F100" s="168">
        <v>40997</v>
      </c>
      <c r="G100" s="167">
        <v>5</v>
      </c>
      <c r="H100" s="167" t="s">
        <v>28</v>
      </c>
      <c r="I100" s="167" t="s">
        <v>989</v>
      </c>
      <c r="J100" s="167" t="s">
        <v>20</v>
      </c>
    </row>
    <row r="101" spans="1:11" x14ac:dyDescent="0.2">
      <c r="A101" s="167" t="s">
        <v>201</v>
      </c>
      <c r="B101" s="167" t="s">
        <v>230</v>
      </c>
      <c r="C101" s="167" t="s">
        <v>231</v>
      </c>
      <c r="D101" s="167" t="s">
        <v>30</v>
      </c>
      <c r="E101" s="168">
        <v>40999</v>
      </c>
      <c r="F101" s="168">
        <v>41016</v>
      </c>
      <c r="G101" s="167">
        <v>17</v>
      </c>
      <c r="H101" s="167" t="s">
        <v>28</v>
      </c>
      <c r="I101" s="167" t="s">
        <v>988</v>
      </c>
      <c r="J101" s="167" t="s">
        <v>20</v>
      </c>
    </row>
    <row r="102" spans="1:11" x14ac:dyDescent="0.2">
      <c r="A102" s="167" t="s">
        <v>201</v>
      </c>
      <c r="B102" s="167" t="s">
        <v>230</v>
      </c>
      <c r="C102" s="167" t="s">
        <v>231</v>
      </c>
      <c r="D102" s="167" t="s">
        <v>30</v>
      </c>
      <c r="E102" s="168">
        <v>41017</v>
      </c>
      <c r="F102" s="168">
        <v>41023</v>
      </c>
      <c r="G102" s="167">
        <v>6</v>
      </c>
      <c r="H102" s="167" t="s">
        <v>28</v>
      </c>
      <c r="I102" s="167" t="s">
        <v>988</v>
      </c>
      <c r="J102" s="167" t="s">
        <v>20</v>
      </c>
    </row>
    <row r="103" spans="1:11" x14ac:dyDescent="0.2">
      <c r="A103" s="167" t="s">
        <v>201</v>
      </c>
      <c r="B103" s="167" t="s">
        <v>230</v>
      </c>
      <c r="C103" s="167" t="s">
        <v>231</v>
      </c>
      <c r="D103" s="167" t="s">
        <v>30</v>
      </c>
      <c r="E103" s="168">
        <v>41030</v>
      </c>
      <c r="F103" s="168">
        <v>41031</v>
      </c>
      <c r="G103" s="167">
        <v>1</v>
      </c>
      <c r="H103" s="167" t="s">
        <v>28</v>
      </c>
      <c r="I103" s="167" t="s">
        <v>988</v>
      </c>
      <c r="J103" s="167" t="s">
        <v>20</v>
      </c>
    </row>
    <row r="104" spans="1:11" x14ac:dyDescent="0.2">
      <c r="A104" s="167" t="s">
        <v>201</v>
      </c>
      <c r="B104" s="167" t="s">
        <v>230</v>
      </c>
      <c r="C104" s="167" t="s">
        <v>231</v>
      </c>
      <c r="D104" s="167" t="s">
        <v>30</v>
      </c>
      <c r="E104" s="168">
        <v>41032</v>
      </c>
      <c r="F104" s="168">
        <v>41045</v>
      </c>
      <c r="G104" s="167">
        <v>13</v>
      </c>
      <c r="H104" s="167" t="s">
        <v>28</v>
      </c>
      <c r="I104" s="167" t="s">
        <v>989</v>
      </c>
      <c r="J104" s="167" t="s">
        <v>20</v>
      </c>
    </row>
    <row r="105" spans="1:11" x14ac:dyDescent="0.2">
      <c r="A105" s="167" t="s">
        <v>201</v>
      </c>
      <c r="B105" s="167" t="s">
        <v>230</v>
      </c>
      <c r="C105" s="167" t="s">
        <v>231</v>
      </c>
      <c r="D105" s="167" t="s">
        <v>30</v>
      </c>
      <c r="E105" s="168">
        <v>41046</v>
      </c>
      <c r="F105" s="168">
        <v>41058</v>
      </c>
      <c r="G105" s="167">
        <v>12</v>
      </c>
      <c r="H105" s="167" t="s">
        <v>28</v>
      </c>
      <c r="I105" s="167" t="s">
        <v>993</v>
      </c>
      <c r="J105" s="167" t="s">
        <v>20</v>
      </c>
    </row>
    <row r="106" spans="1:11" x14ac:dyDescent="0.2">
      <c r="A106" s="167" t="s">
        <v>201</v>
      </c>
      <c r="B106" s="167" t="s">
        <v>230</v>
      </c>
      <c r="C106" s="167" t="s">
        <v>231</v>
      </c>
      <c r="D106" s="167" t="s">
        <v>30</v>
      </c>
      <c r="E106" s="168">
        <v>41060</v>
      </c>
      <c r="F106" s="168">
        <v>41074</v>
      </c>
      <c r="G106" s="167">
        <v>14</v>
      </c>
      <c r="H106" s="167" t="s">
        <v>28</v>
      </c>
      <c r="I106" s="167" t="s">
        <v>989</v>
      </c>
      <c r="J106" s="167" t="s">
        <v>20</v>
      </c>
    </row>
    <row r="107" spans="1:11" x14ac:dyDescent="0.2">
      <c r="A107" s="167" t="s">
        <v>201</v>
      </c>
      <c r="B107" s="167" t="s">
        <v>230</v>
      </c>
      <c r="C107" s="167" t="s">
        <v>231</v>
      </c>
      <c r="D107" s="167" t="s">
        <v>30</v>
      </c>
      <c r="E107" s="168">
        <v>41076</v>
      </c>
      <c r="F107" s="168">
        <v>41079</v>
      </c>
      <c r="G107" s="167">
        <v>3</v>
      </c>
      <c r="H107" s="167" t="s">
        <v>28</v>
      </c>
      <c r="I107" s="167" t="s">
        <v>29</v>
      </c>
      <c r="J107" s="167" t="s">
        <v>20</v>
      </c>
      <c r="K107" s="167"/>
    </row>
    <row r="108" spans="1:11" x14ac:dyDescent="0.2">
      <c r="A108" s="167" t="s">
        <v>201</v>
      </c>
      <c r="B108" s="167" t="s">
        <v>230</v>
      </c>
      <c r="C108" s="167" t="s">
        <v>231</v>
      </c>
      <c r="D108" s="167" t="s">
        <v>30</v>
      </c>
      <c r="E108" s="168">
        <v>41080</v>
      </c>
      <c r="F108" s="168">
        <v>41082</v>
      </c>
      <c r="G108" s="167">
        <v>2</v>
      </c>
      <c r="H108" s="167" t="s">
        <v>28</v>
      </c>
      <c r="I108" s="167" t="s">
        <v>29</v>
      </c>
      <c r="J108" s="167" t="s">
        <v>20</v>
      </c>
      <c r="K108" s="167"/>
    </row>
    <row r="109" spans="1:11" x14ac:dyDescent="0.2">
      <c r="A109" s="167" t="s">
        <v>201</v>
      </c>
      <c r="B109" s="167" t="s">
        <v>230</v>
      </c>
      <c r="C109" s="167" t="s">
        <v>231</v>
      </c>
      <c r="D109" s="167" t="s">
        <v>30</v>
      </c>
      <c r="E109" s="168">
        <v>41083</v>
      </c>
      <c r="F109" s="168">
        <v>41086</v>
      </c>
      <c r="G109" s="167">
        <v>3</v>
      </c>
      <c r="H109" s="167" t="s">
        <v>28</v>
      </c>
      <c r="I109" s="167" t="s">
        <v>988</v>
      </c>
      <c r="J109" s="167" t="s">
        <v>20</v>
      </c>
    </row>
    <row r="110" spans="1:11" x14ac:dyDescent="0.2">
      <c r="A110" s="167" t="s">
        <v>201</v>
      </c>
      <c r="B110" s="167" t="s">
        <v>230</v>
      </c>
      <c r="C110" s="167" t="s">
        <v>231</v>
      </c>
      <c r="D110" s="167" t="s">
        <v>30</v>
      </c>
      <c r="E110" s="168">
        <v>41089</v>
      </c>
      <c r="F110" s="168">
        <v>41090</v>
      </c>
      <c r="G110" s="167">
        <v>1</v>
      </c>
      <c r="H110" s="167" t="s">
        <v>28</v>
      </c>
      <c r="I110" s="167" t="s">
        <v>29</v>
      </c>
      <c r="J110" s="167" t="s">
        <v>20</v>
      </c>
      <c r="K110" s="167"/>
    </row>
    <row r="111" spans="1:11" x14ac:dyDescent="0.2">
      <c r="A111" s="167" t="s">
        <v>201</v>
      </c>
      <c r="B111" s="167" t="s">
        <v>230</v>
      </c>
      <c r="C111" s="167" t="s">
        <v>231</v>
      </c>
      <c r="D111" s="167" t="s">
        <v>30</v>
      </c>
      <c r="E111" s="168">
        <v>41093</v>
      </c>
      <c r="F111" s="168">
        <v>41101</v>
      </c>
      <c r="G111" s="167">
        <v>8</v>
      </c>
      <c r="H111" s="167" t="s">
        <v>28</v>
      </c>
      <c r="I111" s="167" t="s">
        <v>29</v>
      </c>
      <c r="J111" s="167" t="s">
        <v>20</v>
      </c>
      <c r="K111" s="167"/>
    </row>
    <row r="112" spans="1:11" x14ac:dyDescent="0.2">
      <c r="A112" s="167" t="s">
        <v>201</v>
      </c>
      <c r="B112" s="167" t="s">
        <v>230</v>
      </c>
      <c r="C112" s="167" t="s">
        <v>231</v>
      </c>
      <c r="D112" s="167" t="s">
        <v>30</v>
      </c>
      <c r="E112" s="168">
        <v>41104</v>
      </c>
      <c r="F112" s="168">
        <v>41110</v>
      </c>
      <c r="G112" s="167">
        <v>6</v>
      </c>
      <c r="H112" s="167" t="s">
        <v>28</v>
      </c>
      <c r="I112" s="167" t="s">
        <v>29</v>
      </c>
      <c r="J112" s="167" t="s">
        <v>20</v>
      </c>
      <c r="K112" s="167"/>
    </row>
    <row r="113" spans="1:11" x14ac:dyDescent="0.2">
      <c r="A113" s="167" t="s">
        <v>201</v>
      </c>
      <c r="B113" s="167" t="s">
        <v>230</v>
      </c>
      <c r="C113" s="167" t="s">
        <v>231</v>
      </c>
      <c r="D113" s="167" t="s">
        <v>30</v>
      </c>
      <c r="E113" s="168">
        <v>41114</v>
      </c>
      <c r="F113" s="168">
        <v>41115</v>
      </c>
      <c r="G113" s="167">
        <v>1</v>
      </c>
      <c r="H113" s="167" t="s">
        <v>28</v>
      </c>
      <c r="I113" s="167" t="s">
        <v>29</v>
      </c>
      <c r="J113" s="167" t="s">
        <v>20</v>
      </c>
      <c r="K113" s="167"/>
    </row>
    <row r="114" spans="1:11" x14ac:dyDescent="0.2">
      <c r="A114" s="167" t="s">
        <v>201</v>
      </c>
      <c r="B114" s="167" t="s">
        <v>230</v>
      </c>
      <c r="C114" s="167" t="s">
        <v>231</v>
      </c>
      <c r="D114" s="167" t="s">
        <v>30</v>
      </c>
      <c r="E114" s="168">
        <v>41121</v>
      </c>
      <c r="F114" s="168">
        <v>41128</v>
      </c>
      <c r="G114" s="167">
        <v>7</v>
      </c>
      <c r="H114" s="167" t="s">
        <v>28</v>
      </c>
      <c r="I114" s="167" t="s">
        <v>29</v>
      </c>
      <c r="J114" s="167" t="s">
        <v>20</v>
      </c>
      <c r="K114" s="167"/>
    </row>
    <row r="115" spans="1:11" x14ac:dyDescent="0.2">
      <c r="A115" s="167" t="s">
        <v>201</v>
      </c>
      <c r="B115" s="167" t="s">
        <v>230</v>
      </c>
      <c r="C115" s="167" t="s">
        <v>231</v>
      </c>
      <c r="D115" s="167" t="s">
        <v>30</v>
      </c>
      <c r="E115" s="168">
        <v>41135</v>
      </c>
      <c r="F115" s="168">
        <v>41142</v>
      </c>
      <c r="G115" s="167">
        <v>7</v>
      </c>
      <c r="H115" s="167" t="s">
        <v>28</v>
      </c>
      <c r="I115" s="167" t="s">
        <v>29</v>
      </c>
      <c r="J115" s="167" t="s">
        <v>20</v>
      </c>
      <c r="K115" s="167"/>
    </row>
    <row r="116" spans="1:11" x14ac:dyDescent="0.2">
      <c r="A116" s="167" t="s">
        <v>201</v>
      </c>
      <c r="B116" s="167" t="s">
        <v>230</v>
      </c>
      <c r="C116" s="167" t="s">
        <v>231</v>
      </c>
      <c r="D116" s="167" t="s">
        <v>30</v>
      </c>
      <c r="E116" s="168">
        <v>41151</v>
      </c>
      <c r="F116" s="168">
        <v>41153</v>
      </c>
      <c r="G116" s="167">
        <v>2</v>
      </c>
      <c r="H116" s="167" t="s">
        <v>28</v>
      </c>
      <c r="I116" s="167" t="s">
        <v>29</v>
      </c>
      <c r="J116" s="167" t="s">
        <v>20</v>
      </c>
      <c r="K116" s="167"/>
    </row>
    <row r="117" spans="1:11" x14ac:dyDescent="0.2">
      <c r="A117" s="167" t="s">
        <v>201</v>
      </c>
      <c r="B117" s="167" t="s">
        <v>230</v>
      </c>
      <c r="C117" s="167" t="s">
        <v>231</v>
      </c>
      <c r="D117" s="167" t="s">
        <v>30</v>
      </c>
      <c r="E117" s="168">
        <v>41166</v>
      </c>
      <c r="F117" s="168">
        <v>41167</v>
      </c>
      <c r="G117" s="167">
        <v>1</v>
      </c>
      <c r="H117" s="167" t="s">
        <v>28</v>
      </c>
      <c r="I117" s="167" t="s">
        <v>29</v>
      </c>
      <c r="J117" s="167" t="s">
        <v>20</v>
      </c>
      <c r="K117" s="167"/>
    </row>
    <row r="118" spans="1:11" x14ac:dyDescent="0.2">
      <c r="A118" s="167" t="s">
        <v>201</v>
      </c>
      <c r="B118" s="167" t="s">
        <v>230</v>
      </c>
      <c r="C118" s="167" t="s">
        <v>231</v>
      </c>
      <c r="D118" s="167" t="s">
        <v>30</v>
      </c>
      <c r="E118" s="168">
        <v>41172</v>
      </c>
      <c r="F118" s="168">
        <v>41173</v>
      </c>
      <c r="G118" s="167">
        <v>1</v>
      </c>
      <c r="H118" s="167" t="s">
        <v>28</v>
      </c>
      <c r="I118" s="167" t="s">
        <v>29</v>
      </c>
      <c r="J118" s="167" t="s">
        <v>20</v>
      </c>
      <c r="K118" s="167"/>
    </row>
    <row r="119" spans="1:11" x14ac:dyDescent="0.2">
      <c r="A119" s="167" t="s">
        <v>201</v>
      </c>
      <c r="B119" s="167" t="s">
        <v>230</v>
      </c>
      <c r="C119" s="167" t="s">
        <v>231</v>
      </c>
      <c r="D119" s="167" t="s">
        <v>30</v>
      </c>
      <c r="E119" s="168">
        <v>41193</v>
      </c>
      <c r="F119" s="168">
        <v>41195</v>
      </c>
      <c r="G119" s="167">
        <v>1</v>
      </c>
      <c r="H119" s="167" t="s">
        <v>28</v>
      </c>
      <c r="I119" s="167" t="s">
        <v>992</v>
      </c>
      <c r="J119" s="167" t="s">
        <v>20</v>
      </c>
    </row>
    <row r="120" spans="1:11" x14ac:dyDescent="0.2">
      <c r="A120" s="167" t="s">
        <v>201</v>
      </c>
      <c r="B120" s="167" t="s">
        <v>230</v>
      </c>
      <c r="C120" s="167" t="s">
        <v>231</v>
      </c>
      <c r="D120" s="167" t="s">
        <v>30</v>
      </c>
      <c r="E120" s="168">
        <v>41198</v>
      </c>
      <c r="F120" s="168">
        <v>41200</v>
      </c>
      <c r="G120" s="167">
        <v>2</v>
      </c>
      <c r="H120" s="167" t="s">
        <v>28</v>
      </c>
      <c r="I120" s="167" t="s">
        <v>29</v>
      </c>
      <c r="J120" s="167" t="s">
        <v>20</v>
      </c>
      <c r="K120" s="167"/>
    </row>
    <row r="121" spans="1:11" x14ac:dyDescent="0.2">
      <c r="A121" s="167" t="s">
        <v>201</v>
      </c>
      <c r="B121" s="167" t="s">
        <v>230</v>
      </c>
      <c r="C121" s="167" t="s">
        <v>231</v>
      </c>
      <c r="D121" s="167" t="s">
        <v>30</v>
      </c>
      <c r="E121" s="168">
        <v>41201</v>
      </c>
      <c r="F121" s="168">
        <v>41202</v>
      </c>
      <c r="G121" s="167">
        <v>1</v>
      </c>
      <c r="H121" s="167" t="s">
        <v>28</v>
      </c>
      <c r="I121" s="167" t="s">
        <v>29</v>
      </c>
      <c r="J121" s="167" t="s">
        <v>20</v>
      </c>
      <c r="K121" s="167"/>
    </row>
    <row r="122" spans="1:11" x14ac:dyDescent="0.2">
      <c r="A122" s="167" t="s">
        <v>201</v>
      </c>
      <c r="B122" s="167" t="s">
        <v>230</v>
      </c>
      <c r="C122" s="167" t="s">
        <v>231</v>
      </c>
      <c r="D122" s="167" t="s">
        <v>30</v>
      </c>
      <c r="E122" s="168">
        <v>41208</v>
      </c>
      <c r="F122" s="168">
        <v>41209</v>
      </c>
      <c r="G122" s="167">
        <v>1</v>
      </c>
      <c r="H122" s="167" t="s">
        <v>28</v>
      </c>
      <c r="I122" s="167" t="s">
        <v>29</v>
      </c>
      <c r="J122" s="167" t="s">
        <v>20</v>
      </c>
      <c r="K122" s="167"/>
    </row>
    <row r="123" spans="1:11" x14ac:dyDescent="0.2">
      <c r="A123" s="167" t="s">
        <v>201</v>
      </c>
      <c r="B123" s="167" t="s">
        <v>230</v>
      </c>
      <c r="C123" s="167" t="s">
        <v>231</v>
      </c>
      <c r="D123" s="167" t="s">
        <v>30</v>
      </c>
      <c r="E123" s="168">
        <v>41213</v>
      </c>
      <c r="F123" s="168">
        <v>41214</v>
      </c>
      <c r="G123" s="167">
        <v>1</v>
      </c>
      <c r="H123" s="167" t="s">
        <v>28</v>
      </c>
      <c r="I123" s="167" t="s">
        <v>29</v>
      </c>
      <c r="J123" s="167" t="s">
        <v>20</v>
      </c>
      <c r="K123" s="167"/>
    </row>
    <row r="124" spans="1:11" x14ac:dyDescent="0.2">
      <c r="A124" s="167" t="s">
        <v>201</v>
      </c>
      <c r="B124" s="167" t="s">
        <v>230</v>
      </c>
      <c r="C124" s="167" t="s">
        <v>231</v>
      </c>
      <c r="D124" s="167" t="s">
        <v>30</v>
      </c>
      <c r="E124" s="168">
        <v>41221</v>
      </c>
      <c r="F124" s="168">
        <v>41222</v>
      </c>
      <c r="G124" s="167">
        <v>1</v>
      </c>
      <c r="H124" s="167" t="s">
        <v>28</v>
      </c>
      <c r="I124" s="167" t="s">
        <v>29</v>
      </c>
      <c r="J124" s="167" t="s">
        <v>20</v>
      </c>
      <c r="K124" s="167"/>
    </row>
    <row r="125" spans="1:11" x14ac:dyDescent="0.2">
      <c r="A125" s="167" t="s">
        <v>201</v>
      </c>
      <c r="B125" s="167" t="s">
        <v>230</v>
      </c>
      <c r="C125" s="167" t="s">
        <v>231</v>
      </c>
      <c r="D125" s="167" t="s">
        <v>30</v>
      </c>
      <c r="E125" s="168">
        <v>41226</v>
      </c>
      <c r="F125" s="168">
        <v>41234</v>
      </c>
      <c r="G125" s="167">
        <v>8</v>
      </c>
      <c r="H125" s="167" t="s">
        <v>28</v>
      </c>
      <c r="I125" s="167" t="s">
        <v>989</v>
      </c>
      <c r="J125" s="167" t="s">
        <v>20</v>
      </c>
    </row>
    <row r="126" spans="1:11" x14ac:dyDescent="0.2">
      <c r="A126" s="167" t="s">
        <v>201</v>
      </c>
      <c r="B126" s="167" t="s">
        <v>230</v>
      </c>
      <c r="C126" s="167" t="s">
        <v>231</v>
      </c>
      <c r="D126" s="167" t="s">
        <v>30</v>
      </c>
      <c r="E126" s="168">
        <v>41237</v>
      </c>
      <c r="F126" s="168">
        <v>41241</v>
      </c>
      <c r="G126" s="167">
        <v>4</v>
      </c>
      <c r="H126" s="167" t="s">
        <v>28</v>
      </c>
      <c r="I126" s="167" t="s">
        <v>29</v>
      </c>
      <c r="J126" s="167" t="s">
        <v>20</v>
      </c>
      <c r="K126" s="167"/>
    </row>
    <row r="127" spans="1:11" x14ac:dyDescent="0.2">
      <c r="A127" s="167" t="s">
        <v>201</v>
      </c>
      <c r="B127" s="167" t="s">
        <v>230</v>
      </c>
      <c r="C127" s="167" t="s">
        <v>231</v>
      </c>
      <c r="D127" s="167" t="s">
        <v>30</v>
      </c>
      <c r="E127" s="168">
        <v>41250</v>
      </c>
      <c r="F127" s="168">
        <v>41251</v>
      </c>
      <c r="G127" s="167">
        <v>1</v>
      </c>
      <c r="H127" s="167" t="s">
        <v>28</v>
      </c>
      <c r="I127" s="167" t="s">
        <v>29</v>
      </c>
      <c r="J127" s="167" t="s">
        <v>20</v>
      </c>
      <c r="K127" s="167"/>
    </row>
    <row r="128" spans="1:11" x14ac:dyDescent="0.2">
      <c r="A128" s="167" t="s">
        <v>201</v>
      </c>
      <c r="B128" s="167" t="s">
        <v>230</v>
      </c>
      <c r="C128" s="167" t="s">
        <v>231</v>
      </c>
      <c r="D128" s="167" t="s">
        <v>30</v>
      </c>
      <c r="E128" s="168">
        <v>41254</v>
      </c>
      <c r="F128" s="168">
        <v>41264</v>
      </c>
      <c r="G128" s="167">
        <v>10</v>
      </c>
      <c r="H128" s="167" t="s">
        <v>28</v>
      </c>
      <c r="I128" s="167" t="s">
        <v>989</v>
      </c>
      <c r="J128" s="167" t="s">
        <v>20</v>
      </c>
    </row>
    <row r="129" spans="1:11" x14ac:dyDescent="0.2">
      <c r="A129" s="167" t="s">
        <v>201</v>
      </c>
      <c r="B129" s="167" t="s">
        <v>240</v>
      </c>
      <c r="C129" s="167" t="s">
        <v>241</v>
      </c>
      <c r="D129" s="167" t="s">
        <v>30</v>
      </c>
      <c r="E129" s="168">
        <v>40925</v>
      </c>
      <c r="F129" s="168">
        <v>40938</v>
      </c>
      <c r="G129" s="167">
        <v>13</v>
      </c>
      <c r="H129" s="167" t="s">
        <v>28</v>
      </c>
      <c r="I129" s="167" t="s">
        <v>998</v>
      </c>
      <c r="J129" s="167" t="s">
        <v>20</v>
      </c>
    </row>
    <row r="130" spans="1:11" x14ac:dyDescent="0.2">
      <c r="A130" s="167" t="s">
        <v>201</v>
      </c>
      <c r="B130" s="167" t="s">
        <v>240</v>
      </c>
      <c r="C130" s="167" t="s">
        <v>241</v>
      </c>
      <c r="D130" s="167" t="s">
        <v>30</v>
      </c>
      <c r="E130" s="168">
        <v>40952</v>
      </c>
      <c r="F130" s="168">
        <v>40960</v>
      </c>
      <c r="G130" s="167">
        <v>8</v>
      </c>
      <c r="H130" s="167" t="s">
        <v>28</v>
      </c>
      <c r="I130" s="167" t="s">
        <v>998</v>
      </c>
      <c r="J130" s="167" t="s">
        <v>20</v>
      </c>
    </row>
    <row r="131" spans="1:11" x14ac:dyDescent="0.2">
      <c r="A131" s="167" t="s">
        <v>201</v>
      </c>
      <c r="B131" s="167" t="s">
        <v>240</v>
      </c>
      <c r="C131" s="167" t="s">
        <v>241</v>
      </c>
      <c r="D131" s="167" t="s">
        <v>30</v>
      </c>
      <c r="E131" s="168">
        <v>41218</v>
      </c>
      <c r="F131" s="168">
        <v>41232</v>
      </c>
      <c r="G131" s="167">
        <v>14</v>
      </c>
      <c r="H131" s="167" t="s">
        <v>28</v>
      </c>
      <c r="I131" s="167" t="s">
        <v>989</v>
      </c>
      <c r="J131" s="167" t="s">
        <v>20</v>
      </c>
    </row>
    <row r="132" spans="1:11" x14ac:dyDescent="0.2">
      <c r="A132" s="167" t="s">
        <v>201</v>
      </c>
      <c r="B132" s="167" t="s">
        <v>242</v>
      </c>
      <c r="C132" s="167" t="s">
        <v>243</v>
      </c>
      <c r="D132" s="167" t="s">
        <v>30</v>
      </c>
      <c r="E132" s="168">
        <v>40911</v>
      </c>
      <c r="F132" s="168">
        <v>40912</v>
      </c>
      <c r="G132" s="167">
        <v>1</v>
      </c>
      <c r="H132" s="167" t="s">
        <v>28</v>
      </c>
      <c r="I132" s="167" t="s">
        <v>29</v>
      </c>
      <c r="J132" s="167" t="s">
        <v>20</v>
      </c>
      <c r="K132" s="167"/>
    </row>
    <row r="133" spans="1:11" x14ac:dyDescent="0.2">
      <c r="A133" s="167" t="s">
        <v>201</v>
      </c>
      <c r="B133" s="167" t="s">
        <v>242</v>
      </c>
      <c r="C133" s="167" t="s">
        <v>243</v>
      </c>
      <c r="D133" s="167" t="s">
        <v>30</v>
      </c>
      <c r="E133" s="168">
        <v>40918</v>
      </c>
      <c r="F133" s="168">
        <v>40919</v>
      </c>
      <c r="G133" s="167">
        <v>1</v>
      </c>
      <c r="H133" s="167" t="s">
        <v>28</v>
      </c>
      <c r="I133" s="167" t="s">
        <v>992</v>
      </c>
      <c r="J133" s="167" t="s">
        <v>20</v>
      </c>
    </row>
    <row r="134" spans="1:11" x14ac:dyDescent="0.2">
      <c r="A134" s="167" t="s">
        <v>201</v>
      </c>
      <c r="B134" s="167" t="s">
        <v>242</v>
      </c>
      <c r="C134" s="167" t="s">
        <v>243</v>
      </c>
      <c r="D134" s="167" t="s">
        <v>30</v>
      </c>
      <c r="E134" s="168">
        <v>40925</v>
      </c>
      <c r="F134" s="168">
        <v>40927</v>
      </c>
      <c r="G134" s="167">
        <v>2</v>
      </c>
      <c r="H134" s="167" t="s">
        <v>28</v>
      </c>
      <c r="I134" s="167" t="s">
        <v>992</v>
      </c>
      <c r="J134" s="167" t="s">
        <v>20</v>
      </c>
    </row>
    <row r="135" spans="1:11" x14ac:dyDescent="0.2">
      <c r="A135" s="167" t="s">
        <v>201</v>
      </c>
      <c r="B135" s="167" t="s">
        <v>242</v>
      </c>
      <c r="C135" s="167" t="s">
        <v>243</v>
      </c>
      <c r="D135" s="167" t="s">
        <v>30</v>
      </c>
      <c r="E135" s="168">
        <v>40932</v>
      </c>
      <c r="F135" s="168">
        <v>40936</v>
      </c>
      <c r="G135" s="167">
        <v>4</v>
      </c>
      <c r="H135" s="167" t="s">
        <v>28</v>
      </c>
      <c r="I135" s="167" t="s">
        <v>992</v>
      </c>
      <c r="J135" s="167" t="s">
        <v>20</v>
      </c>
    </row>
    <row r="136" spans="1:11" x14ac:dyDescent="0.2">
      <c r="A136" s="167" t="s">
        <v>201</v>
      </c>
      <c r="B136" s="167" t="s">
        <v>242</v>
      </c>
      <c r="C136" s="167" t="s">
        <v>243</v>
      </c>
      <c r="D136" s="167" t="s">
        <v>30</v>
      </c>
      <c r="E136" s="168">
        <v>40939</v>
      </c>
      <c r="F136" s="168">
        <v>40940</v>
      </c>
      <c r="G136" s="167">
        <v>1</v>
      </c>
      <c r="H136" s="167" t="s">
        <v>28</v>
      </c>
      <c r="I136" s="167" t="s">
        <v>992</v>
      </c>
      <c r="J136" s="167" t="s">
        <v>20</v>
      </c>
    </row>
    <row r="137" spans="1:11" x14ac:dyDescent="0.2">
      <c r="A137" s="167" t="s">
        <v>201</v>
      </c>
      <c r="B137" s="167" t="s">
        <v>242</v>
      </c>
      <c r="C137" s="167" t="s">
        <v>243</v>
      </c>
      <c r="D137" s="167" t="s">
        <v>30</v>
      </c>
      <c r="E137" s="168">
        <v>40946</v>
      </c>
      <c r="F137" s="168">
        <v>40948</v>
      </c>
      <c r="G137" s="167">
        <v>2</v>
      </c>
      <c r="H137" s="167" t="s">
        <v>28</v>
      </c>
      <c r="I137" s="167" t="s">
        <v>992</v>
      </c>
      <c r="J137" s="167" t="s">
        <v>20</v>
      </c>
    </row>
    <row r="138" spans="1:11" x14ac:dyDescent="0.2">
      <c r="A138" s="167" t="s">
        <v>201</v>
      </c>
      <c r="B138" s="167" t="s">
        <v>242</v>
      </c>
      <c r="C138" s="167" t="s">
        <v>243</v>
      </c>
      <c r="D138" s="167" t="s">
        <v>30</v>
      </c>
      <c r="E138" s="168">
        <v>41030</v>
      </c>
      <c r="F138" s="168">
        <v>41031</v>
      </c>
      <c r="G138" s="167">
        <v>1</v>
      </c>
      <c r="H138" s="167" t="s">
        <v>28</v>
      </c>
      <c r="I138" s="167" t="s">
        <v>988</v>
      </c>
      <c r="J138" s="167" t="s">
        <v>20</v>
      </c>
    </row>
    <row r="139" spans="1:11" x14ac:dyDescent="0.2">
      <c r="A139" s="167" t="s">
        <v>201</v>
      </c>
      <c r="B139" s="167" t="s">
        <v>242</v>
      </c>
      <c r="C139" s="167" t="s">
        <v>243</v>
      </c>
      <c r="D139" s="167" t="s">
        <v>30</v>
      </c>
      <c r="E139" s="168">
        <v>41052</v>
      </c>
      <c r="F139" s="168">
        <v>41053</v>
      </c>
      <c r="G139" s="167">
        <v>1</v>
      </c>
      <c r="H139" s="167" t="s">
        <v>28</v>
      </c>
      <c r="I139" s="167" t="s">
        <v>991</v>
      </c>
      <c r="J139" s="167" t="s">
        <v>20</v>
      </c>
    </row>
    <row r="140" spans="1:11" x14ac:dyDescent="0.2">
      <c r="A140" s="167" t="s">
        <v>201</v>
      </c>
      <c r="B140" s="167" t="s">
        <v>242</v>
      </c>
      <c r="C140" s="167" t="s">
        <v>243</v>
      </c>
      <c r="D140" s="167" t="s">
        <v>30</v>
      </c>
      <c r="E140" s="168">
        <v>41065</v>
      </c>
      <c r="F140" s="168">
        <v>41066</v>
      </c>
      <c r="G140" s="167">
        <v>1</v>
      </c>
      <c r="H140" s="167" t="s">
        <v>28</v>
      </c>
      <c r="I140" s="167" t="s">
        <v>988</v>
      </c>
      <c r="J140" s="167" t="s">
        <v>20</v>
      </c>
    </row>
    <row r="141" spans="1:11" x14ac:dyDescent="0.2">
      <c r="A141" s="167" t="s">
        <v>201</v>
      </c>
      <c r="B141" s="167" t="s">
        <v>242</v>
      </c>
      <c r="C141" s="167" t="s">
        <v>243</v>
      </c>
      <c r="D141" s="167" t="s">
        <v>30</v>
      </c>
      <c r="E141" s="168">
        <v>41128</v>
      </c>
      <c r="F141" s="168">
        <v>41130</v>
      </c>
      <c r="G141" s="167">
        <v>2</v>
      </c>
      <c r="H141" s="167" t="s">
        <v>28</v>
      </c>
      <c r="I141" s="167" t="s">
        <v>992</v>
      </c>
      <c r="J141" s="167" t="s">
        <v>20</v>
      </c>
    </row>
    <row r="142" spans="1:11" x14ac:dyDescent="0.2">
      <c r="A142" s="167" t="s">
        <v>201</v>
      </c>
      <c r="B142" s="167" t="s">
        <v>242</v>
      </c>
      <c r="C142" s="167" t="s">
        <v>243</v>
      </c>
      <c r="D142" s="167" t="s">
        <v>30</v>
      </c>
      <c r="E142" s="168">
        <v>41142</v>
      </c>
      <c r="F142" s="168">
        <v>41143</v>
      </c>
      <c r="G142" s="167">
        <v>1</v>
      </c>
      <c r="H142" s="167" t="s">
        <v>28</v>
      </c>
      <c r="I142" s="167" t="s">
        <v>992</v>
      </c>
      <c r="J142" s="167" t="s">
        <v>20</v>
      </c>
    </row>
    <row r="143" spans="1:11" x14ac:dyDescent="0.2">
      <c r="A143" s="167" t="s">
        <v>201</v>
      </c>
      <c r="B143" s="167" t="s">
        <v>242</v>
      </c>
      <c r="C143" s="167" t="s">
        <v>243</v>
      </c>
      <c r="D143" s="167" t="s">
        <v>30</v>
      </c>
      <c r="E143" s="168">
        <v>41149</v>
      </c>
      <c r="F143" s="168">
        <v>41150</v>
      </c>
      <c r="G143" s="167">
        <v>1</v>
      </c>
      <c r="H143" s="167" t="s">
        <v>28</v>
      </c>
      <c r="I143" s="167" t="s">
        <v>999</v>
      </c>
      <c r="J143" s="167" t="s">
        <v>20</v>
      </c>
    </row>
    <row r="144" spans="1:11" x14ac:dyDescent="0.2">
      <c r="A144" s="167" t="s">
        <v>201</v>
      </c>
      <c r="B144" s="167" t="s">
        <v>242</v>
      </c>
      <c r="C144" s="167" t="s">
        <v>243</v>
      </c>
      <c r="D144" s="167" t="s">
        <v>30</v>
      </c>
      <c r="E144" s="168">
        <v>41156</v>
      </c>
      <c r="F144" s="168">
        <v>41158</v>
      </c>
      <c r="G144" s="167">
        <v>2</v>
      </c>
      <c r="H144" s="167" t="s">
        <v>28</v>
      </c>
      <c r="I144" s="167" t="s">
        <v>29</v>
      </c>
      <c r="J144" s="167" t="s">
        <v>20</v>
      </c>
      <c r="K144" s="167"/>
    </row>
    <row r="145" spans="1:11" x14ac:dyDescent="0.2">
      <c r="A145" s="167" t="s">
        <v>201</v>
      </c>
      <c r="B145" s="167" t="s">
        <v>242</v>
      </c>
      <c r="C145" s="167" t="s">
        <v>243</v>
      </c>
      <c r="D145" s="167" t="s">
        <v>30</v>
      </c>
      <c r="E145" s="168">
        <v>41163</v>
      </c>
      <c r="F145" s="168">
        <v>41241</v>
      </c>
      <c r="G145" s="167">
        <v>78</v>
      </c>
      <c r="H145" s="167" t="s">
        <v>28</v>
      </c>
      <c r="I145" s="167" t="s">
        <v>992</v>
      </c>
      <c r="J145" s="167" t="s">
        <v>1008</v>
      </c>
    </row>
    <row r="146" spans="1:11" x14ac:dyDescent="0.2">
      <c r="A146" s="167" t="s">
        <v>201</v>
      </c>
      <c r="B146" s="167" t="s">
        <v>246</v>
      </c>
      <c r="C146" s="167" t="s">
        <v>247</v>
      </c>
      <c r="D146" s="167" t="s">
        <v>30</v>
      </c>
      <c r="E146" s="168">
        <v>40914</v>
      </c>
      <c r="F146" s="168">
        <v>40917</v>
      </c>
      <c r="G146" s="167">
        <v>3</v>
      </c>
      <c r="H146" s="167" t="s">
        <v>28</v>
      </c>
      <c r="I146" s="167" t="s">
        <v>993</v>
      </c>
      <c r="J146" s="167" t="s">
        <v>20</v>
      </c>
    </row>
    <row r="147" spans="1:11" x14ac:dyDescent="0.2">
      <c r="A147" s="167" t="s">
        <v>201</v>
      </c>
      <c r="B147" s="167" t="s">
        <v>246</v>
      </c>
      <c r="C147" s="167" t="s">
        <v>247</v>
      </c>
      <c r="D147" s="167" t="s">
        <v>30</v>
      </c>
      <c r="E147" s="168">
        <v>40921</v>
      </c>
      <c r="F147" s="168">
        <v>40962</v>
      </c>
      <c r="G147" s="167">
        <v>41</v>
      </c>
      <c r="H147" s="167" t="s">
        <v>28</v>
      </c>
      <c r="I147" s="167" t="s">
        <v>997</v>
      </c>
      <c r="J147" s="167" t="s">
        <v>20</v>
      </c>
    </row>
    <row r="148" spans="1:11" x14ac:dyDescent="0.2">
      <c r="A148" s="167" t="s">
        <v>201</v>
      </c>
      <c r="B148" s="167" t="s">
        <v>246</v>
      </c>
      <c r="C148" s="167" t="s">
        <v>247</v>
      </c>
      <c r="D148" s="167" t="s">
        <v>30</v>
      </c>
      <c r="E148" s="168">
        <v>40964</v>
      </c>
      <c r="F148" s="168">
        <v>40969</v>
      </c>
      <c r="G148" s="167">
        <v>5</v>
      </c>
      <c r="H148" s="167" t="s">
        <v>28</v>
      </c>
      <c r="I148" s="167" t="s">
        <v>988</v>
      </c>
      <c r="J148" s="167" t="s">
        <v>20</v>
      </c>
    </row>
    <row r="149" spans="1:11" x14ac:dyDescent="0.2">
      <c r="A149" s="167" t="s">
        <v>201</v>
      </c>
      <c r="B149" s="167" t="s">
        <v>246</v>
      </c>
      <c r="C149" s="167" t="s">
        <v>247</v>
      </c>
      <c r="D149" s="167" t="s">
        <v>30</v>
      </c>
      <c r="E149" s="168">
        <v>41064</v>
      </c>
      <c r="F149" s="168">
        <v>41066</v>
      </c>
      <c r="G149" s="167">
        <v>2</v>
      </c>
      <c r="H149" s="167" t="s">
        <v>28</v>
      </c>
      <c r="I149" s="167" t="s">
        <v>29</v>
      </c>
      <c r="J149" s="167" t="s">
        <v>20</v>
      </c>
      <c r="K149" s="167"/>
    </row>
    <row r="150" spans="1:11" x14ac:dyDescent="0.2">
      <c r="A150" s="167" t="s">
        <v>201</v>
      </c>
      <c r="B150" s="167" t="s">
        <v>248</v>
      </c>
      <c r="C150" s="167" t="s">
        <v>249</v>
      </c>
      <c r="D150" s="167" t="s">
        <v>30</v>
      </c>
      <c r="E150" s="168">
        <v>40921</v>
      </c>
      <c r="F150" s="168">
        <v>40935</v>
      </c>
      <c r="G150" s="167">
        <v>14</v>
      </c>
      <c r="H150" s="167" t="s">
        <v>28</v>
      </c>
      <c r="I150" s="167" t="s">
        <v>989</v>
      </c>
      <c r="J150" s="167" t="s">
        <v>20</v>
      </c>
    </row>
    <row r="151" spans="1:11" x14ac:dyDescent="0.2">
      <c r="A151" s="167" t="s">
        <v>201</v>
      </c>
      <c r="B151" s="167" t="s">
        <v>248</v>
      </c>
      <c r="C151" s="167" t="s">
        <v>249</v>
      </c>
      <c r="D151" s="167" t="s">
        <v>30</v>
      </c>
      <c r="E151" s="168">
        <v>40936</v>
      </c>
      <c r="F151" s="168">
        <v>40962</v>
      </c>
      <c r="G151" s="167">
        <v>26</v>
      </c>
      <c r="H151" s="167" t="s">
        <v>28</v>
      </c>
      <c r="I151" s="167" t="s">
        <v>989</v>
      </c>
      <c r="J151" s="167" t="s">
        <v>20</v>
      </c>
    </row>
    <row r="152" spans="1:11" x14ac:dyDescent="0.2">
      <c r="A152" s="167" t="s">
        <v>201</v>
      </c>
      <c r="B152" s="167" t="s">
        <v>248</v>
      </c>
      <c r="C152" s="167" t="s">
        <v>249</v>
      </c>
      <c r="D152" s="167" t="s">
        <v>30</v>
      </c>
      <c r="E152" s="168">
        <v>40963</v>
      </c>
      <c r="F152" s="168">
        <v>40975</v>
      </c>
      <c r="G152" s="167">
        <v>12</v>
      </c>
      <c r="H152" s="167" t="s">
        <v>28</v>
      </c>
      <c r="I152" s="167" t="s">
        <v>29</v>
      </c>
      <c r="J152" s="167" t="s">
        <v>20</v>
      </c>
      <c r="K152" s="167"/>
    </row>
    <row r="153" spans="1:11" x14ac:dyDescent="0.2">
      <c r="A153" s="167" t="s">
        <v>201</v>
      </c>
      <c r="B153" s="167" t="s">
        <v>248</v>
      </c>
      <c r="C153" s="167" t="s">
        <v>249</v>
      </c>
      <c r="D153" s="167" t="s">
        <v>30</v>
      </c>
      <c r="E153" s="168">
        <v>40999</v>
      </c>
      <c r="F153" s="168">
        <v>41002</v>
      </c>
      <c r="G153" s="167">
        <v>3</v>
      </c>
      <c r="H153" s="167" t="s">
        <v>28</v>
      </c>
      <c r="I153" s="167" t="s">
        <v>988</v>
      </c>
      <c r="J153" s="167" t="s">
        <v>20</v>
      </c>
    </row>
    <row r="154" spans="1:11" x14ac:dyDescent="0.2">
      <c r="A154" s="167" t="s">
        <v>201</v>
      </c>
      <c r="B154" s="167" t="s">
        <v>248</v>
      </c>
      <c r="C154" s="167" t="s">
        <v>249</v>
      </c>
      <c r="D154" s="167" t="s">
        <v>30</v>
      </c>
      <c r="E154" s="168">
        <v>41004</v>
      </c>
      <c r="F154" s="168">
        <v>41005</v>
      </c>
      <c r="G154" s="167">
        <v>1</v>
      </c>
      <c r="H154" s="167" t="s">
        <v>28</v>
      </c>
      <c r="I154" s="167" t="s">
        <v>998</v>
      </c>
      <c r="J154" s="167" t="s">
        <v>20</v>
      </c>
    </row>
    <row r="155" spans="1:11" x14ac:dyDescent="0.2">
      <c r="A155" s="167" t="s">
        <v>201</v>
      </c>
      <c r="B155" s="167" t="s">
        <v>248</v>
      </c>
      <c r="C155" s="167" t="s">
        <v>249</v>
      </c>
      <c r="D155" s="167" t="s">
        <v>30</v>
      </c>
      <c r="E155" s="168">
        <v>41006</v>
      </c>
      <c r="F155" s="168">
        <v>41009</v>
      </c>
      <c r="G155" s="167">
        <v>3</v>
      </c>
      <c r="H155" s="167" t="s">
        <v>28</v>
      </c>
      <c r="I155" s="167" t="s">
        <v>988</v>
      </c>
      <c r="J155" s="167" t="s">
        <v>20</v>
      </c>
    </row>
    <row r="156" spans="1:11" x14ac:dyDescent="0.2">
      <c r="A156" s="167" t="s">
        <v>201</v>
      </c>
      <c r="B156" s="167" t="s">
        <v>248</v>
      </c>
      <c r="C156" s="167" t="s">
        <v>249</v>
      </c>
      <c r="D156" s="167" t="s">
        <v>30</v>
      </c>
      <c r="E156" s="168">
        <v>41016</v>
      </c>
      <c r="F156" s="168">
        <v>41018</v>
      </c>
      <c r="G156" s="167">
        <v>2</v>
      </c>
      <c r="H156" s="167" t="s">
        <v>28</v>
      </c>
      <c r="I156" s="167" t="s">
        <v>918</v>
      </c>
      <c r="J156" s="167" t="s">
        <v>20</v>
      </c>
      <c r="K156" s="167"/>
    </row>
    <row r="157" spans="1:11" x14ac:dyDescent="0.2">
      <c r="A157" s="167" t="s">
        <v>201</v>
      </c>
      <c r="B157" s="167" t="s">
        <v>248</v>
      </c>
      <c r="C157" s="167" t="s">
        <v>249</v>
      </c>
      <c r="D157" s="167" t="s">
        <v>30</v>
      </c>
      <c r="E157" s="168">
        <v>41023</v>
      </c>
      <c r="F157" s="168">
        <v>41025</v>
      </c>
      <c r="G157" s="167">
        <v>2</v>
      </c>
      <c r="H157" s="167" t="s">
        <v>28</v>
      </c>
      <c r="I157" s="167" t="s">
        <v>918</v>
      </c>
      <c r="J157" s="167" t="s">
        <v>20</v>
      </c>
      <c r="K157" s="167"/>
    </row>
    <row r="158" spans="1:11" x14ac:dyDescent="0.2">
      <c r="A158" s="167" t="s">
        <v>201</v>
      </c>
      <c r="B158" s="167" t="s">
        <v>248</v>
      </c>
      <c r="C158" s="167" t="s">
        <v>249</v>
      </c>
      <c r="D158" s="167" t="s">
        <v>30</v>
      </c>
      <c r="E158" s="168">
        <v>41030</v>
      </c>
      <c r="F158" s="168">
        <v>41033</v>
      </c>
      <c r="G158" s="167">
        <v>3</v>
      </c>
      <c r="H158" s="167" t="s">
        <v>28</v>
      </c>
      <c r="I158" s="167" t="s">
        <v>990</v>
      </c>
      <c r="J158" s="167" t="s">
        <v>20</v>
      </c>
    </row>
    <row r="159" spans="1:11" x14ac:dyDescent="0.2">
      <c r="A159" s="167" t="s">
        <v>201</v>
      </c>
      <c r="B159" s="167" t="s">
        <v>248</v>
      </c>
      <c r="C159" s="167" t="s">
        <v>249</v>
      </c>
      <c r="D159" s="167" t="s">
        <v>30</v>
      </c>
      <c r="E159" s="168">
        <v>41034</v>
      </c>
      <c r="F159" s="168">
        <v>41044</v>
      </c>
      <c r="G159" s="167">
        <v>10</v>
      </c>
      <c r="H159" s="167" t="s">
        <v>28</v>
      </c>
      <c r="I159" s="167" t="s">
        <v>29</v>
      </c>
      <c r="J159" s="167" t="s">
        <v>20</v>
      </c>
      <c r="K159" s="167"/>
    </row>
    <row r="160" spans="1:11" x14ac:dyDescent="0.2">
      <c r="A160" s="167" t="s">
        <v>201</v>
      </c>
      <c r="B160" s="167" t="s">
        <v>248</v>
      </c>
      <c r="C160" s="167" t="s">
        <v>249</v>
      </c>
      <c r="D160" s="167" t="s">
        <v>30</v>
      </c>
      <c r="E160" s="168">
        <v>41066</v>
      </c>
      <c r="F160" s="168">
        <v>41074</v>
      </c>
      <c r="G160" s="167">
        <v>8</v>
      </c>
      <c r="H160" s="167" t="s">
        <v>28</v>
      </c>
      <c r="I160" s="167" t="s">
        <v>29</v>
      </c>
      <c r="J160" s="167" t="s">
        <v>20</v>
      </c>
      <c r="K160" s="167"/>
    </row>
    <row r="161" spans="1:11" x14ac:dyDescent="0.2">
      <c r="A161" s="167" t="s">
        <v>201</v>
      </c>
      <c r="B161" s="167" t="s">
        <v>248</v>
      </c>
      <c r="C161" s="167" t="s">
        <v>249</v>
      </c>
      <c r="D161" s="167" t="s">
        <v>30</v>
      </c>
      <c r="E161" s="168">
        <v>41079</v>
      </c>
      <c r="F161" s="168">
        <v>41080</v>
      </c>
      <c r="G161" s="167">
        <v>1</v>
      </c>
      <c r="H161" s="167" t="s">
        <v>28</v>
      </c>
      <c r="I161" s="167" t="s">
        <v>1000</v>
      </c>
      <c r="J161" s="167" t="s">
        <v>20</v>
      </c>
    </row>
    <row r="162" spans="1:11" x14ac:dyDescent="0.2">
      <c r="A162" s="167" t="s">
        <v>201</v>
      </c>
      <c r="B162" s="167" t="s">
        <v>248</v>
      </c>
      <c r="C162" s="167" t="s">
        <v>249</v>
      </c>
      <c r="D162" s="167" t="s">
        <v>30</v>
      </c>
      <c r="E162" s="168">
        <v>41081</v>
      </c>
      <c r="F162" s="168">
        <v>41082</v>
      </c>
      <c r="G162" s="167">
        <v>1</v>
      </c>
      <c r="H162" s="167" t="s">
        <v>28</v>
      </c>
      <c r="I162" s="167" t="s">
        <v>993</v>
      </c>
      <c r="J162" s="167" t="s">
        <v>20</v>
      </c>
    </row>
    <row r="163" spans="1:11" x14ac:dyDescent="0.2">
      <c r="A163" s="167" t="s">
        <v>201</v>
      </c>
      <c r="B163" s="167" t="s">
        <v>248</v>
      </c>
      <c r="C163" s="167" t="s">
        <v>249</v>
      </c>
      <c r="D163" s="167" t="s">
        <v>30</v>
      </c>
      <c r="E163" s="168">
        <v>41099</v>
      </c>
      <c r="F163" s="168">
        <v>41101</v>
      </c>
      <c r="G163" s="167">
        <v>2</v>
      </c>
      <c r="H163" s="167" t="s">
        <v>28</v>
      </c>
      <c r="I163" s="167" t="s">
        <v>29</v>
      </c>
      <c r="J163" s="167" t="s">
        <v>20</v>
      </c>
      <c r="K163" s="167"/>
    </row>
    <row r="164" spans="1:11" x14ac:dyDescent="0.2">
      <c r="A164" s="167" t="s">
        <v>201</v>
      </c>
      <c r="B164" s="167" t="s">
        <v>248</v>
      </c>
      <c r="C164" s="167" t="s">
        <v>249</v>
      </c>
      <c r="D164" s="167" t="s">
        <v>30</v>
      </c>
      <c r="E164" s="168">
        <v>41153</v>
      </c>
      <c r="F164" s="168">
        <v>41157</v>
      </c>
      <c r="G164" s="167">
        <v>4</v>
      </c>
      <c r="H164" s="167" t="s">
        <v>28</v>
      </c>
      <c r="I164" s="167" t="s">
        <v>992</v>
      </c>
      <c r="J164" s="167" t="s">
        <v>20</v>
      </c>
    </row>
    <row r="165" spans="1:11" x14ac:dyDescent="0.2">
      <c r="A165" s="167" t="s">
        <v>201</v>
      </c>
      <c r="B165" s="167" t="s">
        <v>248</v>
      </c>
      <c r="C165" s="167" t="s">
        <v>249</v>
      </c>
      <c r="D165" s="167" t="s">
        <v>30</v>
      </c>
      <c r="E165" s="168">
        <v>41216</v>
      </c>
      <c r="F165" s="168">
        <v>41219</v>
      </c>
      <c r="G165" s="167">
        <v>3</v>
      </c>
      <c r="H165" s="167" t="s">
        <v>28</v>
      </c>
      <c r="I165" s="167" t="s">
        <v>29</v>
      </c>
      <c r="J165" s="167" t="s">
        <v>20</v>
      </c>
      <c r="K165" s="167"/>
    </row>
    <row r="166" spans="1:11" x14ac:dyDescent="0.2">
      <c r="A166" s="167" t="s">
        <v>201</v>
      </c>
      <c r="B166" s="167" t="s">
        <v>248</v>
      </c>
      <c r="C166" s="167" t="s">
        <v>249</v>
      </c>
      <c r="D166" s="167" t="s">
        <v>30</v>
      </c>
      <c r="E166" s="168">
        <v>41250</v>
      </c>
      <c r="F166" s="168">
        <v>41264</v>
      </c>
      <c r="G166" s="167">
        <v>14</v>
      </c>
      <c r="H166" s="167" t="s">
        <v>28</v>
      </c>
      <c r="I166" s="167" t="s">
        <v>992</v>
      </c>
      <c r="J166" s="167" t="s">
        <v>20</v>
      </c>
    </row>
    <row r="167" spans="1:11" x14ac:dyDescent="0.2">
      <c r="A167" s="167" t="s">
        <v>201</v>
      </c>
      <c r="B167" s="167" t="s">
        <v>250</v>
      </c>
      <c r="C167" s="167" t="s">
        <v>251</v>
      </c>
      <c r="D167" s="167" t="s">
        <v>30</v>
      </c>
      <c r="E167" s="168">
        <v>40946</v>
      </c>
      <c r="F167" s="168">
        <v>40947</v>
      </c>
      <c r="G167" s="167">
        <v>1</v>
      </c>
      <c r="H167" s="167" t="s">
        <v>28</v>
      </c>
      <c r="I167" s="167" t="s">
        <v>989</v>
      </c>
      <c r="J167" s="167" t="s">
        <v>20</v>
      </c>
    </row>
    <row r="168" spans="1:11" x14ac:dyDescent="0.2">
      <c r="A168" s="167" t="s">
        <v>201</v>
      </c>
      <c r="B168" s="167" t="s">
        <v>250</v>
      </c>
      <c r="C168" s="167" t="s">
        <v>251</v>
      </c>
      <c r="D168" s="167" t="s">
        <v>30</v>
      </c>
      <c r="E168" s="168">
        <v>40974</v>
      </c>
      <c r="F168" s="168">
        <v>40981</v>
      </c>
      <c r="G168" s="167">
        <v>7</v>
      </c>
      <c r="H168" s="167" t="s">
        <v>28</v>
      </c>
      <c r="I168" s="167" t="s">
        <v>29</v>
      </c>
      <c r="J168" s="167" t="s">
        <v>20</v>
      </c>
      <c r="K168" s="167"/>
    </row>
    <row r="169" spans="1:11" x14ac:dyDescent="0.2">
      <c r="A169" s="167" t="s">
        <v>201</v>
      </c>
      <c r="B169" s="167" t="s">
        <v>250</v>
      </c>
      <c r="C169" s="167" t="s">
        <v>251</v>
      </c>
      <c r="D169" s="167" t="s">
        <v>30</v>
      </c>
      <c r="E169" s="168">
        <v>41211</v>
      </c>
      <c r="F169" s="168">
        <v>41218</v>
      </c>
      <c r="G169" s="167">
        <v>7</v>
      </c>
      <c r="H169" s="167" t="s">
        <v>28</v>
      </c>
      <c r="I169" s="167" t="s">
        <v>988</v>
      </c>
      <c r="J169" s="167" t="s">
        <v>20</v>
      </c>
    </row>
    <row r="170" spans="1:11" x14ac:dyDescent="0.2">
      <c r="A170" s="167" t="s">
        <v>201</v>
      </c>
      <c r="B170" s="167" t="s">
        <v>252</v>
      </c>
      <c r="C170" s="167" t="s">
        <v>947</v>
      </c>
      <c r="D170" s="167" t="s">
        <v>30</v>
      </c>
      <c r="E170" s="168">
        <v>40943</v>
      </c>
      <c r="F170" s="168">
        <v>40947</v>
      </c>
      <c r="G170" s="167">
        <v>4</v>
      </c>
      <c r="H170" s="167" t="s">
        <v>28</v>
      </c>
      <c r="I170" s="167" t="s">
        <v>29</v>
      </c>
      <c r="J170" s="167" t="s">
        <v>20</v>
      </c>
      <c r="K170" s="167"/>
    </row>
    <row r="171" spans="1:11" x14ac:dyDescent="0.2">
      <c r="A171" s="167" t="s">
        <v>201</v>
      </c>
      <c r="B171" s="167" t="s">
        <v>252</v>
      </c>
      <c r="C171" s="167" t="s">
        <v>947</v>
      </c>
      <c r="D171" s="167" t="s">
        <v>30</v>
      </c>
      <c r="E171" s="168">
        <v>40963</v>
      </c>
      <c r="F171" s="168">
        <v>40964</v>
      </c>
      <c r="G171" s="167">
        <v>1</v>
      </c>
      <c r="H171" s="167" t="s">
        <v>28</v>
      </c>
      <c r="I171" s="167" t="s">
        <v>998</v>
      </c>
      <c r="J171" s="167" t="s">
        <v>20</v>
      </c>
    </row>
    <row r="172" spans="1:11" x14ac:dyDescent="0.2">
      <c r="A172" s="167" t="s">
        <v>201</v>
      </c>
      <c r="B172" s="167" t="s">
        <v>252</v>
      </c>
      <c r="C172" s="167" t="s">
        <v>947</v>
      </c>
      <c r="D172" s="167" t="s">
        <v>30</v>
      </c>
      <c r="E172" s="168">
        <v>40967</v>
      </c>
      <c r="F172" s="168">
        <v>40969</v>
      </c>
      <c r="G172" s="167">
        <v>1</v>
      </c>
      <c r="H172" s="167" t="s">
        <v>28</v>
      </c>
      <c r="I172" s="167" t="s">
        <v>988</v>
      </c>
      <c r="J172" s="167" t="s">
        <v>20</v>
      </c>
    </row>
    <row r="173" spans="1:11" x14ac:dyDescent="0.2">
      <c r="A173" s="167" t="s">
        <v>201</v>
      </c>
      <c r="B173" s="167" t="s">
        <v>252</v>
      </c>
      <c r="C173" s="167" t="s">
        <v>947</v>
      </c>
      <c r="D173" s="167" t="s">
        <v>30</v>
      </c>
      <c r="E173" s="168">
        <v>40974</v>
      </c>
      <c r="F173" s="168">
        <v>40976</v>
      </c>
      <c r="G173" s="167">
        <v>2</v>
      </c>
      <c r="H173" s="167" t="s">
        <v>28</v>
      </c>
      <c r="I173" s="167" t="s">
        <v>29</v>
      </c>
      <c r="J173" s="167" t="s">
        <v>20</v>
      </c>
      <c r="K173" s="167"/>
    </row>
    <row r="174" spans="1:11" x14ac:dyDescent="0.2">
      <c r="A174" s="167" t="s">
        <v>201</v>
      </c>
      <c r="B174" s="167" t="s">
        <v>252</v>
      </c>
      <c r="C174" s="167" t="s">
        <v>947</v>
      </c>
      <c r="D174" s="167" t="s">
        <v>30</v>
      </c>
      <c r="E174" s="168">
        <v>40984</v>
      </c>
      <c r="F174" s="168">
        <v>40991</v>
      </c>
      <c r="G174" s="167">
        <v>7</v>
      </c>
      <c r="H174" s="167" t="s">
        <v>28</v>
      </c>
      <c r="I174" s="167" t="s">
        <v>989</v>
      </c>
      <c r="J174" s="167" t="s">
        <v>20</v>
      </c>
    </row>
    <row r="175" spans="1:11" x14ac:dyDescent="0.2">
      <c r="A175" s="167" t="s">
        <v>201</v>
      </c>
      <c r="B175" s="167" t="s">
        <v>252</v>
      </c>
      <c r="C175" s="167" t="s">
        <v>947</v>
      </c>
      <c r="D175" s="167" t="s">
        <v>30</v>
      </c>
      <c r="E175" s="168">
        <v>41117</v>
      </c>
      <c r="F175" s="168">
        <v>41121</v>
      </c>
      <c r="G175" s="167">
        <v>4</v>
      </c>
      <c r="H175" s="167" t="s">
        <v>28</v>
      </c>
      <c r="I175" s="167" t="s">
        <v>29</v>
      </c>
      <c r="J175" s="167" t="s">
        <v>20</v>
      </c>
      <c r="K175" s="167"/>
    </row>
    <row r="176" spans="1:11" x14ac:dyDescent="0.2">
      <c r="A176" s="167" t="s">
        <v>201</v>
      </c>
      <c r="B176" s="167" t="s">
        <v>252</v>
      </c>
      <c r="C176" s="167" t="s">
        <v>947</v>
      </c>
      <c r="D176" s="167" t="s">
        <v>30</v>
      </c>
      <c r="E176" s="168">
        <v>41151</v>
      </c>
      <c r="F176" s="168">
        <v>41152</v>
      </c>
      <c r="G176" s="167">
        <v>1</v>
      </c>
      <c r="H176" s="167" t="s">
        <v>28</v>
      </c>
      <c r="I176" s="167" t="s">
        <v>29</v>
      </c>
      <c r="J176" s="167" t="s">
        <v>20</v>
      </c>
      <c r="K176" s="167"/>
    </row>
    <row r="177" spans="1:11" x14ac:dyDescent="0.2">
      <c r="A177" s="167" t="s">
        <v>201</v>
      </c>
      <c r="B177" s="167" t="s">
        <v>252</v>
      </c>
      <c r="C177" s="167" t="s">
        <v>947</v>
      </c>
      <c r="D177" s="167" t="s">
        <v>30</v>
      </c>
      <c r="E177" s="168">
        <v>41159</v>
      </c>
      <c r="F177" s="168">
        <v>41160</v>
      </c>
      <c r="G177" s="167">
        <v>1</v>
      </c>
      <c r="H177" s="167" t="s">
        <v>28</v>
      </c>
      <c r="I177" s="167" t="s">
        <v>29</v>
      </c>
      <c r="J177" s="167" t="s">
        <v>20</v>
      </c>
      <c r="K177" s="167"/>
    </row>
    <row r="178" spans="1:11" x14ac:dyDescent="0.2">
      <c r="A178" s="167" t="s">
        <v>201</v>
      </c>
      <c r="B178" s="167" t="s">
        <v>252</v>
      </c>
      <c r="C178" s="167" t="s">
        <v>947</v>
      </c>
      <c r="D178" s="167" t="s">
        <v>30</v>
      </c>
      <c r="E178" s="168">
        <v>41166</v>
      </c>
      <c r="F178" s="168">
        <v>41167</v>
      </c>
      <c r="G178" s="167">
        <v>1</v>
      </c>
      <c r="H178" s="167" t="s">
        <v>28</v>
      </c>
      <c r="I178" s="167" t="s">
        <v>29</v>
      </c>
      <c r="J178" s="167" t="s">
        <v>20</v>
      </c>
      <c r="K178" s="167"/>
    </row>
    <row r="179" spans="1:11" x14ac:dyDescent="0.2">
      <c r="A179" s="167" t="s">
        <v>201</v>
      </c>
      <c r="B179" s="167" t="s">
        <v>252</v>
      </c>
      <c r="C179" s="167" t="s">
        <v>947</v>
      </c>
      <c r="D179" s="167" t="s">
        <v>30</v>
      </c>
      <c r="E179" s="168">
        <v>41177</v>
      </c>
      <c r="F179" s="168">
        <v>41178</v>
      </c>
      <c r="G179" s="167">
        <v>1</v>
      </c>
      <c r="H179" s="167" t="s">
        <v>28</v>
      </c>
      <c r="I179" s="167" t="s">
        <v>29</v>
      </c>
      <c r="J179" s="167" t="s">
        <v>20</v>
      </c>
      <c r="K179" s="167"/>
    </row>
    <row r="180" spans="1:11" x14ac:dyDescent="0.2">
      <c r="A180" s="167" t="s">
        <v>201</v>
      </c>
      <c r="B180" s="167" t="s">
        <v>252</v>
      </c>
      <c r="C180" s="167" t="s">
        <v>947</v>
      </c>
      <c r="D180" s="167" t="s">
        <v>30</v>
      </c>
      <c r="E180" s="168">
        <v>41195</v>
      </c>
      <c r="F180" s="168">
        <v>41198</v>
      </c>
      <c r="G180" s="167">
        <v>3</v>
      </c>
      <c r="H180" s="167" t="s">
        <v>28</v>
      </c>
      <c r="I180" s="167" t="s">
        <v>29</v>
      </c>
      <c r="J180" s="167" t="s">
        <v>20</v>
      </c>
      <c r="K180" s="167"/>
    </row>
    <row r="181" spans="1:11" x14ac:dyDescent="0.2">
      <c r="A181" s="167" t="s">
        <v>201</v>
      </c>
      <c r="B181" s="167" t="s">
        <v>252</v>
      </c>
      <c r="C181" s="167" t="s">
        <v>947</v>
      </c>
      <c r="D181" s="167" t="s">
        <v>30</v>
      </c>
      <c r="E181" s="168">
        <v>41200</v>
      </c>
      <c r="F181" s="168">
        <v>41201</v>
      </c>
      <c r="G181" s="167">
        <v>1</v>
      </c>
      <c r="H181" s="167" t="s">
        <v>28</v>
      </c>
      <c r="I181" s="167" t="s">
        <v>989</v>
      </c>
      <c r="J181" s="167" t="s">
        <v>20</v>
      </c>
    </row>
    <row r="182" spans="1:11" x14ac:dyDescent="0.2">
      <c r="A182" s="167" t="s">
        <v>201</v>
      </c>
      <c r="B182" s="167" t="s">
        <v>252</v>
      </c>
      <c r="C182" s="167" t="s">
        <v>947</v>
      </c>
      <c r="D182" s="167" t="s">
        <v>30</v>
      </c>
      <c r="E182" s="168">
        <v>41216</v>
      </c>
      <c r="F182" s="168">
        <v>41219</v>
      </c>
      <c r="G182" s="167">
        <v>3</v>
      </c>
      <c r="H182" s="167" t="s">
        <v>28</v>
      </c>
      <c r="I182" s="167" t="s">
        <v>29</v>
      </c>
      <c r="J182" s="167" t="s">
        <v>20</v>
      </c>
      <c r="K182" s="167"/>
    </row>
    <row r="183" spans="1:11" x14ac:dyDescent="0.2">
      <c r="A183" s="167" t="s">
        <v>201</v>
      </c>
      <c r="B183" s="167" t="s">
        <v>252</v>
      </c>
      <c r="C183" s="167" t="s">
        <v>947</v>
      </c>
      <c r="D183" s="167" t="s">
        <v>30</v>
      </c>
      <c r="E183" s="168">
        <v>41220</v>
      </c>
      <c r="F183" s="168">
        <v>41226</v>
      </c>
      <c r="G183" s="167">
        <v>6</v>
      </c>
      <c r="H183" s="167" t="s">
        <v>28</v>
      </c>
      <c r="I183" s="167" t="s">
        <v>987</v>
      </c>
      <c r="J183" s="167" t="s">
        <v>20</v>
      </c>
    </row>
    <row r="184" spans="1:11" x14ac:dyDescent="0.2">
      <c r="A184" s="167" t="s">
        <v>201</v>
      </c>
      <c r="B184" s="167" t="s">
        <v>252</v>
      </c>
      <c r="C184" s="167" t="s">
        <v>947</v>
      </c>
      <c r="D184" s="167" t="s">
        <v>30</v>
      </c>
      <c r="E184" s="168">
        <v>41227</v>
      </c>
      <c r="F184" s="168">
        <v>41228</v>
      </c>
      <c r="G184" s="167">
        <v>1</v>
      </c>
      <c r="H184" s="167" t="s">
        <v>28</v>
      </c>
      <c r="I184" s="167" t="s">
        <v>29</v>
      </c>
      <c r="J184" s="167" t="s">
        <v>20</v>
      </c>
      <c r="K184" s="167"/>
    </row>
    <row r="185" spans="1:11" x14ac:dyDescent="0.2">
      <c r="A185" s="167" t="s">
        <v>201</v>
      </c>
      <c r="B185" s="167" t="s">
        <v>252</v>
      </c>
      <c r="C185" s="167" t="s">
        <v>947</v>
      </c>
      <c r="D185" s="167" t="s">
        <v>30</v>
      </c>
      <c r="E185" s="168">
        <v>41230</v>
      </c>
      <c r="F185" s="168">
        <v>41233</v>
      </c>
      <c r="G185" s="167">
        <v>3</v>
      </c>
      <c r="H185" s="167" t="s">
        <v>28</v>
      </c>
      <c r="I185" s="167" t="s">
        <v>998</v>
      </c>
      <c r="J185" s="167" t="s">
        <v>20</v>
      </c>
    </row>
    <row r="186" spans="1:11" x14ac:dyDescent="0.2">
      <c r="A186" s="167" t="s">
        <v>201</v>
      </c>
      <c r="B186" s="167" t="s">
        <v>252</v>
      </c>
      <c r="C186" s="167" t="s">
        <v>947</v>
      </c>
      <c r="D186" s="167" t="s">
        <v>30</v>
      </c>
      <c r="E186" s="168">
        <v>41235</v>
      </c>
      <c r="F186" s="168">
        <v>41237</v>
      </c>
      <c r="G186" s="167">
        <v>2</v>
      </c>
      <c r="H186" s="167" t="s">
        <v>28</v>
      </c>
      <c r="I186" s="167" t="s">
        <v>29</v>
      </c>
      <c r="J186" s="167" t="s">
        <v>20</v>
      </c>
      <c r="K186" s="167"/>
    </row>
    <row r="187" spans="1:11" x14ac:dyDescent="0.2">
      <c r="A187" s="167" t="s">
        <v>201</v>
      </c>
      <c r="B187" s="167" t="s">
        <v>252</v>
      </c>
      <c r="C187" s="167" t="s">
        <v>947</v>
      </c>
      <c r="D187" s="167" t="s">
        <v>30</v>
      </c>
      <c r="E187" s="168">
        <v>41251</v>
      </c>
      <c r="F187" s="168">
        <v>41256</v>
      </c>
      <c r="G187" s="167">
        <v>5</v>
      </c>
      <c r="H187" s="167" t="s">
        <v>28</v>
      </c>
      <c r="I187" s="167" t="s">
        <v>29</v>
      </c>
      <c r="J187" s="167" t="s">
        <v>20</v>
      </c>
      <c r="K187" s="167"/>
    </row>
    <row r="188" spans="1:11" x14ac:dyDescent="0.2">
      <c r="A188" s="167" t="s">
        <v>201</v>
      </c>
      <c r="B188" s="167" t="s">
        <v>253</v>
      </c>
      <c r="C188" s="167" t="s">
        <v>254</v>
      </c>
      <c r="D188" s="167" t="s">
        <v>30</v>
      </c>
      <c r="E188" s="168">
        <v>40966</v>
      </c>
      <c r="F188" s="168">
        <v>47150</v>
      </c>
      <c r="G188" s="167">
        <v>2</v>
      </c>
      <c r="H188" s="167" t="s">
        <v>28</v>
      </c>
      <c r="I188" s="167" t="s">
        <v>29</v>
      </c>
      <c r="J188" s="167" t="s">
        <v>20</v>
      </c>
      <c r="K188" s="167"/>
    </row>
    <row r="189" spans="1:11" x14ac:dyDescent="0.2">
      <c r="A189" s="167" t="s">
        <v>201</v>
      </c>
      <c r="B189" s="167" t="s">
        <v>253</v>
      </c>
      <c r="C189" s="167" t="s">
        <v>254</v>
      </c>
      <c r="D189" s="167" t="s">
        <v>30</v>
      </c>
      <c r="E189" s="168">
        <v>41226</v>
      </c>
      <c r="F189" s="168">
        <v>41232</v>
      </c>
      <c r="G189" s="167">
        <v>6</v>
      </c>
      <c r="H189" s="167" t="s">
        <v>28</v>
      </c>
      <c r="I189" s="167" t="s">
        <v>29</v>
      </c>
      <c r="J189" s="167" t="s">
        <v>20</v>
      </c>
      <c r="K189" s="167"/>
    </row>
    <row r="190" spans="1:11" x14ac:dyDescent="0.2">
      <c r="A190" s="167" t="s">
        <v>201</v>
      </c>
      <c r="B190" s="167" t="s">
        <v>257</v>
      </c>
      <c r="C190" s="167" t="s">
        <v>258</v>
      </c>
      <c r="D190" s="167" t="s">
        <v>30</v>
      </c>
      <c r="E190" s="168">
        <v>41197</v>
      </c>
      <c r="F190" s="168">
        <v>41204</v>
      </c>
      <c r="G190" s="167">
        <v>7</v>
      </c>
      <c r="H190" s="167" t="s">
        <v>28</v>
      </c>
      <c r="I190" s="167" t="s">
        <v>29</v>
      </c>
      <c r="J190" s="167" t="s">
        <v>20</v>
      </c>
      <c r="K190" s="167"/>
    </row>
    <row r="191" spans="1:11" x14ac:dyDescent="0.2">
      <c r="A191" s="167" t="s">
        <v>201</v>
      </c>
      <c r="B191" s="167" t="s">
        <v>259</v>
      </c>
      <c r="C191" s="167" t="s">
        <v>260</v>
      </c>
      <c r="D191" s="167" t="s">
        <v>30</v>
      </c>
      <c r="E191" s="168">
        <v>41064</v>
      </c>
      <c r="F191" s="168">
        <v>41066</v>
      </c>
      <c r="G191" s="167">
        <v>2</v>
      </c>
      <c r="H191" s="167" t="s">
        <v>28</v>
      </c>
      <c r="I191" s="167" t="s">
        <v>29</v>
      </c>
      <c r="J191" s="167" t="s">
        <v>20</v>
      </c>
      <c r="K191" s="167"/>
    </row>
    <row r="192" spans="1:11" x14ac:dyDescent="0.2">
      <c r="A192" s="167" t="s">
        <v>201</v>
      </c>
      <c r="B192" s="167" t="s">
        <v>259</v>
      </c>
      <c r="C192" s="167" t="s">
        <v>260</v>
      </c>
      <c r="D192" s="167" t="s">
        <v>30</v>
      </c>
      <c r="E192" s="168">
        <v>41197</v>
      </c>
      <c r="F192" s="168">
        <v>41199</v>
      </c>
      <c r="G192" s="167">
        <v>2</v>
      </c>
      <c r="H192" s="167" t="s">
        <v>28</v>
      </c>
      <c r="I192" s="167" t="s">
        <v>29</v>
      </c>
      <c r="J192" s="167" t="s">
        <v>20</v>
      </c>
      <c r="K192" s="167"/>
    </row>
    <row r="193" spans="1:11" x14ac:dyDescent="0.2">
      <c r="A193" s="167" t="s">
        <v>201</v>
      </c>
      <c r="B193" s="167" t="s">
        <v>263</v>
      </c>
      <c r="C193" s="167" t="s">
        <v>264</v>
      </c>
      <c r="D193" s="167" t="s">
        <v>30</v>
      </c>
      <c r="E193" s="168">
        <v>40911</v>
      </c>
      <c r="F193" s="168">
        <v>40913</v>
      </c>
      <c r="G193" s="167">
        <v>2</v>
      </c>
      <c r="H193" s="167" t="s">
        <v>28</v>
      </c>
      <c r="I193" s="167" t="s">
        <v>29</v>
      </c>
      <c r="J193" s="167" t="s">
        <v>20</v>
      </c>
      <c r="K193" s="167"/>
    </row>
    <row r="194" spans="1:11" x14ac:dyDescent="0.2">
      <c r="A194" s="167" t="s">
        <v>201</v>
      </c>
      <c r="B194" s="167" t="s">
        <v>263</v>
      </c>
      <c r="C194" s="167" t="s">
        <v>264</v>
      </c>
      <c r="D194" s="167" t="s">
        <v>30</v>
      </c>
      <c r="E194" s="168">
        <v>41099</v>
      </c>
      <c r="F194" s="168">
        <v>41101</v>
      </c>
      <c r="G194" s="167">
        <v>2</v>
      </c>
      <c r="H194" s="167" t="s">
        <v>28</v>
      </c>
      <c r="I194" s="167" t="s">
        <v>29</v>
      </c>
      <c r="J194" s="167" t="s">
        <v>20</v>
      </c>
      <c r="K194" s="167"/>
    </row>
    <row r="195" spans="1:11" x14ac:dyDescent="0.2">
      <c r="A195" s="167" t="s">
        <v>201</v>
      </c>
      <c r="B195" s="167" t="s">
        <v>263</v>
      </c>
      <c r="C195" s="167" t="s">
        <v>264</v>
      </c>
      <c r="D195" s="167" t="s">
        <v>30</v>
      </c>
      <c r="E195" s="168">
        <v>41197</v>
      </c>
      <c r="F195" s="168">
        <v>41204</v>
      </c>
      <c r="G195" s="167">
        <v>7</v>
      </c>
      <c r="H195" s="167" t="s">
        <v>28</v>
      </c>
      <c r="I195" s="167" t="s">
        <v>29</v>
      </c>
      <c r="J195" s="167" t="s">
        <v>20</v>
      </c>
      <c r="K195" s="167"/>
    </row>
    <row r="196" spans="1:11" x14ac:dyDescent="0.2">
      <c r="A196" s="167" t="s">
        <v>201</v>
      </c>
      <c r="B196" s="167" t="s">
        <v>265</v>
      </c>
      <c r="C196" s="167" t="s">
        <v>266</v>
      </c>
      <c r="D196" s="167" t="s">
        <v>30</v>
      </c>
      <c r="E196" s="168">
        <v>40911</v>
      </c>
      <c r="F196" s="168">
        <v>40912</v>
      </c>
      <c r="G196" s="167">
        <v>1</v>
      </c>
      <c r="H196" s="167" t="s">
        <v>28</v>
      </c>
      <c r="I196" s="167" t="s">
        <v>989</v>
      </c>
      <c r="J196" s="167" t="s">
        <v>20</v>
      </c>
    </row>
    <row r="197" spans="1:11" x14ac:dyDescent="0.2">
      <c r="A197" s="167" t="s">
        <v>201</v>
      </c>
      <c r="B197" s="167" t="s">
        <v>265</v>
      </c>
      <c r="C197" s="167" t="s">
        <v>266</v>
      </c>
      <c r="D197" s="167" t="s">
        <v>30</v>
      </c>
      <c r="E197" s="168">
        <v>40914</v>
      </c>
      <c r="F197" s="168">
        <v>40918</v>
      </c>
      <c r="G197" s="167">
        <v>4</v>
      </c>
      <c r="H197" s="167" t="s">
        <v>28</v>
      </c>
      <c r="I197" s="167" t="s">
        <v>29</v>
      </c>
      <c r="J197" s="167" t="s">
        <v>20</v>
      </c>
      <c r="K197" s="167"/>
    </row>
    <row r="198" spans="1:11" x14ac:dyDescent="0.2">
      <c r="A198" s="167" t="s">
        <v>201</v>
      </c>
      <c r="B198" s="167" t="s">
        <v>265</v>
      </c>
      <c r="C198" s="167" t="s">
        <v>266</v>
      </c>
      <c r="D198" s="167" t="s">
        <v>30</v>
      </c>
      <c r="E198" s="168">
        <v>40919</v>
      </c>
      <c r="F198" s="168">
        <v>40925</v>
      </c>
      <c r="G198" s="167">
        <v>6</v>
      </c>
      <c r="H198" s="167" t="s">
        <v>28</v>
      </c>
      <c r="I198" s="167" t="s">
        <v>988</v>
      </c>
      <c r="J198" s="167" t="s">
        <v>20</v>
      </c>
    </row>
    <row r="199" spans="1:11" x14ac:dyDescent="0.2">
      <c r="A199" s="167" t="s">
        <v>201</v>
      </c>
      <c r="B199" s="167" t="s">
        <v>265</v>
      </c>
      <c r="C199" s="167" t="s">
        <v>266</v>
      </c>
      <c r="D199" s="167" t="s">
        <v>30</v>
      </c>
      <c r="E199" s="168">
        <v>40926</v>
      </c>
      <c r="F199" s="168">
        <v>40927</v>
      </c>
      <c r="G199" s="167">
        <v>1</v>
      </c>
      <c r="H199" s="167" t="s">
        <v>28</v>
      </c>
      <c r="I199" s="167" t="s">
        <v>1001</v>
      </c>
      <c r="J199" s="167" t="s">
        <v>20</v>
      </c>
    </row>
    <row r="200" spans="1:11" x14ac:dyDescent="0.2">
      <c r="A200" s="167" t="s">
        <v>201</v>
      </c>
      <c r="B200" s="167" t="s">
        <v>265</v>
      </c>
      <c r="C200" s="167" t="s">
        <v>266</v>
      </c>
      <c r="D200" s="167" t="s">
        <v>30</v>
      </c>
      <c r="E200" s="168">
        <v>40928</v>
      </c>
      <c r="F200" s="168">
        <v>40935</v>
      </c>
      <c r="G200" s="167">
        <v>7</v>
      </c>
      <c r="H200" s="167" t="s">
        <v>28</v>
      </c>
      <c r="I200" s="167" t="s">
        <v>916</v>
      </c>
      <c r="J200" s="167" t="s">
        <v>20</v>
      </c>
      <c r="K200" s="167"/>
    </row>
    <row r="201" spans="1:11" x14ac:dyDescent="0.2">
      <c r="A201" s="167" t="s">
        <v>201</v>
      </c>
      <c r="B201" s="167" t="s">
        <v>265</v>
      </c>
      <c r="C201" s="167" t="s">
        <v>266</v>
      </c>
      <c r="D201" s="167" t="s">
        <v>30</v>
      </c>
      <c r="E201" s="168">
        <v>40940</v>
      </c>
      <c r="F201" s="168">
        <v>40941</v>
      </c>
      <c r="G201" s="167">
        <v>1</v>
      </c>
      <c r="H201" s="167" t="s">
        <v>28</v>
      </c>
      <c r="I201" s="167" t="s">
        <v>1002</v>
      </c>
      <c r="J201" s="167" t="s">
        <v>20</v>
      </c>
    </row>
    <row r="202" spans="1:11" x14ac:dyDescent="0.2">
      <c r="A202" s="167" t="s">
        <v>201</v>
      </c>
      <c r="B202" s="167" t="s">
        <v>265</v>
      </c>
      <c r="C202" s="167" t="s">
        <v>266</v>
      </c>
      <c r="D202" s="167" t="s">
        <v>30</v>
      </c>
      <c r="E202" s="168">
        <v>40946</v>
      </c>
      <c r="F202" s="168">
        <v>40948</v>
      </c>
      <c r="G202" s="167">
        <v>2</v>
      </c>
      <c r="H202" s="167" t="s">
        <v>28</v>
      </c>
      <c r="I202" s="167" t="s">
        <v>29</v>
      </c>
      <c r="J202" s="167" t="s">
        <v>20</v>
      </c>
      <c r="K202" s="167"/>
    </row>
    <row r="203" spans="1:11" x14ac:dyDescent="0.2">
      <c r="A203" s="167" t="s">
        <v>201</v>
      </c>
      <c r="B203" s="167" t="s">
        <v>265</v>
      </c>
      <c r="C203" s="167" t="s">
        <v>266</v>
      </c>
      <c r="D203" s="167" t="s">
        <v>30</v>
      </c>
      <c r="E203" s="168">
        <v>40949</v>
      </c>
      <c r="F203" s="168">
        <v>40953</v>
      </c>
      <c r="G203" s="167">
        <v>4</v>
      </c>
      <c r="H203" s="167" t="s">
        <v>28</v>
      </c>
      <c r="I203" s="167" t="s">
        <v>988</v>
      </c>
      <c r="J203" s="167" t="s">
        <v>20</v>
      </c>
    </row>
    <row r="204" spans="1:11" x14ac:dyDescent="0.2">
      <c r="A204" s="167" t="s">
        <v>201</v>
      </c>
      <c r="B204" s="167" t="s">
        <v>265</v>
      </c>
      <c r="C204" s="167" t="s">
        <v>266</v>
      </c>
      <c r="D204" s="167" t="s">
        <v>30</v>
      </c>
      <c r="E204" s="168">
        <v>40971</v>
      </c>
      <c r="F204" s="168">
        <v>40981</v>
      </c>
      <c r="G204" s="167">
        <v>10</v>
      </c>
      <c r="H204" s="167" t="s">
        <v>28</v>
      </c>
      <c r="I204" s="167" t="s">
        <v>989</v>
      </c>
      <c r="J204" s="167" t="s">
        <v>20</v>
      </c>
    </row>
    <row r="205" spans="1:11" x14ac:dyDescent="0.2">
      <c r="A205" s="167" t="s">
        <v>201</v>
      </c>
      <c r="B205" s="167" t="s">
        <v>265</v>
      </c>
      <c r="C205" s="167" t="s">
        <v>266</v>
      </c>
      <c r="D205" s="167" t="s">
        <v>30</v>
      </c>
      <c r="E205" s="168">
        <v>40983</v>
      </c>
      <c r="F205" s="168">
        <v>40984</v>
      </c>
      <c r="G205" s="167">
        <v>1</v>
      </c>
      <c r="H205" s="167" t="s">
        <v>28</v>
      </c>
      <c r="I205" s="167" t="s">
        <v>916</v>
      </c>
      <c r="J205" s="167" t="s">
        <v>20</v>
      </c>
      <c r="K205" s="167"/>
    </row>
    <row r="206" spans="1:11" x14ac:dyDescent="0.2">
      <c r="A206" s="167" t="s">
        <v>201</v>
      </c>
      <c r="B206" s="167" t="s">
        <v>265</v>
      </c>
      <c r="C206" s="167" t="s">
        <v>266</v>
      </c>
      <c r="D206" s="167" t="s">
        <v>30</v>
      </c>
      <c r="E206" s="168">
        <v>40990</v>
      </c>
      <c r="F206" s="168">
        <v>40991</v>
      </c>
      <c r="G206" s="167">
        <v>1</v>
      </c>
      <c r="H206" s="167" t="s">
        <v>28</v>
      </c>
      <c r="I206" s="167" t="s">
        <v>1000</v>
      </c>
      <c r="J206" s="167" t="s">
        <v>20</v>
      </c>
    </row>
    <row r="207" spans="1:11" x14ac:dyDescent="0.2">
      <c r="A207" s="167" t="s">
        <v>201</v>
      </c>
      <c r="B207" s="167" t="s">
        <v>265</v>
      </c>
      <c r="C207" s="167" t="s">
        <v>266</v>
      </c>
      <c r="D207" s="167" t="s">
        <v>30</v>
      </c>
      <c r="E207" s="168">
        <v>41002</v>
      </c>
      <c r="F207" s="168">
        <v>41004</v>
      </c>
      <c r="G207" s="167">
        <v>2</v>
      </c>
      <c r="H207" s="167" t="s">
        <v>28</v>
      </c>
      <c r="I207" s="167" t="s">
        <v>916</v>
      </c>
      <c r="J207" s="167" t="s">
        <v>20</v>
      </c>
      <c r="K207" s="167"/>
    </row>
    <row r="208" spans="1:11" x14ac:dyDescent="0.2">
      <c r="A208" s="167" t="s">
        <v>201</v>
      </c>
      <c r="B208" s="167" t="s">
        <v>265</v>
      </c>
      <c r="C208" s="167" t="s">
        <v>266</v>
      </c>
      <c r="D208" s="167" t="s">
        <v>30</v>
      </c>
      <c r="E208" s="168">
        <v>41005</v>
      </c>
      <c r="F208" s="168">
        <v>41006</v>
      </c>
      <c r="G208" s="167">
        <v>1</v>
      </c>
      <c r="H208" s="167" t="s">
        <v>28</v>
      </c>
      <c r="I208" s="167" t="s">
        <v>987</v>
      </c>
      <c r="J208" s="167" t="s">
        <v>20</v>
      </c>
    </row>
    <row r="209" spans="1:11" x14ac:dyDescent="0.2">
      <c r="A209" s="167" t="s">
        <v>201</v>
      </c>
      <c r="B209" s="167" t="s">
        <v>265</v>
      </c>
      <c r="C209" s="167" t="s">
        <v>266</v>
      </c>
      <c r="D209" s="167" t="s">
        <v>30</v>
      </c>
      <c r="E209" s="168">
        <v>41016</v>
      </c>
      <c r="F209" s="168">
        <v>41017</v>
      </c>
      <c r="G209" s="167">
        <v>1</v>
      </c>
      <c r="H209" s="167" t="s">
        <v>28</v>
      </c>
      <c r="I209" s="167" t="s">
        <v>916</v>
      </c>
      <c r="J209" s="167" t="s">
        <v>20</v>
      </c>
      <c r="K209" s="167"/>
    </row>
    <row r="210" spans="1:11" x14ac:dyDescent="0.2">
      <c r="A210" s="167" t="s">
        <v>201</v>
      </c>
      <c r="B210" s="167" t="s">
        <v>265</v>
      </c>
      <c r="C210" s="167" t="s">
        <v>266</v>
      </c>
      <c r="D210" s="167" t="s">
        <v>30</v>
      </c>
      <c r="E210" s="168">
        <v>41019</v>
      </c>
      <c r="F210" s="168">
        <v>41020</v>
      </c>
      <c r="G210" s="167">
        <v>1</v>
      </c>
      <c r="H210" s="167" t="s">
        <v>28</v>
      </c>
      <c r="I210" s="167" t="s">
        <v>1001</v>
      </c>
      <c r="J210" s="167" t="s">
        <v>20</v>
      </c>
    </row>
    <row r="211" spans="1:11" x14ac:dyDescent="0.2">
      <c r="A211" s="167" t="s">
        <v>201</v>
      </c>
      <c r="B211" s="167" t="s">
        <v>265</v>
      </c>
      <c r="C211" s="167" t="s">
        <v>266</v>
      </c>
      <c r="D211" s="167" t="s">
        <v>30</v>
      </c>
      <c r="E211" s="168">
        <v>41024</v>
      </c>
      <c r="F211" s="168">
        <v>41025</v>
      </c>
      <c r="G211" s="167">
        <v>1</v>
      </c>
      <c r="H211" s="167" t="s">
        <v>28</v>
      </c>
      <c r="I211" s="167" t="s">
        <v>916</v>
      </c>
      <c r="J211" s="167" t="s">
        <v>20</v>
      </c>
      <c r="K211" s="167"/>
    </row>
    <row r="212" spans="1:11" x14ac:dyDescent="0.2">
      <c r="A212" s="167" t="s">
        <v>201</v>
      </c>
      <c r="B212" s="167" t="s">
        <v>265</v>
      </c>
      <c r="C212" s="167" t="s">
        <v>266</v>
      </c>
      <c r="D212" s="167" t="s">
        <v>30</v>
      </c>
      <c r="E212" s="168">
        <v>41030</v>
      </c>
      <c r="F212" s="168">
        <v>41031</v>
      </c>
      <c r="G212" s="167">
        <v>1</v>
      </c>
      <c r="H212" s="167" t="s">
        <v>28</v>
      </c>
      <c r="I212" s="167" t="s">
        <v>916</v>
      </c>
      <c r="J212" s="167" t="s">
        <v>20</v>
      </c>
      <c r="K212" s="167"/>
    </row>
    <row r="213" spans="1:11" x14ac:dyDescent="0.2">
      <c r="A213" s="167" t="s">
        <v>201</v>
      </c>
      <c r="B213" s="167" t="s">
        <v>265</v>
      </c>
      <c r="C213" s="167" t="s">
        <v>266</v>
      </c>
      <c r="D213" s="167" t="s">
        <v>30</v>
      </c>
      <c r="E213" s="168">
        <v>41032</v>
      </c>
      <c r="F213" s="168">
        <v>41033</v>
      </c>
      <c r="G213" s="167">
        <v>1</v>
      </c>
      <c r="H213" s="167" t="s">
        <v>28</v>
      </c>
      <c r="I213" s="167" t="s">
        <v>987</v>
      </c>
      <c r="J213" s="167" t="s">
        <v>20</v>
      </c>
    </row>
    <row r="214" spans="1:11" x14ac:dyDescent="0.2">
      <c r="A214" s="167" t="s">
        <v>201</v>
      </c>
      <c r="B214" s="167" t="s">
        <v>265</v>
      </c>
      <c r="C214" s="167" t="s">
        <v>266</v>
      </c>
      <c r="D214" s="167" t="s">
        <v>30</v>
      </c>
      <c r="E214" s="168">
        <v>41064</v>
      </c>
      <c r="F214" s="168">
        <v>41066</v>
      </c>
      <c r="G214" s="167">
        <v>2</v>
      </c>
      <c r="H214" s="167" t="s">
        <v>28</v>
      </c>
      <c r="I214" s="167" t="s">
        <v>988</v>
      </c>
      <c r="J214" s="167" t="s">
        <v>20</v>
      </c>
    </row>
    <row r="215" spans="1:11" x14ac:dyDescent="0.2">
      <c r="A215" s="167" t="s">
        <v>201</v>
      </c>
      <c r="B215" s="167" t="s">
        <v>265</v>
      </c>
      <c r="C215" s="167" t="s">
        <v>266</v>
      </c>
      <c r="D215" s="167" t="s">
        <v>30</v>
      </c>
      <c r="E215" s="168">
        <v>41092</v>
      </c>
      <c r="F215" s="168">
        <v>41096</v>
      </c>
      <c r="G215" s="167">
        <v>4</v>
      </c>
      <c r="H215" s="167" t="s">
        <v>28</v>
      </c>
      <c r="I215" s="167" t="s">
        <v>989</v>
      </c>
      <c r="J215" s="167" t="s">
        <v>20</v>
      </c>
    </row>
    <row r="216" spans="1:11" x14ac:dyDescent="0.2">
      <c r="A216" s="167" t="s">
        <v>201</v>
      </c>
      <c r="B216" s="167" t="s">
        <v>265</v>
      </c>
      <c r="C216" s="167" t="s">
        <v>266</v>
      </c>
      <c r="D216" s="167" t="s">
        <v>30</v>
      </c>
      <c r="E216" s="168">
        <v>41097</v>
      </c>
      <c r="F216" s="168">
        <v>41101</v>
      </c>
      <c r="G216" s="167">
        <v>4</v>
      </c>
      <c r="H216" s="167" t="s">
        <v>28</v>
      </c>
      <c r="I216" s="167" t="s">
        <v>916</v>
      </c>
      <c r="J216" s="167" t="s">
        <v>20</v>
      </c>
      <c r="K216" s="167"/>
    </row>
    <row r="217" spans="1:11" x14ac:dyDescent="0.2">
      <c r="A217" s="167" t="s">
        <v>201</v>
      </c>
      <c r="B217" s="167" t="s">
        <v>265</v>
      </c>
      <c r="C217" s="167" t="s">
        <v>266</v>
      </c>
      <c r="D217" s="167" t="s">
        <v>30</v>
      </c>
      <c r="E217" s="168">
        <v>41103</v>
      </c>
      <c r="F217" s="168">
        <v>41104</v>
      </c>
      <c r="G217" s="167">
        <v>1</v>
      </c>
      <c r="H217" s="167" t="s">
        <v>28</v>
      </c>
      <c r="I217" s="167" t="s">
        <v>29</v>
      </c>
      <c r="J217" s="167" t="s">
        <v>20</v>
      </c>
      <c r="K217" s="167"/>
    </row>
    <row r="218" spans="1:11" x14ac:dyDescent="0.2">
      <c r="A218" s="167" t="s">
        <v>201</v>
      </c>
      <c r="B218" s="167" t="s">
        <v>265</v>
      </c>
      <c r="C218" s="167" t="s">
        <v>266</v>
      </c>
      <c r="D218" s="167" t="s">
        <v>30</v>
      </c>
      <c r="E218" s="168">
        <v>41106</v>
      </c>
      <c r="F218" s="168">
        <v>41114</v>
      </c>
      <c r="G218" s="167">
        <v>8</v>
      </c>
      <c r="H218" s="167" t="s">
        <v>28</v>
      </c>
      <c r="I218" s="167" t="s">
        <v>989</v>
      </c>
      <c r="J218" s="167" t="s">
        <v>20</v>
      </c>
    </row>
    <row r="219" spans="1:11" x14ac:dyDescent="0.2">
      <c r="A219" s="167" t="s">
        <v>201</v>
      </c>
      <c r="B219" s="167" t="s">
        <v>265</v>
      </c>
      <c r="C219" s="167" t="s">
        <v>266</v>
      </c>
      <c r="D219" s="167" t="s">
        <v>30</v>
      </c>
      <c r="E219" s="168">
        <v>41115</v>
      </c>
      <c r="F219" s="168">
        <v>41116</v>
      </c>
      <c r="G219" s="167">
        <v>1</v>
      </c>
      <c r="H219" s="167" t="s">
        <v>28</v>
      </c>
      <c r="I219" s="167" t="s">
        <v>916</v>
      </c>
      <c r="J219" s="167" t="s">
        <v>20</v>
      </c>
      <c r="K219" s="167"/>
    </row>
    <row r="220" spans="1:11" x14ac:dyDescent="0.2">
      <c r="A220" s="167" t="s">
        <v>201</v>
      </c>
      <c r="B220" s="167" t="s">
        <v>265</v>
      </c>
      <c r="C220" s="167" t="s">
        <v>266</v>
      </c>
      <c r="D220" s="167" t="s">
        <v>30</v>
      </c>
      <c r="E220" s="168">
        <v>41128</v>
      </c>
      <c r="F220" s="168">
        <v>41136</v>
      </c>
      <c r="G220" s="167">
        <v>8</v>
      </c>
      <c r="H220" s="167" t="s">
        <v>28</v>
      </c>
      <c r="I220" s="167" t="s">
        <v>988</v>
      </c>
      <c r="J220" s="167" t="s">
        <v>20</v>
      </c>
    </row>
    <row r="221" spans="1:11" x14ac:dyDescent="0.2">
      <c r="A221" s="167" t="s">
        <v>201</v>
      </c>
      <c r="B221" s="167" t="s">
        <v>265</v>
      </c>
      <c r="C221" s="167" t="s">
        <v>266</v>
      </c>
      <c r="D221" s="167" t="s">
        <v>30</v>
      </c>
      <c r="E221" s="168">
        <v>41138</v>
      </c>
      <c r="F221" s="168">
        <v>41139</v>
      </c>
      <c r="G221" s="167">
        <v>1</v>
      </c>
      <c r="H221" s="167" t="s">
        <v>28</v>
      </c>
      <c r="I221" s="167" t="s">
        <v>916</v>
      </c>
      <c r="J221" s="167" t="s">
        <v>20</v>
      </c>
      <c r="K221" s="167"/>
    </row>
    <row r="222" spans="1:11" x14ac:dyDescent="0.2">
      <c r="A222" s="167" t="s">
        <v>201</v>
      </c>
      <c r="B222" s="167" t="s">
        <v>265</v>
      </c>
      <c r="C222" s="167" t="s">
        <v>266</v>
      </c>
      <c r="D222" s="167" t="s">
        <v>30</v>
      </c>
      <c r="E222" s="168">
        <v>41142</v>
      </c>
      <c r="F222" s="168">
        <v>41143</v>
      </c>
      <c r="G222" s="167">
        <v>1</v>
      </c>
      <c r="H222" s="167" t="s">
        <v>28</v>
      </c>
      <c r="I222" s="167" t="s">
        <v>29</v>
      </c>
      <c r="J222" s="167" t="s">
        <v>20</v>
      </c>
      <c r="K222" s="167"/>
    </row>
    <row r="223" spans="1:11" x14ac:dyDescent="0.2">
      <c r="A223" s="167" t="s">
        <v>201</v>
      </c>
      <c r="B223" s="167" t="s">
        <v>265</v>
      </c>
      <c r="C223" s="167" t="s">
        <v>266</v>
      </c>
      <c r="D223" s="167" t="s">
        <v>30</v>
      </c>
      <c r="E223" s="168">
        <v>41157</v>
      </c>
      <c r="F223" s="168">
        <v>41158</v>
      </c>
      <c r="G223" s="167">
        <v>1</v>
      </c>
      <c r="H223" s="167" t="s">
        <v>28</v>
      </c>
      <c r="I223" s="167" t="s">
        <v>29</v>
      </c>
      <c r="J223" s="167" t="s">
        <v>20</v>
      </c>
      <c r="K223" s="167"/>
    </row>
    <row r="224" spans="1:11" x14ac:dyDescent="0.2">
      <c r="A224" s="167" t="s">
        <v>201</v>
      </c>
      <c r="B224" s="167" t="s">
        <v>265</v>
      </c>
      <c r="C224" s="167" t="s">
        <v>266</v>
      </c>
      <c r="D224" s="167" t="s">
        <v>30</v>
      </c>
      <c r="E224" s="168">
        <v>41159</v>
      </c>
      <c r="F224" s="168">
        <v>41160</v>
      </c>
      <c r="G224" s="167">
        <v>1</v>
      </c>
      <c r="H224" s="167" t="s">
        <v>28</v>
      </c>
      <c r="I224" s="167" t="s">
        <v>29</v>
      </c>
      <c r="J224" s="167" t="s">
        <v>20</v>
      </c>
      <c r="K224" s="167"/>
    </row>
    <row r="225" spans="1:11" x14ac:dyDescent="0.2">
      <c r="A225" s="167" t="s">
        <v>201</v>
      </c>
      <c r="B225" s="167" t="s">
        <v>265</v>
      </c>
      <c r="C225" s="167" t="s">
        <v>266</v>
      </c>
      <c r="D225" s="167" t="s">
        <v>30</v>
      </c>
      <c r="E225" s="168">
        <v>41179</v>
      </c>
      <c r="F225" s="168">
        <v>41180</v>
      </c>
      <c r="G225" s="167">
        <v>1</v>
      </c>
      <c r="H225" s="167" t="s">
        <v>28</v>
      </c>
      <c r="I225" s="167" t="s">
        <v>959</v>
      </c>
      <c r="J225" s="167" t="s">
        <v>20</v>
      </c>
      <c r="K225" s="167"/>
    </row>
    <row r="226" spans="1:11" x14ac:dyDescent="0.2">
      <c r="A226" s="167" t="s">
        <v>201</v>
      </c>
      <c r="B226" s="167" t="s">
        <v>265</v>
      </c>
      <c r="C226" s="167" t="s">
        <v>266</v>
      </c>
      <c r="D226" s="167" t="s">
        <v>30</v>
      </c>
      <c r="E226" s="168">
        <v>41181</v>
      </c>
      <c r="F226" s="168">
        <v>41187</v>
      </c>
      <c r="G226" s="167">
        <v>6</v>
      </c>
      <c r="H226" s="167" t="s">
        <v>28</v>
      </c>
      <c r="I226" s="167" t="s">
        <v>29</v>
      </c>
      <c r="J226" s="167" t="s">
        <v>20</v>
      </c>
      <c r="K226" s="167"/>
    </row>
    <row r="227" spans="1:11" x14ac:dyDescent="0.2">
      <c r="A227" s="167" t="s">
        <v>201</v>
      </c>
      <c r="B227" s="167" t="s">
        <v>265</v>
      </c>
      <c r="C227" s="167" t="s">
        <v>266</v>
      </c>
      <c r="D227" s="167" t="s">
        <v>30</v>
      </c>
      <c r="E227" s="168">
        <v>41191</v>
      </c>
      <c r="F227" s="168">
        <v>41205</v>
      </c>
      <c r="G227" s="167">
        <v>14</v>
      </c>
      <c r="H227" s="167" t="s">
        <v>28</v>
      </c>
      <c r="I227" s="167" t="s">
        <v>988</v>
      </c>
      <c r="J227" s="167" t="s">
        <v>20</v>
      </c>
    </row>
    <row r="228" spans="1:11" x14ac:dyDescent="0.2">
      <c r="A228" s="167" t="s">
        <v>201</v>
      </c>
      <c r="B228" s="167" t="s">
        <v>265</v>
      </c>
      <c r="C228" s="167" t="s">
        <v>266</v>
      </c>
      <c r="D228" s="167" t="s">
        <v>30</v>
      </c>
      <c r="E228" s="168">
        <v>41206</v>
      </c>
      <c r="F228" s="168">
        <v>41207</v>
      </c>
      <c r="G228" s="167">
        <v>1</v>
      </c>
      <c r="H228" s="167" t="s">
        <v>28</v>
      </c>
      <c r="I228" s="167" t="s">
        <v>989</v>
      </c>
      <c r="J228" s="167" t="s">
        <v>20</v>
      </c>
    </row>
    <row r="229" spans="1:11" x14ac:dyDescent="0.2">
      <c r="A229" s="167" t="s">
        <v>201</v>
      </c>
      <c r="B229" s="167" t="s">
        <v>265</v>
      </c>
      <c r="C229" s="167" t="s">
        <v>266</v>
      </c>
      <c r="D229" s="167" t="s">
        <v>30</v>
      </c>
      <c r="E229" s="168">
        <v>41208</v>
      </c>
      <c r="F229" s="168">
        <v>41209</v>
      </c>
      <c r="G229" s="167">
        <v>1</v>
      </c>
      <c r="H229" s="167" t="s">
        <v>28</v>
      </c>
      <c r="I229" s="167" t="s">
        <v>988</v>
      </c>
      <c r="J229" s="167" t="s">
        <v>20</v>
      </c>
    </row>
    <row r="230" spans="1:11" x14ac:dyDescent="0.2">
      <c r="A230" s="167" t="s">
        <v>201</v>
      </c>
      <c r="B230" s="167" t="s">
        <v>265</v>
      </c>
      <c r="C230" s="167" t="s">
        <v>266</v>
      </c>
      <c r="D230" s="167" t="s">
        <v>30</v>
      </c>
      <c r="E230" s="168">
        <v>41211</v>
      </c>
      <c r="F230" s="168">
        <v>41218</v>
      </c>
      <c r="G230" s="167">
        <v>7</v>
      </c>
      <c r="H230" s="167" t="s">
        <v>28</v>
      </c>
      <c r="I230" s="167" t="s">
        <v>989</v>
      </c>
      <c r="J230" s="167" t="s">
        <v>20</v>
      </c>
    </row>
    <row r="231" spans="1:11" x14ac:dyDescent="0.2">
      <c r="A231" s="167" t="s">
        <v>201</v>
      </c>
      <c r="B231" s="167" t="s">
        <v>265</v>
      </c>
      <c r="C231" s="167" t="s">
        <v>266</v>
      </c>
      <c r="D231" s="167" t="s">
        <v>30</v>
      </c>
      <c r="E231" s="168">
        <v>41220</v>
      </c>
      <c r="F231" s="168">
        <v>41226</v>
      </c>
      <c r="G231" s="167">
        <v>6</v>
      </c>
      <c r="H231" s="167" t="s">
        <v>28</v>
      </c>
      <c r="I231" s="167" t="s">
        <v>29</v>
      </c>
      <c r="J231" s="167" t="s">
        <v>20</v>
      </c>
      <c r="K231" s="167"/>
    </row>
    <row r="232" spans="1:11" x14ac:dyDescent="0.2">
      <c r="A232" s="167" t="s">
        <v>201</v>
      </c>
      <c r="B232" s="167" t="s">
        <v>265</v>
      </c>
      <c r="C232" s="167" t="s">
        <v>266</v>
      </c>
      <c r="D232" s="167" t="s">
        <v>30</v>
      </c>
      <c r="E232" s="168">
        <v>41227</v>
      </c>
      <c r="F232" s="168">
        <v>41233</v>
      </c>
      <c r="G232" s="167">
        <v>6</v>
      </c>
      <c r="H232" s="167" t="s">
        <v>28</v>
      </c>
      <c r="I232" s="167" t="s">
        <v>29</v>
      </c>
      <c r="J232" s="167" t="s">
        <v>20</v>
      </c>
      <c r="K232" s="167"/>
    </row>
    <row r="233" spans="1:11" x14ac:dyDescent="0.2">
      <c r="A233" s="167" t="s">
        <v>201</v>
      </c>
      <c r="B233" s="167" t="s">
        <v>265</v>
      </c>
      <c r="C233" s="167" t="s">
        <v>266</v>
      </c>
      <c r="D233" s="167" t="s">
        <v>30</v>
      </c>
      <c r="E233" s="168">
        <v>41235</v>
      </c>
      <c r="F233" s="168">
        <v>41250</v>
      </c>
      <c r="G233" s="167">
        <v>15</v>
      </c>
      <c r="H233" s="167" t="s">
        <v>28</v>
      </c>
      <c r="I233" s="167" t="s">
        <v>997</v>
      </c>
      <c r="J233" s="167" t="s">
        <v>20</v>
      </c>
    </row>
    <row r="234" spans="1:11" x14ac:dyDescent="0.2">
      <c r="A234" s="167" t="s">
        <v>201</v>
      </c>
      <c r="B234" s="167" t="s">
        <v>265</v>
      </c>
      <c r="C234" s="167" t="s">
        <v>266</v>
      </c>
      <c r="D234" s="167" t="s">
        <v>30</v>
      </c>
      <c r="E234" s="168">
        <v>41253</v>
      </c>
      <c r="F234" s="168">
        <v>41264</v>
      </c>
      <c r="G234" s="167">
        <v>11</v>
      </c>
      <c r="H234" s="167" t="s">
        <v>28</v>
      </c>
      <c r="I234" s="167" t="s">
        <v>988</v>
      </c>
      <c r="J234" s="167" t="s">
        <v>20</v>
      </c>
    </row>
    <row r="235" spans="1:11" x14ac:dyDescent="0.2">
      <c r="A235" s="167" t="s">
        <v>201</v>
      </c>
      <c r="B235" s="167" t="s">
        <v>948</v>
      </c>
      <c r="C235" s="167" t="s">
        <v>949</v>
      </c>
      <c r="D235" s="167" t="s">
        <v>30</v>
      </c>
      <c r="E235" s="168">
        <v>40945</v>
      </c>
      <c r="F235" s="168">
        <v>40947</v>
      </c>
      <c r="G235" s="167">
        <v>2</v>
      </c>
      <c r="H235" s="167" t="s">
        <v>28</v>
      </c>
      <c r="I235" s="167" t="s">
        <v>29</v>
      </c>
      <c r="J235" s="167" t="s">
        <v>20</v>
      </c>
      <c r="K235" s="167"/>
    </row>
    <row r="236" spans="1:11" x14ac:dyDescent="0.2">
      <c r="A236" s="167" t="s">
        <v>201</v>
      </c>
      <c r="B236" s="167" t="s">
        <v>948</v>
      </c>
      <c r="C236" s="167" t="s">
        <v>949</v>
      </c>
      <c r="D236" s="167" t="s">
        <v>30</v>
      </c>
      <c r="E236" s="168">
        <v>40960</v>
      </c>
      <c r="F236" s="168">
        <v>40962</v>
      </c>
      <c r="G236" s="167">
        <v>2</v>
      </c>
      <c r="H236" s="167" t="s">
        <v>28</v>
      </c>
      <c r="I236" s="167" t="s">
        <v>29</v>
      </c>
      <c r="J236" s="167" t="s">
        <v>20</v>
      </c>
      <c r="K236" s="167"/>
    </row>
    <row r="237" spans="1:11" x14ac:dyDescent="0.2">
      <c r="A237" s="167" t="s">
        <v>201</v>
      </c>
      <c r="B237" s="167" t="s">
        <v>948</v>
      </c>
      <c r="C237" s="167" t="s">
        <v>949</v>
      </c>
      <c r="D237" s="167" t="s">
        <v>30</v>
      </c>
      <c r="E237" s="168">
        <v>41197</v>
      </c>
      <c r="F237" s="168">
        <v>41199</v>
      </c>
      <c r="G237" s="167">
        <v>2</v>
      </c>
      <c r="H237" s="167" t="s">
        <v>28</v>
      </c>
      <c r="I237" s="167" t="s">
        <v>916</v>
      </c>
      <c r="J237" s="167" t="s">
        <v>20</v>
      </c>
      <c r="K237" s="167"/>
    </row>
    <row r="238" spans="1:11" x14ac:dyDescent="0.2">
      <c r="A238" s="167" t="s">
        <v>201</v>
      </c>
      <c r="B238" s="167" t="s">
        <v>271</v>
      </c>
      <c r="C238" s="167" t="s">
        <v>272</v>
      </c>
      <c r="D238" s="167" t="s">
        <v>30</v>
      </c>
      <c r="E238" s="168">
        <v>40914</v>
      </c>
      <c r="F238" s="168">
        <v>40919</v>
      </c>
      <c r="G238" s="167">
        <v>5</v>
      </c>
      <c r="H238" s="167" t="s">
        <v>28</v>
      </c>
      <c r="I238" s="167" t="s">
        <v>997</v>
      </c>
      <c r="J238" s="167" t="s">
        <v>20</v>
      </c>
    </row>
    <row r="239" spans="1:11" x14ac:dyDescent="0.2">
      <c r="A239" s="167" t="s">
        <v>201</v>
      </c>
      <c r="B239" s="167" t="s">
        <v>271</v>
      </c>
      <c r="C239" s="167" t="s">
        <v>272</v>
      </c>
      <c r="D239" s="167" t="s">
        <v>30</v>
      </c>
      <c r="E239" s="168">
        <v>40922</v>
      </c>
      <c r="F239" s="168">
        <v>40925</v>
      </c>
      <c r="G239" s="167">
        <v>3</v>
      </c>
      <c r="H239" s="167" t="s">
        <v>28</v>
      </c>
      <c r="I239" s="167" t="s">
        <v>987</v>
      </c>
      <c r="J239" s="167" t="s">
        <v>20</v>
      </c>
    </row>
    <row r="240" spans="1:11" x14ac:dyDescent="0.2">
      <c r="A240" s="167" t="s">
        <v>201</v>
      </c>
      <c r="B240" s="167" t="s">
        <v>271</v>
      </c>
      <c r="C240" s="167" t="s">
        <v>272</v>
      </c>
      <c r="D240" s="167" t="s">
        <v>30</v>
      </c>
      <c r="E240" s="168">
        <v>40929</v>
      </c>
      <c r="F240" s="168">
        <v>40935</v>
      </c>
      <c r="G240" s="167">
        <v>6</v>
      </c>
      <c r="H240" s="167" t="s">
        <v>28</v>
      </c>
      <c r="I240" s="167" t="s">
        <v>1003</v>
      </c>
      <c r="J240" s="167" t="s">
        <v>20</v>
      </c>
    </row>
    <row r="241" spans="1:11" x14ac:dyDescent="0.2">
      <c r="A241" s="167" t="s">
        <v>201</v>
      </c>
      <c r="B241" s="167" t="s">
        <v>271</v>
      </c>
      <c r="C241" s="167" t="s">
        <v>272</v>
      </c>
      <c r="D241" s="167" t="s">
        <v>30</v>
      </c>
      <c r="E241" s="168">
        <v>40940</v>
      </c>
      <c r="F241" s="168">
        <v>40941</v>
      </c>
      <c r="G241" s="167">
        <v>1</v>
      </c>
      <c r="H241" s="167" t="s">
        <v>28</v>
      </c>
      <c r="I241" s="167" t="s">
        <v>994</v>
      </c>
      <c r="J241" s="167" t="s">
        <v>20</v>
      </c>
    </row>
    <row r="242" spans="1:11" x14ac:dyDescent="0.2">
      <c r="A242" s="167" t="s">
        <v>201</v>
      </c>
      <c r="B242" s="167" t="s">
        <v>271</v>
      </c>
      <c r="C242" s="167" t="s">
        <v>272</v>
      </c>
      <c r="D242" s="167" t="s">
        <v>30</v>
      </c>
      <c r="E242" s="168">
        <v>40947</v>
      </c>
      <c r="F242" s="168">
        <v>40948</v>
      </c>
      <c r="G242" s="167">
        <v>1</v>
      </c>
      <c r="H242" s="167" t="s">
        <v>28</v>
      </c>
      <c r="I242" s="167" t="s">
        <v>989</v>
      </c>
      <c r="J242" s="167" t="s">
        <v>20</v>
      </c>
    </row>
    <row r="243" spans="1:11" x14ac:dyDescent="0.2">
      <c r="A243" s="167" t="s">
        <v>201</v>
      </c>
      <c r="B243" s="167" t="s">
        <v>271</v>
      </c>
      <c r="C243" s="167" t="s">
        <v>272</v>
      </c>
      <c r="D243" s="167" t="s">
        <v>30</v>
      </c>
      <c r="E243" s="168">
        <v>40949</v>
      </c>
      <c r="F243" s="168">
        <v>40951</v>
      </c>
      <c r="G243" s="167">
        <v>2</v>
      </c>
      <c r="H243" s="167" t="s">
        <v>28</v>
      </c>
      <c r="I243" s="167" t="s">
        <v>988</v>
      </c>
      <c r="J243" s="167" t="s">
        <v>20</v>
      </c>
    </row>
    <row r="244" spans="1:11" x14ac:dyDescent="0.2">
      <c r="A244" s="167" t="s">
        <v>201</v>
      </c>
      <c r="B244" s="167" t="s">
        <v>271</v>
      </c>
      <c r="C244" s="167" t="s">
        <v>272</v>
      </c>
      <c r="D244" s="167" t="s">
        <v>30</v>
      </c>
      <c r="E244" s="168">
        <v>40964</v>
      </c>
      <c r="F244" s="168">
        <v>40967</v>
      </c>
      <c r="G244" s="167">
        <v>3</v>
      </c>
      <c r="H244" s="167" t="s">
        <v>28</v>
      </c>
      <c r="I244" s="167" t="s">
        <v>988</v>
      </c>
      <c r="J244" s="167" t="s">
        <v>20</v>
      </c>
    </row>
    <row r="245" spans="1:11" x14ac:dyDescent="0.2">
      <c r="A245" s="167" t="s">
        <v>201</v>
      </c>
      <c r="B245" s="167" t="s">
        <v>271</v>
      </c>
      <c r="C245" s="167" t="s">
        <v>272</v>
      </c>
      <c r="D245" s="167" t="s">
        <v>30</v>
      </c>
      <c r="E245" s="168">
        <v>40975</v>
      </c>
      <c r="F245" s="168">
        <v>40977</v>
      </c>
      <c r="G245" s="167">
        <v>2</v>
      </c>
      <c r="H245" s="167" t="s">
        <v>28</v>
      </c>
      <c r="I245" s="167" t="s">
        <v>988</v>
      </c>
      <c r="J245" s="167" t="s">
        <v>20</v>
      </c>
    </row>
    <row r="246" spans="1:11" x14ac:dyDescent="0.2">
      <c r="A246" s="167" t="s">
        <v>201</v>
      </c>
      <c r="B246" s="167" t="s">
        <v>271</v>
      </c>
      <c r="C246" s="167" t="s">
        <v>272</v>
      </c>
      <c r="D246" s="167" t="s">
        <v>30</v>
      </c>
      <c r="E246" s="168">
        <v>40978</v>
      </c>
      <c r="F246" s="168">
        <v>40981</v>
      </c>
      <c r="G246" s="167">
        <v>3</v>
      </c>
      <c r="H246" s="167" t="s">
        <v>28</v>
      </c>
      <c r="I246" s="167" t="s">
        <v>988</v>
      </c>
      <c r="J246" s="167" t="s">
        <v>20</v>
      </c>
    </row>
    <row r="247" spans="1:11" x14ac:dyDescent="0.2">
      <c r="A247" s="167" t="s">
        <v>201</v>
      </c>
      <c r="B247" s="167" t="s">
        <v>271</v>
      </c>
      <c r="C247" s="167" t="s">
        <v>272</v>
      </c>
      <c r="D247" s="167" t="s">
        <v>30</v>
      </c>
      <c r="E247" s="168">
        <v>40991</v>
      </c>
      <c r="F247" s="168">
        <v>40999</v>
      </c>
      <c r="G247" s="167">
        <v>8</v>
      </c>
      <c r="H247" s="167" t="s">
        <v>28</v>
      </c>
      <c r="I247" s="167" t="s">
        <v>989</v>
      </c>
      <c r="J247" s="167" t="s">
        <v>20</v>
      </c>
    </row>
    <row r="248" spans="1:11" x14ac:dyDescent="0.2">
      <c r="A248" s="167" t="s">
        <v>201</v>
      </c>
      <c r="B248" s="167" t="s">
        <v>271</v>
      </c>
      <c r="C248" s="167" t="s">
        <v>272</v>
      </c>
      <c r="D248" s="167" t="s">
        <v>30</v>
      </c>
      <c r="E248" s="168">
        <v>41005</v>
      </c>
      <c r="F248" s="168">
        <v>41006</v>
      </c>
      <c r="G248" s="167">
        <v>1</v>
      </c>
      <c r="H248" s="167" t="s">
        <v>28</v>
      </c>
      <c r="I248" s="167" t="s">
        <v>988</v>
      </c>
      <c r="J248" s="167" t="s">
        <v>20</v>
      </c>
    </row>
    <row r="249" spans="1:11" x14ac:dyDescent="0.2">
      <c r="A249" s="167" t="s">
        <v>201</v>
      </c>
      <c r="B249" s="167" t="s">
        <v>271</v>
      </c>
      <c r="C249" s="167" t="s">
        <v>272</v>
      </c>
      <c r="D249" s="167" t="s">
        <v>30</v>
      </c>
      <c r="E249" s="168">
        <v>41018</v>
      </c>
      <c r="F249" s="168">
        <v>41020</v>
      </c>
      <c r="G249" s="167">
        <v>2</v>
      </c>
      <c r="H249" s="167" t="s">
        <v>28</v>
      </c>
      <c r="I249" s="167" t="s">
        <v>989</v>
      </c>
      <c r="J249" s="167" t="s">
        <v>20</v>
      </c>
    </row>
    <row r="250" spans="1:11" x14ac:dyDescent="0.2">
      <c r="A250" s="167" t="s">
        <v>201</v>
      </c>
      <c r="B250" s="167" t="s">
        <v>271</v>
      </c>
      <c r="C250" s="167" t="s">
        <v>272</v>
      </c>
      <c r="D250" s="167" t="s">
        <v>30</v>
      </c>
      <c r="E250" s="168">
        <v>41038</v>
      </c>
      <c r="F250" s="168">
        <v>41039</v>
      </c>
      <c r="G250" s="167">
        <v>1</v>
      </c>
      <c r="H250" s="167" t="s">
        <v>28</v>
      </c>
      <c r="I250" s="167" t="s">
        <v>29</v>
      </c>
      <c r="J250" s="167" t="s">
        <v>20</v>
      </c>
      <c r="K250" s="167"/>
    </row>
    <row r="251" spans="1:11" x14ac:dyDescent="0.2">
      <c r="A251" s="167" t="s">
        <v>201</v>
      </c>
      <c r="B251" s="167" t="s">
        <v>271</v>
      </c>
      <c r="C251" s="167" t="s">
        <v>272</v>
      </c>
      <c r="D251" s="167" t="s">
        <v>30</v>
      </c>
      <c r="E251" s="168">
        <v>41040</v>
      </c>
      <c r="F251" s="168">
        <v>41041</v>
      </c>
      <c r="G251" s="167">
        <v>1</v>
      </c>
      <c r="H251" s="167" t="s">
        <v>28</v>
      </c>
      <c r="I251" s="167" t="s">
        <v>1004</v>
      </c>
      <c r="J251" s="167" t="s">
        <v>20</v>
      </c>
    </row>
    <row r="252" spans="1:11" x14ac:dyDescent="0.2">
      <c r="A252" s="167" t="s">
        <v>201</v>
      </c>
      <c r="B252" s="167" t="s">
        <v>271</v>
      </c>
      <c r="C252" s="167" t="s">
        <v>272</v>
      </c>
      <c r="D252" s="167" t="s">
        <v>30</v>
      </c>
      <c r="E252" s="168">
        <v>41051</v>
      </c>
      <c r="F252" s="168">
        <v>41052</v>
      </c>
      <c r="G252" s="167">
        <v>1</v>
      </c>
      <c r="H252" s="167" t="s">
        <v>28</v>
      </c>
      <c r="I252" s="167" t="s">
        <v>916</v>
      </c>
      <c r="J252" s="167" t="s">
        <v>20</v>
      </c>
      <c r="K252" s="167"/>
    </row>
    <row r="253" spans="1:11" x14ac:dyDescent="0.2">
      <c r="A253" s="167" t="s">
        <v>201</v>
      </c>
      <c r="B253" s="167" t="s">
        <v>271</v>
      </c>
      <c r="C253" s="167" t="s">
        <v>272</v>
      </c>
      <c r="D253" s="167" t="s">
        <v>30</v>
      </c>
      <c r="E253" s="168">
        <v>41053</v>
      </c>
      <c r="F253" s="168">
        <v>41054</v>
      </c>
      <c r="G253" s="167">
        <v>1</v>
      </c>
      <c r="H253" s="167" t="s">
        <v>28</v>
      </c>
      <c r="I253" s="167" t="s">
        <v>989</v>
      </c>
      <c r="J253" s="167" t="s">
        <v>20</v>
      </c>
    </row>
    <row r="254" spans="1:11" x14ac:dyDescent="0.2">
      <c r="A254" s="167" t="s">
        <v>201</v>
      </c>
      <c r="B254" s="167" t="s">
        <v>271</v>
      </c>
      <c r="C254" s="167" t="s">
        <v>272</v>
      </c>
      <c r="D254" s="167" t="s">
        <v>30</v>
      </c>
      <c r="E254" s="168">
        <v>41064</v>
      </c>
      <c r="F254" s="168">
        <v>41066</v>
      </c>
      <c r="G254" s="167">
        <v>2</v>
      </c>
      <c r="H254" s="167" t="s">
        <v>28</v>
      </c>
      <c r="I254" s="167" t="s">
        <v>989</v>
      </c>
      <c r="J254" s="167" t="s">
        <v>20</v>
      </c>
    </row>
    <row r="255" spans="1:11" x14ac:dyDescent="0.2">
      <c r="A255" s="167" t="s">
        <v>201</v>
      </c>
      <c r="B255" s="167" t="s">
        <v>271</v>
      </c>
      <c r="C255" s="167" t="s">
        <v>272</v>
      </c>
      <c r="D255" s="167" t="s">
        <v>30</v>
      </c>
      <c r="E255" s="168">
        <v>41087</v>
      </c>
      <c r="F255" s="168">
        <v>41088</v>
      </c>
      <c r="G255" s="167">
        <v>1</v>
      </c>
      <c r="H255" s="167" t="s">
        <v>28</v>
      </c>
      <c r="I255" s="167" t="s">
        <v>916</v>
      </c>
      <c r="J255" s="167" t="s">
        <v>20</v>
      </c>
      <c r="K255" s="167"/>
    </row>
    <row r="256" spans="1:11" x14ac:dyDescent="0.2">
      <c r="A256" s="167" t="s">
        <v>201</v>
      </c>
      <c r="B256" s="167" t="s">
        <v>271</v>
      </c>
      <c r="C256" s="167" t="s">
        <v>272</v>
      </c>
      <c r="D256" s="167" t="s">
        <v>30</v>
      </c>
      <c r="E256" s="168">
        <v>41094</v>
      </c>
      <c r="F256" s="168">
        <v>41095</v>
      </c>
      <c r="G256" s="167">
        <v>1</v>
      </c>
      <c r="H256" s="167" t="s">
        <v>28</v>
      </c>
      <c r="I256" s="167" t="s">
        <v>987</v>
      </c>
      <c r="J256" s="167" t="s">
        <v>20</v>
      </c>
    </row>
    <row r="257" spans="1:11" x14ac:dyDescent="0.2">
      <c r="A257" s="167" t="s">
        <v>201</v>
      </c>
      <c r="B257" s="167" t="s">
        <v>271</v>
      </c>
      <c r="C257" s="167" t="s">
        <v>272</v>
      </c>
      <c r="D257" s="167" t="s">
        <v>30</v>
      </c>
      <c r="E257" s="168">
        <v>41104</v>
      </c>
      <c r="F257" s="168">
        <v>41107</v>
      </c>
      <c r="G257" s="167">
        <v>3</v>
      </c>
      <c r="H257" s="167" t="s">
        <v>28</v>
      </c>
      <c r="I257" s="167" t="s">
        <v>987</v>
      </c>
      <c r="J257" s="167" t="s">
        <v>20</v>
      </c>
    </row>
    <row r="258" spans="1:11" x14ac:dyDescent="0.2">
      <c r="A258" s="167" t="s">
        <v>201</v>
      </c>
      <c r="B258" s="167" t="s">
        <v>271</v>
      </c>
      <c r="C258" s="167" t="s">
        <v>272</v>
      </c>
      <c r="D258" s="167" t="s">
        <v>30</v>
      </c>
      <c r="E258" s="168">
        <v>41109</v>
      </c>
      <c r="F258" s="168">
        <v>41110</v>
      </c>
      <c r="G258" s="167">
        <v>1</v>
      </c>
      <c r="H258" s="167" t="s">
        <v>28</v>
      </c>
      <c r="I258" s="167" t="s">
        <v>916</v>
      </c>
      <c r="J258" s="167" t="s">
        <v>20</v>
      </c>
      <c r="K258" s="167"/>
    </row>
    <row r="259" spans="1:11" x14ac:dyDescent="0.2">
      <c r="A259" s="167" t="s">
        <v>201</v>
      </c>
      <c r="B259" s="167" t="s">
        <v>271</v>
      </c>
      <c r="C259" s="167" t="s">
        <v>272</v>
      </c>
      <c r="D259" s="167" t="s">
        <v>30</v>
      </c>
      <c r="E259" s="168">
        <v>41111</v>
      </c>
      <c r="F259" s="168">
        <v>41114</v>
      </c>
      <c r="G259" s="167">
        <v>3</v>
      </c>
      <c r="H259" s="167" t="s">
        <v>28</v>
      </c>
      <c r="I259" s="167" t="s">
        <v>916</v>
      </c>
      <c r="J259" s="167" t="s">
        <v>20</v>
      </c>
      <c r="K259" s="167"/>
    </row>
    <row r="260" spans="1:11" x14ac:dyDescent="0.2">
      <c r="A260" s="167" t="s">
        <v>201</v>
      </c>
      <c r="B260" s="167" t="s">
        <v>271</v>
      </c>
      <c r="C260" s="167" t="s">
        <v>272</v>
      </c>
      <c r="D260" s="167" t="s">
        <v>30</v>
      </c>
      <c r="E260" s="168">
        <v>41129</v>
      </c>
      <c r="F260" s="168">
        <v>41135</v>
      </c>
      <c r="G260" s="167">
        <v>6</v>
      </c>
      <c r="H260" s="167" t="s">
        <v>28</v>
      </c>
      <c r="I260" s="167" t="s">
        <v>29</v>
      </c>
      <c r="J260" s="167" t="s">
        <v>20</v>
      </c>
      <c r="K260" s="167"/>
    </row>
    <row r="261" spans="1:11" x14ac:dyDescent="0.2">
      <c r="A261" s="167" t="s">
        <v>201</v>
      </c>
      <c r="B261" s="167" t="s">
        <v>271</v>
      </c>
      <c r="C261" s="167" t="s">
        <v>272</v>
      </c>
      <c r="D261" s="167" t="s">
        <v>30</v>
      </c>
      <c r="E261" s="168">
        <v>41138</v>
      </c>
      <c r="F261" s="168">
        <v>41139</v>
      </c>
      <c r="G261" s="167">
        <v>1</v>
      </c>
      <c r="H261" s="167" t="s">
        <v>28</v>
      </c>
      <c r="I261" s="167" t="s">
        <v>29</v>
      </c>
      <c r="J261" s="167" t="s">
        <v>20</v>
      </c>
      <c r="K261" s="167"/>
    </row>
    <row r="262" spans="1:11" x14ac:dyDescent="0.2">
      <c r="A262" s="167" t="s">
        <v>201</v>
      </c>
      <c r="B262" s="167" t="s">
        <v>271</v>
      </c>
      <c r="C262" s="167" t="s">
        <v>272</v>
      </c>
      <c r="D262" s="167" t="s">
        <v>30</v>
      </c>
      <c r="E262" s="168">
        <v>41146</v>
      </c>
      <c r="F262" s="168">
        <v>41149</v>
      </c>
      <c r="G262" s="167">
        <v>3</v>
      </c>
      <c r="H262" s="167" t="s">
        <v>28</v>
      </c>
      <c r="I262" s="167" t="s">
        <v>916</v>
      </c>
      <c r="J262" s="167" t="s">
        <v>20</v>
      </c>
      <c r="K262" s="167"/>
    </row>
    <row r="263" spans="1:11" x14ac:dyDescent="0.2">
      <c r="A263" s="167" t="s">
        <v>201</v>
      </c>
      <c r="B263" s="167" t="s">
        <v>271</v>
      </c>
      <c r="C263" s="167" t="s">
        <v>272</v>
      </c>
      <c r="D263" s="167" t="s">
        <v>30</v>
      </c>
      <c r="E263" s="168">
        <v>41164</v>
      </c>
      <c r="F263" s="168">
        <v>41165</v>
      </c>
      <c r="G263" s="167">
        <v>1</v>
      </c>
      <c r="H263" s="167" t="s">
        <v>28</v>
      </c>
      <c r="I263" s="167" t="s">
        <v>916</v>
      </c>
      <c r="J263" s="167" t="s">
        <v>20</v>
      </c>
      <c r="K263" s="167"/>
    </row>
    <row r="264" spans="1:11" x14ac:dyDescent="0.2">
      <c r="A264" s="167" t="s">
        <v>201</v>
      </c>
      <c r="B264" s="167" t="s">
        <v>271</v>
      </c>
      <c r="C264" s="167" t="s">
        <v>272</v>
      </c>
      <c r="D264" s="167" t="s">
        <v>30</v>
      </c>
      <c r="E264" s="168">
        <v>41174</v>
      </c>
      <c r="F264" s="168">
        <v>41177</v>
      </c>
      <c r="G264" s="167">
        <v>3</v>
      </c>
      <c r="H264" s="167" t="s">
        <v>28</v>
      </c>
      <c r="I264" s="167" t="s">
        <v>29</v>
      </c>
      <c r="J264" s="167" t="s">
        <v>20</v>
      </c>
      <c r="K264" s="167"/>
    </row>
    <row r="265" spans="1:11" x14ac:dyDescent="0.2">
      <c r="A265" s="167" t="s">
        <v>201</v>
      </c>
      <c r="B265" s="167" t="s">
        <v>271</v>
      </c>
      <c r="C265" s="167" t="s">
        <v>272</v>
      </c>
      <c r="D265" s="167" t="s">
        <v>30</v>
      </c>
      <c r="E265" s="168">
        <v>41191</v>
      </c>
      <c r="F265" s="168">
        <v>41192</v>
      </c>
      <c r="G265" s="167">
        <v>1</v>
      </c>
      <c r="H265" s="167" t="s">
        <v>28</v>
      </c>
      <c r="I265" s="167" t="s">
        <v>916</v>
      </c>
      <c r="J265" s="167" t="s">
        <v>20</v>
      </c>
      <c r="K265" s="167"/>
    </row>
    <row r="266" spans="1:11" x14ac:dyDescent="0.2">
      <c r="A266" s="167" t="s">
        <v>201</v>
      </c>
      <c r="B266" s="167" t="s">
        <v>271</v>
      </c>
      <c r="C266" s="167" t="s">
        <v>272</v>
      </c>
      <c r="D266" s="167" t="s">
        <v>30</v>
      </c>
      <c r="E266" s="168">
        <v>41195</v>
      </c>
      <c r="F266" s="168">
        <v>41206</v>
      </c>
      <c r="G266" s="167">
        <v>11</v>
      </c>
      <c r="H266" s="167" t="s">
        <v>28</v>
      </c>
      <c r="I266" s="167" t="s">
        <v>989</v>
      </c>
      <c r="J266" s="167" t="s">
        <v>20</v>
      </c>
    </row>
    <row r="267" spans="1:11" x14ac:dyDescent="0.2">
      <c r="A267" s="167" t="s">
        <v>201</v>
      </c>
      <c r="B267" s="167" t="s">
        <v>271</v>
      </c>
      <c r="C267" s="167" t="s">
        <v>272</v>
      </c>
      <c r="D267" s="167" t="s">
        <v>30</v>
      </c>
      <c r="E267" s="168">
        <v>41207</v>
      </c>
      <c r="F267" s="168">
        <v>41208</v>
      </c>
      <c r="G267" s="167">
        <v>1</v>
      </c>
      <c r="H267" s="167" t="s">
        <v>28</v>
      </c>
      <c r="I267" s="167" t="s">
        <v>994</v>
      </c>
      <c r="J267" s="167" t="s">
        <v>20</v>
      </c>
    </row>
    <row r="268" spans="1:11" x14ac:dyDescent="0.2">
      <c r="A268" s="167" t="s">
        <v>201</v>
      </c>
      <c r="B268" s="167" t="s">
        <v>271</v>
      </c>
      <c r="C268" s="167" t="s">
        <v>272</v>
      </c>
      <c r="D268" s="167" t="s">
        <v>30</v>
      </c>
      <c r="E268" s="168">
        <v>41212</v>
      </c>
      <c r="F268" s="168">
        <v>41219</v>
      </c>
      <c r="G268" s="167">
        <v>7</v>
      </c>
      <c r="H268" s="167" t="s">
        <v>28</v>
      </c>
      <c r="I268" s="167" t="s">
        <v>989</v>
      </c>
      <c r="J268" s="167" t="s">
        <v>20</v>
      </c>
    </row>
    <row r="269" spans="1:11" x14ac:dyDescent="0.2">
      <c r="A269" s="167" t="s">
        <v>201</v>
      </c>
      <c r="B269" s="167" t="s">
        <v>271</v>
      </c>
      <c r="C269" s="167" t="s">
        <v>272</v>
      </c>
      <c r="D269" s="167" t="s">
        <v>30</v>
      </c>
      <c r="E269" s="168">
        <v>41221</v>
      </c>
      <c r="F269" s="168">
        <v>41226</v>
      </c>
      <c r="G269" s="167">
        <v>5</v>
      </c>
      <c r="H269" s="167" t="s">
        <v>28</v>
      </c>
      <c r="I269" s="167" t="s">
        <v>989</v>
      </c>
      <c r="J269" s="167" t="s">
        <v>20</v>
      </c>
    </row>
    <row r="270" spans="1:11" x14ac:dyDescent="0.2">
      <c r="A270" s="167" t="s">
        <v>201</v>
      </c>
      <c r="B270" s="167" t="s">
        <v>271</v>
      </c>
      <c r="C270" s="167" t="s">
        <v>272</v>
      </c>
      <c r="D270" s="167" t="s">
        <v>30</v>
      </c>
      <c r="E270" s="168">
        <v>41228</v>
      </c>
      <c r="F270" s="168">
        <v>41229</v>
      </c>
      <c r="G270" s="167">
        <v>1</v>
      </c>
      <c r="H270" s="167" t="s">
        <v>28</v>
      </c>
      <c r="I270" s="167" t="s">
        <v>988</v>
      </c>
      <c r="J270" s="167" t="s">
        <v>20</v>
      </c>
    </row>
    <row r="271" spans="1:11" x14ac:dyDescent="0.2">
      <c r="A271" s="167" t="s">
        <v>201</v>
      </c>
      <c r="B271" s="167" t="s">
        <v>271</v>
      </c>
      <c r="C271" s="167" t="s">
        <v>272</v>
      </c>
      <c r="D271" s="167" t="s">
        <v>30</v>
      </c>
      <c r="E271" s="168">
        <v>41235</v>
      </c>
      <c r="F271" s="168">
        <v>41236</v>
      </c>
      <c r="G271" s="167">
        <v>1</v>
      </c>
      <c r="H271" s="167" t="s">
        <v>28</v>
      </c>
      <c r="I271" s="167" t="s">
        <v>29</v>
      </c>
      <c r="J271" s="167" t="s">
        <v>20</v>
      </c>
      <c r="K271" s="167"/>
    </row>
    <row r="272" spans="1:11" x14ac:dyDescent="0.2">
      <c r="A272" s="167" t="s">
        <v>201</v>
      </c>
      <c r="B272" s="167" t="s">
        <v>271</v>
      </c>
      <c r="C272" s="167" t="s">
        <v>272</v>
      </c>
      <c r="D272" s="167" t="s">
        <v>30</v>
      </c>
      <c r="E272" s="168">
        <v>41240</v>
      </c>
      <c r="F272" s="168">
        <v>41241</v>
      </c>
      <c r="G272" s="167">
        <v>1</v>
      </c>
      <c r="H272" s="167" t="s">
        <v>28</v>
      </c>
      <c r="I272" s="167" t="s">
        <v>916</v>
      </c>
      <c r="J272" s="167" t="s">
        <v>20</v>
      </c>
      <c r="K272" s="167"/>
    </row>
    <row r="273" spans="1:11" x14ac:dyDescent="0.2">
      <c r="A273" s="167" t="s">
        <v>201</v>
      </c>
      <c r="B273" s="167" t="s">
        <v>271</v>
      </c>
      <c r="C273" s="167" t="s">
        <v>272</v>
      </c>
      <c r="D273" s="167" t="s">
        <v>30</v>
      </c>
      <c r="E273" s="168">
        <v>41250</v>
      </c>
      <c r="F273" s="168">
        <v>41274</v>
      </c>
      <c r="G273" s="167">
        <v>24</v>
      </c>
      <c r="H273" s="167" t="s">
        <v>28</v>
      </c>
      <c r="I273" s="167" t="s">
        <v>992</v>
      </c>
      <c r="J273" s="167" t="s">
        <v>20</v>
      </c>
    </row>
    <row r="274" spans="1:11" x14ac:dyDescent="0.2">
      <c r="A274" s="167" t="s">
        <v>201</v>
      </c>
      <c r="B274" s="167" t="s">
        <v>277</v>
      </c>
      <c r="C274" s="167" t="s">
        <v>278</v>
      </c>
      <c r="D274" s="167" t="s">
        <v>30</v>
      </c>
      <c r="E274" s="168">
        <v>40945</v>
      </c>
      <c r="F274" s="168">
        <v>40947</v>
      </c>
      <c r="G274" s="167">
        <v>2</v>
      </c>
      <c r="H274" s="167" t="s">
        <v>28</v>
      </c>
      <c r="I274" s="167" t="s">
        <v>29</v>
      </c>
      <c r="J274" s="167" t="s">
        <v>20</v>
      </c>
      <c r="K274" s="167"/>
    </row>
    <row r="275" spans="1:11" x14ac:dyDescent="0.2">
      <c r="A275" s="167" t="s">
        <v>201</v>
      </c>
      <c r="B275" s="167" t="s">
        <v>277</v>
      </c>
      <c r="C275" s="167" t="s">
        <v>278</v>
      </c>
      <c r="D275" s="167" t="s">
        <v>30</v>
      </c>
      <c r="E275" s="168">
        <v>41078</v>
      </c>
      <c r="F275" s="168">
        <v>41099</v>
      </c>
      <c r="G275" s="167">
        <v>21</v>
      </c>
      <c r="H275" s="167" t="s">
        <v>28</v>
      </c>
      <c r="I275" s="167" t="s">
        <v>989</v>
      </c>
      <c r="J275" s="167" t="s">
        <v>20</v>
      </c>
    </row>
    <row r="276" spans="1:11" x14ac:dyDescent="0.2">
      <c r="A276" s="167" t="s">
        <v>201</v>
      </c>
      <c r="B276" s="167" t="s">
        <v>277</v>
      </c>
      <c r="C276" s="167" t="s">
        <v>278</v>
      </c>
      <c r="D276" s="167" t="s">
        <v>30</v>
      </c>
      <c r="E276" s="168">
        <v>41106</v>
      </c>
      <c r="F276" s="168">
        <v>41113</v>
      </c>
      <c r="G276" s="167">
        <v>7</v>
      </c>
      <c r="H276" s="167" t="s">
        <v>28</v>
      </c>
      <c r="I276" s="167" t="s">
        <v>29</v>
      </c>
      <c r="J276" s="167" t="s">
        <v>20</v>
      </c>
      <c r="K276" s="167"/>
    </row>
    <row r="277" spans="1:11" x14ac:dyDescent="0.2">
      <c r="A277" s="167" t="s">
        <v>201</v>
      </c>
      <c r="B277" s="167" t="s">
        <v>277</v>
      </c>
      <c r="C277" s="167" t="s">
        <v>278</v>
      </c>
      <c r="D277" s="167" t="s">
        <v>30</v>
      </c>
      <c r="E277" s="168">
        <v>41128</v>
      </c>
      <c r="F277" s="168">
        <v>41134</v>
      </c>
      <c r="G277" s="167">
        <v>6</v>
      </c>
      <c r="H277" s="167" t="s">
        <v>28</v>
      </c>
      <c r="I277" s="167" t="s">
        <v>29</v>
      </c>
      <c r="J277" s="167" t="s">
        <v>20</v>
      </c>
      <c r="K277" s="167"/>
    </row>
    <row r="278" spans="1:11" x14ac:dyDescent="0.2">
      <c r="A278" s="167" t="s">
        <v>201</v>
      </c>
      <c r="B278" s="167" t="s">
        <v>277</v>
      </c>
      <c r="C278" s="167" t="s">
        <v>278</v>
      </c>
      <c r="D278" s="167" t="s">
        <v>30</v>
      </c>
      <c r="E278" s="168">
        <v>41141</v>
      </c>
      <c r="F278" s="168">
        <v>41143</v>
      </c>
      <c r="G278" s="167">
        <v>2</v>
      </c>
      <c r="H278" s="167" t="s">
        <v>28</v>
      </c>
      <c r="I278" s="167" t="s">
        <v>29</v>
      </c>
      <c r="J278" s="167" t="s">
        <v>20</v>
      </c>
      <c r="K278" s="167"/>
    </row>
    <row r="279" spans="1:11" x14ac:dyDescent="0.2">
      <c r="A279" s="167" t="s">
        <v>201</v>
      </c>
      <c r="B279" s="167" t="s">
        <v>277</v>
      </c>
      <c r="C279" s="167" t="s">
        <v>278</v>
      </c>
      <c r="D279" s="167" t="s">
        <v>30</v>
      </c>
      <c r="E279" s="168">
        <v>41183</v>
      </c>
      <c r="F279" s="168">
        <v>41185</v>
      </c>
      <c r="G279" s="167">
        <v>2</v>
      </c>
      <c r="H279" s="167" t="s">
        <v>28</v>
      </c>
      <c r="I279" s="167" t="s">
        <v>29</v>
      </c>
      <c r="J279" s="167" t="s">
        <v>20</v>
      </c>
      <c r="K279" s="167"/>
    </row>
    <row r="280" spans="1:11" x14ac:dyDescent="0.2">
      <c r="A280" s="167" t="s">
        <v>201</v>
      </c>
      <c r="B280" s="167" t="s">
        <v>277</v>
      </c>
      <c r="C280" s="167" t="s">
        <v>278</v>
      </c>
      <c r="D280" s="167" t="s">
        <v>30</v>
      </c>
      <c r="E280" s="168">
        <v>41197</v>
      </c>
      <c r="F280" s="168">
        <v>41204</v>
      </c>
      <c r="G280" s="167">
        <v>7</v>
      </c>
      <c r="H280" s="167" t="s">
        <v>28</v>
      </c>
      <c r="I280" s="167" t="s">
        <v>989</v>
      </c>
      <c r="J280" s="167" t="s">
        <v>20</v>
      </c>
    </row>
    <row r="281" spans="1:11" x14ac:dyDescent="0.2">
      <c r="A281" s="167" t="s">
        <v>201</v>
      </c>
      <c r="B281" s="167" t="s">
        <v>277</v>
      </c>
      <c r="C281" s="167" t="s">
        <v>278</v>
      </c>
      <c r="D281" s="167" t="s">
        <v>30</v>
      </c>
      <c r="E281" s="168">
        <v>41232</v>
      </c>
      <c r="F281" s="168">
        <v>41239</v>
      </c>
      <c r="G281" s="167">
        <v>7</v>
      </c>
      <c r="H281" s="167" t="s">
        <v>28</v>
      </c>
      <c r="I281" s="167" t="s">
        <v>29</v>
      </c>
      <c r="J281" s="167" t="s">
        <v>20</v>
      </c>
      <c r="K281" s="167"/>
    </row>
    <row r="282" spans="1:11" x14ac:dyDescent="0.2">
      <c r="A282" s="167" t="s">
        <v>201</v>
      </c>
      <c r="B282" s="167" t="s">
        <v>277</v>
      </c>
      <c r="C282" s="167" t="s">
        <v>278</v>
      </c>
      <c r="D282" s="167" t="s">
        <v>30</v>
      </c>
      <c r="E282" s="168">
        <v>41253</v>
      </c>
      <c r="F282" s="168">
        <v>41260</v>
      </c>
      <c r="G282" s="167">
        <v>7</v>
      </c>
      <c r="H282" s="167" t="s">
        <v>28</v>
      </c>
      <c r="I282" s="167" t="s">
        <v>989</v>
      </c>
      <c r="J282" s="167" t="s">
        <v>20</v>
      </c>
    </row>
    <row r="283" spans="1:11" x14ac:dyDescent="0.2">
      <c r="A283" s="167" t="s">
        <v>201</v>
      </c>
      <c r="B283" s="167" t="s">
        <v>279</v>
      </c>
      <c r="C283" s="167" t="s">
        <v>280</v>
      </c>
      <c r="D283" s="167" t="s">
        <v>30</v>
      </c>
      <c r="E283" s="168">
        <v>40911</v>
      </c>
      <c r="F283" s="168">
        <v>40912</v>
      </c>
      <c r="G283" s="167">
        <v>1</v>
      </c>
      <c r="H283" s="167" t="s">
        <v>28</v>
      </c>
      <c r="I283" s="167" t="s">
        <v>988</v>
      </c>
      <c r="J283" s="167" t="s">
        <v>20</v>
      </c>
    </row>
    <row r="284" spans="1:11" x14ac:dyDescent="0.2">
      <c r="A284" s="167" t="s">
        <v>201</v>
      </c>
      <c r="B284" s="167" t="s">
        <v>279</v>
      </c>
      <c r="C284" s="167" t="s">
        <v>280</v>
      </c>
      <c r="D284" s="167" t="s">
        <v>30</v>
      </c>
      <c r="E284" s="168">
        <v>40914</v>
      </c>
      <c r="F284" s="168">
        <v>40915</v>
      </c>
      <c r="G284" s="167">
        <v>1</v>
      </c>
      <c r="H284" s="167" t="s">
        <v>28</v>
      </c>
      <c r="I284" s="167" t="s">
        <v>988</v>
      </c>
      <c r="J284" s="167" t="s">
        <v>20</v>
      </c>
    </row>
    <row r="285" spans="1:11" x14ac:dyDescent="0.2">
      <c r="A285" s="167" t="s">
        <v>201</v>
      </c>
      <c r="B285" s="167" t="s">
        <v>279</v>
      </c>
      <c r="C285" s="167" t="s">
        <v>280</v>
      </c>
      <c r="D285" s="167" t="s">
        <v>30</v>
      </c>
      <c r="E285" s="168">
        <v>40922</v>
      </c>
      <c r="F285" s="168">
        <v>40925</v>
      </c>
      <c r="G285" s="167">
        <v>3</v>
      </c>
      <c r="H285" s="167" t="s">
        <v>28</v>
      </c>
      <c r="I285" s="167" t="s">
        <v>916</v>
      </c>
      <c r="J285" s="167" t="s">
        <v>20</v>
      </c>
      <c r="K285" s="167"/>
    </row>
    <row r="286" spans="1:11" x14ac:dyDescent="0.2">
      <c r="A286" s="167" t="s">
        <v>201</v>
      </c>
      <c r="B286" s="167" t="s">
        <v>279</v>
      </c>
      <c r="C286" s="167" t="s">
        <v>280</v>
      </c>
      <c r="D286" s="167" t="s">
        <v>30</v>
      </c>
      <c r="E286" s="168">
        <v>40935</v>
      </c>
      <c r="F286" s="168">
        <v>40939</v>
      </c>
      <c r="G286" s="167">
        <v>4</v>
      </c>
      <c r="H286" s="167" t="s">
        <v>28</v>
      </c>
      <c r="I286" s="167" t="s">
        <v>29</v>
      </c>
      <c r="J286" s="167" t="s">
        <v>20</v>
      </c>
      <c r="K286" s="167"/>
    </row>
    <row r="287" spans="1:11" x14ac:dyDescent="0.2">
      <c r="A287" s="167" t="s">
        <v>201</v>
      </c>
      <c r="B287" s="167" t="s">
        <v>279</v>
      </c>
      <c r="C287" s="167" t="s">
        <v>280</v>
      </c>
      <c r="D287" s="167" t="s">
        <v>30</v>
      </c>
      <c r="E287" s="168">
        <v>40947</v>
      </c>
      <c r="F287" s="168">
        <v>40948</v>
      </c>
      <c r="G287" s="167">
        <v>1</v>
      </c>
      <c r="H287" s="167" t="s">
        <v>28</v>
      </c>
      <c r="I287" s="167" t="s">
        <v>988</v>
      </c>
      <c r="J287" s="167" t="s">
        <v>20</v>
      </c>
    </row>
    <row r="288" spans="1:11" x14ac:dyDescent="0.2">
      <c r="A288" s="167" t="s">
        <v>201</v>
      </c>
      <c r="B288" s="167" t="s">
        <v>279</v>
      </c>
      <c r="C288" s="167" t="s">
        <v>280</v>
      </c>
      <c r="D288" s="167" t="s">
        <v>30</v>
      </c>
      <c r="E288" s="168">
        <v>40964</v>
      </c>
      <c r="F288" s="168">
        <v>40967</v>
      </c>
      <c r="G288" s="167">
        <v>3</v>
      </c>
      <c r="H288" s="167" t="s">
        <v>28</v>
      </c>
      <c r="I288" s="167" t="s">
        <v>29</v>
      </c>
      <c r="J288" s="167" t="s">
        <v>20</v>
      </c>
      <c r="K288" s="167"/>
    </row>
    <row r="289" spans="1:11" x14ac:dyDescent="0.2">
      <c r="A289" s="167" t="s">
        <v>201</v>
      </c>
      <c r="B289" s="167" t="s">
        <v>279</v>
      </c>
      <c r="C289" s="167" t="s">
        <v>280</v>
      </c>
      <c r="D289" s="167" t="s">
        <v>30</v>
      </c>
      <c r="E289" s="168">
        <v>40976</v>
      </c>
      <c r="F289" s="168">
        <v>40977</v>
      </c>
      <c r="G289" s="167">
        <v>1</v>
      </c>
      <c r="H289" s="167" t="s">
        <v>28</v>
      </c>
      <c r="I289" s="167" t="s">
        <v>29</v>
      </c>
      <c r="J289" s="167" t="s">
        <v>20</v>
      </c>
      <c r="K289" s="167"/>
    </row>
    <row r="290" spans="1:11" x14ac:dyDescent="0.2">
      <c r="A290" s="167" t="s">
        <v>201</v>
      </c>
      <c r="B290" s="167" t="s">
        <v>279</v>
      </c>
      <c r="C290" s="167" t="s">
        <v>280</v>
      </c>
      <c r="D290" s="167" t="s">
        <v>30</v>
      </c>
      <c r="E290" s="168">
        <v>40981</v>
      </c>
      <c r="F290" s="168">
        <v>40983</v>
      </c>
      <c r="G290" s="167">
        <v>2</v>
      </c>
      <c r="H290" s="167" t="s">
        <v>28</v>
      </c>
      <c r="I290" s="167" t="s">
        <v>989</v>
      </c>
      <c r="J290" s="167" t="s">
        <v>20</v>
      </c>
    </row>
    <row r="291" spans="1:11" x14ac:dyDescent="0.2">
      <c r="A291" s="167" t="s">
        <v>201</v>
      </c>
      <c r="B291" s="167" t="s">
        <v>279</v>
      </c>
      <c r="C291" s="167" t="s">
        <v>280</v>
      </c>
      <c r="D291" s="167" t="s">
        <v>30</v>
      </c>
      <c r="E291" s="168">
        <v>40990</v>
      </c>
      <c r="F291" s="168">
        <v>40991</v>
      </c>
      <c r="G291" s="167">
        <v>1</v>
      </c>
      <c r="H291" s="167" t="s">
        <v>28</v>
      </c>
      <c r="I291" s="167" t="s">
        <v>994</v>
      </c>
      <c r="J291" s="167" t="s">
        <v>20</v>
      </c>
    </row>
    <row r="292" spans="1:11" x14ac:dyDescent="0.2">
      <c r="A292" s="167" t="s">
        <v>201</v>
      </c>
      <c r="B292" s="167" t="s">
        <v>279</v>
      </c>
      <c r="C292" s="167" t="s">
        <v>280</v>
      </c>
      <c r="D292" s="167" t="s">
        <v>30</v>
      </c>
      <c r="E292" s="168">
        <v>41006</v>
      </c>
      <c r="F292" s="168">
        <v>41009</v>
      </c>
      <c r="G292" s="167">
        <v>3</v>
      </c>
      <c r="H292" s="167" t="s">
        <v>28</v>
      </c>
      <c r="I292" s="167" t="s">
        <v>29</v>
      </c>
      <c r="J292" s="167" t="s">
        <v>20</v>
      </c>
      <c r="K292" s="167"/>
    </row>
    <row r="293" spans="1:11" x14ac:dyDescent="0.2">
      <c r="A293" s="167" t="s">
        <v>201</v>
      </c>
      <c r="B293" s="167" t="s">
        <v>279</v>
      </c>
      <c r="C293" s="167" t="s">
        <v>280</v>
      </c>
      <c r="D293" s="167" t="s">
        <v>30</v>
      </c>
      <c r="E293" s="168">
        <v>41020</v>
      </c>
      <c r="F293" s="168">
        <v>41023</v>
      </c>
      <c r="G293" s="167">
        <v>3</v>
      </c>
      <c r="H293" s="167" t="s">
        <v>28</v>
      </c>
      <c r="I293" s="167" t="s">
        <v>989</v>
      </c>
      <c r="J293" s="167" t="s">
        <v>20</v>
      </c>
    </row>
    <row r="294" spans="1:11" x14ac:dyDescent="0.2">
      <c r="A294" s="167" t="s">
        <v>201</v>
      </c>
      <c r="B294" s="167" t="s">
        <v>279</v>
      </c>
      <c r="C294" s="167" t="s">
        <v>280</v>
      </c>
      <c r="D294" s="167" t="s">
        <v>30</v>
      </c>
      <c r="E294" s="168">
        <v>41024</v>
      </c>
      <c r="F294" s="168">
        <v>41025</v>
      </c>
      <c r="G294" s="167">
        <v>1</v>
      </c>
      <c r="H294" s="167" t="s">
        <v>28</v>
      </c>
      <c r="I294" s="167" t="s">
        <v>29</v>
      </c>
      <c r="J294" s="167" t="s">
        <v>20</v>
      </c>
      <c r="K294" s="167"/>
    </row>
    <row r="295" spans="1:11" x14ac:dyDescent="0.2">
      <c r="A295" s="167" t="s">
        <v>201</v>
      </c>
      <c r="B295" s="167" t="s">
        <v>279</v>
      </c>
      <c r="C295" s="167" t="s">
        <v>280</v>
      </c>
      <c r="D295" s="167" t="s">
        <v>30</v>
      </c>
      <c r="E295" s="168">
        <v>41030</v>
      </c>
      <c r="F295" s="168">
        <v>41032</v>
      </c>
      <c r="G295" s="167">
        <v>2</v>
      </c>
      <c r="H295" s="167" t="s">
        <v>28</v>
      </c>
      <c r="I295" s="167" t="s">
        <v>988</v>
      </c>
      <c r="J295" s="167" t="s">
        <v>20</v>
      </c>
    </row>
    <row r="296" spans="1:11" x14ac:dyDescent="0.2">
      <c r="A296" s="167" t="s">
        <v>201</v>
      </c>
      <c r="B296" s="167" t="s">
        <v>279</v>
      </c>
      <c r="C296" s="167" t="s">
        <v>280</v>
      </c>
      <c r="D296" s="167" t="s">
        <v>30</v>
      </c>
      <c r="E296" s="168">
        <v>41034</v>
      </c>
      <c r="F296" s="168">
        <v>41039</v>
      </c>
      <c r="G296" s="167">
        <v>5</v>
      </c>
      <c r="H296" s="167" t="s">
        <v>28</v>
      </c>
      <c r="I296" s="167" t="s">
        <v>989</v>
      </c>
      <c r="J296" s="167" t="s">
        <v>20</v>
      </c>
    </row>
    <row r="297" spans="1:11" x14ac:dyDescent="0.2">
      <c r="A297" s="167" t="s">
        <v>201</v>
      </c>
      <c r="B297" s="167" t="s">
        <v>279</v>
      </c>
      <c r="C297" s="167" t="s">
        <v>280</v>
      </c>
      <c r="D297" s="167" t="s">
        <v>30</v>
      </c>
      <c r="E297" s="168">
        <v>41041</v>
      </c>
      <c r="F297" s="168">
        <v>41044</v>
      </c>
      <c r="G297" s="167">
        <v>3</v>
      </c>
      <c r="H297" s="167" t="s">
        <v>28</v>
      </c>
      <c r="I297" s="167" t="s">
        <v>994</v>
      </c>
      <c r="J297" s="167" t="s">
        <v>20</v>
      </c>
    </row>
    <row r="298" spans="1:11" x14ac:dyDescent="0.2">
      <c r="A298" s="167" t="s">
        <v>201</v>
      </c>
      <c r="B298" s="167" t="s">
        <v>279</v>
      </c>
      <c r="C298" s="167" t="s">
        <v>280</v>
      </c>
      <c r="D298" s="167" t="s">
        <v>30</v>
      </c>
      <c r="E298" s="168">
        <v>41053</v>
      </c>
      <c r="F298" s="168">
        <v>41054</v>
      </c>
      <c r="G298" s="167">
        <v>1</v>
      </c>
      <c r="H298" s="167" t="s">
        <v>28</v>
      </c>
      <c r="I298" s="167" t="s">
        <v>29</v>
      </c>
      <c r="J298" s="167" t="s">
        <v>20</v>
      </c>
      <c r="K298" s="167"/>
    </row>
    <row r="299" spans="1:11" x14ac:dyDescent="0.2">
      <c r="A299" s="167" t="s">
        <v>201</v>
      </c>
      <c r="B299" s="167" t="s">
        <v>279</v>
      </c>
      <c r="C299" s="167" t="s">
        <v>280</v>
      </c>
      <c r="D299" s="167" t="s">
        <v>30</v>
      </c>
      <c r="E299" s="168">
        <v>41067</v>
      </c>
      <c r="F299" s="168">
        <v>41074</v>
      </c>
      <c r="G299" s="167">
        <v>7</v>
      </c>
      <c r="H299" s="167" t="s">
        <v>28</v>
      </c>
      <c r="I299" s="167" t="s">
        <v>29</v>
      </c>
      <c r="J299" s="167" t="s">
        <v>20</v>
      </c>
      <c r="K299" s="167"/>
    </row>
    <row r="300" spans="1:11" x14ac:dyDescent="0.2">
      <c r="A300" s="167" t="s">
        <v>201</v>
      </c>
      <c r="B300" s="167" t="s">
        <v>279</v>
      </c>
      <c r="C300" s="167" t="s">
        <v>280</v>
      </c>
      <c r="D300" s="167" t="s">
        <v>30</v>
      </c>
      <c r="E300" s="168">
        <v>41076</v>
      </c>
      <c r="F300" s="168">
        <v>41079</v>
      </c>
      <c r="G300" s="167">
        <v>3</v>
      </c>
      <c r="H300" s="167" t="s">
        <v>28</v>
      </c>
      <c r="I300" s="167" t="s">
        <v>987</v>
      </c>
      <c r="J300" s="167" t="s">
        <v>20</v>
      </c>
    </row>
    <row r="301" spans="1:11" x14ac:dyDescent="0.2">
      <c r="A301" s="167" t="s">
        <v>201</v>
      </c>
      <c r="B301" s="167" t="s">
        <v>279</v>
      </c>
      <c r="C301" s="167" t="s">
        <v>280</v>
      </c>
      <c r="D301" s="167" t="s">
        <v>30</v>
      </c>
      <c r="E301" s="168">
        <v>41086</v>
      </c>
      <c r="F301" s="168">
        <v>41087</v>
      </c>
      <c r="G301" s="167">
        <v>1</v>
      </c>
      <c r="H301" s="167" t="s">
        <v>28</v>
      </c>
      <c r="I301" s="167" t="s">
        <v>29</v>
      </c>
      <c r="J301" s="167" t="s">
        <v>20</v>
      </c>
      <c r="K301" s="167"/>
    </row>
    <row r="302" spans="1:11" x14ac:dyDescent="0.2">
      <c r="A302" s="167" t="s">
        <v>201</v>
      </c>
      <c r="B302" s="167" t="s">
        <v>279</v>
      </c>
      <c r="C302" s="167" t="s">
        <v>280</v>
      </c>
      <c r="D302" s="167" t="s">
        <v>30</v>
      </c>
      <c r="E302" s="168">
        <v>41094</v>
      </c>
      <c r="F302" s="168">
        <v>41095</v>
      </c>
      <c r="G302" s="167">
        <v>1</v>
      </c>
      <c r="H302" s="167" t="s">
        <v>28</v>
      </c>
      <c r="I302" s="167" t="s">
        <v>29</v>
      </c>
      <c r="J302" s="167" t="s">
        <v>20</v>
      </c>
      <c r="K302" s="167"/>
    </row>
    <row r="303" spans="1:11" x14ac:dyDescent="0.2">
      <c r="A303" s="167" t="s">
        <v>201</v>
      </c>
      <c r="B303" s="167" t="s">
        <v>279</v>
      </c>
      <c r="C303" s="167" t="s">
        <v>280</v>
      </c>
      <c r="D303" s="167" t="s">
        <v>30</v>
      </c>
      <c r="E303" s="168">
        <v>41096</v>
      </c>
      <c r="F303" s="168">
        <v>41101</v>
      </c>
      <c r="G303" s="167">
        <v>5</v>
      </c>
      <c r="H303" s="167" t="s">
        <v>28</v>
      </c>
      <c r="I303" s="167" t="s">
        <v>29</v>
      </c>
      <c r="J303" s="167" t="s">
        <v>20</v>
      </c>
      <c r="K303" s="167"/>
    </row>
    <row r="304" spans="1:11" x14ac:dyDescent="0.2">
      <c r="A304" s="167" t="s">
        <v>201</v>
      </c>
      <c r="B304" s="167" t="s">
        <v>279</v>
      </c>
      <c r="C304" s="167" t="s">
        <v>280</v>
      </c>
      <c r="D304" s="167" t="s">
        <v>30</v>
      </c>
      <c r="E304" s="168">
        <v>41109</v>
      </c>
      <c r="F304" s="168">
        <v>41110</v>
      </c>
      <c r="G304" s="167">
        <v>1</v>
      </c>
      <c r="H304" s="167" t="s">
        <v>28</v>
      </c>
      <c r="I304" s="167" t="s">
        <v>29</v>
      </c>
      <c r="J304" s="167" t="s">
        <v>20</v>
      </c>
      <c r="K304" s="167"/>
    </row>
    <row r="305" spans="1:11" x14ac:dyDescent="0.2">
      <c r="A305" s="167" t="s">
        <v>201</v>
      </c>
      <c r="B305" s="167" t="s">
        <v>279</v>
      </c>
      <c r="C305" s="167" t="s">
        <v>280</v>
      </c>
      <c r="D305" s="167" t="s">
        <v>30</v>
      </c>
      <c r="E305" s="168">
        <v>41199</v>
      </c>
      <c r="F305" s="168">
        <v>41200</v>
      </c>
      <c r="G305" s="167">
        <v>1</v>
      </c>
      <c r="H305" s="167" t="s">
        <v>28</v>
      </c>
      <c r="I305" s="167" t="s">
        <v>29</v>
      </c>
      <c r="J305" s="167" t="s">
        <v>20</v>
      </c>
      <c r="K305" s="167"/>
    </row>
    <row r="306" spans="1:11" x14ac:dyDescent="0.2">
      <c r="A306" s="167" t="s">
        <v>201</v>
      </c>
      <c r="B306" s="167" t="s">
        <v>279</v>
      </c>
      <c r="C306" s="167" t="s">
        <v>280</v>
      </c>
      <c r="D306" s="167" t="s">
        <v>30</v>
      </c>
      <c r="E306" s="168">
        <v>41201</v>
      </c>
      <c r="F306" s="168">
        <v>41202</v>
      </c>
      <c r="G306" s="167">
        <v>1</v>
      </c>
      <c r="H306" s="167" t="s">
        <v>28</v>
      </c>
      <c r="I306" s="167" t="s">
        <v>29</v>
      </c>
      <c r="J306" s="167" t="s">
        <v>20</v>
      </c>
      <c r="K306" s="167"/>
    </row>
    <row r="307" spans="1:11" x14ac:dyDescent="0.2">
      <c r="A307" s="167" t="s">
        <v>201</v>
      </c>
      <c r="B307" s="167" t="s">
        <v>279</v>
      </c>
      <c r="C307" s="167" t="s">
        <v>280</v>
      </c>
      <c r="D307" s="167" t="s">
        <v>30</v>
      </c>
      <c r="E307" s="168">
        <v>41216</v>
      </c>
      <c r="F307" s="168">
        <v>41219</v>
      </c>
      <c r="G307" s="167">
        <v>3</v>
      </c>
      <c r="H307" s="167" t="s">
        <v>28</v>
      </c>
      <c r="I307" s="167" t="s">
        <v>989</v>
      </c>
      <c r="J307" s="167" t="s">
        <v>20</v>
      </c>
    </row>
    <row r="308" spans="1:11" x14ac:dyDescent="0.2">
      <c r="A308" s="167" t="s">
        <v>201</v>
      </c>
      <c r="B308" s="167" t="s">
        <v>279</v>
      </c>
      <c r="C308" s="167" t="s">
        <v>280</v>
      </c>
      <c r="D308" s="167" t="s">
        <v>30</v>
      </c>
      <c r="E308" s="168">
        <v>41222</v>
      </c>
      <c r="F308" s="168">
        <v>41223</v>
      </c>
      <c r="G308" s="167">
        <v>1</v>
      </c>
      <c r="H308" s="167" t="s">
        <v>28</v>
      </c>
      <c r="I308" s="167" t="s">
        <v>29</v>
      </c>
      <c r="J308" s="167" t="s">
        <v>20</v>
      </c>
      <c r="K308" s="167"/>
    </row>
    <row r="309" spans="1:11" x14ac:dyDescent="0.2">
      <c r="A309" s="167" t="s">
        <v>201</v>
      </c>
      <c r="B309" s="167" t="s">
        <v>279</v>
      </c>
      <c r="C309" s="167" t="s">
        <v>280</v>
      </c>
      <c r="D309" s="167" t="s">
        <v>30</v>
      </c>
      <c r="E309" s="168">
        <v>41236</v>
      </c>
      <c r="F309" s="168">
        <v>41237</v>
      </c>
      <c r="G309" s="167">
        <v>1</v>
      </c>
      <c r="H309" s="167" t="s">
        <v>28</v>
      </c>
      <c r="I309" s="167" t="s">
        <v>916</v>
      </c>
      <c r="J309" s="167" t="s">
        <v>20</v>
      </c>
      <c r="K309" s="167"/>
    </row>
    <row r="310" spans="1:11" x14ac:dyDescent="0.2">
      <c r="A310" s="167" t="s">
        <v>201</v>
      </c>
      <c r="B310" s="167" t="s">
        <v>279</v>
      </c>
      <c r="C310" s="167" t="s">
        <v>280</v>
      </c>
      <c r="D310" s="167" t="s">
        <v>30</v>
      </c>
      <c r="E310" s="168">
        <v>41255</v>
      </c>
      <c r="F310" s="168">
        <v>41256</v>
      </c>
      <c r="G310" s="167">
        <v>1</v>
      </c>
      <c r="H310" s="167" t="s">
        <v>28</v>
      </c>
      <c r="I310" s="167" t="s">
        <v>29</v>
      </c>
      <c r="J310" s="167" t="s">
        <v>20</v>
      </c>
      <c r="K310" s="167"/>
    </row>
    <row r="311" spans="1:11" x14ac:dyDescent="0.2">
      <c r="A311" s="167" t="s">
        <v>201</v>
      </c>
      <c r="B311" s="167" t="s">
        <v>279</v>
      </c>
      <c r="C311" s="167" t="s">
        <v>280</v>
      </c>
      <c r="D311" s="167" t="s">
        <v>30</v>
      </c>
      <c r="E311" s="168">
        <v>41257</v>
      </c>
      <c r="F311" s="168">
        <v>41264</v>
      </c>
      <c r="G311" s="167">
        <v>7</v>
      </c>
      <c r="H311" s="167" t="s">
        <v>28</v>
      </c>
      <c r="I311" s="167" t="s">
        <v>988</v>
      </c>
      <c r="J311" s="167" t="s">
        <v>20</v>
      </c>
    </row>
    <row r="312" spans="1:11" x14ac:dyDescent="0.2">
      <c r="A312" s="167" t="s">
        <v>201</v>
      </c>
      <c r="B312" s="167" t="s">
        <v>281</v>
      </c>
      <c r="C312" s="167" t="s">
        <v>282</v>
      </c>
      <c r="D312" s="167" t="s">
        <v>30</v>
      </c>
      <c r="E312" s="168">
        <v>40918</v>
      </c>
      <c r="F312" s="168">
        <v>40919</v>
      </c>
      <c r="G312" s="167">
        <v>1</v>
      </c>
      <c r="H312" s="167" t="s">
        <v>28</v>
      </c>
      <c r="I312" s="167" t="s">
        <v>29</v>
      </c>
      <c r="J312" s="167" t="s">
        <v>20</v>
      </c>
      <c r="K312" s="167"/>
    </row>
    <row r="313" spans="1:11" x14ac:dyDescent="0.2">
      <c r="A313" s="167" t="s">
        <v>201</v>
      </c>
      <c r="B313" s="167" t="s">
        <v>281</v>
      </c>
      <c r="C313" s="167" t="s">
        <v>282</v>
      </c>
      <c r="D313" s="167" t="s">
        <v>30</v>
      </c>
      <c r="E313" s="168">
        <v>40946</v>
      </c>
      <c r="F313" s="168">
        <v>40947</v>
      </c>
      <c r="G313" s="167">
        <v>1</v>
      </c>
      <c r="H313" s="167" t="s">
        <v>28</v>
      </c>
      <c r="I313" s="167" t="s">
        <v>988</v>
      </c>
      <c r="J313" s="167" t="s">
        <v>20</v>
      </c>
    </row>
    <row r="314" spans="1:11" x14ac:dyDescent="0.2">
      <c r="A314" s="167" t="s">
        <v>201</v>
      </c>
      <c r="B314" s="167" t="s">
        <v>281</v>
      </c>
      <c r="C314" s="167" t="s">
        <v>282</v>
      </c>
      <c r="D314" s="167" t="s">
        <v>30</v>
      </c>
      <c r="E314" s="168">
        <v>41226</v>
      </c>
      <c r="F314" s="168">
        <v>41233</v>
      </c>
      <c r="G314" s="167">
        <v>7</v>
      </c>
      <c r="H314" s="167" t="s">
        <v>28</v>
      </c>
      <c r="I314" s="167" t="s">
        <v>29</v>
      </c>
      <c r="J314" s="167" t="s">
        <v>20</v>
      </c>
      <c r="K314" s="167"/>
    </row>
    <row r="315" spans="1:11" x14ac:dyDescent="0.2">
      <c r="A315" s="167" t="s">
        <v>201</v>
      </c>
      <c r="B315" s="167" t="s">
        <v>281</v>
      </c>
      <c r="C315" s="167" t="s">
        <v>282</v>
      </c>
      <c r="D315" s="167" t="s">
        <v>30</v>
      </c>
      <c r="E315" s="168">
        <v>41240</v>
      </c>
      <c r="F315" s="168">
        <v>41254</v>
      </c>
      <c r="G315" s="167">
        <v>14</v>
      </c>
      <c r="H315" s="167" t="s">
        <v>28</v>
      </c>
      <c r="I315" s="167" t="s">
        <v>29</v>
      </c>
      <c r="J315" s="167" t="s">
        <v>20</v>
      </c>
      <c r="K315" s="167"/>
    </row>
    <row r="316" spans="1:11" x14ac:dyDescent="0.2">
      <c r="A316" s="167" t="s">
        <v>201</v>
      </c>
      <c r="B316" s="167" t="s">
        <v>285</v>
      </c>
      <c r="C316" s="167" t="s">
        <v>286</v>
      </c>
      <c r="D316" s="167" t="s">
        <v>30</v>
      </c>
      <c r="E316" s="168">
        <v>40925</v>
      </c>
      <c r="F316" s="168">
        <v>40927</v>
      </c>
      <c r="G316" s="167">
        <v>2</v>
      </c>
      <c r="H316" s="167" t="s">
        <v>28</v>
      </c>
      <c r="I316" s="167" t="s">
        <v>959</v>
      </c>
      <c r="J316" s="167" t="s">
        <v>20</v>
      </c>
      <c r="K316" s="167"/>
    </row>
    <row r="317" spans="1:11" x14ac:dyDescent="0.2">
      <c r="A317" s="167" t="s">
        <v>201</v>
      </c>
      <c r="B317" s="167" t="s">
        <v>285</v>
      </c>
      <c r="C317" s="167" t="s">
        <v>286</v>
      </c>
      <c r="D317" s="167" t="s">
        <v>30</v>
      </c>
      <c r="E317" s="168">
        <v>40953</v>
      </c>
      <c r="F317" s="168">
        <v>40960</v>
      </c>
      <c r="G317" s="167">
        <v>7</v>
      </c>
      <c r="H317" s="167" t="s">
        <v>28</v>
      </c>
      <c r="I317" s="167" t="s">
        <v>29</v>
      </c>
      <c r="J317" s="167" t="s">
        <v>20</v>
      </c>
      <c r="K317" s="167"/>
    </row>
    <row r="318" spans="1:11" x14ac:dyDescent="0.2">
      <c r="A318" s="167" t="s">
        <v>201</v>
      </c>
      <c r="B318" s="167" t="s">
        <v>285</v>
      </c>
      <c r="C318" s="167" t="s">
        <v>286</v>
      </c>
      <c r="D318" s="167" t="s">
        <v>30</v>
      </c>
      <c r="E318" s="168">
        <v>40981</v>
      </c>
      <c r="F318" s="168">
        <v>40991</v>
      </c>
      <c r="G318" s="167">
        <v>10</v>
      </c>
      <c r="H318" s="167" t="s">
        <v>28</v>
      </c>
      <c r="I318" s="167" t="s">
        <v>989</v>
      </c>
      <c r="J318" s="167" t="s">
        <v>20</v>
      </c>
    </row>
    <row r="319" spans="1:11" x14ac:dyDescent="0.2">
      <c r="A319" s="167" t="s">
        <v>201</v>
      </c>
      <c r="B319" s="167" t="s">
        <v>285</v>
      </c>
      <c r="C319" s="167" t="s">
        <v>286</v>
      </c>
      <c r="D319" s="167" t="s">
        <v>30</v>
      </c>
      <c r="E319" s="168">
        <v>41106</v>
      </c>
      <c r="F319" s="168">
        <v>41108</v>
      </c>
      <c r="G319" s="167">
        <v>2</v>
      </c>
      <c r="H319" s="167" t="s">
        <v>28</v>
      </c>
      <c r="I319" s="167" t="s">
        <v>995</v>
      </c>
      <c r="J319" s="167" t="s">
        <v>20</v>
      </c>
    </row>
    <row r="320" spans="1:11" x14ac:dyDescent="0.2">
      <c r="A320" s="167" t="s">
        <v>201</v>
      </c>
      <c r="B320" s="167" t="s">
        <v>285</v>
      </c>
      <c r="C320" s="167" t="s">
        <v>286</v>
      </c>
      <c r="D320" s="167" t="s">
        <v>30</v>
      </c>
      <c r="E320" s="168">
        <v>41197</v>
      </c>
      <c r="F320" s="168">
        <v>41204</v>
      </c>
      <c r="G320" s="167">
        <v>7</v>
      </c>
      <c r="H320" s="167" t="s">
        <v>28</v>
      </c>
      <c r="I320" s="167" t="s">
        <v>988</v>
      </c>
      <c r="J320" s="167" t="s">
        <v>20</v>
      </c>
    </row>
    <row r="321" spans="1:11" x14ac:dyDescent="0.2">
      <c r="A321" s="167" t="s">
        <v>201</v>
      </c>
      <c r="B321" s="167" t="s">
        <v>285</v>
      </c>
      <c r="C321" s="167" t="s">
        <v>286</v>
      </c>
      <c r="D321" s="167" t="s">
        <v>30</v>
      </c>
      <c r="E321" s="168">
        <v>41232</v>
      </c>
      <c r="F321" s="168">
        <v>41240</v>
      </c>
      <c r="G321" s="167">
        <v>8</v>
      </c>
      <c r="H321" s="167" t="s">
        <v>28</v>
      </c>
      <c r="I321" s="167" t="s">
        <v>991</v>
      </c>
      <c r="J321" s="167" t="s">
        <v>20</v>
      </c>
    </row>
    <row r="322" spans="1:11" x14ac:dyDescent="0.2">
      <c r="A322" s="167" t="s">
        <v>201</v>
      </c>
      <c r="B322" s="167" t="s">
        <v>285</v>
      </c>
      <c r="C322" s="167" t="s">
        <v>286</v>
      </c>
      <c r="D322" s="167" t="s">
        <v>30</v>
      </c>
      <c r="E322" s="168">
        <v>41254</v>
      </c>
      <c r="F322" s="168">
        <v>41274</v>
      </c>
      <c r="G322" s="167">
        <v>20</v>
      </c>
      <c r="H322" s="167" t="s">
        <v>28</v>
      </c>
      <c r="I322" s="167" t="s">
        <v>29</v>
      </c>
      <c r="J322" s="167" t="s">
        <v>20</v>
      </c>
      <c r="K322" s="167"/>
    </row>
    <row r="323" spans="1:11" x14ac:dyDescent="0.2">
      <c r="A323" s="167" t="s">
        <v>201</v>
      </c>
      <c r="B323" s="167" t="s">
        <v>287</v>
      </c>
      <c r="C323" s="167" t="s">
        <v>288</v>
      </c>
      <c r="D323" s="167" t="s">
        <v>30</v>
      </c>
      <c r="E323" s="168">
        <v>40929</v>
      </c>
      <c r="F323" s="168">
        <v>40935</v>
      </c>
      <c r="G323" s="167">
        <v>6</v>
      </c>
      <c r="H323" s="167" t="s">
        <v>28</v>
      </c>
      <c r="I323" s="167" t="s">
        <v>992</v>
      </c>
      <c r="J323" s="167" t="s">
        <v>20</v>
      </c>
    </row>
    <row r="324" spans="1:11" x14ac:dyDescent="0.2">
      <c r="A324" s="167" t="s">
        <v>201</v>
      </c>
      <c r="B324" s="167" t="s">
        <v>287</v>
      </c>
      <c r="C324" s="167" t="s">
        <v>288</v>
      </c>
      <c r="D324" s="167" t="s">
        <v>30</v>
      </c>
      <c r="E324" s="168">
        <v>40936</v>
      </c>
      <c r="F324" s="168">
        <v>40939</v>
      </c>
      <c r="G324" s="167">
        <v>3</v>
      </c>
      <c r="H324" s="167" t="s">
        <v>28</v>
      </c>
      <c r="I324" s="167" t="s">
        <v>989</v>
      </c>
      <c r="J324" s="167" t="s">
        <v>20</v>
      </c>
    </row>
    <row r="325" spans="1:11" x14ac:dyDescent="0.2">
      <c r="A325" s="167" t="s">
        <v>201</v>
      </c>
      <c r="B325" s="167" t="s">
        <v>287</v>
      </c>
      <c r="C325" s="167" t="s">
        <v>288</v>
      </c>
      <c r="D325" s="167" t="s">
        <v>30</v>
      </c>
      <c r="E325" s="168">
        <v>40945</v>
      </c>
      <c r="F325" s="168">
        <v>40947</v>
      </c>
      <c r="G325" s="167">
        <v>2</v>
      </c>
      <c r="H325" s="167" t="s">
        <v>28</v>
      </c>
      <c r="I325" s="167" t="s">
        <v>988</v>
      </c>
      <c r="J325" s="167" t="s">
        <v>20</v>
      </c>
    </row>
    <row r="326" spans="1:11" x14ac:dyDescent="0.2">
      <c r="A326" s="167" t="s">
        <v>201</v>
      </c>
      <c r="B326" s="167" t="s">
        <v>287</v>
      </c>
      <c r="C326" s="167" t="s">
        <v>288</v>
      </c>
      <c r="D326" s="167" t="s">
        <v>30</v>
      </c>
      <c r="E326" s="168">
        <v>40952</v>
      </c>
      <c r="F326" s="168">
        <v>40954</v>
      </c>
      <c r="G326" s="167">
        <v>2</v>
      </c>
      <c r="H326" s="167" t="s">
        <v>28</v>
      </c>
      <c r="I326" s="167" t="s">
        <v>994</v>
      </c>
      <c r="J326" s="167" t="s">
        <v>20</v>
      </c>
    </row>
    <row r="327" spans="1:11" x14ac:dyDescent="0.2">
      <c r="A327" s="167" t="s">
        <v>201</v>
      </c>
      <c r="B327" s="167" t="s">
        <v>287</v>
      </c>
      <c r="C327" s="167" t="s">
        <v>288</v>
      </c>
      <c r="D327" s="167" t="s">
        <v>30</v>
      </c>
      <c r="E327" s="168">
        <v>41088</v>
      </c>
      <c r="F327" s="168">
        <v>41089</v>
      </c>
      <c r="G327" s="167">
        <v>1</v>
      </c>
      <c r="H327" s="167" t="s">
        <v>28</v>
      </c>
      <c r="I327" s="167" t="s">
        <v>29</v>
      </c>
      <c r="J327" s="167" t="s">
        <v>20</v>
      </c>
      <c r="K327" s="167"/>
    </row>
    <row r="328" spans="1:11" x14ac:dyDescent="0.2">
      <c r="A328" s="167" t="s">
        <v>201</v>
      </c>
      <c r="B328" s="167" t="s">
        <v>287</v>
      </c>
      <c r="C328" s="167" t="s">
        <v>288</v>
      </c>
      <c r="D328" s="167" t="s">
        <v>30</v>
      </c>
      <c r="E328" s="168">
        <v>41109</v>
      </c>
      <c r="F328" s="168">
        <v>41110</v>
      </c>
      <c r="G328" s="167">
        <v>1</v>
      </c>
      <c r="H328" s="167" t="s">
        <v>28</v>
      </c>
      <c r="I328" s="167" t="s">
        <v>29</v>
      </c>
      <c r="J328" s="167" t="s">
        <v>20</v>
      </c>
      <c r="K328" s="167"/>
    </row>
    <row r="329" spans="1:11" x14ac:dyDescent="0.2">
      <c r="A329" s="167" t="s">
        <v>201</v>
      </c>
      <c r="B329" s="167" t="s">
        <v>287</v>
      </c>
      <c r="C329" s="167" t="s">
        <v>288</v>
      </c>
      <c r="D329" s="167" t="s">
        <v>30</v>
      </c>
      <c r="E329" s="168">
        <v>41114</v>
      </c>
      <c r="F329" s="168">
        <v>41115</v>
      </c>
      <c r="G329" s="167">
        <v>1</v>
      </c>
      <c r="H329" s="167" t="s">
        <v>28</v>
      </c>
      <c r="I329" s="167" t="s">
        <v>989</v>
      </c>
      <c r="J329" s="167" t="s">
        <v>20</v>
      </c>
    </row>
    <row r="330" spans="1:11" x14ac:dyDescent="0.2">
      <c r="A330" s="167" t="s">
        <v>201</v>
      </c>
      <c r="B330" s="167" t="s">
        <v>287</v>
      </c>
      <c r="C330" s="167" t="s">
        <v>288</v>
      </c>
      <c r="D330" s="167" t="s">
        <v>30</v>
      </c>
      <c r="E330" s="168">
        <v>41134</v>
      </c>
      <c r="F330" s="168">
        <v>41136</v>
      </c>
      <c r="G330" s="167">
        <v>2</v>
      </c>
      <c r="H330" s="167" t="s">
        <v>28</v>
      </c>
      <c r="I330" s="167" t="s">
        <v>918</v>
      </c>
      <c r="J330" s="167" t="s">
        <v>20</v>
      </c>
      <c r="K330" s="167"/>
    </row>
    <row r="331" spans="1:11" x14ac:dyDescent="0.2">
      <c r="A331" s="167" t="s">
        <v>201</v>
      </c>
      <c r="B331" s="167" t="s">
        <v>287</v>
      </c>
      <c r="C331" s="167" t="s">
        <v>288</v>
      </c>
      <c r="D331" s="167" t="s">
        <v>30</v>
      </c>
      <c r="E331" s="168">
        <v>41183</v>
      </c>
      <c r="F331" s="168">
        <v>41191</v>
      </c>
      <c r="G331" s="167">
        <v>8</v>
      </c>
      <c r="H331" s="167" t="s">
        <v>28</v>
      </c>
      <c r="I331" s="167" t="s">
        <v>989</v>
      </c>
      <c r="J331" s="167" t="s">
        <v>20</v>
      </c>
    </row>
    <row r="332" spans="1:11" x14ac:dyDescent="0.2">
      <c r="A332" s="167" t="s">
        <v>201</v>
      </c>
      <c r="B332" s="167" t="s">
        <v>287</v>
      </c>
      <c r="C332" s="167" t="s">
        <v>288</v>
      </c>
      <c r="D332" s="167" t="s">
        <v>30</v>
      </c>
      <c r="E332" s="168">
        <v>41197</v>
      </c>
      <c r="F332" s="168">
        <v>41204</v>
      </c>
      <c r="G332" s="167">
        <v>7</v>
      </c>
      <c r="H332" s="167" t="s">
        <v>28</v>
      </c>
      <c r="I332" s="167" t="s">
        <v>989</v>
      </c>
      <c r="J332" s="167" t="s">
        <v>20</v>
      </c>
    </row>
    <row r="333" spans="1:11" x14ac:dyDescent="0.2">
      <c r="A333" s="167" t="s">
        <v>201</v>
      </c>
      <c r="B333" s="167" t="s">
        <v>287</v>
      </c>
      <c r="C333" s="167" t="s">
        <v>288</v>
      </c>
      <c r="D333" s="167" t="s">
        <v>30</v>
      </c>
      <c r="E333" s="168">
        <v>41208</v>
      </c>
      <c r="F333" s="168">
        <v>41209</v>
      </c>
      <c r="G333" s="167">
        <v>1</v>
      </c>
      <c r="H333" s="167" t="s">
        <v>28</v>
      </c>
      <c r="I333" s="167" t="s">
        <v>29</v>
      </c>
      <c r="J333" s="167" t="s">
        <v>20</v>
      </c>
      <c r="K333" s="167"/>
    </row>
    <row r="334" spans="1:11" x14ac:dyDescent="0.2">
      <c r="A334" s="167" t="s">
        <v>201</v>
      </c>
      <c r="B334" s="167" t="s">
        <v>287</v>
      </c>
      <c r="C334" s="167" t="s">
        <v>288</v>
      </c>
      <c r="D334" s="167" t="s">
        <v>30</v>
      </c>
      <c r="E334" s="168">
        <v>41226</v>
      </c>
      <c r="F334" s="168">
        <v>41232</v>
      </c>
      <c r="G334" s="167">
        <v>6</v>
      </c>
      <c r="H334" s="167" t="s">
        <v>28</v>
      </c>
      <c r="I334" s="167" t="s">
        <v>988</v>
      </c>
      <c r="J334" s="167" t="s">
        <v>20</v>
      </c>
    </row>
    <row r="335" spans="1:11" x14ac:dyDescent="0.2">
      <c r="A335" s="167" t="s">
        <v>201</v>
      </c>
      <c r="B335" s="167" t="s">
        <v>287</v>
      </c>
      <c r="C335" s="167" t="s">
        <v>288</v>
      </c>
      <c r="D335" s="167" t="s">
        <v>30</v>
      </c>
      <c r="E335" s="168">
        <v>41233</v>
      </c>
      <c r="F335" s="168">
        <v>41234</v>
      </c>
      <c r="G335" s="167">
        <v>1</v>
      </c>
      <c r="H335" s="167" t="s">
        <v>28</v>
      </c>
      <c r="I335" s="167" t="s">
        <v>29</v>
      </c>
      <c r="J335" s="167" t="s">
        <v>20</v>
      </c>
      <c r="K335" s="167"/>
    </row>
    <row r="336" spans="1:11" x14ac:dyDescent="0.2">
      <c r="A336" s="167" t="s">
        <v>201</v>
      </c>
      <c r="B336" s="167" t="s">
        <v>287</v>
      </c>
      <c r="C336" s="167" t="s">
        <v>288</v>
      </c>
      <c r="D336" s="167" t="s">
        <v>30</v>
      </c>
      <c r="E336" s="168">
        <v>41241</v>
      </c>
      <c r="F336" s="168">
        <v>41250</v>
      </c>
      <c r="G336" s="167">
        <v>9</v>
      </c>
      <c r="H336" s="167" t="s">
        <v>28</v>
      </c>
      <c r="I336" s="167" t="s">
        <v>29</v>
      </c>
      <c r="J336" s="167" t="s">
        <v>20</v>
      </c>
      <c r="K336" s="167"/>
    </row>
    <row r="337" spans="1:11" x14ac:dyDescent="0.2">
      <c r="A337" s="172" t="s">
        <v>201</v>
      </c>
      <c r="B337" s="172" t="s">
        <v>287</v>
      </c>
      <c r="C337" s="172" t="s">
        <v>288</v>
      </c>
      <c r="D337" s="172" t="s">
        <v>30</v>
      </c>
      <c r="E337" s="173">
        <v>41255</v>
      </c>
      <c r="F337" s="173">
        <v>41258</v>
      </c>
      <c r="G337" s="172">
        <v>3</v>
      </c>
      <c r="H337" s="172" t="s">
        <v>28</v>
      </c>
      <c r="I337" s="172" t="s">
        <v>29</v>
      </c>
      <c r="J337" s="172" t="s">
        <v>20</v>
      </c>
      <c r="K337" s="167"/>
    </row>
    <row r="338" spans="1:11" x14ac:dyDescent="0.2">
      <c r="A338" s="40"/>
      <c r="B338" s="12">
        <f>SUM(IF(FREQUENCY(MATCH(B47:B337,B47:B337,0),MATCH(B47:B337,B47:B337,0))&gt;0,1))</f>
        <v>26</v>
      </c>
      <c r="C338" s="12"/>
      <c r="D338" s="18">
        <f>COUNTA(D47:D337)</f>
        <v>291</v>
      </c>
      <c r="E338" s="18"/>
      <c r="F338" s="18"/>
      <c r="G338" s="120">
        <f>SUM(G47:G337)</f>
        <v>1346</v>
      </c>
      <c r="H338" s="40"/>
      <c r="I338" s="40"/>
      <c r="J338" s="40"/>
    </row>
    <row r="339" spans="1:11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1" x14ac:dyDescent="0.2">
      <c r="A340" s="167" t="s">
        <v>291</v>
      </c>
      <c r="B340" s="167" t="s">
        <v>294</v>
      </c>
      <c r="C340" s="167" t="s">
        <v>975</v>
      </c>
      <c r="D340" s="167" t="s">
        <v>30</v>
      </c>
      <c r="E340" s="168">
        <v>41204</v>
      </c>
      <c r="F340" s="168">
        <v>41215</v>
      </c>
      <c r="G340" s="167">
        <v>11</v>
      </c>
      <c r="H340" s="167" t="s">
        <v>28</v>
      </c>
      <c r="I340" s="167" t="s">
        <v>29</v>
      </c>
      <c r="J340" s="167" t="s">
        <v>20</v>
      </c>
      <c r="K340" s="167"/>
    </row>
    <row r="341" spans="1:11" x14ac:dyDescent="0.2">
      <c r="A341" s="167" t="s">
        <v>291</v>
      </c>
      <c r="B341" s="167" t="s">
        <v>295</v>
      </c>
      <c r="C341" s="167" t="s">
        <v>296</v>
      </c>
      <c r="D341" s="167" t="s">
        <v>30</v>
      </c>
      <c r="E341" s="168">
        <v>41108</v>
      </c>
      <c r="F341" s="168">
        <v>41115</v>
      </c>
      <c r="G341" s="167">
        <v>7</v>
      </c>
      <c r="H341" s="167" t="s">
        <v>28</v>
      </c>
      <c r="I341" s="167" t="s">
        <v>29</v>
      </c>
      <c r="J341" s="167" t="s">
        <v>20</v>
      </c>
      <c r="K341" s="167"/>
    </row>
    <row r="342" spans="1:11" x14ac:dyDescent="0.2">
      <c r="A342" s="167" t="s">
        <v>291</v>
      </c>
      <c r="B342" s="167" t="s">
        <v>976</v>
      </c>
      <c r="C342" s="167" t="s">
        <v>977</v>
      </c>
      <c r="D342" s="167" t="s">
        <v>30</v>
      </c>
      <c r="E342" s="168">
        <v>41192</v>
      </c>
      <c r="F342" s="168">
        <v>41194</v>
      </c>
      <c r="G342" s="167">
        <v>2</v>
      </c>
      <c r="H342" s="167" t="s">
        <v>28</v>
      </c>
      <c r="I342" s="167" t="s">
        <v>29</v>
      </c>
      <c r="J342" s="167" t="s">
        <v>20</v>
      </c>
      <c r="K342" s="167"/>
    </row>
    <row r="343" spans="1:11" x14ac:dyDescent="0.2">
      <c r="A343" s="167" t="s">
        <v>291</v>
      </c>
      <c r="B343" s="167" t="s">
        <v>301</v>
      </c>
      <c r="C343" s="167" t="s">
        <v>978</v>
      </c>
      <c r="D343" s="167" t="s">
        <v>30</v>
      </c>
      <c r="E343" s="168">
        <v>41045</v>
      </c>
      <c r="F343" s="168">
        <v>41052</v>
      </c>
      <c r="G343" s="167">
        <v>7</v>
      </c>
      <c r="H343" s="167" t="s">
        <v>28</v>
      </c>
      <c r="I343" s="167" t="s">
        <v>29</v>
      </c>
      <c r="J343" s="167" t="s">
        <v>20</v>
      </c>
      <c r="K343" s="167"/>
    </row>
    <row r="344" spans="1:11" x14ac:dyDescent="0.2">
      <c r="A344" s="167" t="s">
        <v>291</v>
      </c>
      <c r="B344" s="167" t="s">
        <v>301</v>
      </c>
      <c r="C344" s="167" t="s">
        <v>978</v>
      </c>
      <c r="D344" s="167" t="s">
        <v>30</v>
      </c>
      <c r="E344" s="168">
        <v>41080</v>
      </c>
      <c r="F344" s="168">
        <v>41087</v>
      </c>
      <c r="G344" s="167">
        <v>7</v>
      </c>
      <c r="H344" s="167" t="s">
        <v>28</v>
      </c>
      <c r="I344" s="167" t="s">
        <v>916</v>
      </c>
      <c r="J344" s="167" t="s">
        <v>20</v>
      </c>
      <c r="K344" s="167"/>
    </row>
    <row r="345" spans="1:11" x14ac:dyDescent="0.2">
      <c r="A345" s="167" t="s">
        <v>291</v>
      </c>
      <c r="B345" s="167" t="s">
        <v>301</v>
      </c>
      <c r="C345" s="167" t="s">
        <v>978</v>
      </c>
      <c r="D345" s="167" t="s">
        <v>30</v>
      </c>
      <c r="E345" s="168">
        <v>41108</v>
      </c>
      <c r="F345" s="168">
        <v>41115</v>
      </c>
      <c r="G345" s="167">
        <v>7</v>
      </c>
      <c r="H345" s="167" t="s">
        <v>28</v>
      </c>
      <c r="I345" s="167" t="s">
        <v>916</v>
      </c>
      <c r="J345" s="167" t="s">
        <v>20</v>
      </c>
      <c r="K345" s="167"/>
    </row>
    <row r="346" spans="1:11" x14ac:dyDescent="0.2">
      <c r="A346" s="167" t="s">
        <v>291</v>
      </c>
      <c r="B346" s="167" t="s">
        <v>301</v>
      </c>
      <c r="C346" s="167" t="s">
        <v>978</v>
      </c>
      <c r="D346" s="167" t="s">
        <v>30</v>
      </c>
      <c r="E346" s="168">
        <v>41129</v>
      </c>
      <c r="F346" s="168">
        <v>41136</v>
      </c>
      <c r="G346" s="167">
        <v>7</v>
      </c>
      <c r="H346" s="167" t="s">
        <v>28</v>
      </c>
      <c r="I346" s="167" t="s">
        <v>29</v>
      </c>
      <c r="J346" s="167" t="s">
        <v>20</v>
      </c>
      <c r="K346" s="167"/>
    </row>
    <row r="347" spans="1:11" x14ac:dyDescent="0.2">
      <c r="A347" s="167" t="s">
        <v>291</v>
      </c>
      <c r="B347" s="167" t="s">
        <v>301</v>
      </c>
      <c r="C347" s="167" t="s">
        <v>978</v>
      </c>
      <c r="D347" s="167" t="s">
        <v>30</v>
      </c>
      <c r="E347" s="168">
        <v>41206</v>
      </c>
      <c r="F347" s="168">
        <v>41215</v>
      </c>
      <c r="G347" s="167">
        <v>9</v>
      </c>
      <c r="H347" s="167" t="s">
        <v>28</v>
      </c>
      <c r="I347" s="167" t="s">
        <v>29</v>
      </c>
      <c r="J347" s="167" t="s">
        <v>20</v>
      </c>
    </row>
    <row r="348" spans="1:11" x14ac:dyDescent="0.2">
      <c r="A348" s="167" t="s">
        <v>291</v>
      </c>
      <c r="B348" s="167" t="s">
        <v>306</v>
      </c>
      <c r="C348" s="167" t="s">
        <v>307</v>
      </c>
      <c r="D348" s="167" t="s">
        <v>30</v>
      </c>
      <c r="E348" s="168">
        <v>41148</v>
      </c>
      <c r="F348" s="168">
        <v>41156</v>
      </c>
      <c r="G348" s="167">
        <v>8</v>
      </c>
      <c r="H348" s="167" t="s">
        <v>28</v>
      </c>
      <c r="I348" s="167" t="s">
        <v>916</v>
      </c>
      <c r="J348" s="167" t="s">
        <v>20</v>
      </c>
      <c r="K348" s="167"/>
    </row>
    <row r="349" spans="1:11" x14ac:dyDescent="0.2">
      <c r="A349" s="167" t="s">
        <v>291</v>
      </c>
      <c r="B349" s="167" t="s">
        <v>306</v>
      </c>
      <c r="C349" s="167" t="s">
        <v>307</v>
      </c>
      <c r="D349" s="167" t="s">
        <v>30</v>
      </c>
      <c r="E349" s="168">
        <v>41204</v>
      </c>
      <c r="F349" s="168">
        <v>41211</v>
      </c>
      <c r="G349" s="167">
        <v>7</v>
      </c>
      <c r="H349" s="167" t="s">
        <v>28</v>
      </c>
      <c r="I349" s="167" t="s">
        <v>916</v>
      </c>
      <c r="J349" s="167" t="s">
        <v>20</v>
      </c>
      <c r="K349" s="167"/>
    </row>
    <row r="350" spans="1:11" x14ac:dyDescent="0.2">
      <c r="A350" s="167" t="s">
        <v>291</v>
      </c>
      <c r="B350" s="167" t="s">
        <v>316</v>
      </c>
      <c r="C350" s="167" t="s">
        <v>950</v>
      </c>
      <c r="D350" s="167" t="s">
        <v>30</v>
      </c>
      <c r="E350" s="168">
        <v>41079</v>
      </c>
      <c r="F350" s="168">
        <v>41086</v>
      </c>
      <c r="G350" s="167">
        <v>7</v>
      </c>
      <c r="H350" s="167" t="s">
        <v>28</v>
      </c>
      <c r="I350" s="167" t="s">
        <v>29</v>
      </c>
      <c r="J350" s="167" t="s">
        <v>20</v>
      </c>
      <c r="K350" s="167"/>
    </row>
    <row r="351" spans="1:11" x14ac:dyDescent="0.2">
      <c r="A351" s="167" t="s">
        <v>291</v>
      </c>
      <c r="B351" s="167" t="s">
        <v>316</v>
      </c>
      <c r="C351" s="167" t="s">
        <v>950</v>
      </c>
      <c r="D351" s="167" t="s">
        <v>30</v>
      </c>
      <c r="E351" s="168">
        <v>41141</v>
      </c>
      <c r="F351" s="168">
        <v>41148</v>
      </c>
      <c r="G351" s="167">
        <v>7</v>
      </c>
      <c r="H351" s="167" t="s">
        <v>28</v>
      </c>
      <c r="I351" s="167" t="s">
        <v>916</v>
      </c>
      <c r="J351" s="167" t="s">
        <v>20</v>
      </c>
      <c r="K351" s="167"/>
    </row>
    <row r="352" spans="1:11" x14ac:dyDescent="0.2">
      <c r="A352" s="167" t="s">
        <v>291</v>
      </c>
      <c r="B352" s="167" t="s">
        <v>321</v>
      </c>
      <c r="C352" s="167" t="s">
        <v>322</v>
      </c>
      <c r="D352" s="167" t="s">
        <v>30</v>
      </c>
      <c r="E352" s="168">
        <v>41003</v>
      </c>
      <c r="F352" s="168">
        <v>41010</v>
      </c>
      <c r="G352" s="167">
        <v>7</v>
      </c>
      <c r="H352" s="167" t="s">
        <v>28</v>
      </c>
      <c r="I352" s="167" t="s">
        <v>959</v>
      </c>
      <c r="J352" s="167" t="s">
        <v>20</v>
      </c>
      <c r="K352" s="167"/>
    </row>
    <row r="353" spans="1:11" x14ac:dyDescent="0.2">
      <c r="A353" s="167" t="s">
        <v>291</v>
      </c>
      <c r="B353" s="167" t="s">
        <v>321</v>
      </c>
      <c r="C353" s="167" t="s">
        <v>322</v>
      </c>
      <c r="D353" s="167" t="s">
        <v>30</v>
      </c>
      <c r="E353" s="168">
        <v>41199</v>
      </c>
      <c r="F353" s="168">
        <v>41206</v>
      </c>
      <c r="G353" s="167">
        <v>7</v>
      </c>
      <c r="H353" s="167" t="s">
        <v>28</v>
      </c>
      <c r="I353" s="167" t="s">
        <v>988</v>
      </c>
      <c r="J353" s="167" t="s">
        <v>20</v>
      </c>
    </row>
    <row r="354" spans="1:11" x14ac:dyDescent="0.2">
      <c r="A354" s="167" t="s">
        <v>291</v>
      </c>
      <c r="B354" s="167" t="s">
        <v>321</v>
      </c>
      <c r="C354" s="167" t="s">
        <v>322</v>
      </c>
      <c r="D354" s="167" t="s">
        <v>30</v>
      </c>
      <c r="E354" s="168">
        <v>41213</v>
      </c>
      <c r="F354" s="168">
        <v>41215</v>
      </c>
      <c r="G354" s="167">
        <v>2</v>
      </c>
      <c r="H354" s="167" t="s">
        <v>28</v>
      </c>
      <c r="I354" s="167" t="s">
        <v>988</v>
      </c>
      <c r="J354" s="167" t="s">
        <v>20</v>
      </c>
    </row>
    <row r="355" spans="1:11" x14ac:dyDescent="0.2">
      <c r="A355" s="172" t="s">
        <v>291</v>
      </c>
      <c r="B355" s="172" t="s">
        <v>323</v>
      </c>
      <c r="C355" s="172" t="s">
        <v>324</v>
      </c>
      <c r="D355" s="172" t="s">
        <v>30</v>
      </c>
      <c r="E355" s="173">
        <v>41204</v>
      </c>
      <c r="F355" s="173">
        <v>41211</v>
      </c>
      <c r="G355" s="172">
        <v>7</v>
      </c>
      <c r="H355" s="172" t="s">
        <v>28</v>
      </c>
      <c r="I355" s="172" t="s">
        <v>29</v>
      </c>
      <c r="J355" s="172" t="s">
        <v>20</v>
      </c>
      <c r="K355" s="167"/>
    </row>
    <row r="356" spans="1:11" x14ac:dyDescent="0.2">
      <c r="A356" s="40"/>
      <c r="B356" s="12">
        <f>SUM(IF(FREQUENCY(MATCH(B340:B355,B340:B355,0),MATCH(B340:B355,B340:B355,0))&gt;0,1))</f>
        <v>8</v>
      </c>
      <c r="C356" s="45"/>
      <c r="D356" s="18">
        <f>COUNTA(D340:D355)</f>
        <v>16</v>
      </c>
      <c r="E356" s="18"/>
      <c r="F356" s="18"/>
      <c r="G356" s="18">
        <f>SUM(G340:G355)</f>
        <v>109</v>
      </c>
      <c r="H356" s="40"/>
      <c r="I356" s="40"/>
      <c r="J356" s="40"/>
    </row>
    <row r="357" spans="1:11" x14ac:dyDescent="0.2">
      <c r="A357" s="40"/>
      <c r="B357" s="12"/>
      <c r="C357" s="45"/>
      <c r="D357" s="18"/>
      <c r="E357" s="18"/>
      <c r="F357" s="18"/>
      <c r="G357" s="18"/>
      <c r="H357" s="40"/>
      <c r="I357" s="40"/>
      <c r="J357" s="40"/>
    </row>
    <row r="358" spans="1:11" x14ac:dyDescent="0.2">
      <c r="A358" s="172" t="s">
        <v>368</v>
      </c>
      <c r="B358" s="172" t="s">
        <v>371</v>
      </c>
      <c r="C358" s="172" t="s">
        <v>372</v>
      </c>
      <c r="D358" s="172" t="s">
        <v>30</v>
      </c>
      <c r="E358" s="173">
        <v>40976</v>
      </c>
      <c r="F358" s="173">
        <v>40977</v>
      </c>
      <c r="G358" s="172">
        <v>1</v>
      </c>
      <c r="H358" s="172" t="s">
        <v>28</v>
      </c>
      <c r="I358" s="172" t="s">
        <v>959</v>
      </c>
      <c r="J358" s="172" t="s">
        <v>20</v>
      </c>
    </row>
    <row r="359" spans="1:11" x14ac:dyDescent="0.2">
      <c r="A359" s="40"/>
      <c r="B359" s="12">
        <f>SUM(IF(FREQUENCY(MATCH(B358:B358,B358:B358,0),MATCH(B358:B358,B358:B358,0))&gt;0,1))</f>
        <v>1</v>
      </c>
      <c r="C359" s="45"/>
      <c r="D359" s="18">
        <f>COUNTA(D358:D358)</f>
        <v>1</v>
      </c>
      <c r="E359" s="18"/>
      <c r="F359" s="18"/>
      <c r="G359" s="18">
        <f>SUM(G358:G358)</f>
        <v>1</v>
      </c>
      <c r="H359" s="40"/>
      <c r="I359" s="40"/>
      <c r="J359" s="40"/>
    </row>
    <row r="360" spans="1:11" x14ac:dyDescent="0.2">
      <c r="A360" s="40"/>
      <c r="B360" s="12"/>
      <c r="C360" s="45"/>
      <c r="D360" s="18"/>
      <c r="E360" s="18"/>
      <c r="F360" s="18"/>
      <c r="G360" s="18"/>
      <c r="H360" s="40"/>
      <c r="I360" s="40"/>
      <c r="J360" s="40"/>
    </row>
    <row r="361" spans="1:11" x14ac:dyDescent="0.2">
      <c r="A361" s="167" t="s">
        <v>416</v>
      </c>
      <c r="B361" s="167" t="s">
        <v>961</v>
      </c>
      <c r="C361" s="167" t="s">
        <v>962</v>
      </c>
      <c r="D361" s="167" t="s">
        <v>30</v>
      </c>
      <c r="E361" s="168">
        <v>40961</v>
      </c>
      <c r="F361" s="168">
        <v>40963</v>
      </c>
      <c r="G361" s="167">
        <v>2</v>
      </c>
      <c r="H361" s="167" t="s">
        <v>28</v>
      </c>
      <c r="I361" s="167" t="s">
        <v>29</v>
      </c>
      <c r="J361" s="167" t="s">
        <v>20</v>
      </c>
      <c r="K361" s="167"/>
    </row>
    <row r="362" spans="1:11" x14ac:dyDescent="0.2">
      <c r="A362" s="167" t="s">
        <v>416</v>
      </c>
      <c r="B362" s="167" t="s">
        <v>961</v>
      </c>
      <c r="C362" s="167" t="s">
        <v>962</v>
      </c>
      <c r="D362" s="167" t="s">
        <v>30</v>
      </c>
      <c r="E362" s="168">
        <v>41199</v>
      </c>
      <c r="F362" s="168">
        <v>41201</v>
      </c>
      <c r="G362" s="167">
        <v>2</v>
      </c>
      <c r="H362" s="167" t="s">
        <v>28</v>
      </c>
      <c r="I362" s="167" t="s">
        <v>988</v>
      </c>
      <c r="J362" s="167" t="s">
        <v>20</v>
      </c>
    </row>
    <row r="363" spans="1:11" x14ac:dyDescent="0.2">
      <c r="A363" s="167" t="s">
        <v>416</v>
      </c>
      <c r="B363" s="167" t="s">
        <v>961</v>
      </c>
      <c r="C363" s="167" t="s">
        <v>962</v>
      </c>
      <c r="D363" s="167" t="s">
        <v>30</v>
      </c>
      <c r="E363" s="168">
        <v>41254</v>
      </c>
      <c r="F363" s="168">
        <v>41264</v>
      </c>
      <c r="G363" s="167">
        <v>10</v>
      </c>
      <c r="H363" s="167" t="s">
        <v>28</v>
      </c>
      <c r="I363" s="167" t="s">
        <v>29</v>
      </c>
      <c r="J363" s="167" t="s">
        <v>20</v>
      </c>
      <c r="K363" s="167"/>
    </row>
    <row r="364" spans="1:11" x14ac:dyDescent="0.2">
      <c r="A364" s="167" t="s">
        <v>416</v>
      </c>
      <c r="B364" s="167" t="s">
        <v>417</v>
      </c>
      <c r="C364" s="167" t="s">
        <v>418</v>
      </c>
      <c r="D364" s="167" t="s">
        <v>30</v>
      </c>
      <c r="E364" s="168">
        <v>40929</v>
      </c>
      <c r="F364" s="168">
        <v>40935</v>
      </c>
      <c r="G364" s="167">
        <v>6</v>
      </c>
      <c r="H364" s="167" t="s">
        <v>28</v>
      </c>
      <c r="I364" s="167" t="s">
        <v>29</v>
      </c>
      <c r="J364" s="167" t="s">
        <v>20</v>
      </c>
      <c r="K364" s="167"/>
    </row>
    <row r="365" spans="1:11" x14ac:dyDescent="0.2">
      <c r="A365" s="167" t="s">
        <v>416</v>
      </c>
      <c r="B365" s="167" t="s">
        <v>417</v>
      </c>
      <c r="C365" s="167" t="s">
        <v>418</v>
      </c>
      <c r="D365" s="167" t="s">
        <v>30</v>
      </c>
      <c r="E365" s="168">
        <v>41032</v>
      </c>
      <c r="F365" s="168">
        <v>41033</v>
      </c>
      <c r="G365" s="167">
        <v>1</v>
      </c>
      <c r="H365" s="167" t="s">
        <v>28</v>
      </c>
      <c r="I365" s="167" t="s">
        <v>916</v>
      </c>
      <c r="J365" s="167" t="s">
        <v>20</v>
      </c>
      <c r="K365" s="167"/>
    </row>
    <row r="366" spans="1:11" x14ac:dyDescent="0.2">
      <c r="A366" s="167" t="s">
        <v>416</v>
      </c>
      <c r="B366" s="167" t="s">
        <v>417</v>
      </c>
      <c r="C366" s="167" t="s">
        <v>418</v>
      </c>
      <c r="D366" s="167" t="s">
        <v>30</v>
      </c>
      <c r="E366" s="168">
        <v>41082</v>
      </c>
      <c r="F366" s="168">
        <v>41083</v>
      </c>
      <c r="G366" s="167">
        <v>1</v>
      </c>
      <c r="H366" s="167" t="s">
        <v>28</v>
      </c>
      <c r="I366" s="167" t="s">
        <v>29</v>
      </c>
      <c r="J366" s="167" t="s">
        <v>20</v>
      </c>
      <c r="K366" s="167"/>
    </row>
    <row r="367" spans="1:11" x14ac:dyDescent="0.2">
      <c r="A367" s="167" t="s">
        <v>416</v>
      </c>
      <c r="B367" s="167" t="s">
        <v>417</v>
      </c>
      <c r="C367" s="167" t="s">
        <v>418</v>
      </c>
      <c r="D367" s="167" t="s">
        <v>30</v>
      </c>
      <c r="E367" s="168">
        <v>41150</v>
      </c>
      <c r="F367" s="168">
        <v>41151</v>
      </c>
      <c r="G367" s="167">
        <v>1</v>
      </c>
      <c r="H367" s="167" t="s">
        <v>28</v>
      </c>
      <c r="I367" s="167" t="s">
        <v>29</v>
      </c>
      <c r="J367" s="167" t="s">
        <v>20</v>
      </c>
      <c r="K367" s="167"/>
    </row>
    <row r="368" spans="1:11" x14ac:dyDescent="0.2">
      <c r="A368" s="167" t="s">
        <v>416</v>
      </c>
      <c r="B368" s="167" t="s">
        <v>417</v>
      </c>
      <c r="C368" s="167" t="s">
        <v>418</v>
      </c>
      <c r="D368" s="167" t="s">
        <v>30</v>
      </c>
      <c r="E368" s="168">
        <v>41164</v>
      </c>
      <c r="F368" s="168">
        <v>41169</v>
      </c>
      <c r="G368" s="167">
        <v>5</v>
      </c>
      <c r="H368" s="167" t="s">
        <v>28</v>
      </c>
      <c r="I368" s="167" t="s">
        <v>29</v>
      </c>
      <c r="J368" s="167" t="s">
        <v>20</v>
      </c>
      <c r="K368" s="167"/>
    </row>
    <row r="369" spans="1:11" x14ac:dyDescent="0.2">
      <c r="A369" s="167" t="s">
        <v>416</v>
      </c>
      <c r="B369" s="167" t="s">
        <v>417</v>
      </c>
      <c r="C369" s="167" t="s">
        <v>418</v>
      </c>
      <c r="D369" s="167" t="s">
        <v>30</v>
      </c>
      <c r="E369" s="168">
        <v>41181</v>
      </c>
      <c r="F369" s="168">
        <v>41182</v>
      </c>
      <c r="G369" s="167">
        <v>1</v>
      </c>
      <c r="H369" s="167" t="s">
        <v>28</v>
      </c>
      <c r="I369" s="167" t="s">
        <v>29</v>
      </c>
      <c r="J369" s="167" t="s">
        <v>20</v>
      </c>
      <c r="K369" s="167"/>
    </row>
    <row r="370" spans="1:11" x14ac:dyDescent="0.2">
      <c r="A370" s="167" t="s">
        <v>416</v>
      </c>
      <c r="B370" s="167" t="s">
        <v>419</v>
      </c>
      <c r="C370" s="167" t="s">
        <v>420</v>
      </c>
      <c r="D370" s="167" t="s">
        <v>30</v>
      </c>
      <c r="E370" s="168">
        <v>40936</v>
      </c>
      <c r="F370" s="168">
        <v>40938</v>
      </c>
      <c r="G370" s="167">
        <v>2</v>
      </c>
      <c r="H370" s="167" t="s">
        <v>28</v>
      </c>
      <c r="I370" s="167" t="s">
        <v>994</v>
      </c>
      <c r="J370" s="167" t="s">
        <v>20</v>
      </c>
    </row>
    <row r="371" spans="1:11" x14ac:dyDescent="0.2">
      <c r="A371" s="167" t="s">
        <v>416</v>
      </c>
      <c r="B371" s="167" t="s">
        <v>419</v>
      </c>
      <c r="C371" s="167" t="s">
        <v>420</v>
      </c>
      <c r="D371" s="167" t="s">
        <v>30</v>
      </c>
      <c r="E371" s="168">
        <v>41033</v>
      </c>
      <c r="F371" s="168">
        <v>41039</v>
      </c>
      <c r="G371" s="167">
        <v>6</v>
      </c>
      <c r="H371" s="167" t="s">
        <v>28</v>
      </c>
      <c r="I371" s="167" t="s">
        <v>29</v>
      </c>
      <c r="J371" s="167" t="s">
        <v>20</v>
      </c>
      <c r="K371" s="167"/>
    </row>
    <row r="372" spans="1:11" x14ac:dyDescent="0.2">
      <c r="A372" s="167" t="s">
        <v>416</v>
      </c>
      <c r="B372" s="167" t="s">
        <v>419</v>
      </c>
      <c r="C372" s="167" t="s">
        <v>420</v>
      </c>
      <c r="D372" s="167" t="s">
        <v>30</v>
      </c>
      <c r="E372" s="168">
        <v>41166</v>
      </c>
      <c r="F372" s="168">
        <v>41228</v>
      </c>
      <c r="G372" s="167">
        <v>62</v>
      </c>
      <c r="H372" s="167" t="s">
        <v>28</v>
      </c>
      <c r="I372" s="167" t="s">
        <v>29</v>
      </c>
      <c r="J372" s="167" t="s">
        <v>20</v>
      </c>
      <c r="K372" s="167"/>
    </row>
    <row r="373" spans="1:11" x14ac:dyDescent="0.2">
      <c r="A373" s="167" t="s">
        <v>416</v>
      </c>
      <c r="B373" s="167" t="s">
        <v>419</v>
      </c>
      <c r="C373" s="167" t="s">
        <v>420</v>
      </c>
      <c r="D373" s="167" t="s">
        <v>30</v>
      </c>
      <c r="E373" s="168">
        <v>41254</v>
      </c>
      <c r="F373" s="168">
        <v>41274</v>
      </c>
      <c r="G373" s="167">
        <v>20</v>
      </c>
      <c r="H373" s="167" t="s">
        <v>28</v>
      </c>
      <c r="I373" s="167" t="s">
        <v>29</v>
      </c>
      <c r="J373" s="167" t="s">
        <v>20</v>
      </c>
      <c r="K373" s="167"/>
    </row>
    <row r="374" spans="1:11" x14ac:dyDescent="0.2">
      <c r="A374" s="167" t="s">
        <v>416</v>
      </c>
      <c r="B374" s="167" t="s">
        <v>421</v>
      </c>
      <c r="C374" s="167" t="s">
        <v>422</v>
      </c>
      <c r="D374" s="167" t="s">
        <v>30</v>
      </c>
      <c r="E374" s="168">
        <v>41137</v>
      </c>
      <c r="F374" s="168">
        <v>41139</v>
      </c>
      <c r="G374" s="167">
        <v>2</v>
      </c>
      <c r="H374" s="167" t="s">
        <v>28</v>
      </c>
      <c r="I374" s="167" t="s">
        <v>29</v>
      </c>
      <c r="J374" s="167" t="s">
        <v>20</v>
      </c>
      <c r="K374" s="167"/>
    </row>
    <row r="375" spans="1:11" x14ac:dyDescent="0.2">
      <c r="A375" s="167" t="s">
        <v>416</v>
      </c>
      <c r="B375" s="167" t="s">
        <v>421</v>
      </c>
      <c r="C375" s="167" t="s">
        <v>422</v>
      </c>
      <c r="D375" s="167" t="s">
        <v>30</v>
      </c>
      <c r="E375" s="168">
        <v>41158</v>
      </c>
      <c r="F375" s="168">
        <v>41160</v>
      </c>
      <c r="G375" s="167">
        <v>2</v>
      </c>
      <c r="H375" s="167" t="s">
        <v>28</v>
      </c>
      <c r="I375" s="167" t="s">
        <v>988</v>
      </c>
      <c r="J375" s="167" t="s">
        <v>20</v>
      </c>
    </row>
    <row r="376" spans="1:11" x14ac:dyDescent="0.2">
      <c r="A376" s="167" t="s">
        <v>416</v>
      </c>
      <c r="B376" s="167" t="s">
        <v>423</v>
      </c>
      <c r="C376" s="167" t="s">
        <v>424</v>
      </c>
      <c r="D376" s="167" t="s">
        <v>30</v>
      </c>
      <c r="E376" s="168">
        <v>41079</v>
      </c>
      <c r="F376" s="168">
        <v>41082</v>
      </c>
      <c r="G376" s="167">
        <v>3</v>
      </c>
      <c r="H376" s="167" t="s">
        <v>28</v>
      </c>
      <c r="I376" s="167" t="s">
        <v>916</v>
      </c>
      <c r="J376" s="167" t="s">
        <v>20</v>
      </c>
      <c r="K376" s="167"/>
    </row>
    <row r="377" spans="1:11" x14ac:dyDescent="0.2">
      <c r="A377" s="167" t="s">
        <v>416</v>
      </c>
      <c r="B377" s="167" t="s">
        <v>423</v>
      </c>
      <c r="C377" s="167" t="s">
        <v>424</v>
      </c>
      <c r="D377" s="167" t="s">
        <v>30</v>
      </c>
      <c r="E377" s="168">
        <v>41143</v>
      </c>
      <c r="F377" s="168">
        <v>41145</v>
      </c>
      <c r="G377" s="167">
        <v>2</v>
      </c>
      <c r="H377" s="167" t="s">
        <v>28</v>
      </c>
      <c r="I377" s="167" t="s">
        <v>29</v>
      </c>
      <c r="J377" s="167" t="s">
        <v>20</v>
      </c>
      <c r="K377" s="167"/>
    </row>
    <row r="378" spans="1:11" x14ac:dyDescent="0.2">
      <c r="A378" s="167" t="s">
        <v>416</v>
      </c>
      <c r="B378" s="167" t="s">
        <v>423</v>
      </c>
      <c r="C378" s="167" t="s">
        <v>424</v>
      </c>
      <c r="D378" s="167" t="s">
        <v>30</v>
      </c>
      <c r="E378" s="168">
        <v>41173</v>
      </c>
      <c r="F378" s="168">
        <v>41179</v>
      </c>
      <c r="G378" s="167">
        <v>6</v>
      </c>
      <c r="H378" s="167" t="s">
        <v>28</v>
      </c>
      <c r="I378" s="167" t="s">
        <v>29</v>
      </c>
      <c r="J378" s="167" t="s">
        <v>20</v>
      </c>
      <c r="K378" s="167"/>
    </row>
    <row r="379" spans="1:11" x14ac:dyDescent="0.2">
      <c r="A379" s="167" t="s">
        <v>416</v>
      </c>
      <c r="B379" s="167" t="s">
        <v>423</v>
      </c>
      <c r="C379" s="167" t="s">
        <v>424</v>
      </c>
      <c r="D379" s="167" t="s">
        <v>30</v>
      </c>
      <c r="E379" s="168">
        <v>41215</v>
      </c>
      <c r="F379" s="168">
        <v>41217</v>
      </c>
      <c r="G379" s="167">
        <v>2</v>
      </c>
      <c r="H379" s="167" t="s">
        <v>28</v>
      </c>
      <c r="I379" s="167" t="s">
        <v>29</v>
      </c>
      <c r="J379" s="167" t="s">
        <v>20</v>
      </c>
      <c r="K379" s="167"/>
    </row>
    <row r="380" spans="1:11" x14ac:dyDescent="0.2">
      <c r="A380" s="167" t="s">
        <v>416</v>
      </c>
      <c r="B380" s="167" t="s">
        <v>423</v>
      </c>
      <c r="C380" s="167" t="s">
        <v>424</v>
      </c>
      <c r="D380" s="167" t="s">
        <v>30</v>
      </c>
      <c r="E380" s="168">
        <v>41255</v>
      </c>
      <c r="F380" s="168">
        <v>41264</v>
      </c>
      <c r="G380" s="167">
        <v>9</v>
      </c>
      <c r="H380" s="167" t="s">
        <v>28</v>
      </c>
      <c r="I380" s="167" t="s">
        <v>29</v>
      </c>
      <c r="J380" s="167" t="s">
        <v>20</v>
      </c>
      <c r="K380" s="167"/>
    </row>
    <row r="381" spans="1:11" x14ac:dyDescent="0.2">
      <c r="A381" s="167" t="s">
        <v>416</v>
      </c>
      <c r="B381" s="167" t="s">
        <v>425</v>
      </c>
      <c r="C381" s="167" t="s">
        <v>426</v>
      </c>
      <c r="D381" s="167" t="s">
        <v>30</v>
      </c>
      <c r="E381" s="168">
        <v>41033</v>
      </c>
      <c r="F381" s="168">
        <v>41034</v>
      </c>
      <c r="G381" s="167">
        <v>1</v>
      </c>
      <c r="H381" s="167" t="s">
        <v>28</v>
      </c>
      <c r="I381" s="167" t="s">
        <v>29</v>
      </c>
      <c r="J381" s="167" t="s">
        <v>20</v>
      </c>
      <c r="K381" s="167"/>
    </row>
    <row r="382" spans="1:11" x14ac:dyDescent="0.2">
      <c r="A382" s="167" t="s">
        <v>416</v>
      </c>
      <c r="B382" s="167" t="s">
        <v>425</v>
      </c>
      <c r="C382" s="167" t="s">
        <v>426</v>
      </c>
      <c r="D382" s="167" t="s">
        <v>30</v>
      </c>
      <c r="E382" s="168">
        <v>41068</v>
      </c>
      <c r="F382" s="168">
        <v>41070</v>
      </c>
      <c r="G382" s="167">
        <v>2</v>
      </c>
      <c r="H382" s="167" t="s">
        <v>28</v>
      </c>
      <c r="I382" s="167" t="s">
        <v>988</v>
      </c>
      <c r="J382" s="167" t="s">
        <v>20</v>
      </c>
    </row>
    <row r="383" spans="1:11" x14ac:dyDescent="0.2">
      <c r="A383" s="167" t="s">
        <v>416</v>
      </c>
      <c r="B383" s="167" t="s">
        <v>425</v>
      </c>
      <c r="C383" s="167" t="s">
        <v>426</v>
      </c>
      <c r="D383" s="167" t="s">
        <v>30</v>
      </c>
      <c r="E383" s="168">
        <v>41090</v>
      </c>
      <c r="F383" s="168">
        <v>41092</v>
      </c>
      <c r="G383" s="167">
        <v>2</v>
      </c>
      <c r="H383" s="167" t="s">
        <v>28</v>
      </c>
      <c r="I383" s="167" t="s">
        <v>29</v>
      </c>
      <c r="J383" s="167" t="s">
        <v>20</v>
      </c>
      <c r="K383" s="167"/>
    </row>
    <row r="384" spans="1:11" x14ac:dyDescent="0.2">
      <c r="A384" s="167" t="s">
        <v>416</v>
      </c>
      <c r="B384" s="167" t="s">
        <v>425</v>
      </c>
      <c r="C384" s="167" t="s">
        <v>426</v>
      </c>
      <c r="D384" s="167" t="s">
        <v>30</v>
      </c>
      <c r="E384" s="168">
        <v>41094</v>
      </c>
      <c r="F384" s="168">
        <v>41096</v>
      </c>
      <c r="G384" s="167">
        <v>2</v>
      </c>
      <c r="H384" s="167" t="s">
        <v>28</v>
      </c>
      <c r="I384" s="167" t="s">
        <v>29</v>
      </c>
      <c r="J384" s="167" t="s">
        <v>20</v>
      </c>
      <c r="K384" s="167"/>
    </row>
    <row r="385" spans="1:11" x14ac:dyDescent="0.2">
      <c r="A385" s="167" t="s">
        <v>416</v>
      </c>
      <c r="B385" s="167" t="s">
        <v>425</v>
      </c>
      <c r="C385" s="167" t="s">
        <v>426</v>
      </c>
      <c r="D385" s="167" t="s">
        <v>30</v>
      </c>
      <c r="E385" s="168">
        <v>41103</v>
      </c>
      <c r="F385" s="168">
        <v>41135</v>
      </c>
      <c r="G385" s="167">
        <v>32</v>
      </c>
      <c r="H385" s="167" t="s">
        <v>28</v>
      </c>
      <c r="I385" s="167" t="s">
        <v>988</v>
      </c>
      <c r="J385" s="167" t="s">
        <v>20</v>
      </c>
    </row>
    <row r="386" spans="1:11" x14ac:dyDescent="0.2">
      <c r="A386" s="167" t="s">
        <v>416</v>
      </c>
      <c r="B386" s="167" t="s">
        <v>425</v>
      </c>
      <c r="C386" s="167" t="s">
        <v>426</v>
      </c>
      <c r="D386" s="167" t="s">
        <v>30</v>
      </c>
      <c r="E386" s="168">
        <v>41145</v>
      </c>
      <c r="F386" s="168">
        <v>41148</v>
      </c>
      <c r="G386" s="167">
        <v>3</v>
      </c>
      <c r="H386" s="167" t="s">
        <v>28</v>
      </c>
      <c r="I386" s="167" t="s">
        <v>988</v>
      </c>
      <c r="J386" s="167" t="s">
        <v>20</v>
      </c>
    </row>
    <row r="387" spans="1:11" x14ac:dyDescent="0.2">
      <c r="A387" s="167" t="s">
        <v>416</v>
      </c>
      <c r="B387" s="167" t="s">
        <v>425</v>
      </c>
      <c r="C387" s="167" t="s">
        <v>426</v>
      </c>
      <c r="D387" s="167" t="s">
        <v>30</v>
      </c>
      <c r="E387" s="168">
        <v>41152</v>
      </c>
      <c r="F387" s="168">
        <v>41160</v>
      </c>
      <c r="G387" s="167">
        <v>8</v>
      </c>
      <c r="H387" s="167" t="s">
        <v>28</v>
      </c>
      <c r="I387" s="167" t="s">
        <v>988</v>
      </c>
      <c r="J387" s="167" t="s">
        <v>20</v>
      </c>
    </row>
    <row r="388" spans="1:11" x14ac:dyDescent="0.2">
      <c r="A388" s="167" t="s">
        <v>416</v>
      </c>
      <c r="B388" s="167" t="s">
        <v>425</v>
      </c>
      <c r="C388" s="167" t="s">
        <v>426</v>
      </c>
      <c r="D388" s="167" t="s">
        <v>30</v>
      </c>
      <c r="E388" s="168">
        <v>41166</v>
      </c>
      <c r="F388" s="168">
        <v>41180</v>
      </c>
      <c r="G388" s="167">
        <v>14</v>
      </c>
      <c r="H388" s="167" t="s">
        <v>28</v>
      </c>
      <c r="I388" s="167" t="s">
        <v>29</v>
      </c>
      <c r="J388" s="167" t="s">
        <v>20</v>
      </c>
      <c r="K388" s="167"/>
    </row>
    <row r="389" spans="1:11" x14ac:dyDescent="0.2">
      <c r="A389" s="167" t="s">
        <v>416</v>
      </c>
      <c r="B389" s="167" t="s">
        <v>425</v>
      </c>
      <c r="C389" s="167" t="s">
        <v>426</v>
      </c>
      <c r="D389" s="167" t="s">
        <v>30</v>
      </c>
      <c r="E389" s="168">
        <v>41187</v>
      </c>
      <c r="F389" s="168">
        <v>41193</v>
      </c>
      <c r="G389" s="167">
        <v>6</v>
      </c>
      <c r="H389" s="167" t="s">
        <v>28</v>
      </c>
      <c r="I389" s="167" t="s">
        <v>993</v>
      </c>
      <c r="J389" s="167" t="s">
        <v>1009</v>
      </c>
    </row>
    <row r="390" spans="1:11" x14ac:dyDescent="0.2">
      <c r="A390" s="167" t="s">
        <v>416</v>
      </c>
      <c r="B390" s="167" t="s">
        <v>425</v>
      </c>
      <c r="C390" s="167" t="s">
        <v>426</v>
      </c>
      <c r="D390" s="167" t="s">
        <v>30</v>
      </c>
      <c r="E390" s="168">
        <v>41201</v>
      </c>
      <c r="F390" s="168">
        <v>41208</v>
      </c>
      <c r="G390" s="167">
        <v>7</v>
      </c>
      <c r="H390" s="167" t="s">
        <v>28</v>
      </c>
      <c r="I390" s="167" t="s">
        <v>988</v>
      </c>
      <c r="J390" s="167" t="s">
        <v>20</v>
      </c>
    </row>
    <row r="391" spans="1:11" x14ac:dyDescent="0.2">
      <c r="A391" s="167" t="s">
        <v>416</v>
      </c>
      <c r="B391" s="167" t="s">
        <v>427</v>
      </c>
      <c r="C391" s="167" t="s">
        <v>428</v>
      </c>
      <c r="D391" s="167" t="s">
        <v>30</v>
      </c>
      <c r="E391" s="168">
        <v>40909</v>
      </c>
      <c r="F391" s="168">
        <v>40936</v>
      </c>
      <c r="G391" s="167">
        <v>27</v>
      </c>
      <c r="H391" s="167" t="s">
        <v>28</v>
      </c>
      <c r="I391" s="167" t="s">
        <v>29</v>
      </c>
      <c r="J391" s="167" t="s">
        <v>20</v>
      </c>
      <c r="K391" s="167"/>
    </row>
    <row r="392" spans="1:11" x14ac:dyDescent="0.2">
      <c r="A392" s="167" t="s">
        <v>416</v>
      </c>
      <c r="B392" s="167" t="s">
        <v>427</v>
      </c>
      <c r="C392" s="167" t="s">
        <v>428</v>
      </c>
      <c r="D392" s="167" t="s">
        <v>30</v>
      </c>
      <c r="E392" s="168">
        <v>40939</v>
      </c>
      <c r="F392" s="168">
        <v>41065</v>
      </c>
      <c r="G392" s="167">
        <v>126</v>
      </c>
      <c r="H392" s="167" t="s">
        <v>28</v>
      </c>
      <c r="I392" s="167" t="s">
        <v>29</v>
      </c>
      <c r="J392" s="167" t="s">
        <v>20</v>
      </c>
      <c r="K392" s="167"/>
    </row>
    <row r="393" spans="1:11" x14ac:dyDescent="0.2">
      <c r="A393" s="167" t="s">
        <v>416</v>
      </c>
      <c r="B393" s="167" t="s">
        <v>427</v>
      </c>
      <c r="C393" s="167" t="s">
        <v>428</v>
      </c>
      <c r="D393" s="167" t="s">
        <v>30</v>
      </c>
      <c r="E393" s="168">
        <v>41088</v>
      </c>
      <c r="F393" s="168">
        <v>41091</v>
      </c>
      <c r="G393" s="167">
        <v>3</v>
      </c>
      <c r="H393" s="167" t="s">
        <v>28</v>
      </c>
      <c r="I393" s="167" t="s">
        <v>29</v>
      </c>
      <c r="J393" s="167" t="s">
        <v>20</v>
      </c>
      <c r="K393" s="167"/>
    </row>
    <row r="394" spans="1:11" x14ac:dyDescent="0.2">
      <c r="A394" s="167" t="s">
        <v>416</v>
      </c>
      <c r="B394" s="167" t="s">
        <v>427</v>
      </c>
      <c r="C394" s="167" t="s">
        <v>428</v>
      </c>
      <c r="D394" s="167" t="s">
        <v>30</v>
      </c>
      <c r="E394" s="168">
        <v>41107</v>
      </c>
      <c r="F394" s="168">
        <v>41109</v>
      </c>
      <c r="G394" s="167">
        <v>2</v>
      </c>
      <c r="H394" s="167" t="s">
        <v>28</v>
      </c>
      <c r="I394" s="167" t="s">
        <v>29</v>
      </c>
      <c r="J394" s="167" t="s">
        <v>20</v>
      </c>
      <c r="K394" s="167"/>
    </row>
    <row r="395" spans="1:11" x14ac:dyDescent="0.2">
      <c r="A395" s="167" t="s">
        <v>416</v>
      </c>
      <c r="B395" s="167" t="s">
        <v>427</v>
      </c>
      <c r="C395" s="167" t="s">
        <v>428</v>
      </c>
      <c r="D395" s="167" t="s">
        <v>30</v>
      </c>
      <c r="E395" s="168">
        <v>41143</v>
      </c>
      <c r="F395" s="168">
        <v>41148</v>
      </c>
      <c r="G395" s="167">
        <v>5</v>
      </c>
      <c r="H395" s="167" t="s">
        <v>28</v>
      </c>
      <c r="I395" s="167" t="s">
        <v>29</v>
      </c>
      <c r="J395" s="167" t="s">
        <v>20</v>
      </c>
      <c r="K395" s="167"/>
    </row>
    <row r="396" spans="1:11" x14ac:dyDescent="0.2">
      <c r="A396" s="167" t="s">
        <v>416</v>
      </c>
      <c r="B396" s="167" t="s">
        <v>427</v>
      </c>
      <c r="C396" s="167" t="s">
        <v>428</v>
      </c>
      <c r="D396" s="167" t="s">
        <v>30</v>
      </c>
      <c r="E396" s="168">
        <v>41159</v>
      </c>
      <c r="F396" s="168">
        <v>41274</v>
      </c>
      <c r="G396" s="167">
        <v>115</v>
      </c>
      <c r="H396" s="167" t="s">
        <v>28</v>
      </c>
      <c r="I396" s="167" t="s">
        <v>988</v>
      </c>
      <c r="J396" s="167" t="s">
        <v>20</v>
      </c>
    </row>
    <row r="397" spans="1:11" x14ac:dyDescent="0.2">
      <c r="A397" s="167" t="s">
        <v>416</v>
      </c>
      <c r="B397" s="167" t="s">
        <v>429</v>
      </c>
      <c r="C397" s="167" t="s">
        <v>943</v>
      </c>
      <c r="D397" s="167" t="s">
        <v>30</v>
      </c>
      <c r="E397" s="168">
        <v>41032</v>
      </c>
      <c r="F397" s="168">
        <v>41034</v>
      </c>
      <c r="G397" s="167">
        <v>2</v>
      </c>
      <c r="H397" s="167" t="s">
        <v>28</v>
      </c>
      <c r="I397" s="167" t="s">
        <v>29</v>
      </c>
      <c r="J397" s="167" t="s">
        <v>20</v>
      </c>
      <c r="K397" s="167"/>
    </row>
    <row r="398" spans="1:11" x14ac:dyDescent="0.2">
      <c r="A398" s="167" t="s">
        <v>416</v>
      </c>
      <c r="B398" s="167" t="s">
        <v>430</v>
      </c>
      <c r="C398" s="167" t="s">
        <v>431</v>
      </c>
      <c r="D398" s="167" t="s">
        <v>30</v>
      </c>
      <c r="E398" s="168">
        <v>40913</v>
      </c>
      <c r="F398" s="168">
        <v>40913</v>
      </c>
      <c r="G398" s="167">
        <v>1</v>
      </c>
      <c r="H398" s="167" t="s">
        <v>28</v>
      </c>
      <c r="I398" s="167" t="s">
        <v>29</v>
      </c>
      <c r="J398" s="167" t="s">
        <v>20</v>
      </c>
      <c r="K398" s="167"/>
    </row>
    <row r="399" spans="1:11" x14ac:dyDescent="0.2">
      <c r="A399" s="167" t="s">
        <v>416</v>
      </c>
      <c r="B399" s="167" t="s">
        <v>430</v>
      </c>
      <c r="C399" s="167" t="s">
        <v>431</v>
      </c>
      <c r="D399" s="167" t="s">
        <v>30</v>
      </c>
      <c r="E399" s="168">
        <v>40915</v>
      </c>
      <c r="F399" s="168">
        <v>40916</v>
      </c>
      <c r="G399" s="167">
        <v>1</v>
      </c>
      <c r="H399" s="167" t="s">
        <v>28</v>
      </c>
      <c r="I399" s="167" t="s">
        <v>29</v>
      </c>
      <c r="J399" s="167" t="s">
        <v>20</v>
      </c>
      <c r="K399" s="167"/>
    </row>
    <row r="400" spans="1:11" x14ac:dyDescent="0.2">
      <c r="A400" s="167" t="s">
        <v>416</v>
      </c>
      <c r="B400" s="167" t="s">
        <v>430</v>
      </c>
      <c r="C400" s="167" t="s">
        <v>431</v>
      </c>
      <c r="D400" s="167" t="s">
        <v>30</v>
      </c>
      <c r="E400" s="168">
        <v>40929</v>
      </c>
      <c r="F400" s="168">
        <v>40935</v>
      </c>
      <c r="G400" s="167">
        <v>6</v>
      </c>
      <c r="H400" s="167" t="s">
        <v>28</v>
      </c>
      <c r="I400" s="167" t="s">
        <v>994</v>
      </c>
      <c r="J400" s="167" t="s">
        <v>20</v>
      </c>
    </row>
    <row r="401" spans="1:11" x14ac:dyDescent="0.2">
      <c r="A401" s="167" t="s">
        <v>416</v>
      </c>
      <c r="B401" s="167" t="s">
        <v>430</v>
      </c>
      <c r="C401" s="167" t="s">
        <v>431</v>
      </c>
      <c r="D401" s="167" t="s">
        <v>30</v>
      </c>
      <c r="E401" s="168">
        <v>40947</v>
      </c>
      <c r="F401" s="168">
        <v>40948</v>
      </c>
      <c r="G401" s="167">
        <v>1</v>
      </c>
      <c r="H401" s="167" t="s">
        <v>28</v>
      </c>
      <c r="I401" s="167" t="s">
        <v>29</v>
      </c>
      <c r="J401" s="167" t="s">
        <v>20</v>
      </c>
      <c r="K401" s="167"/>
    </row>
    <row r="402" spans="1:11" x14ac:dyDescent="0.2">
      <c r="A402" s="167" t="s">
        <v>416</v>
      </c>
      <c r="B402" s="167" t="s">
        <v>430</v>
      </c>
      <c r="C402" s="167" t="s">
        <v>431</v>
      </c>
      <c r="D402" s="167" t="s">
        <v>30</v>
      </c>
      <c r="E402" s="168">
        <v>40975</v>
      </c>
      <c r="F402" s="168">
        <v>40976</v>
      </c>
      <c r="G402" s="167">
        <v>1</v>
      </c>
      <c r="H402" s="167" t="s">
        <v>28</v>
      </c>
      <c r="I402" s="167" t="s">
        <v>29</v>
      </c>
      <c r="J402" s="167" t="s">
        <v>20</v>
      </c>
      <c r="K402" s="167"/>
    </row>
    <row r="403" spans="1:11" x14ac:dyDescent="0.2">
      <c r="A403" s="167" t="s">
        <v>416</v>
      </c>
      <c r="B403" s="167" t="s">
        <v>430</v>
      </c>
      <c r="C403" s="167" t="s">
        <v>431</v>
      </c>
      <c r="D403" s="167" t="s">
        <v>30</v>
      </c>
      <c r="E403" s="168">
        <v>40985</v>
      </c>
      <c r="F403" s="168">
        <v>40989</v>
      </c>
      <c r="G403" s="167">
        <v>4</v>
      </c>
      <c r="H403" s="167" t="s">
        <v>28</v>
      </c>
      <c r="I403" s="167" t="s">
        <v>916</v>
      </c>
      <c r="J403" s="167" t="s">
        <v>20</v>
      </c>
      <c r="K403" s="167"/>
    </row>
    <row r="404" spans="1:11" x14ac:dyDescent="0.2">
      <c r="A404" s="167" t="s">
        <v>416</v>
      </c>
      <c r="B404" s="167" t="s">
        <v>430</v>
      </c>
      <c r="C404" s="167" t="s">
        <v>431</v>
      </c>
      <c r="D404" s="167" t="s">
        <v>30</v>
      </c>
      <c r="E404" s="168">
        <v>41053</v>
      </c>
      <c r="F404" s="168">
        <v>41054</v>
      </c>
      <c r="G404" s="167">
        <v>1</v>
      </c>
      <c r="H404" s="167" t="s">
        <v>28</v>
      </c>
      <c r="I404" s="167" t="s">
        <v>29</v>
      </c>
      <c r="J404" s="167" t="s">
        <v>20</v>
      </c>
      <c r="K404" s="167"/>
    </row>
    <row r="405" spans="1:11" x14ac:dyDescent="0.2">
      <c r="A405" s="167" t="s">
        <v>416</v>
      </c>
      <c r="B405" s="167" t="s">
        <v>430</v>
      </c>
      <c r="C405" s="167" t="s">
        <v>431</v>
      </c>
      <c r="D405" s="167" t="s">
        <v>30</v>
      </c>
      <c r="E405" s="168">
        <v>41255</v>
      </c>
      <c r="F405" s="168">
        <v>41264</v>
      </c>
      <c r="G405" s="167">
        <v>9</v>
      </c>
      <c r="H405" s="167" t="s">
        <v>28</v>
      </c>
      <c r="I405" s="167" t="s">
        <v>988</v>
      </c>
      <c r="J405" s="167" t="s">
        <v>20</v>
      </c>
    </row>
    <row r="406" spans="1:11" x14ac:dyDescent="0.2">
      <c r="A406" s="167" t="s">
        <v>416</v>
      </c>
      <c r="B406" s="167" t="s">
        <v>432</v>
      </c>
      <c r="C406" s="167" t="s">
        <v>433</v>
      </c>
      <c r="D406" s="167" t="s">
        <v>30</v>
      </c>
      <c r="E406" s="168">
        <v>41132</v>
      </c>
      <c r="F406" s="168">
        <v>41135</v>
      </c>
      <c r="G406" s="167">
        <v>3</v>
      </c>
      <c r="H406" s="167" t="s">
        <v>28</v>
      </c>
      <c r="I406" s="167" t="s">
        <v>959</v>
      </c>
      <c r="J406" s="167" t="s">
        <v>960</v>
      </c>
      <c r="K406" s="167"/>
    </row>
    <row r="407" spans="1:11" x14ac:dyDescent="0.2">
      <c r="A407" s="167" t="s">
        <v>416</v>
      </c>
      <c r="B407" s="167" t="s">
        <v>432</v>
      </c>
      <c r="C407" s="167" t="s">
        <v>433</v>
      </c>
      <c r="D407" s="167" t="s">
        <v>30</v>
      </c>
      <c r="E407" s="168">
        <v>41136</v>
      </c>
      <c r="F407" s="168">
        <v>41138</v>
      </c>
      <c r="G407" s="167">
        <v>2</v>
      </c>
      <c r="H407" s="167" t="s">
        <v>28</v>
      </c>
      <c r="I407" s="167" t="s">
        <v>916</v>
      </c>
      <c r="J407" s="167" t="s">
        <v>20</v>
      </c>
      <c r="K407" s="167"/>
    </row>
    <row r="408" spans="1:11" x14ac:dyDescent="0.2">
      <c r="A408" s="167" t="s">
        <v>416</v>
      </c>
      <c r="B408" s="167" t="s">
        <v>432</v>
      </c>
      <c r="C408" s="167" t="s">
        <v>433</v>
      </c>
      <c r="D408" s="167" t="s">
        <v>30</v>
      </c>
      <c r="E408" s="168">
        <v>41143</v>
      </c>
      <c r="F408" s="168">
        <v>41145</v>
      </c>
      <c r="G408" s="167">
        <v>2</v>
      </c>
      <c r="H408" s="167" t="s">
        <v>28</v>
      </c>
      <c r="I408" s="167" t="s">
        <v>29</v>
      </c>
      <c r="J408" s="167" t="s">
        <v>20</v>
      </c>
      <c r="K408" s="167"/>
    </row>
    <row r="409" spans="1:11" x14ac:dyDescent="0.2">
      <c r="A409" s="167" t="s">
        <v>416</v>
      </c>
      <c r="B409" s="167" t="s">
        <v>432</v>
      </c>
      <c r="C409" s="167" t="s">
        <v>433</v>
      </c>
      <c r="D409" s="167" t="s">
        <v>30</v>
      </c>
      <c r="E409" s="168">
        <v>41193</v>
      </c>
      <c r="F409" s="168">
        <v>41199</v>
      </c>
      <c r="G409" s="167">
        <v>6</v>
      </c>
      <c r="H409" s="167" t="s">
        <v>28</v>
      </c>
      <c r="I409" s="167" t="s">
        <v>916</v>
      </c>
      <c r="J409" s="167" t="s">
        <v>20</v>
      </c>
      <c r="K409" s="167"/>
    </row>
    <row r="410" spans="1:11" x14ac:dyDescent="0.2">
      <c r="A410" s="167" t="s">
        <v>416</v>
      </c>
      <c r="B410" s="167" t="s">
        <v>432</v>
      </c>
      <c r="C410" s="167" t="s">
        <v>433</v>
      </c>
      <c r="D410" s="167" t="s">
        <v>30</v>
      </c>
      <c r="E410" s="168">
        <v>41206</v>
      </c>
      <c r="F410" s="168">
        <v>41208</v>
      </c>
      <c r="G410" s="167">
        <v>2</v>
      </c>
      <c r="H410" s="167" t="s">
        <v>28</v>
      </c>
      <c r="I410" s="167" t="s">
        <v>29</v>
      </c>
      <c r="J410" s="167" t="s">
        <v>20</v>
      </c>
      <c r="K410" s="167"/>
    </row>
    <row r="411" spans="1:11" x14ac:dyDescent="0.2">
      <c r="A411" s="167" t="s">
        <v>416</v>
      </c>
      <c r="B411" s="167" t="s">
        <v>434</v>
      </c>
      <c r="C411" s="167" t="s">
        <v>435</v>
      </c>
      <c r="D411" s="167" t="s">
        <v>30</v>
      </c>
      <c r="E411" s="168">
        <v>40913</v>
      </c>
      <c r="F411" s="168">
        <v>40914</v>
      </c>
      <c r="G411" s="167">
        <v>1</v>
      </c>
      <c r="H411" s="167" t="s">
        <v>28</v>
      </c>
      <c r="I411" s="167" t="s">
        <v>29</v>
      </c>
      <c r="J411" s="167" t="s">
        <v>20</v>
      </c>
      <c r="K411" s="167"/>
    </row>
    <row r="412" spans="1:11" x14ac:dyDescent="0.2">
      <c r="A412" s="167" t="s">
        <v>416</v>
      </c>
      <c r="B412" s="167" t="s">
        <v>434</v>
      </c>
      <c r="C412" s="167" t="s">
        <v>435</v>
      </c>
      <c r="D412" s="167" t="s">
        <v>30</v>
      </c>
      <c r="E412" s="168">
        <v>40915</v>
      </c>
      <c r="F412" s="168">
        <v>40916</v>
      </c>
      <c r="G412" s="167">
        <v>1</v>
      </c>
      <c r="H412" s="167" t="s">
        <v>28</v>
      </c>
      <c r="I412" s="167" t="s">
        <v>29</v>
      </c>
      <c r="J412" s="167" t="s">
        <v>20</v>
      </c>
      <c r="K412" s="167"/>
    </row>
    <row r="413" spans="1:11" x14ac:dyDescent="0.2">
      <c r="A413" s="167" t="s">
        <v>416</v>
      </c>
      <c r="B413" s="167" t="s">
        <v>434</v>
      </c>
      <c r="C413" s="167" t="s">
        <v>435</v>
      </c>
      <c r="D413" s="167" t="s">
        <v>30</v>
      </c>
      <c r="E413" s="168">
        <v>40943</v>
      </c>
      <c r="F413" s="168">
        <v>40944</v>
      </c>
      <c r="G413" s="167">
        <v>1</v>
      </c>
      <c r="H413" s="167" t="s">
        <v>28</v>
      </c>
      <c r="I413" s="167" t="s">
        <v>29</v>
      </c>
      <c r="J413" s="167" t="s">
        <v>20</v>
      </c>
      <c r="K413" s="167"/>
    </row>
    <row r="414" spans="1:11" x14ac:dyDescent="0.2">
      <c r="A414" s="167" t="s">
        <v>416</v>
      </c>
      <c r="B414" s="167" t="s">
        <v>434</v>
      </c>
      <c r="C414" s="167" t="s">
        <v>435</v>
      </c>
      <c r="D414" s="167" t="s">
        <v>30</v>
      </c>
      <c r="E414" s="168">
        <v>40949</v>
      </c>
      <c r="F414" s="168">
        <v>40950</v>
      </c>
      <c r="G414" s="167">
        <v>1</v>
      </c>
      <c r="H414" s="167" t="s">
        <v>28</v>
      </c>
      <c r="I414" s="167" t="s">
        <v>29</v>
      </c>
      <c r="J414" s="167" t="s">
        <v>20</v>
      </c>
      <c r="K414" s="167"/>
    </row>
    <row r="415" spans="1:11" x14ac:dyDescent="0.2">
      <c r="A415" s="167" t="s">
        <v>416</v>
      </c>
      <c r="B415" s="167" t="s">
        <v>434</v>
      </c>
      <c r="C415" s="167" t="s">
        <v>435</v>
      </c>
      <c r="D415" s="167" t="s">
        <v>30</v>
      </c>
      <c r="E415" s="168">
        <v>40961</v>
      </c>
      <c r="F415" s="168">
        <v>40962</v>
      </c>
      <c r="G415" s="167">
        <v>1</v>
      </c>
      <c r="H415" s="167" t="s">
        <v>28</v>
      </c>
      <c r="I415" s="167" t="s">
        <v>988</v>
      </c>
      <c r="J415" s="167" t="s">
        <v>20</v>
      </c>
    </row>
    <row r="416" spans="1:11" x14ac:dyDescent="0.2">
      <c r="A416" s="167" t="s">
        <v>416</v>
      </c>
      <c r="B416" s="167" t="s">
        <v>434</v>
      </c>
      <c r="C416" s="167" t="s">
        <v>435</v>
      </c>
      <c r="D416" s="167" t="s">
        <v>30</v>
      </c>
      <c r="E416" s="168">
        <v>40963</v>
      </c>
      <c r="F416" s="168">
        <v>40964</v>
      </c>
      <c r="G416" s="167">
        <v>1</v>
      </c>
      <c r="H416" s="167" t="s">
        <v>28</v>
      </c>
      <c r="I416" s="167" t="s">
        <v>994</v>
      </c>
      <c r="J416" s="167" t="s">
        <v>20</v>
      </c>
    </row>
    <row r="417" spans="1:11" x14ac:dyDescent="0.2">
      <c r="A417" s="167" t="s">
        <v>416</v>
      </c>
      <c r="B417" s="167" t="s">
        <v>434</v>
      </c>
      <c r="C417" s="167" t="s">
        <v>435</v>
      </c>
      <c r="D417" s="167" t="s">
        <v>30</v>
      </c>
      <c r="E417" s="168">
        <v>40975</v>
      </c>
      <c r="F417" s="168">
        <v>40977</v>
      </c>
      <c r="G417" s="167">
        <v>2</v>
      </c>
      <c r="H417" s="167" t="s">
        <v>28</v>
      </c>
      <c r="I417" s="167" t="s">
        <v>991</v>
      </c>
      <c r="J417" s="167" t="s">
        <v>20</v>
      </c>
    </row>
    <row r="418" spans="1:11" x14ac:dyDescent="0.2">
      <c r="A418" s="167" t="s">
        <v>416</v>
      </c>
      <c r="B418" s="167" t="s">
        <v>434</v>
      </c>
      <c r="C418" s="167" t="s">
        <v>435</v>
      </c>
      <c r="D418" s="167" t="s">
        <v>30</v>
      </c>
      <c r="E418" s="168">
        <v>40981</v>
      </c>
      <c r="F418" s="168">
        <v>40982</v>
      </c>
      <c r="G418" s="167">
        <v>1</v>
      </c>
      <c r="H418" s="167" t="s">
        <v>28</v>
      </c>
      <c r="I418" s="167" t="s">
        <v>916</v>
      </c>
      <c r="J418" s="167" t="s">
        <v>20</v>
      </c>
      <c r="K418" s="167"/>
    </row>
    <row r="419" spans="1:11" x14ac:dyDescent="0.2">
      <c r="A419" s="167" t="s">
        <v>416</v>
      </c>
      <c r="B419" s="167" t="s">
        <v>434</v>
      </c>
      <c r="C419" s="167" t="s">
        <v>435</v>
      </c>
      <c r="D419" s="167" t="s">
        <v>30</v>
      </c>
      <c r="E419" s="168">
        <v>41003</v>
      </c>
      <c r="F419" s="168">
        <v>41004</v>
      </c>
      <c r="G419" s="167">
        <v>1</v>
      </c>
      <c r="H419" s="167" t="s">
        <v>28</v>
      </c>
      <c r="I419" s="167" t="s">
        <v>29</v>
      </c>
      <c r="J419" s="167" t="s">
        <v>20</v>
      </c>
      <c r="K419" s="167"/>
    </row>
    <row r="420" spans="1:11" x14ac:dyDescent="0.2">
      <c r="A420" s="167" t="s">
        <v>416</v>
      </c>
      <c r="B420" s="167" t="s">
        <v>434</v>
      </c>
      <c r="C420" s="167" t="s">
        <v>435</v>
      </c>
      <c r="D420" s="167" t="s">
        <v>30</v>
      </c>
      <c r="E420" s="168">
        <v>41009</v>
      </c>
      <c r="F420" s="168">
        <v>41010</v>
      </c>
      <c r="G420" s="167">
        <v>1</v>
      </c>
      <c r="H420" s="167" t="s">
        <v>28</v>
      </c>
      <c r="I420" s="167" t="s">
        <v>29</v>
      </c>
      <c r="J420" s="167" t="s">
        <v>20</v>
      </c>
      <c r="K420" s="167"/>
    </row>
    <row r="421" spans="1:11" x14ac:dyDescent="0.2">
      <c r="A421" s="167" t="s">
        <v>416</v>
      </c>
      <c r="B421" s="167" t="s">
        <v>434</v>
      </c>
      <c r="C421" s="167" t="s">
        <v>435</v>
      </c>
      <c r="D421" s="167" t="s">
        <v>30</v>
      </c>
      <c r="E421" s="168">
        <v>41053</v>
      </c>
      <c r="F421" s="168">
        <v>41055</v>
      </c>
      <c r="G421" s="167">
        <v>2</v>
      </c>
      <c r="H421" s="167" t="s">
        <v>28</v>
      </c>
      <c r="I421" s="167" t="s">
        <v>991</v>
      </c>
      <c r="J421" s="167" t="s">
        <v>20</v>
      </c>
    </row>
    <row r="422" spans="1:11" x14ac:dyDescent="0.2">
      <c r="A422" s="167" t="s">
        <v>416</v>
      </c>
      <c r="B422" s="167" t="s">
        <v>434</v>
      </c>
      <c r="C422" s="167" t="s">
        <v>435</v>
      </c>
      <c r="D422" s="167" t="s">
        <v>30</v>
      </c>
      <c r="E422" s="168">
        <v>41076</v>
      </c>
      <c r="F422" s="168">
        <v>41077</v>
      </c>
      <c r="G422" s="167">
        <v>1</v>
      </c>
      <c r="H422" s="167" t="s">
        <v>28</v>
      </c>
      <c r="I422" s="167" t="s">
        <v>29</v>
      </c>
      <c r="J422" s="167" t="s">
        <v>20</v>
      </c>
      <c r="K422" s="167"/>
    </row>
    <row r="423" spans="1:11" x14ac:dyDescent="0.2">
      <c r="A423" s="167" t="s">
        <v>416</v>
      </c>
      <c r="B423" s="167" t="s">
        <v>434</v>
      </c>
      <c r="C423" s="167" t="s">
        <v>435</v>
      </c>
      <c r="D423" s="167" t="s">
        <v>30</v>
      </c>
      <c r="E423" s="168">
        <v>41079</v>
      </c>
      <c r="F423" s="168">
        <v>41083</v>
      </c>
      <c r="G423" s="167">
        <v>4</v>
      </c>
      <c r="H423" s="167" t="s">
        <v>28</v>
      </c>
      <c r="I423" s="167" t="s">
        <v>988</v>
      </c>
      <c r="J423" s="167" t="s">
        <v>20</v>
      </c>
    </row>
    <row r="424" spans="1:11" x14ac:dyDescent="0.2">
      <c r="A424" s="167" t="s">
        <v>416</v>
      </c>
      <c r="B424" s="167" t="s">
        <v>434</v>
      </c>
      <c r="C424" s="167" t="s">
        <v>435</v>
      </c>
      <c r="D424" s="167" t="s">
        <v>30</v>
      </c>
      <c r="E424" s="168">
        <v>41086</v>
      </c>
      <c r="F424" s="168">
        <v>41087</v>
      </c>
      <c r="G424" s="167">
        <v>1</v>
      </c>
      <c r="H424" s="167" t="s">
        <v>28</v>
      </c>
      <c r="I424" s="167" t="s">
        <v>29</v>
      </c>
      <c r="J424" s="167" t="s">
        <v>20</v>
      </c>
      <c r="K424" s="167"/>
    </row>
    <row r="425" spans="1:11" x14ac:dyDescent="0.2">
      <c r="A425" s="167" t="s">
        <v>416</v>
      </c>
      <c r="B425" s="167" t="s">
        <v>434</v>
      </c>
      <c r="C425" s="167" t="s">
        <v>435</v>
      </c>
      <c r="D425" s="167" t="s">
        <v>30</v>
      </c>
      <c r="E425" s="168">
        <v>41093</v>
      </c>
      <c r="F425" s="168">
        <v>41094</v>
      </c>
      <c r="G425" s="167">
        <v>1</v>
      </c>
      <c r="H425" s="167" t="s">
        <v>28</v>
      </c>
      <c r="I425" s="167" t="s">
        <v>988</v>
      </c>
      <c r="J425" s="167" t="s">
        <v>20</v>
      </c>
    </row>
    <row r="426" spans="1:11" x14ac:dyDescent="0.2">
      <c r="A426" s="167" t="s">
        <v>416</v>
      </c>
      <c r="B426" s="167" t="s">
        <v>434</v>
      </c>
      <c r="C426" s="167" t="s">
        <v>435</v>
      </c>
      <c r="D426" s="167" t="s">
        <v>30</v>
      </c>
      <c r="E426" s="168">
        <v>41096</v>
      </c>
      <c r="F426" s="168">
        <v>41097</v>
      </c>
      <c r="G426" s="167">
        <v>1</v>
      </c>
      <c r="H426" s="167" t="s">
        <v>28</v>
      </c>
      <c r="I426" s="167" t="s">
        <v>988</v>
      </c>
      <c r="J426" s="167" t="s">
        <v>20</v>
      </c>
    </row>
    <row r="427" spans="1:11" x14ac:dyDescent="0.2">
      <c r="A427" s="167" t="s">
        <v>416</v>
      </c>
      <c r="B427" s="167" t="s">
        <v>434</v>
      </c>
      <c r="C427" s="167" t="s">
        <v>435</v>
      </c>
      <c r="D427" s="167" t="s">
        <v>30</v>
      </c>
      <c r="E427" s="168">
        <v>41123</v>
      </c>
      <c r="F427" s="168">
        <v>41125</v>
      </c>
      <c r="G427" s="167">
        <v>1</v>
      </c>
      <c r="H427" s="167" t="s">
        <v>28</v>
      </c>
      <c r="I427" s="167" t="s">
        <v>991</v>
      </c>
      <c r="J427" s="167" t="s">
        <v>20</v>
      </c>
    </row>
    <row r="428" spans="1:11" x14ac:dyDescent="0.2">
      <c r="A428" s="167" t="s">
        <v>416</v>
      </c>
      <c r="B428" s="167" t="s">
        <v>434</v>
      </c>
      <c r="C428" s="167" t="s">
        <v>435</v>
      </c>
      <c r="D428" s="167" t="s">
        <v>30</v>
      </c>
      <c r="E428" s="168">
        <v>41137</v>
      </c>
      <c r="F428" s="168">
        <v>41143</v>
      </c>
      <c r="G428" s="167">
        <v>6</v>
      </c>
      <c r="H428" s="167" t="s">
        <v>28</v>
      </c>
      <c r="I428" s="167" t="s">
        <v>988</v>
      </c>
      <c r="J428" s="167" t="s">
        <v>20</v>
      </c>
    </row>
    <row r="429" spans="1:11" x14ac:dyDescent="0.2">
      <c r="A429" s="167" t="s">
        <v>416</v>
      </c>
      <c r="B429" s="167" t="s">
        <v>434</v>
      </c>
      <c r="C429" s="167" t="s">
        <v>435</v>
      </c>
      <c r="D429" s="167" t="s">
        <v>30</v>
      </c>
      <c r="E429" s="168">
        <v>41153</v>
      </c>
      <c r="F429" s="168">
        <v>41158</v>
      </c>
      <c r="G429" s="167">
        <v>5</v>
      </c>
      <c r="H429" s="167" t="s">
        <v>28</v>
      </c>
      <c r="I429" s="167" t="s">
        <v>988</v>
      </c>
      <c r="J429" s="167" t="s">
        <v>20</v>
      </c>
    </row>
    <row r="430" spans="1:11" x14ac:dyDescent="0.2">
      <c r="A430" s="167" t="s">
        <v>416</v>
      </c>
      <c r="B430" s="167" t="s">
        <v>434</v>
      </c>
      <c r="C430" s="167" t="s">
        <v>435</v>
      </c>
      <c r="D430" s="167" t="s">
        <v>30</v>
      </c>
      <c r="E430" s="168">
        <v>41169</v>
      </c>
      <c r="F430" s="168">
        <v>41172</v>
      </c>
      <c r="G430" s="167">
        <v>3</v>
      </c>
      <c r="H430" s="167" t="s">
        <v>28</v>
      </c>
      <c r="I430" s="167" t="s">
        <v>988</v>
      </c>
      <c r="J430" s="167" t="s">
        <v>20</v>
      </c>
    </row>
    <row r="431" spans="1:11" x14ac:dyDescent="0.2">
      <c r="A431" s="167" t="s">
        <v>416</v>
      </c>
      <c r="B431" s="167" t="s">
        <v>434</v>
      </c>
      <c r="C431" s="167" t="s">
        <v>435</v>
      </c>
      <c r="D431" s="167" t="s">
        <v>30</v>
      </c>
      <c r="E431" s="168">
        <v>41174</v>
      </c>
      <c r="F431" s="168">
        <v>41175</v>
      </c>
      <c r="G431" s="167">
        <v>1</v>
      </c>
      <c r="H431" s="167" t="s">
        <v>28</v>
      </c>
      <c r="I431" s="167" t="s">
        <v>959</v>
      </c>
      <c r="J431" s="167" t="s">
        <v>960</v>
      </c>
      <c r="K431" s="167"/>
    </row>
    <row r="432" spans="1:11" x14ac:dyDescent="0.2">
      <c r="A432" s="167" t="s">
        <v>416</v>
      </c>
      <c r="B432" s="167" t="s">
        <v>434</v>
      </c>
      <c r="C432" s="167" t="s">
        <v>435</v>
      </c>
      <c r="D432" s="167" t="s">
        <v>30</v>
      </c>
      <c r="E432" s="168">
        <v>41179</v>
      </c>
      <c r="F432" s="168">
        <v>41200</v>
      </c>
      <c r="G432" s="167">
        <v>21</v>
      </c>
      <c r="H432" s="167" t="s">
        <v>28</v>
      </c>
      <c r="I432" s="167" t="s">
        <v>988</v>
      </c>
      <c r="J432" s="167" t="s">
        <v>20</v>
      </c>
    </row>
    <row r="433" spans="1:11" x14ac:dyDescent="0.2">
      <c r="A433" s="167" t="s">
        <v>416</v>
      </c>
      <c r="B433" s="167" t="s">
        <v>434</v>
      </c>
      <c r="C433" s="167" t="s">
        <v>435</v>
      </c>
      <c r="D433" s="167" t="s">
        <v>30</v>
      </c>
      <c r="E433" s="168">
        <v>41227</v>
      </c>
      <c r="F433" s="168">
        <v>41234</v>
      </c>
      <c r="G433" s="167">
        <v>7</v>
      </c>
      <c r="H433" s="167" t="s">
        <v>28</v>
      </c>
      <c r="I433" s="167" t="s">
        <v>988</v>
      </c>
      <c r="J433" s="167" t="s">
        <v>20</v>
      </c>
    </row>
    <row r="434" spans="1:11" x14ac:dyDescent="0.2">
      <c r="A434" s="167" t="s">
        <v>416</v>
      </c>
      <c r="B434" s="167" t="s">
        <v>434</v>
      </c>
      <c r="C434" s="167" t="s">
        <v>435</v>
      </c>
      <c r="D434" s="167" t="s">
        <v>30</v>
      </c>
      <c r="E434" s="168">
        <v>41241</v>
      </c>
      <c r="F434" s="168">
        <v>41249</v>
      </c>
      <c r="G434" s="167">
        <v>8</v>
      </c>
      <c r="H434" s="167" t="s">
        <v>28</v>
      </c>
      <c r="I434" s="167" t="s">
        <v>988</v>
      </c>
      <c r="J434" s="167" t="s">
        <v>20</v>
      </c>
    </row>
    <row r="435" spans="1:11" x14ac:dyDescent="0.2">
      <c r="A435" s="167" t="s">
        <v>416</v>
      </c>
      <c r="B435" s="167" t="s">
        <v>434</v>
      </c>
      <c r="C435" s="167" t="s">
        <v>435</v>
      </c>
      <c r="D435" s="167" t="s">
        <v>30</v>
      </c>
      <c r="E435" s="168">
        <v>41255</v>
      </c>
      <c r="F435" s="168">
        <v>41264</v>
      </c>
      <c r="G435" s="167">
        <v>9</v>
      </c>
      <c r="H435" s="167" t="s">
        <v>28</v>
      </c>
      <c r="I435" s="167" t="s">
        <v>29</v>
      </c>
      <c r="J435" s="167" t="s">
        <v>20</v>
      </c>
      <c r="K435" s="167"/>
    </row>
    <row r="436" spans="1:11" x14ac:dyDescent="0.2">
      <c r="A436" s="167" t="s">
        <v>416</v>
      </c>
      <c r="B436" s="167" t="s">
        <v>436</v>
      </c>
      <c r="C436" s="167" t="s">
        <v>437</v>
      </c>
      <c r="D436" s="167" t="s">
        <v>30</v>
      </c>
      <c r="E436" s="168">
        <v>40919</v>
      </c>
      <c r="F436" s="168">
        <v>40927</v>
      </c>
      <c r="G436" s="167">
        <v>8</v>
      </c>
      <c r="H436" s="167" t="s">
        <v>28</v>
      </c>
      <c r="I436" s="167" t="s">
        <v>29</v>
      </c>
      <c r="J436" s="167" t="s">
        <v>20</v>
      </c>
      <c r="K436" s="167"/>
    </row>
    <row r="437" spans="1:11" x14ac:dyDescent="0.2">
      <c r="A437" s="167" t="s">
        <v>416</v>
      </c>
      <c r="B437" s="167" t="s">
        <v>436</v>
      </c>
      <c r="C437" s="167" t="s">
        <v>437</v>
      </c>
      <c r="D437" s="167" t="s">
        <v>30</v>
      </c>
      <c r="E437" s="168">
        <v>40946</v>
      </c>
      <c r="F437" s="168">
        <v>40947</v>
      </c>
      <c r="G437" s="167">
        <v>1</v>
      </c>
      <c r="H437" s="167" t="s">
        <v>28</v>
      </c>
      <c r="I437" s="167" t="s">
        <v>29</v>
      </c>
      <c r="J437" s="167" t="s">
        <v>20</v>
      </c>
      <c r="K437" s="167"/>
    </row>
    <row r="438" spans="1:11" x14ac:dyDescent="0.2">
      <c r="A438" s="167" t="s">
        <v>416</v>
      </c>
      <c r="B438" s="167" t="s">
        <v>436</v>
      </c>
      <c r="C438" s="167" t="s">
        <v>437</v>
      </c>
      <c r="D438" s="167" t="s">
        <v>30</v>
      </c>
      <c r="E438" s="168">
        <v>40963</v>
      </c>
      <c r="F438" s="168">
        <v>40965</v>
      </c>
      <c r="G438" s="167">
        <v>2</v>
      </c>
      <c r="H438" s="167" t="s">
        <v>28</v>
      </c>
      <c r="I438" s="167" t="s">
        <v>994</v>
      </c>
      <c r="J438" s="167" t="s">
        <v>20</v>
      </c>
    </row>
    <row r="439" spans="1:11" x14ac:dyDescent="0.2">
      <c r="A439" s="167" t="s">
        <v>416</v>
      </c>
      <c r="B439" s="167" t="s">
        <v>436</v>
      </c>
      <c r="C439" s="167" t="s">
        <v>437</v>
      </c>
      <c r="D439" s="167" t="s">
        <v>30</v>
      </c>
      <c r="E439" s="168">
        <v>41005</v>
      </c>
      <c r="F439" s="168">
        <v>41007</v>
      </c>
      <c r="G439" s="167">
        <v>2</v>
      </c>
      <c r="H439" s="167" t="s">
        <v>28</v>
      </c>
      <c r="I439" s="167" t="s">
        <v>29</v>
      </c>
      <c r="J439" s="167" t="s">
        <v>20</v>
      </c>
      <c r="K439" s="167"/>
    </row>
    <row r="440" spans="1:11" x14ac:dyDescent="0.2">
      <c r="A440" s="167" t="s">
        <v>416</v>
      </c>
      <c r="B440" s="167" t="s">
        <v>436</v>
      </c>
      <c r="C440" s="167" t="s">
        <v>437</v>
      </c>
      <c r="D440" s="167" t="s">
        <v>30</v>
      </c>
      <c r="E440" s="168">
        <v>41180</v>
      </c>
      <c r="F440" s="168">
        <v>41186</v>
      </c>
      <c r="G440" s="167">
        <v>6</v>
      </c>
      <c r="H440" s="167" t="s">
        <v>28</v>
      </c>
      <c r="I440" s="167" t="s">
        <v>29</v>
      </c>
      <c r="J440" s="167" t="s">
        <v>20</v>
      </c>
      <c r="K440" s="167"/>
    </row>
    <row r="441" spans="1:11" x14ac:dyDescent="0.2">
      <c r="A441" s="167" t="s">
        <v>416</v>
      </c>
      <c r="B441" s="167" t="s">
        <v>436</v>
      </c>
      <c r="C441" s="167" t="s">
        <v>437</v>
      </c>
      <c r="D441" s="167" t="s">
        <v>30</v>
      </c>
      <c r="E441" s="168">
        <v>41199</v>
      </c>
      <c r="F441" s="168">
        <v>41201</v>
      </c>
      <c r="G441" s="167">
        <v>2</v>
      </c>
      <c r="H441" s="167" t="s">
        <v>28</v>
      </c>
      <c r="I441" s="167" t="s">
        <v>29</v>
      </c>
      <c r="J441" s="167" t="s">
        <v>20</v>
      </c>
      <c r="K441" s="167"/>
    </row>
    <row r="442" spans="1:11" x14ac:dyDescent="0.2">
      <c r="A442" s="167" t="s">
        <v>416</v>
      </c>
      <c r="B442" s="167" t="s">
        <v>436</v>
      </c>
      <c r="C442" s="167" t="s">
        <v>437</v>
      </c>
      <c r="D442" s="167" t="s">
        <v>30</v>
      </c>
      <c r="E442" s="168">
        <v>41208</v>
      </c>
      <c r="F442" s="168">
        <v>41210</v>
      </c>
      <c r="G442" s="167">
        <v>2</v>
      </c>
      <c r="H442" s="167" t="s">
        <v>28</v>
      </c>
      <c r="I442" s="167" t="s">
        <v>29</v>
      </c>
      <c r="J442" s="167" t="s">
        <v>20</v>
      </c>
      <c r="K442" s="167"/>
    </row>
    <row r="443" spans="1:11" x14ac:dyDescent="0.2">
      <c r="A443" s="167" t="s">
        <v>416</v>
      </c>
      <c r="B443" s="167" t="s">
        <v>436</v>
      </c>
      <c r="C443" s="167" t="s">
        <v>437</v>
      </c>
      <c r="D443" s="167" t="s">
        <v>30</v>
      </c>
      <c r="E443" s="168">
        <v>41213</v>
      </c>
      <c r="F443" s="168">
        <v>41215</v>
      </c>
      <c r="G443" s="167">
        <v>2</v>
      </c>
      <c r="H443" s="167" t="s">
        <v>28</v>
      </c>
      <c r="I443" s="167" t="s">
        <v>29</v>
      </c>
      <c r="J443" s="167" t="s">
        <v>20</v>
      </c>
      <c r="K443" s="167"/>
    </row>
    <row r="444" spans="1:11" x14ac:dyDescent="0.2">
      <c r="A444" s="167" t="s">
        <v>416</v>
      </c>
      <c r="B444" s="167" t="s">
        <v>436</v>
      </c>
      <c r="C444" s="167" t="s">
        <v>437</v>
      </c>
      <c r="D444" s="167" t="s">
        <v>30</v>
      </c>
      <c r="E444" s="168">
        <v>41240</v>
      </c>
      <c r="F444" s="168">
        <v>41243</v>
      </c>
      <c r="G444" s="167">
        <v>3</v>
      </c>
      <c r="H444" s="167" t="s">
        <v>28</v>
      </c>
      <c r="I444" s="167" t="s">
        <v>29</v>
      </c>
      <c r="J444" s="167" t="s">
        <v>20</v>
      </c>
      <c r="K444" s="167"/>
    </row>
    <row r="445" spans="1:11" x14ac:dyDescent="0.2">
      <c r="A445" s="167" t="s">
        <v>416</v>
      </c>
      <c r="B445" s="167" t="s">
        <v>436</v>
      </c>
      <c r="C445" s="167" t="s">
        <v>437</v>
      </c>
      <c r="D445" s="167" t="s">
        <v>30</v>
      </c>
      <c r="E445" s="168">
        <v>41252</v>
      </c>
      <c r="F445" s="168">
        <v>41255</v>
      </c>
      <c r="G445" s="167">
        <v>3</v>
      </c>
      <c r="H445" s="167" t="s">
        <v>28</v>
      </c>
      <c r="I445" s="167" t="s">
        <v>988</v>
      </c>
      <c r="J445" s="167" t="s">
        <v>20</v>
      </c>
    </row>
    <row r="446" spans="1:11" x14ac:dyDescent="0.2">
      <c r="A446" s="167" t="s">
        <v>416</v>
      </c>
      <c r="B446" s="167" t="s">
        <v>438</v>
      </c>
      <c r="C446" s="167" t="s">
        <v>439</v>
      </c>
      <c r="D446" s="167" t="s">
        <v>30</v>
      </c>
      <c r="E446" s="168">
        <v>41025</v>
      </c>
      <c r="F446" s="168">
        <v>41029</v>
      </c>
      <c r="G446" s="167">
        <v>4</v>
      </c>
      <c r="H446" s="167" t="s">
        <v>28</v>
      </c>
      <c r="I446" s="167" t="s">
        <v>959</v>
      </c>
      <c r="J446" s="167" t="s">
        <v>960</v>
      </c>
      <c r="K446" s="167"/>
    </row>
    <row r="447" spans="1:11" x14ac:dyDescent="0.2">
      <c r="A447" s="167" t="s">
        <v>416</v>
      </c>
      <c r="B447" s="167" t="s">
        <v>438</v>
      </c>
      <c r="C447" s="167" t="s">
        <v>439</v>
      </c>
      <c r="D447" s="167" t="s">
        <v>30</v>
      </c>
      <c r="E447" s="168">
        <v>41213</v>
      </c>
      <c r="F447" s="168">
        <v>41215</v>
      </c>
      <c r="G447" s="167">
        <v>2</v>
      </c>
      <c r="H447" s="167" t="s">
        <v>28</v>
      </c>
      <c r="I447" s="167" t="s">
        <v>29</v>
      </c>
      <c r="J447" s="167" t="s">
        <v>20</v>
      </c>
      <c r="K447" s="167"/>
    </row>
    <row r="448" spans="1:11" x14ac:dyDescent="0.2">
      <c r="A448" s="167" t="s">
        <v>416</v>
      </c>
      <c r="B448" s="167" t="s">
        <v>438</v>
      </c>
      <c r="C448" s="167" t="s">
        <v>439</v>
      </c>
      <c r="D448" s="167" t="s">
        <v>30</v>
      </c>
      <c r="E448" s="168">
        <v>41255</v>
      </c>
      <c r="F448" s="168">
        <v>41274</v>
      </c>
      <c r="G448" s="167">
        <v>19</v>
      </c>
      <c r="H448" s="167" t="s">
        <v>28</v>
      </c>
      <c r="I448" s="167" t="s">
        <v>29</v>
      </c>
      <c r="J448" s="167" t="s">
        <v>20</v>
      </c>
      <c r="K448" s="167"/>
    </row>
    <row r="449" spans="1:11" x14ac:dyDescent="0.2">
      <c r="A449" s="167" t="s">
        <v>416</v>
      </c>
      <c r="B449" s="167" t="s">
        <v>440</v>
      </c>
      <c r="C449" s="167" t="s">
        <v>441</v>
      </c>
      <c r="D449" s="167" t="s">
        <v>30</v>
      </c>
      <c r="E449" s="168">
        <v>40909</v>
      </c>
      <c r="F449" s="168">
        <v>41274</v>
      </c>
      <c r="G449" s="167">
        <v>365</v>
      </c>
      <c r="H449" s="167" t="s">
        <v>28</v>
      </c>
      <c r="I449" s="167" t="s">
        <v>1005</v>
      </c>
      <c r="J449" s="167" t="s">
        <v>1009</v>
      </c>
    </row>
    <row r="450" spans="1:11" x14ac:dyDescent="0.2">
      <c r="A450" s="167" t="s">
        <v>416</v>
      </c>
      <c r="B450" s="167" t="s">
        <v>442</v>
      </c>
      <c r="C450" s="167" t="s">
        <v>443</v>
      </c>
      <c r="D450" s="167" t="s">
        <v>30</v>
      </c>
      <c r="E450" s="168">
        <v>40919</v>
      </c>
      <c r="F450" s="168">
        <v>40920</v>
      </c>
      <c r="G450" s="167">
        <v>1</v>
      </c>
      <c r="H450" s="167" t="s">
        <v>28</v>
      </c>
      <c r="I450" s="167" t="s">
        <v>29</v>
      </c>
      <c r="J450" s="167" t="s">
        <v>20</v>
      </c>
      <c r="K450" s="167"/>
    </row>
    <row r="451" spans="1:11" x14ac:dyDescent="0.2">
      <c r="A451" s="167" t="s">
        <v>416</v>
      </c>
      <c r="B451" s="167" t="s">
        <v>442</v>
      </c>
      <c r="C451" s="167" t="s">
        <v>443</v>
      </c>
      <c r="D451" s="167" t="s">
        <v>30</v>
      </c>
      <c r="E451" s="168">
        <v>40922</v>
      </c>
      <c r="F451" s="168">
        <v>40923</v>
      </c>
      <c r="G451" s="167">
        <v>1</v>
      </c>
      <c r="H451" s="167" t="s">
        <v>28</v>
      </c>
      <c r="I451" s="167" t="s">
        <v>29</v>
      </c>
      <c r="J451" s="167" t="s">
        <v>20</v>
      </c>
      <c r="K451" s="167"/>
    </row>
    <row r="452" spans="1:11" x14ac:dyDescent="0.2">
      <c r="A452" s="167" t="s">
        <v>416</v>
      </c>
      <c r="B452" s="167" t="s">
        <v>442</v>
      </c>
      <c r="C452" s="167" t="s">
        <v>443</v>
      </c>
      <c r="D452" s="167" t="s">
        <v>30</v>
      </c>
      <c r="E452" s="168">
        <v>40941</v>
      </c>
      <c r="F452" s="168">
        <v>40943</v>
      </c>
      <c r="G452" s="167">
        <v>2</v>
      </c>
      <c r="H452" s="167" t="s">
        <v>28</v>
      </c>
      <c r="I452" s="167" t="s">
        <v>988</v>
      </c>
      <c r="J452" s="167" t="s">
        <v>20</v>
      </c>
    </row>
    <row r="453" spans="1:11" x14ac:dyDescent="0.2">
      <c r="A453" s="167" t="s">
        <v>416</v>
      </c>
      <c r="B453" s="167" t="s">
        <v>442</v>
      </c>
      <c r="C453" s="167" t="s">
        <v>443</v>
      </c>
      <c r="D453" s="167" t="s">
        <v>30</v>
      </c>
      <c r="E453" s="168">
        <v>40946</v>
      </c>
      <c r="F453" s="168">
        <v>40949</v>
      </c>
      <c r="G453" s="167">
        <v>3</v>
      </c>
      <c r="H453" s="167" t="s">
        <v>28</v>
      </c>
      <c r="I453" s="167" t="s">
        <v>988</v>
      </c>
      <c r="J453" s="167" t="s">
        <v>20</v>
      </c>
    </row>
    <row r="454" spans="1:11" x14ac:dyDescent="0.2">
      <c r="A454" s="167" t="s">
        <v>416</v>
      </c>
      <c r="B454" s="167" t="s">
        <v>442</v>
      </c>
      <c r="C454" s="167" t="s">
        <v>443</v>
      </c>
      <c r="D454" s="167" t="s">
        <v>30</v>
      </c>
      <c r="E454" s="168">
        <v>41019</v>
      </c>
      <c r="F454" s="168">
        <v>41020</v>
      </c>
      <c r="G454" s="167">
        <v>1</v>
      </c>
      <c r="H454" s="167" t="s">
        <v>28</v>
      </c>
      <c r="I454" s="167" t="s">
        <v>29</v>
      </c>
      <c r="J454" s="167" t="s">
        <v>20</v>
      </c>
      <c r="K454" s="167"/>
    </row>
    <row r="455" spans="1:11" x14ac:dyDescent="0.2">
      <c r="A455" s="167" t="s">
        <v>416</v>
      </c>
      <c r="B455" s="167" t="s">
        <v>442</v>
      </c>
      <c r="C455" s="167" t="s">
        <v>443</v>
      </c>
      <c r="D455" s="167" t="s">
        <v>30</v>
      </c>
      <c r="E455" s="168">
        <v>41072</v>
      </c>
      <c r="F455" s="168">
        <v>41074</v>
      </c>
      <c r="G455" s="167">
        <v>2</v>
      </c>
      <c r="H455" s="167" t="s">
        <v>28</v>
      </c>
      <c r="I455" s="167" t="s">
        <v>29</v>
      </c>
      <c r="J455" s="167" t="s">
        <v>20</v>
      </c>
      <c r="K455" s="167"/>
    </row>
    <row r="456" spans="1:11" x14ac:dyDescent="0.2">
      <c r="A456" s="167" t="s">
        <v>416</v>
      </c>
      <c r="B456" s="167" t="s">
        <v>442</v>
      </c>
      <c r="C456" s="167" t="s">
        <v>443</v>
      </c>
      <c r="D456" s="167" t="s">
        <v>30</v>
      </c>
      <c r="E456" s="168">
        <v>41096</v>
      </c>
      <c r="F456" s="168">
        <v>41098</v>
      </c>
      <c r="G456" s="167">
        <v>2</v>
      </c>
      <c r="H456" s="167" t="s">
        <v>28</v>
      </c>
      <c r="I456" s="167" t="s">
        <v>988</v>
      </c>
      <c r="J456" s="167" t="s">
        <v>20</v>
      </c>
    </row>
    <row r="457" spans="1:11" x14ac:dyDescent="0.2">
      <c r="A457" s="167" t="s">
        <v>416</v>
      </c>
      <c r="B457" s="167" t="s">
        <v>442</v>
      </c>
      <c r="C457" s="167" t="s">
        <v>443</v>
      </c>
      <c r="D457" s="167" t="s">
        <v>30</v>
      </c>
      <c r="E457" s="168">
        <v>41109</v>
      </c>
      <c r="F457" s="168">
        <v>41110</v>
      </c>
      <c r="G457" s="167">
        <v>1</v>
      </c>
      <c r="H457" s="167" t="s">
        <v>28</v>
      </c>
      <c r="I457" s="167" t="s">
        <v>29</v>
      </c>
      <c r="J457" s="167" t="s">
        <v>20</v>
      </c>
      <c r="K457" s="167"/>
    </row>
    <row r="458" spans="1:11" x14ac:dyDescent="0.2">
      <c r="A458" s="167" t="s">
        <v>416</v>
      </c>
      <c r="B458" s="167" t="s">
        <v>442</v>
      </c>
      <c r="C458" s="167" t="s">
        <v>443</v>
      </c>
      <c r="D458" s="167" t="s">
        <v>30</v>
      </c>
      <c r="E458" s="168">
        <v>41123</v>
      </c>
      <c r="F458" s="168">
        <v>41125</v>
      </c>
      <c r="G458" s="167">
        <v>2</v>
      </c>
      <c r="H458" s="167" t="s">
        <v>28</v>
      </c>
      <c r="I458" s="167" t="s">
        <v>988</v>
      </c>
      <c r="J458" s="167" t="s">
        <v>20</v>
      </c>
    </row>
    <row r="459" spans="1:11" x14ac:dyDescent="0.2">
      <c r="A459" s="167" t="s">
        <v>416</v>
      </c>
      <c r="B459" s="167" t="s">
        <v>442</v>
      </c>
      <c r="C459" s="167" t="s">
        <v>443</v>
      </c>
      <c r="D459" s="167" t="s">
        <v>30</v>
      </c>
      <c r="E459" s="168">
        <v>41158</v>
      </c>
      <c r="F459" s="168">
        <v>41160</v>
      </c>
      <c r="G459" s="167">
        <v>2</v>
      </c>
      <c r="H459" s="167" t="s">
        <v>28</v>
      </c>
      <c r="I459" s="167" t="s">
        <v>988</v>
      </c>
      <c r="J459" s="167" t="s">
        <v>20</v>
      </c>
    </row>
    <row r="460" spans="1:11" x14ac:dyDescent="0.2">
      <c r="A460" s="167" t="s">
        <v>416</v>
      </c>
      <c r="B460" s="167" t="s">
        <v>442</v>
      </c>
      <c r="C460" s="167" t="s">
        <v>443</v>
      </c>
      <c r="D460" s="167" t="s">
        <v>30</v>
      </c>
      <c r="E460" s="168">
        <v>41214</v>
      </c>
      <c r="F460" s="168">
        <v>41216</v>
      </c>
      <c r="G460" s="167">
        <v>2</v>
      </c>
      <c r="H460" s="167" t="s">
        <v>28</v>
      </c>
      <c r="I460" s="167" t="s">
        <v>29</v>
      </c>
      <c r="J460" s="167" t="s">
        <v>20</v>
      </c>
      <c r="K460" s="167"/>
    </row>
    <row r="461" spans="1:11" x14ac:dyDescent="0.2">
      <c r="A461" s="167" t="s">
        <v>416</v>
      </c>
      <c r="B461" s="167" t="s">
        <v>442</v>
      </c>
      <c r="C461" s="167" t="s">
        <v>443</v>
      </c>
      <c r="D461" s="167" t="s">
        <v>30</v>
      </c>
      <c r="E461" s="168">
        <v>41242</v>
      </c>
      <c r="F461" s="168">
        <v>41249</v>
      </c>
      <c r="G461" s="167">
        <v>7</v>
      </c>
      <c r="H461" s="167" t="s">
        <v>28</v>
      </c>
      <c r="I461" s="167" t="s">
        <v>29</v>
      </c>
      <c r="J461" s="167" t="s">
        <v>20</v>
      </c>
      <c r="K461" s="167"/>
    </row>
    <row r="462" spans="1:11" x14ac:dyDescent="0.2">
      <c r="A462" s="167" t="s">
        <v>416</v>
      </c>
      <c r="B462" s="167" t="s">
        <v>446</v>
      </c>
      <c r="C462" s="167" t="s">
        <v>447</v>
      </c>
      <c r="D462" s="167" t="s">
        <v>30</v>
      </c>
      <c r="E462" s="168">
        <v>40909</v>
      </c>
      <c r="F462" s="168">
        <v>40914</v>
      </c>
      <c r="G462" s="167">
        <v>5</v>
      </c>
      <c r="H462" s="167" t="s">
        <v>28</v>
      </c>
      <c r="I462" s="167" t="s">
        <v>29</v>
      </c>
      <c r="J462" s="167" t="s">
        <v>20</v>
      </c>
      <c r="K462" s="167"/>
    </row>
    <row r="463" spans="1:11" x14ac:dyDescent="0.2">
      <c r="A463" s="167" t="s">
        <v>416</v>
      </c>
      <c r="B463" s="167" t="s">
        <v>446</v>
      </c>
      <c r="C463" s="167" t="s">
        <v>447</v>
      </c>
      <c r="D463" s="167" t="s">
        <v>30</v>
      </c>
      <c r="E463" s="168">
        <v>40921</v>
      </c>
      <c r="F463" s="168">
        <v>40940</v>
      </c>
      <c r="G463" s="167">
        <v>19</v>
      </c>
      <c r="H463" s="167" t="s">
        <v>28</v>
      </c>
      <c r="I463" s="167" t="s">
        <v>29</v>
      </c>
      <c r="J463" s="167" t="s">
        <v>20</v>
      </c>
      <c r="K463" s="167"/>
    </row>
    <row r="464" spans="1:11" x14ac:dyDescent="0.2">
      <c r="A464" s="167" t="s">
        <v>416</v>
      </c>
      <c r="B464" s="167" t="s">
        <v>446</v>
      </c>
      <c r="C464" s="167" t="s">
        <v>447</v>
      </c>
      <c r="D464" s="167" t="s">
        <v>30</v>
      </c>
      <c r="E464" s="168">
        <v>40949</v>
      </c>
      <c r="F464" s="168">
        <v>40984</v>
      </c>
      <c r="G464" s="167">
        <v>35</v>
      </c>
      <c r="H464" s="167" t="s">
        <v>28</v>
      </c>
      <c r="I464" s="167" t="s">
        <v>29</v>
      </c>
      <c r="J464" s="167" t="s">
        <v>20</v>
      </c>
      <c r="K464" s="167"/>
    </row>
    <row r="465" spans="1:11" x14ac:dyDescent="0.2">
      <c r="A465" s="167" t="s">
        <v>416</v>
      </c>
      <c r="B465" s="167" t="s">
        <v>446</v>
      </c>
      <c r="C465" s="167" t="s">
        <v>447</v>
      </c>
      <c r="D465" s="167" t="s">
        <v>30</v>
      </c>
      <c r="E465" s="168">
        <v>40984</v>
      </c>
      <c r="F465" s="168">
        <v>41006</v>
      </c>
      <c r="G465" s="167">
        <v>22</v>
      </c>
      <c r="H465" s="167" t="s">
        <v>28</v>
      </c>
      <c r="I465" s="167" t="s">
        <v>988</v>
      </c>
      <c r="J465" s="167" t="s">
        <v>20</v>
      </c>
    </row>
    <row r="466" spans="1:11" x14ac:dyDescent="0.2">
      <c r="A466" s="167" t="s">
        <v>416</v>
      </c>
      <c r="B466" s="167" t="s">
        <v>446</v>
      </c>
      <c r="C466" s="167" t="s">
        <v>447</v>
      </c>
      <c r="D466" s="167" t="s">
        <v>30</v>
      </c>
      <c r="E466" s="168">
        <v>41024</v>
      </c>
      <c r="F466" s="168">
        <v>41031</v>
      </c>
      <c r="G466" s="167">
        <v>7</v>
      </c>
      <c r="H466" s="167" t="s">
        <v>28</v>
      </c>
      <c r="I466" s="167" t="s">
        <v>29</v>
      </c>
      <c r="J466" s="167" t="s">
        <v>20</v>
      </c>
      <c r="K466" s="167"/>
    </row>
    <row r="467" spans="1:11" x14ac:dyDescent="0.2">
      <c r="A467" s="167" t="s">
        <v>416</v>
      </c>
      <c r="B467" s="167" t="s">
        <v>446</v>
      </c>
      <c r="C467" s="167" t="s">
        <v>447</v>
      </c>
      <c r="D467" s="167" t="s">
        <v>30</v>
      </c>
      <c r="E467" s="168">
        <v>41033</v>
      </c>
      <c r="F467" s="168">
        <v>41274</v>
      </c>
      <c r="G467" s="167">
        <v>241</v>
      </c>
      <c r="H467" s="167" t="s">
        <v>28</v>
      </c>
      <c r="I467" s="167" t="s">
        <v>988</v>
      </c>
      <c r="J467" s="167" t="s">
        <v>20</v>
      </c>
    </row>
    <row r="468" spans="1:11" x14ac:dyDescent="0.2">
      <c r="A468" s="167" t="s">
        <v>416</v>
      </c>
      <c r="B468" s="167" t="s">
        <v>448</v>
      </c>
      <c r="C468" s="167" t="s">
        <v>449</v>
      </c>
      <c r="D468" s="167" t="s">
        <v>30</v>
      </c>
      <c r="E468" s="168">
        <v>40976</v>
      </c>
      <c r="F468" s="168">
        <v>40978</v>
      </c>
      <c r="G468" s="167">
        <v>2</v>
      </c>
      <c r="H468" s="167" t="s">
        <v>28</v>
      </c>
      <c r="I468" s="167" t="s">
        <v>29</v>
      </c>
      <c r="J468" s="167" t="s">
        <v>20</v>
      </c>
      <c r="K468" s="167"/>
    </row>
    <row r="469" spans="1:11" x14ac:dyDescent="0.2">
      <c r="A469" s="167" t="s">
        <v>416</v>
      </c>
      <c r="B469" s="167" t="s">
        <v>448</v>
      </c>
      <c r="C469" s="167" t="s">
        <v>449</v>
      </c>
      <c r="D469" s="167" t="s">
        <v>30</v>
      </c>
      <c r="E469" s="168">
        <v>41093</v>
      </c>
      <c r="F469" s="168">
        <v>41096</v>
      </c>
      <c r="G469" s="167">
        <v>3</v>
      </c>
      <c r="H469" s="167" t="s">
        <v>28</v>
      </c>
      <c r="I469" s="167" t="s">
        <v>29</v>
      </c>
      <c r="J469" s="167" t="s">
        <v>20</v>
      </c>
      <c r="K469" s="167"/>
    </row>
    <row r="470" spans="1:11" x14ac:dyDescent="0.2">
      <c r="A470" s="167" t="s">
        <v>416</v>
      </c>
      <c r="B470" s="167" t="s">
        <v>448</v>
      </c>
      <c r="C470" s="167" t="s">
        <v>449</v>
      </c>
      <c r="D470" s="167" t="s">
        <v>30</v>
      </c>
      <c r="E470" s="168">
        <v>41166</v>
      </c>
      <c r="F470" s="168">
        <v>41169</v>
      </c>
      <c r="G470" s="167">
        <v>3</v>
      </c>
      <c r="H470" s="167" t="s">
        <v>28</v>
      </c>
      <c r="I470" s="167" t="s">
        <v>29</v>
      </c>
      <c r="J470" s="167" t="s">
        <v>20</v>
      </c>
      <c r="K470" s="167"/>
    </row>
    <row r="471" spans="1:11" x14ac:dyDescent="0.2">
      <c r="A471" s="167" t="s">
        <v>416</v>
      </c>
      <c r="B471" s="167" t="s">
        <v>448</v>
      </c>
      <c r="C471" s="167" t="s">
        <v>449</v>
      </c>
      <c r="D471" s="167" t="s">
        <v>30</v>
      </c>
      <c r="E471" s="168">
        <v>41171</v>
      </c>
      <c r="F471" s="168">
        <v>41202</v>
      </c>
      <c r="G471" s="167">
        <v>31</v>
      </c>
      <c r="H471" s="167" t="s">
        <v>28</v>
      </c>
      <c r="I471" s="167" t="s">
        <v>29</v>
      </c>
      <c r="J471" s="167" t="s">
        <v>20</v>
      </c>
      <c r="K471" s="167"/>
    </row>
    <row r="472" spans="1:11" x14ac:dyDescent="0.2">
      <c r="A472" s="167" t="s">
        <v>416</v>
      </c>
      <c r="B472" s="167" t="s">
        <v>450</v>
      </c>
      <c r="C472" s="167" t="s">
        <v>451</v>
      </c>
      <c r="D472" s="167" t="s">
        <v>30</v>
      </c>
      <c r="E472" s="168">
        <v>40916</v>
      </c>
      <c r="F472" s="168">
        <v>40918</v>
      </c>
      <c r="G472" s="167">
        <v>2</v>
      </c>
      <c r="H472" s="167" t="s">
        <v>28</v>
      </c>
      <c r="I472" s="167" t="s">
        <v>29</v>
      </c>
      <c r="J472" s="167" t="s">
        <v>20</v>
      </c>
      <c r="K472" s="167"/>
    </row>
    <row r="473" spans="1:11" x14ac:dyDescent="0.2">
      <c r="A473" s="167" t="s">
        <v>416</v>
      </c>
      <c r="B473" s="167" t="s">
        <v>450</v>
      </c>
      <c r="C473" s="167" t="s">
        <v>451</v>
      </c>
      <c r="D473" s="167" t="s">
        <v>30</v>
      </c>
      <c r="E473" s="168">
        <v>41184</v>
      </c>
      <c r="F473" s="168">
        <v>41187</v>
      </c>
      <c r="G473" s="167">
        <v>3</v>
      </c>
      <c r="H473" s="167" t="s">
        <v>28</v>
      </c>
      <c r="I473" s="167" t="s">
        <v>29</v>
      </c>
      <c r="J473" s="167" t="s">
        <v>20</v>
      </c>
      <c r="K473" s="167"/>
    </row>
    <row r="474" spans="1:11" x14ac:dyDescent="0.2">
      <c r="A474" s="167" t="s">
        <v>416</v>
      </c>
      <c r="B474" s="167" t="s">
        <v>450</v>
      </c>
      <c r="C474" s="167" t="s">
        <v>451</v>
      </c>
      <c r="D474" s="167" t="s">
        <v>30</v>
      </c>
      <c r="E474" s="168">
        <v>41200</v>
      </c>
      <c r="F474" s="168">
        <v>41202</v>
      </c>
      <c r="G474" s="167">
        <v>2</v>
      </c>
      <c r="H474" s="167" t="s">
        <v>28</v>
      </c>
      <c r="I474" s="167" t="s">
        <v>988</v>
      </c>
      <c r="J474" s="167" t="s">
        <v>20</v>
      </c>
    </row>
    <row r="475" spans="1:11" x14ac:dyDescent="0.2">
      <c r="A475" s="167" t="s">
        <v>416</v>
      </c>
      <c r="B475" s="167" t="s">
        <v>452</v>
      </c>
      <c r="C475" s="167" t="s">
        <v>453</v>
      </c>
      <c r="D475" s="167" t="s">
        <v>30</v>
      </c>
      <c r="E475" s="168">
        <v>40940</v>
      </c>
      <c r="F475" s="168">
        <v>40942</v>
      </c>
      <c r="G475" s="167">
        <v>2</v>
      </c>
      <c r="H475" s="167" t="s">
        <v>28</v>
      </c>
      <c r="I475" s="167" t="s">
        <v>29</v>
      </c>
      <c r="J475" s="167" t="s">
        <v>20</v>
      </c>
      <c r="K475" s="167"/>
    </row>
    <row r="476" spans="1:11" x14ac:dyDescent="0.2">
      <c r="A476" s="167" t="s">
        <v>416</v>
      </c>
      <c r="B476" s="167" t="s">
        <v>452</v>
      </c>
      <c r="C476" s="167" t="s">
        <v>453</v>
      </c>
      <c r="D476" s="167" t="s">
        <v>30</v>
      </c>
      <c r="E476" s="168">
        <v>40975</v>
      </c>
      <c r="F476" s="168">
        <v>40976</v>
      </c>
      <c r="G476" s="167">
        <v>1</v>
      </c>
      <c r="H476" s="167" t="s">
        <v>28</v>
      </c>
      <c r="I476" s="167" t="s">
        <v>29</v>
      </c>
      <c r="J476" s="167" t="s">
        <v>20</v>
      </c>
      <c r="K476" s="167"/>
    </row>
    <row r="477" spans="1:11" x14ac:dyDescent="0.2">
      <c r="A477" s="167" t="s">
        <v>416</v>
      </c>
      <c r="B477" s="167" t="s">
        <v>452</v>
      </c>
      <c r="C477" s="167" t="s">
        <v>453</v>
      </c>
      <c r="D477" s="167" t="s">
        <v>30</v>
      </c>
      <c r="E477" s="168">
        <v>41004</v>
      </c>
      <c r="F477" s="168">
        <v>41006</v>
      </c>
      <c r="G477" s="167">
        <v>2</v>
      </c>
      <c r="H477" s="167" t="s">
        <v>28</v>
      </c>
      <c r="I477" s="167" t="s">
        <v>29</v>
      </c>
      <c r="J477" s="167" t="s">
        <v>20</v>
      </c>
      <c r="K477" s="167"/>
    </row>
    <row r="478" spans="1:11" x14ac:dyDescent="0.2">
      <c r="A478" s="167" t="s">
        <v>416</v>
      </c>
      <c r="B478" s="167" t="s">
        <v>452</v>
      </c>
      <c r="C478" s="167" t="s">
        <v>453</v>
      </c>
      <c r="D478" s="167" t="s">
        <v>30</v>
      </c>
      <c r="E478" s="168">
        <v>41093</v>
      </c>
      <c r="F478" s="168">
        <v>41096</v>
      </c>
      <c r="G478" s="167">
        <v>3</v>
      </c>
      <c r="H478" s="167" t="s">
        <v>28</v>
      </c>
      <c r="I478" s="167" t="s">
        <v>988</v>
      </c>
      <c r="J478" s="167" t="s">
        <v>20</v>
      </c>
    </row>
    <row r="479" spans="1:11" x14ac:dyDescent="0.2">
      <c r="A479" s="167" t="s">
        <v>416</v>
      </c>
      <c r="B479" s="167" t="s">
        <v>452</v>
      </c>
      <c r="C479" s="167" t="s">
        <v>453</v>
      </c>
      <c r="D479" s="167" t="s">
        <v>30</v>
      </c>
      <c r="E479" s="168">
        <v>41123</v>
      </c>
      <c r="F479" s="168">
        <v>41125</v>
      </c>
      <c r="G479" s="167">
        <v>2</v>
      </c>
      <c r="H479" s="167" t="s">
        <v>28</v>
      </c>
      <c r="I479" s="167" t="s">
        <v>29</v>
      </c>
      <c r="J479" s="167" t="s">
        <v>20</v>
      </c>
      <c r="K479" s="167"/>
    </row>
    <row r="480" spans="1:11" x14ac:dyDescent="0.2">
      <c r="A480" s="167" t="s">
        <v>416</v>
      </c>
      <c r="B480" s="167" t="s">
        <v>452</v>
      </c>
      <c r="C480" s="167" t="s">
        <v>453</v>
      </c>
      <c r="D480" s="167" t="s">
        <v>30</v>
      </c>
      <c r="E480" s="168">
        <v>41136</v>
      </c>
      <c r="F480" s="168">
        <v>41138</v>
      </c>
      <c r="G480" s="167">
        <v>2</v>
      </c>
      <c r="H480" s="167" t="s">
        <v>28</v>
      </c>
      <c r="I480" s="167" t="s">
        <v>916</v>
      </c>
      <c r="J480" s="167" t="s">
        <v>20</v>
      </c>
      <c r="K480" s="167"/>
    </row>
    <row r="481" spans="1:11" x14ac:dyDescent="0.2">
      <c r="A481" s="167" t="s">
        <v>416</v>
      </c>
      <c r="B481" s="167" t="s">
        <v>452</v>
      </c>
      <c r="C481" s="167" t="s">
        <v>453</v>
      </c>
      <c r="D481" s="167" t="s">
        <v>30</v>
      </c>
      <c r="E481" s="168">
        <v>41178</v>
      </c>
      <c r="F481" s="168">
        <v>41180</v>
      </c>
      <c r="G481" s="167">
        <v>2</v>
      </c>
      <c r="H481" s="167" t="s">
        <v>28</v>
      </c>
      <c r="I481" s="167" t="s">
        <v>916</v>
      </c>
      <c r="J481" s="167" t="s">
        <v>20</v>
      </c>
      <c r="K481" s="167"/>
    </row>
    <row r="482" spans="1:11" x14ac:dyDescent="0.2">
      <c r="A482" s="167" t="s">
        <v>416</v>
      </c>
      <c r="B482" s="167" t="s">
        <v>452</v>
      </c>
      <c r="C482" s="167" t="s">
        <v>453</v>
      </c>
      <c r="D482" s="167" t="s">
        <v>30</v>
      </c>
      <c r="E482" s="168">
        <v>41182</v>
      </c>
      <c r="F482" s="168">
        <v>41185</v>
      </c>
      <c r="G482" s="167">
        <v>3</v>
      </c>
      <c r="H482" s="167" t="s">
        <v>28</v>
      </c>
      <c r="I482" s="167" t="s">
        <v>959</v>
      </c>
      <c r="J482" s="167" t="s">
        <v>960</v>
      </c>
      <c r="K482" s="167"/>
    </row>
    <row r="483" spans="1:11" x14ac:dyDescent="0.2">
      <c r="A483" s="167" t="s">
        <v>416</v>
      </c>
      <c r="B483" s="167" t="s">
        <v>452</v>
      </c>
      <c r="C483" s="167" t="s">
        <v>453</v>
      </c>
      <c r="D483" s="167" t="s">
        <v>30</v>
      </c>
      <c r="E483" s="168">
        <v>41199</v>
      </c>
      <c r="F483" s="168">
        <v>41206</v>
      </c>
      <c r="G483" s="167">
        <v>7</v>
      </c>
      <c r="H483" s="167" t="s">
        <v>28</v>
      </c>
      <c r="I483" s="167" t="s">
        <v>988</v>
      </c>
      <c r="J483" s="167" t="s">
        <v>20</v>
      </c>
    </row>
    <row r="484" spans="1:11" x14ac:dyDescent="0.2">
      <c r="A484" s="167" t="s">
        <v>416</v>
      </c>
      <c r="B484" s="167" t="s">
        <v>452</v>
      </c>
      <c r="C484" s="167" t="s">
        <v>453</v>
      </c>
      <c r="D484" s="167" t="s">
        <v>30</v>
      </c>
      <c r="E484" s="168">
        <v>41242</v>
      </c>
      <c r="F484" s="168">
        <v>41249</v>
      </c>
      <c r="G484" s="167">
        <v>7</v>
      </c>
      <c r="H484" s="167" t="s">
        <v>28</v>
      </c>
      <c r="I484" s="167" t="s">
        <v>29</v>
      </c>
      <c r="J484" s="167" t="s">
        <v>20</v>
      </c>
      <c r="K484" s="167"/>
    </row>
    <row r="485" spans="1:11" x14ac:dyDescent="0.2">
      <c r="A485" s="172" t="s">
        <v>416</v>
      </c>
      <c r="B485" s="172" t="s">
        <v>452</v>
      </c>
      <c r="C485" s="172" t="s">
        <v>453</v>
      </c>
      <c r="D485" s="172" t="s">
        <v>30</v>
      </c>
      <c r="E485" s="173">
        <v>41255</v>
      </c>
      <c r="F485" s="173">
        <v>41274</v>
      </c>
      <c r="G485" s="172">
        <v>19</v>
      </c>
      <c r="H485" s="172" t="s">
        <v>28</v>
      </c>
      <c r="I485" s="172" t="s">
        <v>988</v>
      </c>
      <c r="J485" s="172" t="s">
        <v>20</v>
      </c>
      <c r="K485" s="167"/>
    </row>
    <row r="486" spans="1:11" x14ac:dyDescent="0.2">
      <c r="A486" s="40"/>
      <c r="B486" s="12">
        <f>SUM(IF(FREQUENCY(MATCH(B361:B485,B361:B485,0),MATCH(B361:B485,B361:B485,0))&gt;0,1))</f>
        <v>19</v>
      </c>
      <c r="C486" s="45"/>
      <c r="D486" s="18">
        <f>COUNTA(D361:D485)</f>
        <v>125</v>
      </c>
      <c r="E486" s="18"/>
      <c r="F486" s="18"/>
      <c r="G486" s="18">
        <f>SUM(G361:G485)</f>
        <v>1495</v>
      </c>
      <c r="H486" s="40"/>
      <c r="I486" s="40"/>
      <c r="J486" s="40"/>
    </row>
    <row r="487" spans="1:11" x14ac:dyDescent="0.2">
      <c r="A487" s="40"/>
      <c r="B487" s="12"/>
      <c r="C487" s="45"/>
      <c r="D487" s="18"/>
      <c r="E487" s="18"/>
      <c r="F487" s="18"/>
      <c r="G487" s="18"/>
      <c r="H487" s="40"/>
      <c r="I487" s="40"/>
      <c r="J487" s="40"/>
    </row>
    <row r="488" spans="1:11" x14ac:dyDescent="0.2">
      <c r="A488" s="167" t="s">
        <v>458</v>
      </c>
      <c r="B488" s="167" t="s">
        <v>979</v>
      </c>
      <c r="C488" s="167" t="s">
        <v>980</v>
      </c>
      <c r="D488" s="167" t="s">
        <v>30</v>
      </c>
      <c r="E488" s="168">
        <v>41065</v>
      </c>
      <c r="F488" s="168">
        <v>41067</v>
      </c>
      <c r="G488" s="167">
        <v>2</v>
      </c>
      <c r="H488" s="167" t="s">
        <v>28</v>
      </c>
      <c r="I488" s="167" t="s">
        <v>29</v>
      </c>
      <c r="J488" s="167" t="s">
        <v>20</v>
      </c>
      <c r="K488" s="167"/>
    </row>
    <row r="489" spans="1:11" x14ac:dyDescent="0.2">
      <c r="A489" s="167" t="s">
        <v>458</v>
      </c>
      <c r="B489" s="167" t="s">
        <v>979</v>
      </c>
      <c r="C489" s="167" t="s">
        <v>980</v>
      </c>
      <c r="D489" s="167" t="s">
        <v>30</v>
      </c>
      <c r="E489" s="168">
        <v>41198</v>
      </c>
      <c r="F489" s="168">
        <v>41199</v>
      </c>
      <c r="G489" s="167">
        <v>1</v>
      </c>
      <c r="H489" s="167" t="s">
        <v>28</v>
      </c>
      <c r="I489" s="167" t="s">
        <v>29</v>
      </c>
      <c r="J489" s="167" t="s">
        <v>20</v>
      </c>
      <c r="K489" s="167"/>
    </row>
    <row r="490" spans="1:11" x14ac:dyDescent="0.2">
      <c r="A490" s="167" t="s">
        <v>458</v>
      </c>
      <c r="B490" s="167" t="s">
        <v>979</v>
      </c>
      <c r="C490" s="167" t="s">
        <v>980</v>
      </c>
      <c r="D490" s="167" t="s">
        <v>30</v>
      </c>
      <c r="E490" s="168">
        <v>41212</v>
      </c>
      <c r="F490" s="168">
        <v>41214</v>
      </c>
      <c r="G490" s="167">
        <v>2</v>
      </c>
      <c r="H490" s="167" t="s">
        <v>28</v>
      </c>
      <c r="I490" s="167" t="s">
        <v>29</v>
      </c>
      <c r="J490" s="167" t="s">
        <v>20</v>
      </c>
      <c r="K490" s="167"/>
    </row>
    <row r="491" spans="1:11" x14ac:dyDescent="0.2">
      <c r="A491" s="167" t="s">
        <v>458</v>
      </c>
      <c r="B491" s="167" t="s">
        <v>465</v>
      </c>
      <c r="C491" s="167" t="s">
        <v>466</v>
      </c>
      <c r="D491" s="167" t="s">
        <v>30</v>
      </c>
      <c r="E491" s="168">
        <v>41244</v>
      </c>
      <c r="F491" s="168">
        <v>41248</v>
      </c>
      <c r="G491" s="167">
        <v>4</v>
      </c>
      <c r="H491" s="167" t="s">
        <v>28</v>
      </c>
      <c r="I491" s="167" t="s">
        <v>959</v>
      </c>
      <c r="J491" s="167" t="s">
        <v>20</v>
      </c>
      <c r="K491" s="167"/>
    </row>
    <row r="492" spans="1:11" x14ac:dyDescent="0.2">
      <c r="A492" s="167" t="s">
        <v>458</v>
      </c>
      <c r="B492" s="167" t="s">
        <v>471</v>
      </c>
      <c r="C492" s="167" t="s">
        <v>472</v>
      </c>
      <c r="D492" s="167" t="s">
        <v>30</v>
      </c>
      <c r="E492" s="168">
        <v>41187</v>
      </c>
      <c r="F492" s="168">
        <v>41188</v>
      </c>
      <c r="G492" s="167">
        <v>1</v>
      </c>
      <c r="H492" s="167" t="s">
        <v>28</v>
      </c>
      <c r="I492" s="167" t="s">
        <v>29</v>
      </c>
      <c r="J492" s="167" t="s">
        <v>20</v>
      </c>
      <c r="K492" s="167"/>
    </row>
    <row r="493" spans="1:11" x14ac:dyDescent="0.2">
      <c r="A493" s="167" t="s">
        <v>458</v>
      </c>
      <c r="B493" s="167" t="s">
        <v>483</v>
      </c>
      <c r="C493" s="167" t="s">
        <v>484</v>
      </c>
      <c r="D493" s="167" t="s">
        <v>30</v>
      </c>
      <c r="E493" s="168">
        <v>41194</v>
      </c>
      <c r="F493" s="168">
        <v>41199</v>
      </c>
      <c r="G493" s="167">
        <v>5</v>
      </c>
      <c r="H493" s="167" t="s">
        <v>28</v>
      </c>
      <c r="I493" s="167" t="s">
        <v>959</v>
      </c>
      <c r="J493" s="167" t="s">
        <v>20</v>
      </c>
      <c r="K493" s="167"/>
    </row>
    <row r="494" spans="1:11" x14ac:dyDescent="0.2">
      <c r="A494" s="167" t="s">
        <v>458</v>
      </c>
      <c r="B494" s="167" t="s">
        <v>483</v>
      </c>
      <c r="C494" s="167" t="s">
        <v>484</v>
      </c>
      <c r="D494" s="167" t="s">
        <v>30</v>
      </c>
      <c r="E494" s="168">
        <v>41256</v>
      </c>
      <c r="F494" s="168">
        <v>41274</v>
      </c>
      <c r="G494" s="167">
        <v>18</v>
      </c>
      <c r="H494" s="167" t="s">
        <v>28</v>
      </c>
      <c r="I494" s="167" t="s">
        <v>959</v>
      </c>
      <c r="J494" s="167" t="s">
        <v>20</v>
      </c>
      <c r="K494" s="167"/>
    </row>
    <row r="495" spans="1:11" x14ac:dyDescent="0.2">
      <c r="A495" s="167" t="s">
        <v>458</v>
      </c>
      <c r="B495" s="167" t="s">
        <v>505</v>
      </c>
      <c r="C495" s="167" t="s">
        <v>506</v>
      </c>
      <c r="D495" s="167" t="s">
        <v>30</v>
      </c>
      <c r="E495" s="168">
        <v>41199</v>
      </c>
      <c r="F495" s="168">
        <v>41200</v>
      </c>
      <c r="G495" s="167">
        <v>1</v>
      </c>
      <c r="H495" s="167" t="s">
        <v>28</v>
      </c>
      <c r="I495" s="167" t="s">
        <v>29</v>
      </c>
      <c r="J495" s="167" t="s">
        <v>20</v>
      </c>
      <c r="K495" s="167"/>
    </row>
    <row r="496" spans="1:11" x14ac:dyDescent="0.2">
      <c r="A496" s="167" t="s">
        <v>458</v>
      </c>
      <c r="B496" s="167" t="s">
        <v>509</v>
      </c>
      <c r="C496" s="167" t="s">
        <v>510</v>
      </c>
      <c r="D496" s="167" t="s">
        <v>30</v>
      </c>
      <c r="E496" s="168">
        <v>41115</v>
      </c>
      <c r="F496" s="168">
        <v>41116</v>
      </c>
      <c r="G496" s="167">
        <v>1</v>
      </c>
      <c r="H496" s="167" t="s">
        <v>28</v>
      </c>
      <c r="I496" s="167" t="s">
        <v>29</v>
      </c>
      <c r="J496" s="167" t="s">
        <v>20</v>
      </c>
      <c r="K496" s="167"/>
    </row>
    <row r="497" spans="1:11" x14ac:dyDescent="0.2">
      <c r="A497" s="167" t="s">
        <v>458</v>
      </c>
      <c r="B497" s="167" t="s">
        <v>509</v>
      </c>
      <c r="C497" s="167" t="s">
        <v>510</v>
      </c>
      <c r="D497" s="167" t="s">
        <v>30</v>
      </c>
      <c r="E497" s="168">
        <v>41122</v>
      </c>
      <c r="F497" s="168">
        <v>41123</v>
      </c>
      <c r="G497" s="167">
        <v>1</v>
      </c>
      <c r="H497" s="167" t="s">
        <v>28</v>
      </c>
      <c r="I497" s="167" t="s">
        <v>29</v>
      </c>
      <c r="J497" s="167" t="s">
        <v>20</v>
      </c>
      <c r="K497" s="167"/>
    </row>
    <row r="498" spans="1:11" x14ac:dyDescent="0.2">
      <c r="A498" s="167" t="s">
        <v>458</v>
      </c>
      <c r="B498" s="167" t="s">
        <v>521</v>
      </c>
      <c r="C498" s="167" t="s">
        <v>522</v>
      </c>
      <c r="D498" s="167" t="s">
        <v>30</v>
      </c>
      <c r="E498" s="168">
        <v>41129</v>
      </c>
      <c r="F498" s="168">
        <v>41130</v>
      </c>
      <c r="G498" s="167">
        <v>1</v>
      </c>
      <c r="H498" s="167" t="s">
        <v>28</v>
      </c>
      <c r="I498" s="167" t="s">
        <v>959</v>
      </c>
      <c r="J498" s="167" t="s">
        <v>20</v>
      </c>
      <c r="K498" s="167"/>
    </row>
    <row r="499" spans="1:11" x14ac:dyDescent="0.2">
      <c r="A499" s="167" t="s">
        <v>458</v>
      </c>
      <c r="B499" s="167" t="s">
        <v>521</v>
      </c>
      <c r="C499" s="167" t="s">
        <v>522</v>
      </c>
      <c r="D499" s="167" t="s">
        <v>30</v>
      </c>
      <c r="E499" s="168">
        <v>41139</v>
      </c>
      <c r="F499" s="168">
        <v>41140</v>
      </c>
      <c r="G499" s="167">
        <v>1</v>
      </c>
      <c r="H499" s="167" t="s">
        <v>28</v>
      </c>
      <c r="I499" s="167" t="s">
        <v>29</v>
      </c>
      <c r="J499" s="167" t="s">
        <v>20</v>
      </c>
      <c r="K499" s="167"/>
    </row>
    <row r="500" spans="1:11" x14ac:dyDescent="0.2">
      <c r="A500" s="167" t="s">
        <v>458</v>
      </c>
      <c r="B500" s="167" t="s">
        <v>529</v>
      </c>
      <c r="C500" s="167" t="s">
        <v>530</v>
      </c>
      <c r="D500" s="167" t="s">
        <v>30</v>
      </c>
      <c r="E500" s="168">
        <v>41255</v>
      </c>
      <c r="F500" s="168">
        <v>41257</v>
      </c>
      <c r="G500" s="167">
        <v>2</v>
      </c>
      <c r="H500" s="167" t="s">
        <v>28</v>
      </c>
      <c r="I500" s="167" t="s">
        <v>29</v>
      </c>
      <c r="J500" s="167" t="s">
        <v>20</v>
      </c>
      <c r="K500" s="167"/>
    </row>
    <row r="501" spans="1:11" x14ac:dyDescent="0.2">
      <c r="A501" s="167" t="s">
        <v>458</v>
      </c>
      <c r="B501" s="167" t="s">
        <v>531</v>
      </c>
      <c r="C501" s="167" t="s">
        <v>532</v>
      </c>
      <c r="D501" s="167" t="s">
        <v>30</v>
      </c>
      <c r="E501" s="168">
        <v>41206</v>
      </c>
      <c r="F501" s="168">
        <v>41208</v>
      </c>
      <c r="G501" s="167">
        <v>2</v>
      </c>
      <c r="H501" s="167" t="s">
        <v>28</v>
      </c>
      <c r="I501" s="167" t="s">
        <v>29</v>
      </c>
      <c r="J501" s="167" t="s">
        <v>20</v>
      </c>
      <c r="K501" s="167"/>
    </row>
    <row r="502" spans="1:11" x14ac:dyDescent="0.2">
      <c r="A502" s="167" t="s">
        <v>458</v>
      </c>
      <c r="B502" s="167" t="s">
        <v>531</v>
      </c>
      <c r="C502" s="167" t="s">
        <v>532</v>
      </c>
      <c r="D502" s="167" t="s">
        <v>30</v>
      </c>
      <c r="E502" s="168">
        <v>41231</v>
      </c>
      <c r="F502" s="168">
        <v>41234</v>
      </c>
      <c r="G502" s="167">
        <v>3</v>
      </c>
      <c r="H502" s="167" t="s">
        <v>28</v>
      </c>
      <c r="I502" s="167" t="s">
        <v>29</v>
      </c>
      <c r="J502" s="167" t="s">
        <v>20</v>
      </c>
      <c r="K502" s="167"/>
    </row>
    <row r="503" spans="1:11" x14ac:dyDescent="0.2">
      <c r="A503" s="167" t="s">
        <v>458</v>
      </c>
      <c r="B503" s="167" t="s">
        <v>587</v>
      </c>
      <c r="C503" s="167" t="s">
        <v>588</v>
      </c>
      <c r="D503" s="167" t="s">
        <v>30</v>
      </c>
      <c r="E503" s="168">
        <v>40947</v>
      </c>
      <c r="F503" s="168">
        <v>40949</v>
      </c>
      <c r="G503" s="167">
        <v>2</v>
      </c>
      <c r="H503" s="167" t="s">
        <v>28</v>
      </c>
      <c r="I503" s="167" t="s">
        <v>959</v>
      </c>
      <c r="J503" s="167" t="s">
        <v>20</v>
      </c>
      <c r="K503" s="167"/>
    </row>
    <row r="504" spans="1:11" x14ac:dyDescent="0.2">
      <c r="A504" s="167" t="s">
        <v>458</v>
      </c>
      <c r="B504" s="167" t="s">
        <v>587</v>
      </c>
      <c r="C504" s="167" t="s">
        <v>588</v>
      </c>
      <c r="D504" s="167" t="s">
        <v>30</v>
      </c>
      <c r="E504" s="168">
        <v>40954</v>
      </c>
      <c r="F504" s="168">
        <v>40956</v>
      </c>
      <c r="G504" s="167">
        <v>2</v>
      </c>
      <c r="H504" s="167" t="s">
        <v>28</v>
      </c>
      <c r="I504" s="167" t="s">
        <v>959</v>
      </c>
      <c r="J504" s="167" t="s">
        <v>20</v>
      </c>
      <c r="K504" s="167"/>
    </row>
    <row r="505" spans="1:11" x14ac:dyDescent="0.2">
      <c r="A505" s="167" t="s">
        <v>458</v>
      </c>
      <c r="B505" s="167" t="s">
        <v>587</v>
      </c>
      <c r="C505" s="167" t="s">
        <v>588</v>
      </c>
      <c r="D505" s="167" t="s">
        <v>30</v>
      </c>
      <c r="E505" s="168">
        <v>40987</v>
      </c>
      <c r="F505" s="168">
        <v>40988</v>
      </c>
      <c r="G505" s="167">
        <v>1</v>
      </c>
      <c r="H505" s="167" t="s">
        <v>28</v>
      </c>
      <c r="I505" s="167" t="s">
        <v>959</v>
      </c>
      <c r="J505" s="167" t="s">
        <v>20</v>
      </c>
      <c r="K505" s="167"/>
    </row>
    <row r="506" spans="1:11" x14ac:dyDescent="0.2">
      <c r="A506" s="167" t="s">
        <v>458</v>
      </c>
      <c r="B506" s="167" t="s">
        <v>587</v>
      </c>
      <c r="C506" s="167" t="s">
        <v>588</v>
      </c>
      <c r="D506" s="167" t="s">
        <v>30</v>
      </c>
      <c r="E506" s="168">
        <v>40993</v>
      </c>
      <c r="F506" s="168">
        <v>40996</v>
      </c>
      <c r="G506" s="167">
        <v>3</v>
      </c>
      <c r="H506" s="167" t="s">
        <v>28</v>
      </c>
      <c r="I506" s="167" t="s">
        <v>959</v>
      </c>
      <c r="J506" s="167" t="s">
        <v>20</v>
      </c>
      <c r="K506" s="167"/>
    </row>
    <row r="507" spans="1:11" x14ac:dyDescent="0.2">
      <c r="A507" s="167" t="s">
        <v>458</v>
      </c>
      <c r="B507" s="167" t="s">
        <v>587</v>
      </c>
      <c r="C507" s="167" t="s">
        <v>588</v>
      </c>
      <c r="D507" s="167" t="s">
        <v>30</v>
      </c>
      <c r="E507" s="168">
        <v>41009</v>
      </c>
      <c r="F507" s="168">
        <v>41016</v>
      </c>
      <c r="G507" s="167">
        <v>7</v>
      </c>
      <c r="H507" s="167" t="s">
        <v>28</v>
      </c>
      <c r="I507" s="167" t="s">
        <v>916</v>
      </c>
      <c r="J507" s="167" t="s">
        <v>20</v>
      </c>
      <c r="K507" s="167"/>
    </row>
    <row r="508" spans="1:11" x14ac:dyDescent="0.2">
      <c r="A508" s="167" t="s">
        <v>458</v>
      </c>
      <c r="B508" s="167" t="s">
        <v>587</v>
      </c>
      <c r="C508" s="167" t="s">
        <v>588</v>
      </c>
      <c r="D508" s="167" t="s">
        <v>30</v>
      </c>
      <c r="E508" s="168">
        <v>41022</v>
      </c>
      <c r="F508" s="168">
        <v>41023</v>
      </c>
      <c r="G508" s="167">
        <v>1</v>
      </c>
      <c r="H508" s="167" t="s">
        <v>28</v>
      </c>
      <c r="I508" s="167" t="s">
        <v>959</v>
      </c>
      <c r="J508" s="167" t="s">
        <v>20</v>
      </c>
      <c r="K508" s="167"/>
    </row>
    <row r="509" spans="1:11" x14ac:dyDescent="0.2">
      <c r="A509" s="167" t="s">
        <v>458</v>
      </c>
      <c r="B509" s="167" t="s">
        <v>587</v>
      </c>
      <c r="C509" s="167" t="s">
        <v>588</v>
      </c>
      <c r="D509" s="167" t="s">
        <v>30</v>
      </c>
      <c r="E509" s="168">
        <v>41025</v>
      </c>
      <c r="F509" s="168">
        <v>41029</v>
      </c>
      <c r="G509" s="167">
        <v>4</v>
      </c>
      <c r="H509" s="167" t="s">
        <v>28</v>
      </c>
      <c r="I509" s="167" t="s">
        <v>959</v>
      </c>
      <c r="J509" s="167" t="s">
        <v>20</v>
      </c>
      <c r="K509" s="167"/>
    </row>
    <row r="510" spans="1:11" x14ac:dyDescent="0.2">
      <c r="A510" s="167" t="s">
        <v>458</v>
      </c>
      <c r="B510" s="167" t="s">
        <v>587</v>
      </c>
      <c r="C510" s="167" t="s">
        <v>588</v>
      </c>
      <c r="D510" s="167" t="s">
        <v>30</v>
      </c>
      <c r="E510" s="168">
        <v>41258</v>
      </c>
      <c r="F510" s="168">
        <v>41264</v>
      </c>
      <c r="G510" s="167">
        <v>6</v>
      </c>
      <c r="H510" s="167" t="s">
        <v>28</v>
      </c>
      <c r="I510" s="167" t="s">
        <v>959</v>
      </c>
      <c r="J510" s="167" t="s">
        <v>20</v>
      </c>
      <c r="K510" s="167"/>
    </row>
    <row r="511" spans="1:11" x14ac:dyDescent="0.2">
      <c r="A511" s="167" t="s">
        <v>458</v>
      </c>
      <c r="B511" s="167" t="s">
        <v>533</v>
      </c>
      <c r="C511" s="167" t="s">
        <v>534</v>
      </c>
      <c r="D511" s="167" t="s">
        <v>30</v>
      </c>
      <c r="E511" s="168">
        <v>41154</v>
      </c>
      <c r="F511" s="168">
        <v>41155</v>
      </c>
      <c r="G511" s="167">
        <v>1</v>
      </c>
      <c r="H511" s="167" t="s">
        <v>28</v>
      </c>
      <c r="I511" s="167" t="s">
        <v>29</v>
      </c>
      <c r="J511" s="167" t="s">
        <v>20</v>
      </c>
      <c r="K511" s="167"/>
    </row>
    <row r="512" spans="1:11" x14ac:dyDescent="0.2">
      <c r="A512" s="167" t="s">
        <v>458</v>
      </c>
      <c r="B512" s="167" t="s">
        <v>541</v>
      </c>
      <c r="C512" s="167" t="s">
        <v>542</v>
      </c>
      <c r="D512" s="167" t="s">
        <v>30</v>
      </c>
      <c r="E512" s="168">
        <v>41204</v>
      </c>
      <c r="F512" s="168">
        <v>41206</v>
      </c>
      <c r="G512" s="167">
        <v>2</v>
      </c>
      <c r="H512" s="167" t="s">
        <v>28</v>
      </c>
      <c r="I512" s="167" t="s">
        <v>916</v>
      </c>
      <c r="J512" s="167" t="s">
        <v>20</v>
      </c>
      <c r="K512" s="167"/>
    </row>
    <row r="513" spans="1:11" x14ac:dyDescent="0.2">
      <c r="A513" s="167" t="s">
        <v>458</v>
      </c>
      <c r="B513" s="167" t="s">
        <v>545</v>
      </c>
      <c r="C513" s="167" t="s">
        <v>546</v>
      </c>
      <c r="D513" s="167" t="s">
        <v>30</v>
      </c>
      <c r="E513" s="168">
        <v>41177</v>
      </c>
      <c r="F513" s="168">
        <v>41179</v>
      </c>
      <c r="G513" s="167">
        <v>2</v>
      </c>
      <c r="H513" s="167" t="s">
        <v>28</v>
      </c>
      <c r="I513" s="167" t="s">
        <v>29</v>
      </c>
      <c r="J513" s="167" t="s">
        <v>20</v>
      </c>
      <c r="K513" s="167"/>
    </row>
    <row r="514" spans="1:11" x14ac:dyDescent="0.2">
      <c r="A514" s="167" t="s">
        <v>458</v>
      </c>
      <c r="B514" s="167" t="s">
        <v>547</v>
      </c>
      <c r="C514" s="167" t="s">
        <v>548</v>
      </c>
      <c r="D514" s="167" t="s">
        <v>30</v>
      </c>
      <c r="E514" s="168">
        <v>41157</v>
      </c>
      <c r="F514" s="168">
        <v>41158</v>
      </c>
      <c r="G514" s="167">
        <v>1</v>
      </c>
      <c r="H514" s="167" t="s">
        <v>28</v>
      </c>
      <c r="I514" s="167" t="s">
        <v>29</v>
      </c>
      <c r="J514" s="167" t="s">
        <v>20</v>
      </c>
      <c r="K514" s="167"/>
    </row>
    <row r="515" spans="1:11" x14ac:dyDescent="0.2">
      <c r="A515" s="167" t="s">
        <v>458</v>
      </c>
      <c r="B515" s="167" t="s">
        <v>547</v>
      </c>
      <c r="C515" s="167" t="s">
        <v>548</v>
      </c>
      <c r="D515" s="167" t="s">
        <v>30</v>
      </c>
      <c r="E515" s="168">
        <v>41184</v>
      </c>
      <c r="F515" s="168">
        <v>41186</v>
      </c>
      <c r="G515" s="167">
        <v>2</v>
      </c>
      <c r="H515" s="167" t="s">
        <v>28</v>
      </c>
      <c r="I515" s="167" t="s">
        <v>29</v>
      </c>
      <c r="J515" s="167" t="s">
        <v>20</v>
      </c>
      <c r="K515" s="167"/>
    </row>
    <row r="516" spans="1:11" x14ac:dyDescent="0.2">
      <c r="A516" s="167" t="s">
        <v>458</v>
      </c>
      <c r="B516" s="167" t="s">
        <v>558</v>
      </c>
      <c r="C516" s="167" t="s">
        <v>559</v>
      </c>
      <c r="D516" s="167" t="s">
        <v>30</v>
      </c>
      <c r="E516" s="168">
        <v>41013</v>
      </c>
      <c r="F516" s="168">
        <v>41016</v>
      </c>
      <c r="G516" s="167">
        <v>3</v>
      </c>
      <c r="H516" s="167" t="s">
        <v>28</v>
      </c>
      <c r="I516" s="167" t="s">
        <v>29</v>
      </c>
      <c r="J516" s="167" t="s">
        <v>20</v>
      </c>
      <c r="K516" s="167"/>
    </row>
    <row r="517" spans="1:11" x14ac:dyDescent="0.2">
      <c r="A517" s="167" t="s">
        <v>458</v>
      </c>
      <c r="B517" s="167" t="s">
        <v>558</v>
      </c>
      <c r="C517" s="167" t="s">
        <v>559</v>
      </c>
      <c r="D517" s="167" t="s">
        <v>30</v>
      </c>
      <c r="E517" s="168">
        <v>41025</v>
      </c>
      <c r="F517" s="168">
        <v>41029</v>
      </c>
      <c r="G517" s="167">
        <v>4</v>
      </c>
      <c r="H517" s="167" t="s">
        <v>28</v>
      </c>
      <c r="I517" s="167" t="s">
        <v>959</v>
      </c>
      <c r="J517" s="167" t="s">
        <v>20</v>
      </c>
      <c r="K517" s="167"/>
    </row>
    <row r="518" spans="1:11" x14ac:dyDescent="0.2">
      <c r="A518" s="167" t="s">
        <v>458</v>
      </c>
      <c r="B518" s="167" t="s">
        <v>562</v>
      </c>
      <c r="C518" s="167" t="s">
        <v>563</v>
      </c>
      <c r="D518" s="167" t="s">
        <v>30</v>
      </c>
      <c r="E518" s="168">
        <v>41189</v>
      </c>
      <c r="F518" s="168">
        <v>41197</v>
      </c>
      <c r="G518" s="167">
        <v>8</v>
      </c>
      <c r="H518" s="167" t="s">
        <v>28</v>
      </c>
      <c r="I518" s="167" t="s">
        <v>959</v>
      </c>
      <c r="J518" s="167" t="s">
        <v>20</v>
      </c>
      <c r="K518" s="167"/>
    </row>
    <row r="519" spans="1:11" x14ac:dyDescent="0.2">
      <c r="A519" s="167" t="s">
        <v>458</v>
      </c>
      <c r="B519" s="167" t="s">
        <v>564</v>
      </c>
      <c r="C519" s="167" t="s">
        <v>565</v>
      </c>
      <c r="D519" s="167" t="s">
        <v>30</v>
      </c>
      <c r="E519" s="168">
        <v>41159</v>
      </c>
      <c r="F519" s="168">
        <v>41163</v>
      </c>
      <c r="G519" s="167">
        <v>4</v>
      </c>
      <c r="H519" s="167" t="s">
        <v>28</v>
      </c>
      <c r="I519" s="167" t="s">
        <v>29</v>
      </c>
      <c r="J519" s="167" t="s">
        <v>20</v>
      </c>
      <c r="K519" s="167"/>
    </row>
    <row r="520" spans="1:11" x14ac:dyDescent="0.2">
      <c r="A520" s="167" t="s">
        <v>458</v>
      </c>
      <c r="B520" s="167" t="s">
        <v>572</v>
      </c>
      <c r="C520" s="167" t="s">
        <v>573</v>
      </c>
      <c r="D520" s="167" t="s">
        <v>30</v>
      </c>
      <c r="E520" s="168">
        <v>41031</v>
      </c>
      <c r="F520" s="168">
        <v>41039</v>
      </c>
      <c r="G520" s="167">
        <v>8</v>
      </c>
      <c r="H520" s="167" t="s">
        <v>28</v>
      </c>
      <c r="I520" s="167" t="s">
        <v>959</v>
      </c>
      <c r="J520" s="167" t="s">
        <v>20</v>
      </c>
      <c r="K520" s="167"/>
    </row>
    <row r="521" spans="1:11" x14ac:dyDescent="0.2">
      <c r="A521" s="167" t="s">
        <v>458</v>
      </c>
      <c r="B521" s="167" t="s">
        <v>572</v>
      </c>
      <c r="C521" s="167" t="s">
        <v>573</v>
      </c>
      <c r="D521" s="167" t="s">
        <v>30</v>
      </c>
      <c r="E521" s="168">
        <v>41051</v>
      </c>
      <c r="F521" s="168">
        <v>41053</v>
      </c>
      <c r="G521" s="167">
        <v>2</v>
      </c>
      <c r="H521" s="167" t="s">
        <v>28</v>
      </c>
      <c r="I521" s="167" t="s">
        <v>29</v>
      </c>
      <c r="J521" s="167" t="s">
        <v>20</v>
      </c>
      <c r="K521" s="167"/>
    </row>
    <row r="522" spans="1:11" x14ac:dyDescent="0.2">
      <c r="A522" s="167" t="s">
        <v>458</v>
      </c>
      <c r="B522" s="167" t="s">
        <v>572</v>
      </c>
      <c r="C522" s="167" t="s">
        <v>573</v>
      </c>
      <c r="D522" s="167" t="s">
        <v>30</v>
      </c>
      <c r="E522" s="168">
        <v>41121</v>
      </c>
      <c r="F522" s="168">
        <v>41122</v>
      </c>
      <c r="G522" s="167">
        <v>1</v>
      </c>
      <c r="H522" s="167" t="s">
        <v>28</v>
      </c>
      <c r="I522" s="167" t="s">
        <v>959</v>
      </c>
      <c r="J522" s="167" t="s">
        <v>20</v>
      </c>
      <c r="K522" s="167"/>
    </row>
    <row r="523" spans="1:11" x14ac:dyDescent="0.2">
      <c r="A523" s="167" t="s">
        <v>458</v>
      </c>
      <c r="B523" s="167" t="s">
        <v>574</v>
      </c>
      <c r="C523" s="167" t="s">
        <v>575</v>
      </c>
      <c r="D523" s="167" t="s">
        <v>30</v>
      </c>
      <c r="E523" s="168">
        <v>40925</v>
      </c>
      <c r="F523" s="168">
        <v>40977</v>
      </c>
      <c r="G523" s="167">
        <v>52</v>
      </c>
      <c r="H523" s="167" t="s">
        <v>28</v>
      </c>
      <c r="I523" s="167" t="s">
        <v>916</v>
      </c>
      <c r="J523" s="167" t="s">
        <v>20</v>
      </c>
      <c r="K523" s="167"/>
    </row>
    <row r="524" spans="1:11" x14ac:dyDescent="0.2">
      <c r="A524" s="167" t="s">
        <v>458</v>
      </c>
      <c r="B524" s="167" t="s">
        <v>574</v>
      </c>
      <c r="C524" s="167" t="s">
        <v>575</v>
      </c>
      <c r="D524" s="167" t="s">
        <v>30</v>
      </c>
      <c r="E524" s="168">
        <v>40985</v>
      </c>
      <c r="F524" s="168">
        <v>41037</v>
      </c>
      <c r="G524" s="167">
        <v>52</v>
      </c>
      <c r="H524" s="167" t="s">
        <v>28</v>
      </c>
      <c r="I524" s="167" t="s">
        <v>959</v>
      </c>
      <c r="J524" s="167" t="s">
        <v>20</v>
      </c>
      <c r="K524" s="167"/>
    </row>
    <row r="525" spans="1:11" x14ac:dyDescent="0.2">
      <c r="A525" s="167" t="s">
        <v>458</v>
      </c>
      <c r="B525" s="167" t="s">
        <v>578</v>
      </c>
      <c r="C525" s="167" t="s">
        <v>579</v>
      </c>
      <c r="D525" s="167" t="s">
        <v>30</v>
      </c>
      <c r="E525" s="168">
        <v>40926</v>
      </c>
      <c r="F525" s="168">
        <v>40927</v>
      </c>
      <c r="G525" s="167">
        <v>1</v>
      </c>
      <c r="H525" s="167" t="s">
        <v>28</v>
      </c>
      <c r="I525" s="167" t="s">
        <v>959</v>
      </c>
      <c r="J525" s="167" t="s">
        <v>20</v>
      </c>
      <c r="K525" s="167"/>
    </row>
    <row r="526" spans="1:11" x14ac:dyDescent="0.2">
      <c r="A526" s="167" t="s">
        <v>458</v>
      </c>
      <c r="B526" s="167" t="s">
        <v>578</v>
      </c>
      <c r="C526" s="167" t="s">
        <v>579</v>
      </c>
      <c r="D526" s="167" t="s">
        <v>30</v>
      </c>
      <c r="E526" s="168">
        <v>41259</v>
      </c>
      <c r="F526" s="168">
        <v>41261</v>
      </c>
      <c r="G526" s="167">
        <v>2</v>
      </c>
      <c r="H526" s="167" t="s">
        <v>28</v>
      </c>
      <c r="I526" s="167" t="s">
        <v>29</v>
      </c>
      <c r="J526" s="167" t="s">
        <v>20</v>
      </c>
      <c r="K526" s="167"/>
    </row>
    <row r="527" spans="1:11" x14ac:dyDescent="0.2">
      <c r="A527" s="167" t="s">
        <v>458</v>
      </c>
      <c r="B527" s="167" t="s">
        <v>580</v>
      </c>
      <c r="C527" s="167" t="s">
        <v>581</v>
      </c>
      <c r="D527" s="167" t="s">
        <v>30</v>
      </c>
      <c r="E527" s="168">
        <v>41172</v>
      </c>
      <c r="F527" s="168">
        <v>41173</v>
      </c>
      <c r="G527" s="167">
        <v>1</v>
      </c>
      <c r="H527" s="167" t="s">
        <v>28</v>
      </c>
      <c r="I527" s="167" t="s">
        <v>29</v>
      </c>
      <c r="J527" s="167" t="s">
        <v>20</v>
      </c>
      <c r="K527" s="167"/>
    </row>
    <row r="528" spans="1:11" x14ac:dyDescent="0.2">
      <c r="A528" s="167" t="s">
        <v>458</v>
      </c>
      <c r="B528" s="167" t="s">
        <v>580</v>
      </c>
      <c r="C528" s="167" t="s">
        <v>581</v>
      </c>
      <c r="D528" s="167" t="s">
        <v>30</v>
      </c>
      <c r="E528" s="168">
        <v>41200</v>
      </c>
      <c r="F528" s="168">
        <v>41201</v>
      </c>
      <c r="G528" s="167">
        <v>1</v>
      </c>
      <c r="H528" s="167" t="s">
        <v>28</v>
      </c>
      <c r="I528" s="167" t="s">
        <v>29</v>
      </c>
      <c r="J528" s="167" t="s">
        <v>20</v>
      </c>
      <c r="K528" s="167"/>
    </row>
    <row r="529" spans="1:11" x14ac:dyDescent="0.2">
      <c r="A529" s="172" t="s">
        <v>458</v>
      </c>
      <c r="B529" s="172" t="s">
        <v>582</v>
      </c>
      <c r="C529" s="172" t="s">
        <v>583</v>
      </c>
      <c r="D529" s="172" t="s">
        <v>30</v>
      </c>
      <c r="E529" s="173">
        <v>40951</v>
      </c>
      <c r="F529" s="173">
        <v>40956</v>
      </c>
      <c r="G529" s="172">
        <v>5</v>
      </c>
      <c r="H529" s="172" t="s">
        <v>28</v>
      </c>
      <c r="I529" s="172" t="s">
        <v>959</v>
      </c>
      <c r="J529" s="172" t="s">
        <v>20</v>
      </c>
      <c r="K529" s="167"/>
    </row>
    <row r="530" spans="1:11" x14ac:dyDescent="0.2">
      <c r="A530" s="40"/>
      <c r="B530" s="12">
        <f>SUM(IF(FREQUENCY(MATCH(B488:B529,B488:B529,0),MATCH(B488:B529,B488:B529,0))&gt;0,1))</f>
        <v>22</v>
      </c>
      <c r="C530" s="45"/>
      <c r="D530" s="18">
        <f>COUNTA(D488:D529)</f>
        <v>42</v>
      </c>
      <c r="E530" s="18"/>
      <c r="F530" s="18"/>
      <c r="G530" s="18">
        <f>SUM(G488:G529)</f>
        <v>223</v>
      </c>
      <c r="H530" s="40"/>
      <c r="I530" s="40"/>
      <c r="J530" s="40"/>
    </row>
    <row r="531" spans="1:11" x14ac:dyDescent="0.2">
      <c r="A531" s="40"/>
      <c r="B531" s="12"/>
      <c r="C531" s="45"/>
      <c r="D531" s="18"/>
      <c r="E531" s="18"/>
      <c r="F531" s="18"/>
      <c r="G531" s="18"/>
      <c r="H531" s="40"/>
      <c r="I531" s="40"/>
      <c r="J531" s="40"/>
    </row>
    <row r="532" spans="1:11" x14ac:dyDescent="0.2">
      <c r="A532" s="167" t="s">
        <v>589</v>
      </c>
      <c r="B532" s="167" t="s">
        <v>590</v>
      </c>
      <c r="C532" s="167" t="s">
        <v>591</v>
      </c>
      <c r="D532" s="167" t="s">
        <v>30</v>
      </c>
      <c r="E532" s="168">
        <v>41066</v>
      </c>
      <c r="F532" s="168">
        <v>41067</v>
      </c>
      <c r="G532" s="167">
        <v>1</v>
      </c>
      <c r="H532" s="167" t="s">
        <v>28</v>
      </c>
      <c r="I532" s="167" t="s">
        <v>988</v>
      </c>
      <c r="J532" s="167" t="s">
        <v>20</v>
      </c>
    </row>
    <row r="533" spans="1:11" x14ac:dyDescent="0.2">
      <c r="A533" s="167" t="s">
        <v>589</v>
      </c>
      <c r="B533" s="167" t="s">
        <v>590</v>
      </c>
      <c r="C533" s="167" t="s">
        <v>591</v>
      </c>
      <c r="D533" s="167" t="s">
        <v>30</v>
      </c>
      <c r="E533" s="168">
        <v>41205</v>
      </c>
      <c r="F533" s="168">
        <v>41206</v>
      </c>
      <c r="G533" s="167">
        <v>1</v>
      </c>
      <c r="H533" s="167" t="s">
        <v>28</v>
      </c>
      <c r="I533" s="167" t="s">
        <v>29</v>
      </c>
      <c r="J533" s="167" t="s">
        <v>20</v>
      </c>
      <c r="K533" s="167"/>
    </row>
    <row r="534" spans="1:11" x14ac:dyDescent="0.2">
      <c r="A534" s="167" t="s">
        <v>589</v>
      </c>
      <c r="B534" s="167" t="s">
        <v>590</v>
      </c>
      <c r="C534" s="167" t="s">
        <v>591</v>
      </c>
      <c r="D534" s="167" t="s">
        <v>30</v>
      </c>
      <c r="E534" s="168">
        <v>41227</v>
      </c>
      <c r="F534" s="168">
        <v>41229</v>
      </c>
      <c r="G534" s="167">
        <v>2</v>
      </c>
      <c r="H534" s="167" t="s">
        <v>28</v>
      </c>
      <c r="I534" s="167" t="s">
        <v>988</v>
      </c>
      <c r="J534" s="167" t="s">
        <v>20</v>
      </c>
    </row>
    <row r="535" spans="1:11" x14ac:dyDescent="0.2">
      <c r="A535" s="167" t="s">
        <v>589</v>
      </c>
      <c r="B535" s="167" t="s">
        <v>592</v>
      </c>
      <c r="C535" s="167" t="s">
        <v>148</v>
      </c>
      <c r="D535" s="167" t="s">
        <v>30</v>
      </c>
      <c r="E535" s="168">
        <v>41086</v>
      </c>
      <c r="F535" s="168">
        <v>41087</v>
      </c>
      <c r="G535" s="167">
        <v>1</v>
      </c>
      <c r="H535" s="167" t="s">
        <v>28</v>
      </c>
      <c r="I535" s="167" t="s">
        <v>986</v>
      </c>
      <c r="J535" s="167" t="s">
        <v>20</v>
      </c>
    </row>
    <row r="536" spans="1:11" x14ac:dyDescent="0.2">
      <c r="A536" s="167" t="s">
        <v>589</v>
      </c>
      <c r="B536" s="167" t="s">
        <v>592</v>
      </c>
      <c r="C536" s="167" t="s">
        <v>148</v>
      </c>
      <c r="D536" s="167" t="s">
        <v>30</v>
      </c>
      <c r="E536" s="168">
        <v>41107</v>
      </c>
      <c r="F536" s="168">
        <v>41108</v>
      </c>
      <c r="G536" s="167">
        <v>1</v>
      </c>
      <c r="H536" s="167" t="s">
        <v>28</v>
      </c>
      <c r="I536" s="167" t="s">
        <v>988</v>
      </c>
      <c r="J536" s="167" t="s">
        <v>20</v>
      </c>
    </row>
    <row r="537" spans="1:11" x14ac:dyDescent="0.2">
      <c r="A537" s="167" t="s">
        <v>589</v>
      </c>
      <c r="B537" s="167" t="s">
        <v>592</v>
      </c>
      <c r="C537" s="167" t="s">
        <v>148</v>
      </c>
      <c r="D537" s="167" t="s">
        <v>30</v>
      </c>
      <c r="E537" s="168">
        <v>41158</v>
      </c>
      <c r="F537" s="168">
        <v>41161</v>
      </c>
      <c r="G537" s="167">
        <v>3</v>
      </c>
      <c r="H537" s="167" t="s">
        <v>28</v>
      </c>
      <c r="I537" s="167" t="s">
        <v>991</v>
      </c>
      <c r="J537" s="167" t="s">
        <v>20</v>
      </c>
    </row>
    <row r="538" spans="1:11" x14ac:dyDescent="0.2">
      <c r="A538" s="167" t="s">
        <v>589</v>
      </c>
      <c r="B538" s="167" t="s">
        <v>592</v>
      </c>
      <c r="C538" s="167" t="s">
        <v>148</v>
      </c>
      <c r="D538" s="167" t="s">
        <v>30</v>
      </c>
      <c r="E538" s="168">
        <v>41177</v>
      </c>
      <c r="F538" s="168">
        <v>41178</v>
      </c>
      <c r="G538" s="167">
        <v>1</v>
      </c>
      <c r="H538" s="167" t="s">
        <v>28</v>
      </c>
      <c r="I538" s="167" t="s">
        <v>29</v>
      </c>
      <c r="J538" s="167" t="s">
        <v>20</v>
      </c>
      <c r="K538" s="167"/>
    </row>
    <row r="539" spans="1:11" x14ac:dyDescent="0.2">
      <c r="A539" s="167" t="s">
        <v>589</v>
      </c>
      <c r="B539" s="167" t="s">
        <v>592</v>
      </c>
      <c r="C539" s="167" t="s">
        <v>148</v>
      </c>
      <c r="D539" s="167" t="s">
        <v>30</v>
      </c>
      <c r="E539" s="168">
        <v>41198</v>
      </c>
      <c r="F539" s="168">
        <v>41200</v>
      </c>
      <c r="G539" s="167">
        <v>2</v>
      </c>
      <c r="H539" s="167" t="s">
        <v>28</v>
      </c>
      <c r="I539" s="167" t="s">
        <v>986</v>
      </c>
      <c r="J539" s="167" t="s">
        <v>20</v>
      </c>
    </row>
    <row r="540" spans="1:11" x14ac:dyDescent="0.2">
      <c r="A540" s="167" t="s">
        <v>589</v>
      </c>
      <c r="B540" s="167" t="s">
        <v>592</v>
      </c>
      <c r="C540" s="167" t="s">
        <v>148</v>
      </c>
      <c r="D540" s="167" t="s">
        <v>30</v>
      </c>
      <c r="E540" s="168">
        <v>41212</v>
      </c>
      <c r="F540" s="168">
        <v>41213</v>
      </c>
      <c r="G540" s="167">
        <v>1</v>
      </c>
      <c r="H540" s="167" t="s">
        <v>28</v>
      </c>
      <c r="I540" s="167" t="s">
        <v>914</v>
      </c>
      <c r="J540" s="167" t="s">
        <v>20</v>
      </c>
      <c r="K540" s="167"/>
    </row>
    <row r="541" spans="1:11" x14ac:dyDescent="0.2">
      <c r="A541" s="167" t="s">
        <v>589</v>
      </c>
      <c r="B541" s="167" t="s">
        <v>592</v>
      </c>
      <c r="C541" s="167" t="s">
        <v>148</v>
      </c>
      <c r="D541" s="167" t="s">
        <v>30</v>
      </c>
      <c r="E541" s="168">
        <v>41270</v>
      </c>
      <c r="F541" s="168">
        <v>41271</v>
      </c>
      <c r="G541" s="167">
        <v>1</v>
      </c>
      <c r="H541" s="167" t="s">
        <v>28</v>
      </c>
      <c r="I541" s="167" t="s">
        <v>914</v>
      </c>
      <c r="J541" s="167" t="s">
        <v>20</v>
      </c>
      <c r="K541" s="167"/>
    </row>
    <row r="542" spans="1:11" x14ac:dyDescent="0.2">
      <c r="A542" s="167" t="s">
        <v>589</v>
      </c>
      <c r="B542" s="167" t="s">
        <v>593</v>
      </c>
      <c r="C542" s="167" t="s">
        <v>594</v>
      </c>
      <c r="D542" s="167" t="s">
        <v>30</v>
      </c>
      <c r="E542" s="168">
        <v>40926</v>
      </c>
      <c r="F542" s="168">
        <v>40928</v>
      </c>
      <c r="G542" s="167">
        <v>2</v>
      </c>
      <c r="H542" s="167" t="s">
        <v>28</v>
      </c>
      <c r="I542" s="167" t="s">
        <v>986</v>
      </c>
      <c r="J542" s="167" t="s">
        <v>20</v>
      </c>
    </row>
    <row r="543" spans="1:11" x14ac:dyDescent="0.2">
      <c r="A543" s="167" t="s">
        <v>589</v>
      </c>
      <c r="B543" s="167" t="s">
        <v>593</v>
      </c>
      <c r="C543" s="167" t="s">
        <v>594</v>
      </c>
      <c r="D543" s="167" t="s">
        <v>30</v>
      </c>
      <c r="E543" s="168">
        <v>40939</v>
      </c>
      <c r="F543" s="168">
        <v>40941</v>
      </c>
      <c r="G543" s="167">
        <v>2</v>
      </c>
      <c r="H543" s="167" t="s">
        <v>28</v>
      </c>
      <c r="I543" s="167" t="s">
        <v>988</v>
      </c>
      <c r="J543" s="167" t="s">
        <v>20</v>
      </c>
    </row>
    <row r="544" spans="1:11" x14ac:dyDescent="0.2">
      <c r="A544" s="167" t="s">
        <v>589</v>
      </c>
      <c r="B544" s="167" t="s">
        <v>593</v>
      </c>
      <c r="C544" s="167" t="s">
        <v>594</v>
      </c>
      <c r="D544" s="167" t="s">
        <v>30</v>
      </c>
      <c r="E544" s="168">
        <v>40953</v>
      </c>
      <c r="F544" s="168">
        <v>40956</v>
      </c>
      <c r="G544" s="167">
        <v>3</v>
      </c>
      <c r="H544" s="167" t="s">
        <v>28</v>
      </c>
      <c r="I544" s="167" t="s">
        <v>994</v>
      </c>
      <c r="J544" s="167" t="s">
        <v>20</v>
      </c>
    </row>
    <row r="545" spans="1:11" x14ac:dyDescent="0.2">
      <c r="A545" s="167" t="s">
        <v>589</v>
      </c>
      <c r="B545" s="167" t="s">
        <v>593</v>
      </c>
      <c r="C545" s="167" t="s">
        <v>594</v>
      </c>
      <c r="D545" s="167" t="s">
        <v>30</v>
      </c>
      <c r="E545" s="168">
        <v>40981</v>
      </c>
      <c r="F545" s="168">
        <v>40988</v>
      </c>
      <c r="G545" s="167">
        <v>7</v>
      </c>
      <c r="H545" s="167" t="s">
        <v>28</v>
      </c>
      <c r="I545" s="167" t="s">
        <v>988</v>
      </c>
      <c r="J545" s="167" t="s">
        <v>20</v>
      </c>
    </row>
    <row r="546" spans="1:11" x14ac:dyDescent="0.2">
      <c r="A546" s="167" t="s">
        <v>589</v>
      </c>
      <c r="B546" s="167" t="s">
        <v>593</v>
      </c>
      <c r="C546" s="167" t="s">
        <v>594</v>
      </c>
      <c r="D546" s="167" t="s">
        <v>30</v>
      </c>
      <c r="E546" s="168">
        <v>41073</v>
      </c>
      <c r="F546" s="168">
        <v>41074</v>
      </c>
      <c r="G546" s="167">
        <v>1</v>
      </c>
      <c r="H546" s="167" t="s">
        <v>28</v>
      </c>
      <c r="I546" s="167" t="s">
        <v>29</v>
      </c>
      <c r="J546" s="167" t="s">
        <v>20</v>
      </c>
      <c r="K546" s="167"/>
    </row>
    <row r="547" spans="1:11" x14ac:dyDescent="0.2">
      <c r="A547" s="167" t="s">
        <v>589</v>
      </c>
      <c r="B547" s="167" t="s">
        <v>593</v>
      </c>
      <c r="C547" s="167" t="s">
        <v>594</v>
      </c>
      <c r="D547" s="167" t="s">
        <v>30</v>
      </c>
      <c r="E547" s="168">
        <v>41114</v>
      </c>
      <c r="F547" s="168">
        <v>41115</v>
      </c>
      <c r="G547" s="167">
        <v>1</v>
      </c>
      <c r="H547" s="167" t="s">
        <v>28</v>
      </c>
      <c r="I547" s="167" t="s">
        <v>988</v>
      </c>
      <c r="J547" s="167" t="s">
        <v>20</v>
      </c>
    </row>
    <row r="548" spans="1:11" x14ac:dyDescent="0.2">
      <c r="A548" s="167" t="s">
        <v>589</v>
      </c>
      <c r="B548" s="167" t="s">
        <v>593</v>
      </c>
      <c r="C548" s="167" t="s">
        <v>594</v>
      </c>
      <c r="D548" s="167" t="s">
        <v>30</v>
      </c>
      <c r="E548" s="168">
        <v>41142</v>
      </c>
      <c r="F548" s="168">
        <v>41143</v>
      </c>
      <c r="G548" s="167">
        <v>1</v>
      </c>
      <c r="H548" s="167" t="s">
        <v>28</v>
      </c>
      <c r="I548" s="167" t="s">
        <v>988</v>
      </c>
      <c r="J548" s="167" t="s">
        <v>20</v>
      </c>
    </row>
    <row r="549" spans="1:11" x14ac:dyDescent="0.2">
      <c r="A549" s="167" t="s">
        <v>589</v>
      </c>
      <c r="B549" s="167" t="s">
        <v>593</v>
      </c>
      <c r="C549" s="167" t="s">
        <v>594</v>
      </c>
      <c r="D549" s="167" t="s">
        <v>30</v>
      </c>
      <c r="E549" s="168">
        <v>41177</v>
      </c>
      <c r="F549" s="168">
        <v>41180</v>
      </c>
      <c r="G549" s="167">
        <v>3</v>
      </c>
      <c r="H549" s="167" t="s">
        <v>28</v>
      </c>
      <c r="I549" s="167" t="s">
        <v>988</v>
      </c>
      <c r="J549" s="167" t="s">
        <v>20</v>
      </c>
    </row>
    <row r="550" spans="1:11" x14ac:dyDescent="0.2">
      <c r="A550" s="167" t="s">
        <v>589</v>
      </c>
      <c r="B550" s="167" t="s">
        <v>593</v>
      </c>
      <c r="C550" s="167" t="s">
        <v>594</v>
      </c>
      <c r="D550" s="167" t="s">
        <v>30</v>
      </c>
      <c r="E550" s="168">
        <v>41192</v>
      </c>
      <c r="F550" s="168">
        <v>41194</v>
      </c>
      <c r="G550" s="167">
        <v>2</v>
      </c>
      <c r="H550" s="167" t="s">
        <v>28</v>
      </c>
      <c r="I550" s="167" t="s">
        <v>29</v>
      </c>
      <c r="J550" s="167" t="s">
        <v>20</v>
      </c>
      <c r="K550" s="167"/>
    </row>
    <row r="551" spans="1:11" x14ac:dyDescent="0.2">
      <c r="A551" s="167" t="s">
        <v>589</v>
      </c>
      <c r="B551" s="167" t="s">
        <v>593</v>
      </c>
      <c r="C551" s="167" t="s">
        <v>594</v>
      </c>
      <c r="D551" s="167" t="s">
        <v>30</v>
      </c>
      <c r="E551" s="168">
        <v>41205</v>
      </c>
      <c r="F551" s="168">
        <v>41210</v>
      </c>
      <c r="G551" s="167">
        <v>5</v>
      </c>
      <c r="H551" s="167" t="s">
        <v>28</v>
      </c>
      <c r="I551" s="167" t="s">
        <v>988</v>
      </c>
      <c r="J551" s="167" t="s">
        <v>20</v>
      </c>
    </row>
    <row r="552" spans="1:11" x14ac:dyDescent="0.2">
      <c r="A552" s="167" t="s">
        <v>589</v>
      </c>
      <c r="B552" s="167" t="s">
        <v>593</v>
      </c>
      <c r="C552" s="167" t="s">
        <v>594</v>
      </c>
      <c r="D552" s="167" t="s">
        <v>30</v>
      </c>
      <c r="E552" s="168">
        <v>41212</v>
      </c>
      <c r="F552" s="168">
        <v>41216</v>
      </c>
      <c r="G552" s="167">
        <v>4</v>
      </c>
      <c r="H552" s="167" t="s">
        <v>28</v>
      </c>
      <c r="I552" s="167" t="s">
        <v>29</v>
      </c>
      <c r="J552" s="167" t="s">
        <v>20</v>
      </c>
      <c r="K552" s="167"/>
    </row>
    <row r="553" spans="1:11" x14ac:dyDescent="0.2">
      <c r="A553" s="167" t="s">
        <v>589</v>
      </c>
      <c r="B553" s="167" t="s">
        <v>593</v>
      </c>
      <c r="C553" s="167" t="s">
        <v>594</v>
      </c>
      <c r="D553" s="167" t="s">
        <v>30</v>
      </c>
      <c r="E553" s="168">
        <v>41227</v>
      </c>
      <c r="F553" s="168">
        <v>41229</v>
      </c>
      <c r="G553" s="167">
        <v>2</v>
      </c>
      <c r="H553" s="167" t="s">
        <v>28</v>
      </c>
      <c r="I553" s="167" t="s">
        <v>988</v>
      </c>
      <c r="J553" s="167" t="s">
        <v>20</v>
      </c>
    </row>
    <row r="554" spans="1:11" x14ac:dyDescent="0.2">
      <c r="A554" s="167" t="s">
        <v>589</v>
      </c>
      <c r="B554" s="167" t="s">
        <v>593</v>
      </c>
      <c r="C554" s="167" t="s">
        <v>594</v>
      </c>
      <c r="D554" s="167" t="s">
        <v>30</v>
      </c>
      <c r="E554" s="168">
        <v>41234</v>
      </c>
      <c r="F554" s="168">
        <v>41235</v>
      </c>
      <c r="G554" s="167">
        <v>1</v>
      </c>
      <c r="H554" s="167" t="s">
        <v>28</v>
      </c>
      <c r="I554" s="167" t="s">
        <v>29</v>
      </c>
      <c r="J554" s="167" t="s">
        <v>20</v>
      </c>
      <c r="K554" s="167"/>
    </row>
    <row r="555" spans="1:11" x14ac:dyDescent="0.2">
      <c r="A555" s="167" t="s">
        <v>589</v>
      </c>
      <c r="B555" s="167" t="s">
        <v>593</v>
      </c>
      <c r="C555" s="167" t="s">
        <v>594</v>
      </c>
      <c r="D555" s="167" t="s">
        <v>30</v>
      </c>
      <c r="E555" s="168">
        <v>41240</v>
      </c>
      <c r="F555" s="168">
        <v>41253</v>
      </c>
      <c r="G555" s="167">
        <v>13</v>
      </c>
      <c r="H555" s="167" t="s">
        <v>28</v>
      </c>
      <c r="I555" s="167" t="s">
        <v>29</v>
      </c>
      <c r="J555" s="167" t="s">
        <v>20</v>
      </c>
      <c r="K555" s="167"/>
    </row>
    <row r="556" spans="1:11" x14ac:dyDescent="0.2">
      <c r="A556" s="167" t="s">
        <v>589</v>
      </c>
      <c r="B556" s="167" t="s">
        <v>593</v>
      </c>
      <c r="C556" s="167" t="s">
        <v>594</v>
      </c>
      <c r="D556" s="167" t="s">
        <v>30</v>
      </c>
      <c r="E556" s="168">
        <v>41254</v>
      </c>
      <c r="F556" s="168">
        <v>41257</v>
      </c>
      <c r="G556" s="167">
        <v>3</v>
      </c>
      <c r="H556" s="167" t="s">
        <v>28</v>
      </c>
      <c r="I556" s="167" t="s">
        <v>29</v>
      </c>
      <c r="J556" s="167" t="s">
        <v>20</v>
      </c>
      <c r="K556" s="167"/>
    </row>
    <row r="557" spans="1:11" x14ac:dyDescent="0.2">
      <c r="A557" s="167" t="s">
        <v>589</v>
      </c>
      <c r="B557" s="167" t="s">
        <v>593</v>
      </c>
      <c r="C557" s="167" t="s">
        <v>594</v>
      </c>
      <c r="D557" s="167" t="s">
        <v>30</v>
      </c>
      <c r="E557" s="168">
        <v>41261</v>
      </c>
      <c r="F557" s="168">
        <v>41262</v>
      </c>
      <c r="G557" s="167">
        <v>1</v>
      </c>
      <c r="H557" s="167" t="s">
        <v>28</v>
      </c>
      <c r="I557" s="167" t="s">
        <v>991</v>
      </c>
      <c r="J557" s="167" t="s">
        <v>20</v>
      </c>
    </row>
    <row r="558" spans="1:11" x14ac:dyDescent="0.2">
      <c r="A558" s="167" t="s">
        <v>589</v>
      </c>
      <c r="B558" s="167" t="s">
        <v>593</v>
      </c>
      <c r="C558" s="167" t="s">
        <v>594</v>
      </c>
      <c r="D558" s="167" t="s">
        <v>30</v>
      </c>
      <c r="E558" s="168">
        <v>41270</v>
      </c>
      <c r="F558" s="168">
        <v>41271</v>
      </c>
      <c r="G558" s="167">
        <v>1</v>
      </c>
      <c r="H558" s="167" t="s">
        <v>28</v>
      </c>
      <c r="I558" s="167" t="s">
        <v>991</v>
      </c>
      <c r="J558" s="167" t="s">
        <v>20</v>
      </c>
    </row>
    <row r="559" spans="1:11" x14ac:dyDescent="0.2">
      <c r="A559" s="167" t="s">
        <v>589</v>
      </c>
      <c r="B559" s="167" t="s">
        <v>597</v>
      </c>
      <c r="C559" s="167" t="s">
        <v>598</v>
      </c>
      <c r="D559" s="167" t="s">
        <v>30</v>
      </c>
      <c r="E559" s="168">
        <v>40918</v>
      </c>
      <c r="F559" s="168">
        <v>40920</v>
      </c>
      <c r="G559" s="167">
        <v>2</v>
      </c>
      <c r="H559" s="167" t="s">
        <v>28</v>
      </c>
      <c r="I559" s="167" t="s">
        <v>29</v>
      </c>
      <c r="J559" s="167" t="s">
        <v>20</v>
      </c>
      <c r="K559" s="167"/>
    </row>
    <row r="560" spans="1:11" x14ac:dyDescent="0.2">
      <c r="A560" s="167" t="s">
        <v>589</v>
      </c>
      <c r="B560" s="167" t="s">
        <v>597</v>
      </c>
      <c r="C560" s="167" t="s">
        <v>598</v>
      </c>
      <c r="D560" s="167" t="s">
        <v>30</v>
      </c>
      <c r="E560" s="168">
        <v>40932</v>
      </c>
      <c r="F560" s="168">
        <v>40933</v>
      </c>
      <c r="G560" s="167">
        <v>1</v>
      </c>
      <c r="H560" s="167" t="s">
        <v>28</v>
      </c>
      <c r="I560" s="167" t="s">
        <v>29</v>
      </c>
      <c r="J560" s="167" t="s">
        <v>20</v>
      </c>
      <c r="K560" s="167"/>
    </row>
    <row r="561" spans="1:11" x14ac:dyDescent="0.2">
      <c r="A561" s="167" t="s">
        <v>589</v>
      </c>
      <c r="B561" s="167" t="s">
        <v>597</v>
      </c>
      <c r="C561" s="167" t="s">
        <v>598</v>
      </c>
      <c r="D561" s="167" t="s">
        <v>30</v>
      </c>
      <c r="E561" s="168">
        <v>40974</v>
      </c>
      <c r="F561" s="168">
        <v>40975</v>
      </c>
      <c r="G561" s="167">
        <v>1</v>
      </c>
      <c r="H561" s="167" t="s">
        <v>28</v>
      </c>
      <c r="I561" s="167" t="s">
        <v>29</v>
      </c>
      <c r="J561" s="167" t="s">
        <v>20</v>
      </c>
      <c r="K561" s="167"/>
    </row>
    <row r="562" spans="1:11" x14ac:dyDescent="0.2">
      <c r="A562" s="167" t="s">
        <v>589</v>
      </c>
      <c r="B562" s="167" t="s">
        <v>597</v>
      </c>
      <c r="C562" s="167" t="s">
        <v>598</v>
      </c>
      <c r="D562" s="167" t="s">
        <v>30</v>
      </c>
      <c r="E562" s="168">
        <v>41037</v>
      </c>
      <c r="F562" s="168">
        <v>41038</v>
      </c>
      <c r="G562" s="167">
        <v>1</v>
      </c>
      <c r="H562" s="167" t="s">
        <v>28</v>
      </c>
      <c r="I562" s="167" t="s">
        <v>29</v>
      </c>
      <c r="J562" s="167" t="s">
        <v>20</v>
      </c>
      <c r="K562" s="167"/>
    </row>
    <row r="563" spans="1:11" x14ac:dyDescent="0.2">
      <c r="A563" s="167" t="s">
        <v>589</v>
      </c>
      <c r="B563" s="167" t="s">
        <v>597</v>
      </c>
      <c r="C563" s="167" t="s">
        <v>598</v>
      </c>
      <c r="D563" s="167" t="s">
        <v>30</v>
      </c>
      <c r="E563" s="168">
        <v>41205</v>
      </c>
      <c r="F563" s="168">
        <v>41206</v>
      </c>
      <c r="G563" s="167">
        <v>1</v>
      </c>
      <c r="H563" s="167" t="s">
        <v>28</v>
      </c>
      <c r="I563" s="167" t="s">
        <v>991</v>
      </c>
      <c r="J563" s="167" t="s">
        <v>20</v>
      </c>
    </row>
    <row r="564" spans="1:11" x14ac:dyDescent="0.2">
      <c r="A564" s="167" t="s">
        <v>589</v>
      </c>
      <c r="B564" s="167" t="s">
        <v>597</v>
      </c>
      <c r="C564" s="167" t="s">
        <v>598</v>
      </c>
      <c r="D564" s="167" t="s">
        <v>30</v>
      </c>
      <c r="E564" s="168">
        <v>41227</v>
      </c>
      <c r="F564" s="168">
        <v>41228</v>
      </c>
      <c r="G564" s="167">
        <v>1</v>
      </c>
      <c r="H564" s="167" t="s">
        <v>28</v>
      </c>
      <c r="I564" s="167" t="s">
        <v>988</v>
      </c>
      <c r="J564" s="167" t="s">
        <v>20</v>
      </c>
    </row>
    <row r="565" spans="1:11" x14ac:dyDescent="0.2">
      <c r="A565" s="167" t="s">
        <v>589</v>
      </c>
      <c r="B565" s="167" t="s">
        <v>597</v>
      </c>
      <c r="C565" s="167" t="s">
        <v>598</v>
      </c>
      <c r="D565" s="167" t="s">
        <v>30</v>
      </c>
      <c r="E565" s="168">
        <v>41270</v>
      </c>
      <c r="F565" s="168">
        <v>41271</v>
      </c>
      <c r="G565" s="167">
        <v>1</v>
      </c>
      <c r="H565" s="167" t="s">
        <v>28</v>
      </c>
      <c r="I565" s="167" t="s">
        <v>29</v>
      </c>
      <c r="J565" s="167" t="s">
        <v>20</v>
      </c>
      <c r="K565" s="167"/>
    </row>
    <row r="566" spans="1:11" x14ac:dyDescent="0.2">
      <c r="A566" s="167" t="s">
        <v>589</v>
      </c>
      <c r="B566" s="167" t="s">
        <v>601</v>
      </c>
      <c r="C566" s="167" t="s">
        <v>534</v>
      </c>
      <c r="D566" s="167" t="s">
        <v>30</v>
      </c>
      <c r="E566" s="168">
        <v>41010</v>
      </c>
      <c r="F566" s="168">
        <v>41011</v>
      </c>
      <c r="G566" s="167">
        <v>1</v>
      </c>
      <c r="H566" s="167" t="s">
        <v>28</v>
      </c>
      <c r="I566" s="167" t="s">
        <v>959</v>
      </c>
      <c r="J566" s="167" t="s">
        <v>19</v>
      </c>
      <c r="K566" s="167"/>
    </row>
    <row r="567" spans="1:11" x14ac:dyDescent="0.2">
      <c r="A567" s="172" t="s">
        <v>589</v>
      </c>
      <c r="B567" s="172" t="s">
        <v>601</v>
      </c>
      <c r="C567" s="172" t="s">
        <v>534</v>
      </c>
      <c r="D567" s="172" t="s">
        <v>30</v>
      </c>
      <c r="E567" s="173">
        <v>41199</v>
      </c>
      <c r="F567" s="173">
        <v>41200</v>
      </c>
      <c r="G567" s="172">
        <v>1</v>
      </c>
      <c r="H567" s="172" t="s">
        <v>28</v>
      </c>
      <c r="I567" s="172" t="s">
        <v>988</v>
      </c>
      <c r="J567" s="172" t="s">
        <v>20</v>
      </c>
    </row>
    <row r="568" spans="1:11" x14ac:dyDescent="0.2">
      <c r="A568" s="40"/>
      <c r="B568" s="12">
        <f>SUM(IF(FREQUENCY(MATCH(B532:B567,B532:B567,0),MATCH(B532:B567,B532:B567,0))&gt;0,1))</f>
        <v>5</v>
      </c>
      <c r="C568" s="45"/>
      <c r="D568" s="18">
        <f>COUNTA(D532:D567)</f>
        <v>36</v>
      </c>
      <c r="E568" s="18"/>
      <c r="F568" s="18"/>
      <c r="G568" s="18">
        <f>SUM(G532:G567)</f>
        <v>76</v>
      </c>
      <c r="H568" s="40"/>
      <c r="I568" s="40"/>
      <c r="J568" s="40"/>
    </row>
    <row r="569" spans="1:11" x14ac:dyDescent="0.2">
      <c r="A569" s="40"/>
      <c r="B569" s="12"/>
      <c r="C569" s="45"/>
      <c r="D569" s="18"/>
      <c r="E569" s="18"/>
      <c r="F569" s="18"/>
      <c r="G569" s="18"/>
      <c r="H569" s="40"/>
      <c r="I569" s="40"/>
      <c r="J569" s="40"/>
    </row>
    <row r="570" spans="1:11" x14ac:dyDescent="0.2">
      <c r="A570" s="167" t="s">
        <v>602</v>
      </c>
      <c r="B570" s="167" t="s">
        <v>603</v>
      </c>
      <c r="C570" s="167" t="s">
        <v>604</v>
      </c>
      <c r="D570" s="167" t="s">
        <v>30</v>
      </c>
      <c r="E570" s="168">
        <v>41114</v>
      </c>
      <c r="F570" s="168">
        <v>41115</v>
      </c>
      <c r="G570" s="167">
        <v>1</v>
      </c>
      <c r="H570" s="167" t="s">
        <v>28</v>
      </c>
      <c r="I570" s="167" t="s">
        <v>959</v>
      </c>
      <c r="J570" s="167" t="s">
        <v>20</v>
      </c>
      <c r="K570" s="167"/>
    </row>
    <row r="571" spans="1:11" x14ac:dyDescent="0.2">
      <c r="A571" s="167" t="s">
        <v>602</v>
      </c>
      <c r="B571" s="167" t="s">
        <v>603</v>
      </c>
      <c r="C571" s="167" t="s">
        <v>604</v>
      </c>
      <c r="D571" s="167" t="s">
        <v>30</v>
      </c>
      <c r="E571" s="168">
        <v>41163</v>
      </c>
      <c r="F571" s="168">
        <v>41164</v>
      </c>
      <c r="G571" s="167">
        <v>1</v>
      </c>
      <c r="H571" s="167" t="s">
        <v>28</v>
      </c>
      <c r="I571" s="167" t="s">
        <v>959</v>
      </c>
      <c r="J571" s="167" t="s">
        <v>20</v>
      </c>
      <c r="K571" s="167"/>
    </row>
    <row r="572" spans="1:11" x14ac:dyDescent="0.2">
      <c r="A572" s="167" t="s">
        <v>602</v>
      </c>
      <c r="B572" s="167" t="s">
        <v>603</v>
      </c>
      <c r="C572" s="167" t="s">
        <v>604</v>
      </c>
      <c r="D572" s="167" t="s">
        <v>30</v>
      </c>
      <c r="E572" s="168">
        <v>41184</v>
      </c>
      <c r="F572" s="168">
        <v>41185</v>
      </c>
      <c r="G572" s="167">
        <v>1</v>
      </c>
      <c r="H572" s="167" t="s">
        <v>28</v>
      </c>
      <c r="I572" s="167" t="s">
        <v>959</v>
      </c>
      <c r="J572" s="167" t="s">
        <v>20</v>
      </c>
      <c r="K572" s="167"/>
    </row>
    <row r="573" spans="1:11" x14ac:dyDescent="0.2">
      <c r="A573" s="167" t="s">
        <v>602</v>
      </c>
      <c r="B573" s="167" t="s">
        <v>603</v>
      </c>
      <c r="C573" s="167" t="s">
        <v>604</v>
      </c>
      <c r="D573" s="167" t="s">
        <v>30</v>
      </c>
      <c r="E573" s="168">
        <v>41208</v>
      </c>
      <c r="F573" s="168">
        <v>41210</v>
      </c>
      <c r="G573" s="167">
        <v>2</v>
      </c>
      <c r="H573" s="167" t="s">
        <v>28</v>
      </c>
      <c r="I573" s="167" t="s">
        <v>959</v>
      </c>
      <c r="J573" s="167" t="s">
        <v>20</v>
      </c>
      <c r="K573" s="167"/>
    </row>
    <row r="574" spans="1:11" x14ac:dyDescent="0.2">
      <c r="A574" s="167" t="s">
        <v>602</v>
      </c>
      <c r="B574" s="167" t="s">
        <v>603</v>
      </c>
      <c r="C574" s="167" t="s">
        <v>604</v>
      </c>
      <c r="D574" s="167" t="s">
        <v>30</v>
      </c>
      <c r="E574" s="168">
        <v>41247</v>
      </c>
      <c r="F574" s="168">
        <v>41248</v>
      </c>
      <c r="G574" s="167">
        <v>1</v>
      </c>
      <c r="H574" s="167" t="s">
        <v>28</v>
      </c>
      <c r="I574" s="167" t="s">
        <v>994</v>
      </c>
      <c r="J574" s="167" t="s">
        <v>20</v>
      </c>
    </row>
    <row r="575" spans="1:11" x14ac:dyDescent="0.2">
      <c r="A575" s="167" t="s">
        <v>602</v>
      </c>
      <c r="B575" s="167" t="s">
        <v>603</v>
      </c>
      <c r="C575" s="167" t="s">
        <v>604</v>
      </c>
      <c r="D575" s="167" t="s">
        <v>30</v>
      </c>
      <c r="E575" s="168">
        <v>41270</v>
      </c>
      <c r="F575" s="168">
        <v>41272</v>
      </c>
      <c r="G575" s="167">
        <v>2</v>
      </c>
      <c r="H575" s="167" t="s">
        <v>28</v>
      </c>
      <c r="I575" s="167" t="s">
        <v>994</v>
      </c>
      <c r="J575" s="167" t="s">
        <v>20</v>
      </c>
    </row>
    <row r="576" spans="1:11" x14ac:dyDescent="0.2">
      <c r="A576" s="167" t="s">
        <v>602</v>
      </c>
      <c r="B576" s="167" t="s">
        <v>605</v>
      </c>
      <c r="C576" s="167" t="s">
        <v>606</v>
      </c>
      <c r="D576" s="167" t="s">
        <v>30</v>
      </c>
      <c r="E576" s="168">
        <v>41023</v>
      </c>
      <c r="F576" s="168">
        <v>41024</v>
      </c>
      <c r="G576" s="167">
        <v>1</v>
      </c>
      <c r="H576" s="167" t="s">
        <v>28</v>
      </c>
      <c r="I576" s="167" t="s">
        <v>959</v>
      </c>
      <c r="J576" s="167" t="s">
        <v>20</v>
      </c>
      <c r="K576" s="167"/>
    </row>
    <row r="577" spans="1:11" x14ac:dyDescent="0.2">
      <c r="A577" s="167" t="s">
        <v>602</v>
      </c>
      <c r="B577" s="167" t="s">
        <v>605</v>
      </c>
      <c r="C577" s="167" t="s">
        <v>606</v>
      </c>
      <c r="D577" s="167" t="s">
        <v>30</v>
      </c>
      <c r="E577" s="168">
        <v>41128</v>
      </c>
      <c r="F577" s="168">
        <v>41129</v>
      </c>
      <c r="G577" s="167">
        <v>1</v>
      </c>
      <c r="H577" s="167" t="s">
        <v>28</v>
      </c>
      <c r="I577" s="167" t="s">
        <v>959</v>
      </c>
      <c r="J577" s="167" t="s">
        <v>20</v>
      </c>
      <c r="K577" s="167"/>
    </row>
    <row r="578" spans="1:11" x14ac:dyDescent="0.2">
      <c r="A578" s="167" t="s">
        <v>602</v>
      </c>
      <c r="B578" s="167" t="s">
        <v>605</v>
      </c>
      <c r="C578" s="167" t="s">
        <v>606</v>
      </c>
      <c r="D578" s="167" t="s">
        <v>30</v>
      </c>
      <c r="E578" s="168">
        <v>41270</v>
      </c>
      <c r="F578" s="168">
        <v>41274</v>
      </c>
      <c r="G578" s="167">
        <v>4</v>
      </c>
      <c r="H578" s="167" t="s">
        <v>28</v>
      </c>
      <c r="I578" s="167" t="s">
        <v>994</v>
      </c>
      <c r="J578" s="167" t="s">
        <v>20</v>
      </c>
    </row>
    <row r="579" spans="1:11" x14ac:dyDescent="0.2">
      <c r="A579" s="167" t="s">
        <v>602</v>
      </c>
      <c r="B579" s="167" t="s">
        <v>982</v>
      </c>
      <c r="C579" s="167" t="s">
        <v>983</v>
      </c>
      <c r="D579" s="167" t="s">
        <v>30</v>
      </c>
      <c r="E579" s="168">
        <v>41198</v>
      </c>
      <c r="F579" s="168">
        <v>41199</v>
      </c>
      <c r="G579" s="167">
        <v>1</v>
      </c>
      <c r="H579" s="167" t="s">
        <v>28</v>
      </c>
      <c r="I579" s="167" t="s">
        <v>959</v>
      </c>
      <c r="J579" s="167" t="s">
        <v>20</v>
      </c>
      <c r="K579" s="167"/>
    </row>
    <row r="580" spans="1:11" x14ac:dyDescent="0.2">
      <c r="A580" s="167" t="s">
        <v>602</v>
      </c>
      <c r="B580" s="167" t="s">
        <v>612</v>
      </c>
      <c r="C580" s="167" t="s">
        <v>613</v>
      </c>
      <c r="D580" s="167" t="s">
        <v>30</v>
      </c>
      <c r="E580" s="168">
        <v>40995</v>
      </c>
      <c r="F580" s="168">
        <v>40996</v>
      </c>
      <c r="G580" s="167">
        <v>1</v>
      </c>
      <c r="H580" s="167" t="s">
        <v>28</v>
      </c>
      <c r="I580" s="167" t="s">
        <v>1002</v>
      </c>
      <c r="J580" s="167" t="s">
        <v>20</v>
      </c>
    </row>
    <row r="581" spans="1:11" x14ac:dyDescent="0.2">
      <c r="A581" s="167" t="s">
        <v>602</v>
      </c>
      <c r="B581" s="167" t="s">
        <v>612</v>
      </c>
      <c r="C581" s="167" t="s">
        <v>613</v>
      </c>
      <c r="D581" s="167" t="s">
        <v>30</v>
      </c>
      <c r="E581" s="168">
        <v>41016</v>
      </c>
      <c r="F581" s="168">
        <v>41018</v>
      </c>
      <c r="G581" s="167">
        <v>2</v>
      </c>
      <c r="H581" s="167" t="s">
        <v>28</v>
      </c>
      <c r="I581" s="167" t="s">
        <v>994</v>
      </c>
      <c r="J581" s="167" t="s">
        <v>20</v>
      </c>
    </row>
    <row r="582" spans="1:11" x14ac:dyDescent="0.2">
      <c r="A582" s="167" t="s">
        <v>602</v>
      </c>
      <c r="B582" s="167" t="s">
        <v>612</v>
      </c>
      <c r="C582" s="167" t="s">
        <v>613</v>
      </c>
      <c r="D582" s="167" t="s">
        <v>30</v>
      </c>
      <c r="E582" s="168">
        <v>41037</v>
      </c>
      <c r="F582" s="168">
        <v>41038</v>
      </c>
      <c r="G582" s="167">
        <v>1</v>
      </c>
      <c r="H582" s="167" t="s">
        <v>28</v>
      </c>
      <c r="I582" s="167" t="s">
        <v>959</v>
      </c>
      <c r="J582" s="167" t="s">
        <v>20</v>
      </c>
      <c r="K582" s="167"/>
    </row>
    <row r="583" spans="1:11" x14ac:dyDescent="0.2">
      <c r="A583" s="167" t="s">
        <v>602</v>
      </c>
      <c r="B583" s="167" t="s">
        <v>612</v>
      </c>
      <c r="C583" s="167" t="s">
        <v>613</v>
      </c>
      <c r="D583" s="167" t="s">
        <v>30</v>
      </c>
      <c r="E583" s="168">
        <v>41142</v>
      </c>
      <c r="F583" s="168">
        <v>41143</v>
      </c>
      <c r="G583" s="167">
        <v>1</v>
      </c>
      <c r="H583" s="167" t="s">
        <v>28</v>
      </c>
      <c r="I583" s="167" t="s">
        <v>959</v>
      </c>
      <c r="J583" s="167" t="s">
        <v>20</v>
      </c>
      <c r="K583" s="167"/>
    </row>
    <row r="584" spans="1:11" x14ac:dyDescent="0.2">
      <c r="A584" s="167" t="s">
        <v>602</v>
      </c>
      <c r="B584" s="167" t="s">
        <v>612</v>
      </c>
      <c r="C584" s="167" t="s">
        <v>613</v>
      </c>
      <c r="D584" s="167" t="s">
        <v>30</v>
      </c>
      <c r="E584" s="168">
        <v>41212</v>
      </c>
      <c r="F584" s="168">
        <v>41214</v>
      </c>
      <c r="G584" s="167">
        <v>2</v>
      </c>
      <c r="H584" s="167" t="s">
        <v>28</v>
      </c>
      <c r="I584" s="167" t="s">
        <v>959</v>
      </c>
      <c r="J584" s="167" t="s">
        <v>20</v>
      </c>
      <c r="K584" s="167"/>
    </row>
    <row r="585" spans="1:11" x14ac:dyDescent="0.2">
      <c r="A585" s="167" t="s">
        <v>602</v>
      </c>
      <c r="B585" s="167" t="s">
        <v>612</v>
      </c>
      <c r="C585" s="167" t="s">
        <v>613</v>
      </c>
      <c r="D585" s="167" t="s">
        <v>30</v>
      </c>
      <c r="E585" s="168">
        <v>41270</v>
      </c>
      <c r="F585" s="168">
        <v>41271</v>
      </c>
      <c r="G585" s="167">
        <v>1</v>
      </c>
      <c r="H585" s="167" t="s">
        <v>28</v>
      </c>
      <c r="I585" s="167" t="s">
        <v>994</v>
      </c>
      <c r="J585" s="167" t="s">
        <v>20</v>
      </c>
      <c r="K585" s="167"/>
    </row>
    <row r="586" spans="1:11" x14ac:dyDescent="0.2">
      <c r="A586" s="167" t="s">
        <v>602</v>
      </c>
      <c r="B586" s="167" t="s">
        <v>616</v>
      </c>
      <c r="C586" s="167" t="s">
        <v>617</v>
      </c>
      <c r="D586" s="167" t="s">
        <v>30</v>
      </c>
      <c r="E586" s="168">
        <v>41219</v>
      </c>
      <c r="F586" s="168">
        <v>41220</v>
      </c>
      <c r="G586" s="167">
        <v>1</v>
      </c>
      <c r="H586" s="167" t="s">
        <v>28</v>
      </c>
      <c r="I586" s="167" t="s">
        <v>959</v>
      </c>
      <c r="J586" s="167" t="s">
        <v>20</v>
      </c>
      <c r="K586" s="167"/>
    </row>
    <row r="587" spans="1:11" x14ac:dyDescent="0.2">
      <c r="A587" s="167" t="s">
        <v>602</v>
      </c>
      <c r="B587" s="167" t="s">
        <v>618</v>
      </c>
      <c r="C587" s="167" t="s">
        <v>619</v>
      </c>
      <c r="D587" s="167" t="s">
        <v>30</v>
      </c>
      <c r="E587" s="168">
        <v>40961</v>
      </c>
      <c r="F587" s="168">
        <v>40962</v>
      </c>
      <c r="G587" s="167">
        <v>1</v>
      </c>
      <c r="H587" s="167" t="s">
        <v>28</v>
      </c>
      <c r="I587" s="167" t="s">
        <v>998</v>
      </c>
      <c r="J587" s="167" t="s">
        <v>20</v>
      </c>
    </row>
    <row r="588" spans="1:11" x14ac:dyDescent="0.2">
      <c r="A588" s="167" t="s">
        <v>602</v>
      </c>
      <c r="B588" s="167" t="s">
        <v>618</v>
      </c>
      <c r="C588" s="167" t="s">
        <v>619</v>
      </c>
      <c r="D588" s="167" t="s">
        <v>30</v>
      </c>
      <c r="E588" s="168">
        <v>41170</v>
      </c>
      <c r="F588" s="168">
        <v>41173</v>
      </c>
      <c r="G588" s="167">
        <v>3</v>
      </c>
      <c r="H588" s="167" t="s">
        <v>28</v>
      </c>
      <c r="I588" s="167" t="s">
        <v>959</v>
      </c>
      <c r="J588" s="167" t="s">
        <v>20</v>
      </c>
      <c r="K588" s="167"/>
    </row>
    <row r="589" spans="1:11" x14ac:dyDescent="0.2">
      <c r="A589" s="167" t="s">
        <v>602</v>
      </c>
      <c r="B589" s="167" t="s">
        <v>618</v>
      </c>
      <c r="C589" s="167" t="s">
        <v>619</v>
      </c>
      <c r="D589" s="167" t="s">
        <v>30</v>
      </c>
      <c r="E589" s="168">
        <v>41184</v>
      </c>
      <c r="F589" s="168">
        <v>41186</v>
      </c>
      <c r="G589" s="167">
        <v>2</v>
      </c>
      <c r="H589" s="167" t="s">
        <v>28</v>
      </c>
      <c r="I589" s="167" t="s">
        <v>959</v>
      </c>
      <c r="J589" s="167" t="s">
        <v>20</v>
      </c>
      <c r="K589" s="167"/>
    </row>
    <row r="590" spans="1:11" x14ac:dyDescent="0.2">
      <c r="A590" s="167" t="s">
        <v>602</v>
      </c>
      <c r="B590" s="167" t="s">
        <v>618</v>
      </c>
      <c r="C590" s="167" t="s">
        <v>619</v>
      </c>
      <c r="D590" s="167" t="s">
        <v>30</v>
      </c>
      <c r="E590" s="168">
        <v>41205</v>
      </c>
      <c r="F590" s="168">
        <v>41206</v>
      </c>
      <c r="G590" s="167">
        <v>1</v>
      </c>
      <c r="H590" s="167" t="s">
        <v>28</v>
      </c>
      <c r="I590" s="167" t="s">
        <v>959</v>
      </c>
      <c r="J590" s="167" t="s">
        <v>20</v>
      </c>
      <c r="K590" s="167"/>
    </row>
    <row r="591" spans="1:11" x14ac:dyDescent="0.2">
      <c r="A591" s="167" t="s">
        <v>602</v>
      </c>
      <c r="B591" s="167" t="s">
        <v>618</v>
      </c>
      <c r="C591" s="167" t="s">
        <v>619</v>
      </c>
      <c r="D591" s="167" t="s">
        <v>30</v>
      </c>
      <c r="E591" s="168">
        <v>41247</v>
      </c>
      <c r="F591" s="168">
        <v>41248</v>
      </c>
      <c r="G591" s="167">
        <v>1</v>
      </c>
      <c r="H591" s="167" t="s">
        <v>28</v>
      </c>
      <c r="I591" s="167" t="s">
        <v>1001</v>
      </c>
      <c r="J591" s="167" t="s">
        <v>20</v>
      </c>
    </row>
    <row r="592" spans="1:11" x14ac:dyDescent="0.2">
      <c r="A592" s="167" t="s">
        <v>602</v>
      </c>
      <c r="B592" s="167" t="s">
        <v>618</v>
      </c>
      <c r="C592" s="167" t="s">
        <v>619</v>
      </c>
      <c r="D592" s="167" t="s">
        <v>30</v>
      </c>
      <c r="E592" s="168">
        <v>41254</v>
      </c>
      <c r="F592" s="168">
        <v>41255</v>
      </c>
      <c r="G592" s="167">
        <v>1</v>
      </c>
      <c r="H592" s="167" t="s">
        <v>28</v>
      </c>
      <c r="I592" s="167" t="s">
        <v>994</v>
      </c>
      <c r="J592" s="167" t="s">
        <v>20</v>
      </c>
    </row>
    <row r="593" spans="1:11" x14ac:dyDescent="0.2">
      <c r="A593" s="167" t="s">
        <v>602</v>
      </c>
      <c r="B593" s="167" t="s">
        <v>620</v>
      </c>
      <c r="C593" s="167" t="s">
        <v>621</v>
      </c>
      <c r="D593" s="167" t="s">
        <v>30</v>
      </c>
      <c r="E593" s="168">
        <v>40912</v>
      </c>
      <c r="F593" s="168">
        <v>40913</v>
      </c>
      <c r="G593" s="167">
        <v>1</v>
      </c>
      <c r="H593" s="167" t="s">
        <v>28</v>
      </c>
      <c r="I593" s="167" t="s">
        <v>991</v>
      </c>
      <c r="J593" s="167" t="s">
        <v>20</v>
      </c>
    </row>
    <row r="594" spans="1:11" x14ac:dyDescent="0.2">
      <c r="A594" s="167" t="s">
        <v>602</v>
      </c>
      <c r="B594" s="167" t="s">
        <v>620</v>
      </c>
      <c r="C594" s="167" t="s">
        <v>621</v>
      </c>
      <c r="D594" s="167" t="s">
        <v>30</v>
      </c>
      <c r="E594" s="168">
        <v>41044</v>
      </c>
      <c r="F594" s="168">
        <v>41045</v>
      </c>
      <c r="G594" s="167">
        <v>1</v>
      </c>
      <c r="H594" s="167" t="s">
        <v>28</v>
      </c>
      <c r="I594" s="167" t="s">
        <v>959</v>
      </c>
      <c r="J594" s="167" t="s">
        <v>20</v>
      </c>
      <c r="K594" s="167"/>
    </row>
    <row r="595" spans="1:11" x14ac:dyDescent="0.2">
      <c r="A595" s="167" t="s">
        <v>602</v>
      </c>
      <c r="B595" s="167" t="s">
        <v>620</v>
      </c>
      <c r="C595" s="167" t="s">
        <v>621</v>
      </c>
      <c r="D595" s="167" t="s">
        <v>30</v>
      </c>
      <c r="E595" s="168">
        <v>41072</v>
      </c>
      <c r="F595" s="168">
        <v>41074</v>
      </c>
      <c r="G595" s="167">
        <v>2</v>
      </c>
      <c r="H595" s="167" t="s">
        <v>28</v>
      </c>
      <c r="I595" s="167" t="s">
        <v>959</v>
      </c>
      <c r="J595" s="167" t="s">
        <v>20</v>
      </c>
      <c r="K595" s="167"/>
    </row>
    <row r="596" spans="1:11" x14ac:dyDescent="0.2">
      <c r="A596" s="167" t="s">
        <v>602</v>
      </c>
      <c r="B596" s="167" t="s">
        <v>620</v>
      </c>
      <c r="C596" s="167" t="s">
        <v>621</v>
      </c>
      <c r="D596" s="167" t="s">
        <v>30</v>
      </c>
      <c r="E596" s="168">
        <v>41079</v>
      </c>
      <c r="F596" s="168">
        <v>41080</v>
      </c>
      <c r="G596" s="167">
        <v>1</v>
      </c>
      <c r="H596" s="167" t="s">
        <v>28</v>
      </c>
      <c r="I596" s="167" t="s">
        <v>1001</v>
      </c>
      <c r="J596" s="167" t="s">
        <v>20</v>
      </c>
    </row>
    <row r="597" spans="1:11" x14ac:dyDescent="0.2">
      <c r="A597" s="167" t="s">
        <v>602</v>
      </c>
      <c r="B597" s="167" t="s">
        <v>620</v>
      </c>
      <c r="C597" s="167" t="s">
        <v>621</v>
      </c>
      <c r="D597" s="167" t="s">
        <v>30</v>
      </c>
      <c r="E597" s="168">
        <v>41233</v>
      </c>
      <c r="F597" s="168">
        <v>41234</v>
      </c>
      <c r="G597" s="167">
        <v>1</v>
      </c>
      <c r="H597" s="167" t="s">
        <v>28</v>
      </c>
      <c r="I597" s="167" t="s">
        <v>994</v>
      </c>
      <c r="J597" s="167" t="s">
        <v>20</v>
      </c>
    </row>
    <row r="598" spans="1:11" x14ac:dyDescent="0.2">
      <c r="A598" s="167" t="s">
        <v>602</v>
      </c>
      <c r="B598" s="167" t="s">
        <v>626</v>
      </c>
      <c r="C598" s="167" t="s">
        <v>627</v>
      </c>
      <c r="D598" s="167" t="s">
        <v>30</v>
      </c>
      <c r="E598" s="168">
        <v>41205</v>
      </c>
      <c r="F598" s="168">
        <v>41206</v>
      </c>
      <c r="G598" s="167">
        <v>1</v>
      </c>
      <c r="H598" s="167" t="s">
        <v>28</v>
      </c>
      <c r="I598" s="167" t="s">
        <v>959</v>
      </c>
      <c r="J598" s="167" t="s">
        <v>20</v>
      </c>
      <c r="K598" s="167"/>
    </row>
    <row r="599" spans="1:11" x14ac:dyDescent="0.2">
      <c r="A599" s="167" t="s">
        <v>602</v>
      </c>
      <c r="B599" s="167" t="s">
        <v>628</v>
      </c>
      <c r="C599" s="167" t="s">
        <v>629</v>
      </c>
      <c r="D599" s="167" t="s">
        <v>30</v>
      </c>
      <c r="E599" s="168">
        <v>41114</v>
      </c>
      <c r="F599" s="168">
        <v>41115</v>
      </c>
      <c r="G599" s="167">
        <v>1</v>
      </c>
      <c r="H599" s="167" t="s">
        <v>28</v>
      </c>
      <c r="I599" s="167" t="s">
        <v>959</v>
      </c>
      <c r="J599" s="167" t="s">
        <v>960</v>
      </c>
      <c r="K599" s="167"/>
    </row>
    <row r="600" spans="1:11" x14ac:dyDescent="0.2">
      <c r="A600" s="172" t="s">
        <v>602</v>
      </c>
      <c r="B600" s="172" t="s">
        <v>628</v>
      </c>
      <c r="C600" s="172" t="s">
        <v>629</v>
      </c>
      <c r="D600" s="172" t="s">
        <v>30</v>
      </c>
      <c r="E600" s="173">
        <v>41184</v>
      </c>
      <c r="F600" s="173">
        <v>41185</v>
      </c>
      <c r="G600" s="172">
        <v>1</v>
      </c>
      <c r="H600" s="172" t="s">
        <v>28</v>
      </c>
      <c r="I600" s="172" t="s">
        <v>959</v>
      </c>
      <c r="J600" s="172" t="s">
        <v>20</v>
      </c>
      <c r="K600" s="167"/>
    </row>
    <row r="601" spans="1:11" x14ac:dyDescent="0.2">
      <c r="A601" s="40"/>
      <c r="B601" s="12">
        <f>SUM(IF(FREQUENCY(MATCH(B570:B600,B570:B600,0),MATCH(B570:B600,B570:B600,0))&gt;0,1))</f>
        <v>9</v>
      </c>
      <c r="C601" s="45"/>
      <c r="D601" s="18">
        <f>COUNTA(D570:D600)</f>
        <v>31</v>
      </c>
      <c r="E601" s="18"/>
      <c r="F601" s="18"/>
      <c r="G601" s="18">
        <f>SUM(G570:G600)</f>
        <v>42</v>
      </c>
      <c r="H601" s="40"/>
      <c r="I601" s="40"/>
      <c r="J601" s="40"/>
    </row>
    <row r="602" spans="1:11" x14ac:dyDescent="0.2">
      <c r="A602" s="40"/>
      <c r="B602" s="12"/>
      <c r="C602" s="45"/>
      <c r="D602" s="18"/>
      <c r="E602" s="18"/>
      <c r="F602" s="18"/>
      <c r="G602" s="18"/>
      <c r="H602" s="40"/>
      <c r="I602" s="40"/>
      <c r="J602" s="40"/>
    </row>
    <row r="603" spans="1:11" x14ac:dyDescent="0.2">
      <c r="A603" s="167" t="s">
        <v>633</v>
      </c>
      <c r="B603" s="167" t="s">
        <v>636</v>
      </c>
      <c r="C603" s="167" t="s">
        <v>591</v>
      </c>
      <c r="D603" s="167" t="s">
        <v>30</v>
      </c>
      <c r="E603" s="168">
        <v>40927</v>
      </c>
      <c r="F603" s="168">
        <v>41031</v>
      </c>
      <c r="G603" s="167">
        <v>104</v>
      </c>
      <c r="H603" s="167" t="s">
        <v>28</v>
      </c>
      <c r="I603" s="167" t="s">
        <v>991</v>
      </c>
      <c r="J603" s="167" t="s">
        <v>20</v>
      </c>
    </row>
    <row r="604" spans="1:11" x14ac:dyDescent="0.2">
      <c r="A604" s="167" t="s">
        <v>633</v>
      </c>
      <c r="B604" s="167" t="s">
        <v>636</v>
      </c>
      <c r="C604" s="167" t="s">
        <v>591</v>
      </c>
      <c r="D604" s="167" t="s">
        <v>30</v>
      </c>
      <c r="E604" s="168">
        <v>41037</v>
      </c>
      <c r="F604" s="168">
        <v>41093</v>
      </c>
      <c r="G604" s="167">
        <v>56</v>
      </c>
      <c r="H604" s="167" t="s">
        <v>28</v>
      </c>
      <c r="I604" s="167" t="s">
        <v>29</v>
      </c>
      <c r="J604" s="167" t="s">
        <v>20</v>
      </c>
      <c r="K604" s="167"/>
    </row>
    <row r="605" spans="1:11" x14ac:dyDescent="0.2">
      <c r="A605" s="167" t="s">
        <v>633</v>
      </c>
      <c r="B605" s="167" t="s">
        <v>636</v>
      </c>
      <c r="C605" s="167" t="s">
        <v>591</v>
      </c>
      <c r="D605" s="167" t="s">
        <v>30</v>
      </c>
      <c r="E605" s="168">
        <v>41122</v>
      </c>
      <c r="F605" s="168">
        <v>41143</v>
      </c>
      <c r="G605" s="167">
        <v>21</v>
      </c>
      <c r="H605" s="167" t="s">
        <v>28</v>
      </c>
      <c r="I605" s="167" t="s">
        <v>994</v>
      </c>
      <c r="J605" s="167" t="s">
        <v>20</v>
      </c>
    </row>
    <row r="606" spans="1:11" x14ac:dyDescent="0.2">
      <c r="A606" s="167" t="s">
        <v>633</v>
      </c>
      <c r="B606" s="167" t="s">
        <v>636</v>
      </c>
      <c r="C606" s="167" t="s">
        <v>591</v>
      </c>
      <c r="D606" s="167" t="s">
        <v>30</v>
      </c>
      <c r="E606" s="168">
        <v>41171</v>
      </c>
      <c r="F606" s="168">
        <v>41185</v>
      </c>
      <c r="G606" s="167">
        <v>14</v>
      </c>
      <c r="H606" s="167" t="s">
        <v>28</v>
      </c>
      <c r="I606" s="167" t="s">
        <v>1001</v>
      </c>
      <c r="J606" s="167" t="s">
        <v>20</v>
      </c>
    </row>
    <row r="607" spans="1:11" x14ac:dyDescent="0.2">
      <c r="A607" s="167" t="s">
        <v>633</v>
      </c>
      <c r="B607" s="167" t="s">
        <v>636</v>
      </c>
      <c r="C607" s="167" t="s">
        <v>591</v>
      </c>
      <c r="D607" s="167" t="s">
        <v>30</v>
      </c>
      <c r="E607" s="168">
        <v>41246</v>
      </c>
      <c r="F607" s="168">
        <v>41274</v>
      </c>
      <c r="G607" s="167">
        <v>28</v>
      </c>
      <c r="H607" s="167" t="s">
        <v>28</v>
      </c>
      <c r="I607" s="167" t="s">
        <v>914</v>
      </c>
      <c r="J607" s="167" t="s">
        <v>20</v>
      </c>
      <c r="K607" s="167"/>
    </row>
    <row r="608" spans="1:11" x14ac:dyDescent="0.2">
      <c r="A608" s="167" t="s">
        <v>633</v>
      </c>
      <c r="B608" s="167" t="s">
        <v>637</v>
      </c>
      <c r="C608" s="167" t="s">
        <v>638</v>
      </c>
      <c r="D608" s="167" t="s">
        <v>30</v>
      </c>
      <c r="E608" s="168">
        <v>41031</v>
      </c>
      <c r="F608" s="168">
        <v>41037</v>
      </c>
      <c r="G608" s="167">
        <v>6</v>
      </c>
      <c r="H608" s="167" t="s">
        <v>28</v>
      </c>
      <c r="I608" s="167" t="s">
        <v>1001</v>
      </c>
      <c r="J608" s="167" t="s">
        <v>20</v>
      </c>
    </row>
    <row r="609" spans="1:11" x14ac:dyDescent="0.2">
      <c r="A609" s="167" t="s">
        <v>633</v>
      </c>
      <c r="B609" s="167" t="s">
        <v>641</v>
      </c>
      <c r="C609" s="167" t="s">
        <v>642</v>
      </c>
      <c r="D609" s="167" t="s">
        <v>30</v>
      </c>
      <c r="E609" s="168">
        <v>40913</v>
      </c>
      <c r="F609" s="168">
        <v>40919</v>
      </c>
      <c r="G609" s="167">
        <v>6</v>
      </c>
      <c r="H609" s="167" t="s">
        <v>28</v>
      </c>
      <c r="I609" s="167" t="s">
        <v>988</v>
      </c>
      <c r="J609" s="167" t="s">
        <v>20</v>
      </c>
    </row>
    <row r="610" spans="1:11" x14ac:dyDescent="0.2">
      <c r="A610" s="167" t="s">
        <v>633</v>
      </c>
      <c r="B610" s="167" t="s">
        <v>641</v>
      </c>
      <c r="C610" s="167" t="s">
        <v>642</v>
      </c>
      <c r="D610" s="167" t="s">
        <v>30</v>
      </c>
      <c r="E610" s="168">
        <v>40932</v>
      </c>
      <c r="F610" s="168">
        <v>40939</v>
      </c>
      <c r="G610" s="167">
        <v>7</v>
      </c>
      <c r="H610" s="167" t="s">
        <v>28</v>
      </c>
      <c r="I610" s="167" t="s">
        <v>988</v>
      </c>
      <c r="J610" s="167" t="s">
        <v>20</v>
      </c>
    </row>
    <row r="611" spans="1:11" x14ac:dyDescent="0.2">
      <c r="A611" s="167" t="s">
        <v>633</v>
      </c>
      <c r="B611" s="167" t="s">
        <v>641</v>
      </c>
      <c r="C611" s="167" t="s">
        <v>642</v>
      </c>
      <c r="D611" s="167" t="s">
        <v>30</v>
      </c>
      <c r="E611" s="168">
        <v>40946</v>
      </c>
      <c r="F611" s="168">
        <v>40969</v>
      </c>
      <c r="G611" s="167">
        <v>23</v>
      </c>
      <c r="H611" s="167" t="s">
        <v>28</v>
      </c>
      <c r="I611" s="167" t="s">
        <v>988</v>
      </c>
      <c r="J611" s="167" t="s">
        <v>20</v>
      </c>
    </row>
    <row r="612" spans="1:11" x14ac:dyDescent="0.2">
      <c r="A612" s="167" t="s">
        <v>633</v>
      </c>
      <c r="B612" s="167" t="s">
        <v>641</v>
      </c>
      <c r="C612" s="167" t="s">
        <v>642</v>
      </c>
      <c r="D612" s="167" t="s">
        <v>30</v>
      </c>
      <c r="E612" s="168">
        <v>40975</v>
      </c>
      <c r="F612" s="168">
        <v>40989</v>
      </c>
      <c r="G612" s="167">
        <v>14</v>
      </c>
      <c r="H612" s="167" t="s">
        <v>28</v>
      </c>
      <c r="I612" s="167" t="s">
        <v>29</v>
      </c>
      <c r="J612" s="167" t="s">
        <v>20</v>
      </c>
      <c r="K612" s="167"/>
    </row>
    <row r="613" spans="1:11" x14ac:dyDescent="0.2">
      <c r="A613" s="167" t="s">
        <v>633</v>
      </c>
      <c r="B613" s="167" t="s">
        <v>641</v>
      </c>
      <c r="C613" s="167" t="s">
        <v>642</v>
      </c>
      <c r="D613" s="167" t="s">
        <v>30</v>
      </c>
      <c r="E613" s="168">
        <v>41115</v>
      </c>
      <c r="F613" s="168">
        <v>41116</v>
      </c>
      <c r="G613" s="167">
        <v>1</v>
      </c>
      <c r="H613" s="167" t="s">
        <v>28</v>
      </c>
      <c r="I613" s="167" t="s">
        <v>994</v>
      </c>
      <c r="J613" s="167" t="s">
        <v>20</v>
      </c>
    </row>
    <row r="614" spans="1:11" x14ac:dyDescent="0.2">
      <c r="A614" s="167" t="s">
        <v>633</v>
      </c>
      <c r="B614" s="167" t="s">
        <v>641</v>
      </c>
      <c r="C614" s="167" t="s">
        <v>642</v>
      </c>
      <c r="D614" s="167" t="s">
        <v>30</v>
      </c>
      <c r="E614" s="168">
        <v>41150</v>
      </c>
      <c r="F614" s="168">
        <v>41158</v>
      </c>
      <c r="G614" s="167">
        <v>8</v>
      </c>
      <c r="H614" s="167" t="s">
        <v>28</v>
      </c>
      <c r="I614" s="167" t="s">
        <v>994</v>
      </c>
      <c r="J614" s="167" t="s">
        <v>20</v>
      </c>
    </row>
    <row r="615" spans="1:11" x14ac:dyDescent="0.2">
      <c r="A615" s="167" t="s">
        <v>633</v>
      </c>
      <c r="B615" s="167" t="s">
        <v>641</v>
      </c>
      <c r="C615" s="167" t="s">
        <v>642</v>
      </c>
      <c r="D615" s="167" t="s">
        <v>30</v>
      </c>
      <c r="E615" s="168">
        <v>41205</v>
      </c>
      <c r="F615" s="168">
        <v>41213</v>
      </c>
      <c r="G615" s="167">
        <v>8</v>
      </c>
      <c r="H615" s="167" t="s">
        <v>28</v>
      </c>
      <c r="I615" s="167" t="s">
        <v>1005</v>
      </c>
      <c r="J615" s="167" t="s">
        <v>20</v>
      </c>
    </row>
    <row r="616" spans="1:11" x14ac:dyDescent="0.2">
      <c r="A616" s="167" t="s">
        <v>633</v>
      </c>
      <c r="B616" s="167" t="s">
        <v>643</v>
      </c>
      <c r="C616" s="167" t="s">
        <v>644</v>
      </c>
      <c r="D616" s="167" t="s">
        <v>30</v>
      </c>
      <c r="E616" s="168">
        <v>40932</v>
      </c>
      <c r="F616" s="168">
        <v>40939</v>
      </c>
      <c r="G616" s="167">
        <v>7</v>
      </c>
      <c r="H616" s="167" t="s">
        <v>28</v>
      </c>
      <c r="I616" s="167" t="s">
        <v>29</v>
      </c>
      <c r="J616" s="167" t="s">
        <v>20</v>
      </c>
      <c r="K616" s="167"/>
    </row>
    <row r="617" spans="1:11" x14ac:dyDescent="0.2">
      <c r="A617" s="167" t="s">
        <v>633</v>
      </c>
      <c r="B617" s="167" t="s">
        <v>643</v>
      </c>
      <c r="C617" s="167" t="s">
        <v>644</v>
      </c>
      <c r="D617" s="167" t="s">
        <v>30</v>
      </c>
      <c r="E617" s="168">
        <v>40996</v>
      </c>
      <c r="F617" s="168">
        <v>41003</v>
      </c>
      <c r="G617" s="167">
        <v>7</v>
      </c>
      <c r="H617" s="167" t="s">
        <v>28</v>
      </c>
      <c r="I617" s="167" t="s">
        <v>29</v>
      </c>
      <c r="J617" s="167" t="s">
        <v>20</v>
      </c>
      <c r="K617" s="167"/>
    </row>
    <row r="618" spans="1:11" x14ac:dyDescent="0.2">
      <c r="A618" s="167" t="s">
        <v>633</v>
      </c>
      <c r="B618" s="167" t="s">
        <v>643</v>
      </c>
      <c r="C618" s="167" t="s">
        <v>644</v>
      </c>
      <c r="D618" s="167" t="s">
        <v>30</v>
      </c>
      <c r="E618" s="168">
        <v>41158</v>
      </c>
      <c r="F618" s="168">
        <v>41163</v>
      </c>
      <c r="G618" s="167">
        <v>5</v>
      </c>
      <c r="H618" s="167" t="s">
        <v>28</v>
      </c>
      <c r="I618" s="167" t="s">
        <v>994</v>
      </c>
      <c r="J618" s="167" t="s">
        <v>20</v>
      </c>
    </row>
    <row r="619" spans="1:11" x14ac:dyDescent="0.2">
      <c r="A619" s="167" t="s">
        <v>633</v>
      </c>
      <c r="B619" s="167" t="s">
        <v>643</v>
      </c>
      <c r="C619" s="167" t="s">
        <v>644</v>
      </c>
      <c r="D619" s="167" t="s">
        <v>30</v>
      </c>
      <c r="E619" s="168">
        <v>41205</v>
      </c>
      <c r="F619" s="168">
        <v>41228</v>
      </c>
      <c r="G619" s="167">
        <v>23</v>
      </c>
      <c r="H619" s="167" t="s">
        <v>28</v>
      </c>
      <c r="I619" s="167" t="s">
        <v>29</v>
      </c>
      <c r="J619" s="167" t="s">
        <v>20</v>
      </c>
      <c r="K619" s="167"/>
    </row>
    <row r="620" spans="1:11" x14ac:dyDescent="0.2">
      <c r="A620" s="167" t="s">
        <v>633</v>
      </c>
      <c r="B620" s="167" t="s">
        <v>643</v>
      </c>
      <c r="C620" s="167" t="s">
        <v>644</v>
      </c>
      <c r="D620" s="167" t="s">
        <v>30</v>
      </c>
      <c r="E620" s="168">
        <v>41248</v>
      </c>
      <c r="F620" s="168">
        <v>41255</v>
      </c>
      <c r="G620" s="167">
        <v>7</v>
      </c>
      <c r="H620" s="167" t="s">
        <v>28</v>
      </c>
      <c r="I620" s="167" t="s">
        <v>994</v>
      </c>
      <c r="J620" s="167" t="s">
        <v>20</v>
      </c>
    </row>
    <row r="621" spans="1:11" x14ac:dyDescent="0.2">
      <c r="A621" s="167" t="s">
        <v>633</v>
      </c>
      <c r="B621" s="167" t="s">
        <v>649</v>
      </c>
      <c r="C621" s="167" t="s">
        <v>650</v>
      </c>
      <c r="D621" s="167" t="s">
        <v>30</v>
      </c>
      <c r="E621" s="168">
        <v>40919</v>
      </c>
      <c r="F621" s="168">
        <v>40927</v>
      </c>
      <c r="G621" s="167">
        <v>8</v>
      </c>
      <c r="H621" s="167" t="s">
        <v>28</v>
      </c>
      <c r="I621" s="167" t="s">
        <v>988</v>
      </c>
      <c r="J621" s="167" t="s">
        <v>20</v>
      </c>
    </row>
    <row r="622" spans="1:11" x14ac:dyDescent="0.2">
      <c r="A622" s="167" t="s">
        <v>633</v>
      </c>
      <c r="B622" s="167" t="s">
        <v>649</v>
      </c>
      <c r="C622" s="167" t="s">
        <v>650</v>
      </c>
      <c r="D622" s="167" t="s">
        <v>30</v>
      </c>
      <c r="E622" s="168">
        <v>40969</v>
      </c>
      <c r="F622" s="168">
        <v>40982</v>
      </c>
      <c r="G622" s="167">
        <v>13</v>
      </c>
      <c r="H622" s="167" t="s">
        <v>28</v>
      </c>
      <c r="I622" s="167" t="s">
        <v>994</v>
      </c>
      <c r="J622" s="167" t="s">
        <v>20</v>
      </c>
    </row>
    <row r="623" spans="1:11" x14ac:dyDescent="0.2">
      <c r="A623" s="167" t="s">
        <v>633</v>
      </c>
      <c r="B623" s="167" t="s">
        <v>649</v>
      </c>
      <c r="C623" s="167" t="s">
        <v>650</v>
      </c>
      <c r="D623" s="167" t="s">
        <v>30</v>
      </c>
      <c r="E623" s="168">
        <v>41023</v>
      </c>
      <c r="F623" s="168">
        <v>41031</v>
      </c>
      <c r="G623" s="167">
        <v>8</v>
      </c>
      <c r="H623" s="167" t="s">
        <v>28</v>
      </c>
      <c r="I623" s="167" t="s">
        <v>916</v>
      </c>
      <c r="J623" s="167" t="s">
        <v>20</v>
      </c>
      <c r="K623" s="167"/>
    </row>
    <row r="624" spans="1:11" x14ac:dyDescent="0.2">
      <c r="A624" s="167" t="s">
        <v>633</v>
      </c>
      <c r="B624" s="167" t="s">
        <v>649</v>
      </c>
      <c r="C624" s="167" t="s">
        <v>650</v>
      </c>
      <c r="D624" s="167" t="s">
        <v>30</v>
      </c>
      <c r="E624" s="168">
        <v>41073</v>
      </c>
      <c r="F624" s="168">
        <v>41102</v>
      </c>
      <c r="G624" s="167">
        <v>29</v>
      </c>
      <c r="H624" s="167" t="s">
        <v>28</v>
      </c>
      <c r="I624" s="167" t="s">
        <v>1001</v>
      </c>
      <c r="J624" s="167" t="s">
        <v>20</v>
      </c>
    </row>
    <row r="625" spans="1:11" x14ac:dyDescent="0.2">
      <c r="A625" s="167" t="s">
        <v>633</v>
      </c>
      <c r="B625" s="167" t="s">
        <v>649</v>
      </c>
      <c r="C625" s="167" t="s">
        <v>650</v>
      </c>
      <c r="D625" s="167" t="s">
        <v>30</v>
      </c>
      <c r="E625" s="168">
        <v>41108</v>
      </c>
      <c r="F625" s="168">
        <v>41115</v>
      </c>
      <c r="G625" s="167">
        <v>7</v>
      </c>
      <c r="H625" s="167" t="s">
        <v>28</v>
      </c>
      <c r="I625" s="167" t="s">
        <v>1001</v>
      </c>
      <c r="J625" s="167" t="s">
        <v>20</v>
      </c>
    </row>
    <row r="626" spans="1:11" x14ac:dyDescent="0.2">
      <c r="A626" s="167" t="s">
        <v>633</v>
      </c>
      <c r="B626" s="167" t="s">
        <v>649</v>
      </c>
      <c r="C626" s="167" t="s">
        <v>650</v>
      </c>
      <c r="D626" s="167" t="s">
        <v>30</v>
      </c>
      <c r="E626" s="168">
        <v>41185</v>
      </c>
      <c r="F626" s="168">
        <v>41193</v>
      </c>
      <c r="G626" s="167">
        <v>8</v>
      </c>
      <c r="H626" s="167" t="s">
        <v>28</v>
      </c>
      <c r="I626" s="167" t="s">
        <v>993</v>
      </c>
      <c r="J626" s="167" t="s">
        <v>20</v>
      </c>
    </row>
    <row r="627" spans="1:11" x14ac:dyDescent="0.2">
      <c r="A627" s="167" t="s">
        <v>633</v>
      </c>
      <c r="B627" s="167" t="s">
        <v>649</v>
      </c>
      <c r="C627" s="167" t="s">
        <v>650</v>
      </c>
      <c r="D627" s="167" t="s">
        <v>30</v>
      </c>
      <c r="E627" s="168">
        <v>41228</v>
      </c>
      <c r="F627" s="168">
        <v>41234</v>
      </c>
      <c r="G627" s="167">
        <v>6</v>
      </c>
      <c r="H627" s="167" t="s">
        <v>28</v>
      </c>
      <c r="I627" s="167" t="s">
        <v>916</v>
      </c>
      <c r="J627" s="167" t="s">
        <v>20</v>
      </c>
      <c r="K627" s="167"/>
    </row>
    <row r="628" spans="1:11" x14ac:dyDescent="0.2">
      <c r="A628" s="167" t="s">
        <v>633</v>
      </c>
      <c r="B628" s="167" t="s">
        <v>649</v>
      </c>
      <c r="C628" s="167" t="s">
        <v>650</v>
      </c>
      <c r="D628" s="167" t="s">
        <v>30</v>
      </c>
      <c r="E628" s="168">
        <v>41248</v>
      </c>
      <c r="F628" s="168">
        <v>41262</v>
      </c>
      <c r="G628" s="167">
        <v>14</v>
      </c>
      <c r="H628" s="167" t="s">
        <v>28</v>
      </c>
      <c r="I628" s="167" t="s">
        <v>1001</v>
      </c>
      <c r="J628" s="167" t="s">
        <v>20</v>
      </c>
    </row>
    <row r="629" spans="1:11" x14ac:dyDescent="0.2">
      <c r="A629" s="167" t="s">
        <v>633</v>
      </c>
      <c r="B629" s="167" t="s">
        <v>651</v>
      </c>
      <c r="C629" s="167" t="s">
        <v>652</v>
      </c>
      <c r="D629" s="167" t="s">
        <v>30</v>
      </c>
      <c r="E629" s="168">
        <v>41205</v>
      </c>
      <c r="F629" s="168">
        <v>41213</v>
      </c>
      <c r="G629" s="167">
        <v>8</v>
      </c>
      <c r="H629" s="167" t="s">
        <v>28</v>
      </c>
      <c r="I629" s="167" t="s">
        <v>994</v>
      </c>
      <c r="J629" s="167" t="s">
        <v>20</v>
      </c>
    </row>
    <row r="630" spans="1:11" x14ac:dyDescent="0.2">
      <c r="A630" s="167" t="s">
        <v>633</v>
      </c>
      <c r="B630" s="167" t="s">
        <v>653</v>
      </c>
      <c r="C630" s="167" t="s">
        <v>654</v>
      </c>
      <c r="D630" s="167" t="s">
        <v>30</v>
      </c>
      <c r="E630" s="168">
        <v>41031</v>
      </c>
      <c r="F630" s="168">
        <v>41037</v>
      </c>
      <c r="G630" s="167">
        <v>6</v>
      </c>
      <c r="H630" s="167" t="s">
        <v>28</v>
      </c>
      <c r="I630" s="167" t="s">
        <v>1001</v>
      </c>
      <c r="J630" s="167" t="s">
        <v>20</v>
      </c>
    </row>
    <row r="631" spans="1:11" x14ac:dyDescent="0.2">
      <c r="A631" s="167" t="s">
        <v>633</v>
      </c>
      <c r="B631" s="167" t="s">
        <v>653</v>
      </c>
      <c r="C631" s="167" t="s">
        <v>654</v>
      </c>
      <c r="D631" s="167" t="s">
        <v>30</v>
      </c>
      <c r="E631" s="168">
        <v>41150</v>
      </c>
      <c r="F631" s="168">
        <v>41158</v>
      </c>
      <c r="G631" s="167">
        <v>8</v>
      </c>
      <c r="H631" s="167" t="s">
        <v>28</v>
      </c>
      <c r="I631" s="167" t="s">
        <v>1001</v>
      </c>
      <c r="J631" s="167" t="s">
        <v>20</v>
      </c>
    </row>
    <row r="632" spans="1:11" x14ac:dyDescent="0.2">
      <c r="A632" s="167" t="s">
        <v>633</v>
      </c>
      <c r="B632" s="167" t="s">
        <v>653</v>
      </c>
      <c r="C632" s="167" t="s">
        <v>654</v>
      </c>
      <c r="D632" s="167" t="s">
        <v>30</v>
      </c>
      <c r="E632" s="168">
        <v>41205</v>
      </c>
      <c r="F632" s="168">
        <v>41213</v>
      </c>
      <c r="G632" s="167">
        <v>8</v>
      </c>
      <c r="H632" s="167" t="s">
        <v>28</v>
      </c>
      <c r="I632" s="167" t="s">
        <v>1001</v>
      </c>
      <c r="J632" s="167" t="s">
        <v>20</v>
      </c>
    </row>
    <row r="633" spans="1:11" x14ac:dyDescent="0.2">
      <c r="A633" s="167" t="s">
        <v>633</v>
      </c>
      <c r="B633" s="167" t="s">
        <v>952</v>
      </c>
      <c r="C633" s="167" t="s">
        <v>953</v>
      </c>
      <c r="D633" s="167" t="s">
        <v>30</v>
      </c>
      <c r="E633" s="168">
        <v>40932</v>
      </c>
      <c r="F633" s="168">
        <v>40946</v>
      </c>
      <c r="G633" s="167">
        <v>14</v>
      </c>
      <c r="H633" s="167" t="s">
        <v>28</v>
      </c>
      <c r="I633" s="167" t="s">
        <v>991</v>
      </c>
      <c r="J633" s="167" t="s">
        <v>20</v>
      </c>
    </row>
    <row r="634" spans="1:11" x14ac:dyDescent="0.2">
      <c r="A634" s="167" t="s">
        <v>633</v>
      </c>
      <c r="B634" s="167" t="s">
        <v>952</v>
      </c>
      <c r="C634" s="167" t="s">
        <v>953</v>
      </c>
      <c r="D634" s="167" t="s">
        <v>30</v>
      </c>
      <c r="E634" s="168">
        <v>40975</v>
      </c>
      <c r="F634" s="168">
        <v>41003</v>
      </c>
      <c r="G634" s="167">
        <v>28</v>
      </c>
      <c r="H634" s="167" t="s">
        <v>28</v>
      </c>
      <c r="I634" s="167" t="s">
        <v>916</v>
      </c>
      <c r="J634" s="167" t="s">
        <v>20</v>
      </c>
      <c r="K634" s="167"/>
    </row>
    <row r="635" spans="1:11" x14ac:dyDescent="0.2">
      <c r="A635" s="167" t="s">
        <v>633</v>
      </c>
      <c r="B635" s="167" t="s">
        <v>952</v>
      </c>
      <c r="C635" s="167" t="s">
        <v>953</v>
      </c>
      <c r="D635" s="167" t="s">
        <v>30</v>
      </c>
      <c r="E635" s="168">
        <v>41129</v>
      </c>
      <c r="F635" s="168">
        <v>41135</v>
      </c>
      <c r="G635" s="167">
        <v>6</v>
      </c>
      <c r="H635" s="167" t="s">
        <v>28</v>
      </c>
      <c r="I635" s="167" t="s">
        <v>994</v>
      </c>
      <c r="J635" s="167" t="s">
        <v>20</v>
      </c>
    </row>
    <row r="636" spans="1:11" x14ac:dyDescent="0.2">
      <c r="A636" s="167" t="s">
        <v>633</v>
      </c>
      <c r="B636" s="167" t="s">
        <v>952</v>
      </c>
      <c r="C636" s="167" t="s">
        <v>953</v>
      </c>
      <c r="D636" s="167" t="s">
        <v>30</v>
      </c>
      <c r="E636" s="168">
        <v>41199</v>
      </c>
      <c r="F636" s="168">
        <v>41228</v>
      </c>
      <c r="G636" s="167">
        <v>29</v>
      </c>
      <c r="H636" s="167" t="s">
        <v>28</v>
      </c>
      <c r="I636" s="167" t="s">
        <v>994</v>
      </c>
      <c r="J636" s="167" t="s">
        <v>20</v>
      </c>
    </row>
    <row r="637" spans="1:11" x14ac:dyDescent="0.2">
      <c r="A637" s="167" t="s">
        <v>633</v>
      </c>
      <c r="B637" s="167" t="s">
        <v>952</v>
      </c>
      <c r="C637" s="167" t="s">
        <v>953</v>
      </c>
      <c r="D637" s="167" t="s">
        <v>30</v>
      </c>
      <c r="E637" s="168">
        <v>41255</v>
      </c>
      <c r="F637" s="168">
        <v>41274</v>
      </c>
      <c r="G637" s="167">
        <v>19</v>
      </c>
      <c r="H637" s="167" t="s">
        <v>28</v>
      </c>
      <c r="I637" s="167" t="s">
        <v>29</v>
      </c>
      <c r="J637" s="167" t="s">
        <v>20</v>
      </c>
      <c r="K637" s="167"/>
    </row>
    <row r="638" spans="1:11" x14ac:dyDescent="0.2">
      <c r="A638" s="167" t="s">
        <v>633</v>
      </c>
      <c r="B638" s="167" t="s">
        <v>657</v>
      </c>
      <c r="C638" s="167" t="s">
        <v>658</v>
      </c>
      <c r="D638" s="167" t="s">
        <v>30</v>
      </c>
      <c r="E638" s="168">
        <v>40932</v>
      </c>
      <c r="F638" s="168">
        <v>41031</v>
      </c>
      <c r="G638" s="167">
        <v>99</v>
      </c>
      <c r="H638" s="167" t="s">
        <v>28</v>
      </c>
      <c r="I638" s="167" t="s">
        <v>991</v>
      </c>
      <c r="J638" s="167" t="s">
        <v>20</v>
      </c>
    </row>
    <row r="639" spans="1:11" x14ac:dyDescent="0.2">
      <c r="A639" s="167" t="s">
        <v>633</v>
      </c>
      <c r="B639" s="167" t="s">
        <v>657</v>
      </c>
      <c r="C639" s="167" t="s">
        <v>658</v>
      </c>
      <c r="D639" s="167" t="s">
        <v>30</v>
      </c>
      <c r="E639" s="168">
        <v>41037</v>
      </c>
      <c r="F639" s="168">
        <v>41080</v>
      </c>
      <c r="G639" s="167">
        <v>43</v>
      </c>
      <c r="H639" s="167" t="s">
        <v>28</v>
      </c>
      <c r="I639" s="167" t="s">
        <v>29</v>
      </c>
      <c r="J639" s="167" t="s">
        <v>20</v>
      </c>
      <c r="K639" s="167"/>
    </row>
    <row r="640" spans="1:11" x14ac:dyDescent="0.2">
      <c r="A640" s="167" t="s">
        <v>633</v>
      </c>
      <c r="B640" s="167" t="s">
        <v>657</v>
      </c>
      <c r="C640" s="167" t="s">
        <v>658</v>
      </c>
      <c r="D640" s="167" t="s">
        <v>30</v>
      </c>
      <c r="E640" s="168">
        <v>41150</v>
      </c>
      <c r="F640" s="168">
        <v>41158</v>
      </c>
      <c r="G640" s="167">
        <v>8</v>
      </c>
      <c r="H640" s="167" t="s">
        <v>28</v>
      </c>
      <c r="I640" s="167" t="s">
        <v>994</v>
      </c>
      <c r="J640" s="167" t="s">
        <v>20</v>
      </c>
    </row>
    <row r="641" spans="1:11" x14ac:dyDescent="0.2">
      <c r="A641" s="167" t="s">
        <v>633</v>
      </c>
      <c r="B641" s="167" t="s">
        <v>657</v>
      </c>
      <c r="C641" s="167" t="s">
        <v>658</v>
      </c>
      <c r="D641" s="167" t="s">
        <v>30</v>
      </c>
      <c r="E641" s="168">
        <v>41163</v>
      </c>
      <c r="F641" s="168">
        <v>41171</v>
      </c>
      <c r="G641" s="167">
        <v>8</v>
      </c>
      <c r="H641" s="167" t="s">
        <v>28</v>
      </c>
      <c r="I641" s="167" t="s">
        <v>29</v>
      </c>
      <c r="J641" s="167" t="s">
        <v>20</v>
      </c>
      <c r="K641" s="167"/>
    </row>
    <row r="642" spans="1:11" x14ac:dyDescent="0.2">
      <c r="A642" s="167" t="s">
        <v>633</v>
      </c>
      <c r="B642" s="167" t="s">
        <v>657</v>
      </c>
      <c r="C642" s="167" t="s">
        <v>658</v>
      </c>
      <c r="D642" s="167" t="s">
        <v>30</v>
      </c>
      <c r="E642" s="168">
        <v>41193</v>
      </c>
      <c r="F642" s="168">
        <v>41228</v>
      </c>
      <c r="G642" s="167">
        <v>35</v>
      </c>
      <c r="H642" s="167" t="s">
        <v>28</v>
      </c>
      <c r="I642" s="167" t="s">
        <v>993</v>
      </c>
      <c r="J642" s="167" t="s">
        <v>20</v>
      </c>
    </row>
    <row r="643" spans="1:11" x14ac:dyDescent="0.2">
      <c r="A643" s="167" t="s">
        <v>633</v>
      </c>
      <c r="B643" s="167" t="s">
        <v>657</v>
      </c>
      <c r="C643" s="167" t="s">
        <v>658</v>
      </c>
      <c r="D643" s="167" t="s">
        <v>30</v>
      </c>
      <c r="E643" s="168">
        <v>41234</v>
      </c>
      <c r="F643" s="168">
        <v>41274</v>
      </c>
      <c r="G643" s="167">
        <v>40</v>
      </c>
      <c r="H643" s="167" t="s">
        <v>28</v>
      </c>
      <c r="I643" s="167" t="s">
        <v>991</v>
      </c>
      <c r="J643" s="167" t="s">
        <v>20</v>
      </c>
    </row>
    <row r="644" spans="1:11" x14ac:dyDescent="0.2">
      <c r="A644" s="167" t="s">
        <v>633</v>
      </c>
      <c r="B644" s="167" t="s">
        <v>667</v>
      </c>
      <c r="C644" s="167" t="s">
        <v>668</v>
      </c>
      <c r="D644" s="167" t="s">
        <v>30</v>
      </c>
      <c r="E644" s="168">
        <v>40927</v>
      </c>
      <c r="F644" s="168">
        <v>40946</v>
      </c>
      <c r="G644" s="167">
        <v>19</v>
      </c>
      <c r="H644" s="167" t="s">
        <v>28</v>
      </c>
      <c r="I644" s="167" t="s">
        <v>916</v>
      </c>
      <c r="J644" s="167" t="s">
        <v>20</v>
      </c>
      <c r="K644" s="167"/>
    </row>
    <row r="645" spans="1:11" x14ac:dyDescent="0.2">
      <c r="A645" s="167" t="s">
        <v>633</v>
      </c>
      <c r="B645" s="167" t="s">
        <v>667</v>
      </c>
      <c r="C645" s="167" t="s">
        <v>668</v>
      </c>
      <c r="D645" s="167" t="s">
        <v>30</v>
      </c>
      <c r="E645" s="168">
        <v>40954</v>
      </c>
      <c r="F645" s="168">
        <v>40961</v>
      </c>
      <c r="G645" s="167">
        <v>7</v>
      </c>
      <c r="H645" s="167" t="s">
        <v>28</v>
      </c>
      <c r="I645" s="167" t="s">
        <v>916</v>
      </c>
      <c r="J645" s="167" t="s">
        <v>20</v>
      </c>
      <c r="K645" s="167"/>
    </row>
    <row r="646" spans="1:11" x14ac:dyDescent="0.2">
      <c r="A646" s="167" t="s">
        <v>633</v>
      </c>
      <c r="B646" s="167" t="s">
        <v>667</v>
      </c>
      <c r="C646" s="167" t="s">
        <v>668</v>
      </c>
      <c r="D646" s="167" t="s">
        <v>30</v>
      </c>
      <c r="E646" s="168">
        <v>40969</v>
      </c>
      <c r="F646" s="168">
        <v>40989</v>
      </c>
      <c r="G646" s="167">
        <v>20</v>
      </c>
      <c r="H646" s="167" t="s">
        <v>28</v>
      </c>
      <c r="I646" s="167" t="s">
        <v>1001</v>
      </c>
      <c r="J646" s="167" t="s">
        <v>20</v>
      </c>
    </row>
    <row r="647" spans="1:11" x14ac:dyDescent="0.2">
      <c r="A647" s="167" t="s">
        <v>633</v>
      </c>
      <c r="B647" s="167" t="s">
        <v>667</v>
      </c>
      <c r="C647" s="167" t="s">
        <v>668</v>
      </c>
      <c r="D647" s="167" t="s">
        <v>30</v>
      </c>
      <c r="E647" s="168">
        <v>41037</v>
      </c>
      <c r="F647" s="168">
        <v>41066</v>
      </c>
      <c r="G647" s="167">
        <v>29</v>
      </c>
      <c r="H647" s="167" t="s">
        <v>28</v>
      </c>
      <c r="I647" s="167" t="s">
        <v>916</v>
      </c>
      <c r="J647" s="167" t="s">
        <v>20</v>
      </c>
      <c r="K647" s="167"/>
    </row>
    <row r="648" spans="1:11" x14ac:dyDescent="0.2">
      <c r="A648" s="167" t="s">
        <v>633</v>
      </c>
      <c r="B648" s="167" t="s">
        <v>667</v>
      </c>
      <c r="C648" s="167" t="s">
        <v>668</v>
      </c>
      <c r="D648" s="167" t="s">
        <v>30</v>
      </c>
      <c r="E648" s="168">
        <v>41045</v>
      </c>
      <c r="F648" s="168">
        <v>41052</v>
      </c>
      <c r="G648" s="167">
        <v>7</v>
      </c>
      <c r="H648" s="167" t="s">
        <v>28</v>
      </c>
      <c r="I648" s="167" t="s">
        <v>916</v>
      </c>
      <c r="J648" s="167" t="s">
        <v>20</v>
      </c>
      <c r="K648" s="167"/>
    </row>
    <row r="649" spans="1:11" x14ac:dyDescent="0.2">
      <c r="A649" s="167" t="s">
        <v>633</v>
      </c>
      <c r="B649" s="167" t="s">
        <v>667</v>
      </c>
      <c r="C649" s="167" t="s">
        <v>668</v>
      </c>
      <c r="D649" s="167" t="s">
        <v>30</v>
      </c>
      <c r="E649" s="168">
        <v>41066</v>
      </c>
      <c r="F649" s="168">
        <v>41073</v>
      </c>
      <c r="G649" s="167">
        <v>7</v>
      </c>
      <c r="H649" s="167" t="s">
        <v>28</v>
      </c>
      <c r="I649" s="167" t="s">
        <v>1001</v>
      </c>
      <c r="J649" s="167" t="s">
        <v>20</v>
      </c>
    </row>
    <row r="650" spans="1:11" x14ac:dyDescent="0.2">
      <c r="A650" s="167" t="s">
        <v>633</v>
      </c>
      <c r="B650" s="167" t="s">
        <v>667</v>
      </c>
      <c r="C650" s="167" t="s">
        <v>668</v>
      </c>
      <c r="D650" s="167" t="s">
        <v>30</v>
      </c>
      <c r="E650" s="168">
        <v>41093</v>
      </c>
      <c r="F650" s="168">
        <v>41158</v>
      </c>
      <c r="G650" s="167">
        <v>65</v>
      </c>
      <c r="H650" s="167" t="s">
        <v>28</v>
      </c>
      <c r="I650" s="167" t="s">
        <v>916</v>
      </c>
      <c r="J650" s="167" t="s">
        <v>20</v>
      </c>
      <c r="K650" s="167"/>
    </row>
    <row r="651" spans="1:11" x14ac:dyDescent="0.2">
      <c r="A651" s="167" t="s">
        <v>633</v>
      </c>
      <c r="B651" s="167" t="s">
        <v>667</v>
      </c>
      <c r="C651" s="167" t="s">
        <v>668</v>
      </c>
      <c r="D651" s="167" t="s">
        <v>30</v>
      </c>
      <c r="E651" s="168">
        <v>41108</v>
      </c>
      <c r="F651" s="168">
        <v>41115</v>
      </c>
      <c r="G651" s="167">
        <v>7</v>
      </c>
      <c r="H651" s="167" t="s">
        <v>28</v>
      </c>
      <c r="I651" s="167" t="s">
        <v>1001</v>
      </c>
      <c r="J651" s="167" t="s">
        <v>20</v>
      </c>
    </row>
    <row r="652" spans="1:11" x14ac:dyDescent="0.2">
      <c r="A652" s="167" t="s">
        <v>633</v>
      </c>
      <c r="B652" s="167" t="s">
        <v>667</v>
      </c>
      <c r="C652" s="167" t="s">
        <v>668</v>
      </c>
      <c r="D652" s="167" t="s">
        <v>30</v>
      </c>
      <c r="E652" s="168">
        <v>41150</v>
      </c>
      <c r="F652" s="168">
        <v>41158</v>
      </c>
      <c r="G652" s="167">
        <v>8</v>
      </c>
      <c r="H652" s="167" t="s">
        <v>28</v>
      </c>
      <c r="I652" s="167" t="s">
        <v>959</v>
      </c>
      <c r="J652" s="167" t="s">
        <v>20</v>
      </c>
      <c r="K652" s="167"/>
    </row>
    <row r="653" spans="1:11" x14ac:dyDescent="0.2">
      <c r="A653" s="167" t="s">
        <v>633</v>
      </c>
      <c r="B653" s="167" t="s">
        <v>667</v>
      </c>
      <c r="C653" s="167" t="s">
        <v>668</v>
      </c>
      <c r="D653" s="167" t="s">
        <v>30</v>
      </c>
      <c r="E653" s="168">
        <v>41193</v>
      </c>
      <c r="F653" s="168">
        <v>41213</v>
      </c>
      <c r="G653" s="167">
        <v>20</v>
      </c>
      <c r="H653" s="167" t="s">
        <v>28</v>
      </c>
      <c r="I653" s="167" t="s">
        <v>1001</v>
      </c>
      <c r="J653" s="167" t="s">
        <v>20</v>
      </c>
    </row>
    <row r="654" spans="1:11" x14ac:dyDescent="0.2">
      <c r="A654" s="167" t="s">
        <v>633</v>
      </c>
      <c r="B654" s="167" t="s">
        <v>667</v>
      </c>
      <c r="C654" s="167" t="s">
        <v>668</v>
      </c>
      <c r="D654" s="167" t="s">
        <v>30</v>
      </c>
      <c r="E654" s="168">
        <v>41248</v>
      </c>
      <c r="F654" s="168">
        <v>41255</v>
      </c>
      <c r="G654" s="167">
        <v>7</v>
      </c>
      <c r="H654" s="167" t="s">
        <v>28</v>
      </c>
      <c r="I654" s="167" t="s">
        <v>916</v>
      </c>
      <c r="J654" s="167" t="s">
        <v>20</v>
      </c>
      <c r="K654" s="167"/>
    </row>
    <row r="655" spans="1:11" x14ac:dyDescent="0.2">
      <c r="A655" s="167" t="s">
        <v>633</v>
      </c>
      <c r="B655" s="167" t="s">
        <v>667</v>
      </c>
      <c r="C655" s="167" t="s">
        <v>668</v>
      </c>
      <c r="D655" s="167" t="s">
        <v>30</v>
      </c>
      <c r="E655" s="168">
        <v>41262</v>
      </c>
      <c r="F655" s="168">
        <v>41274</v>
      </c>
      <c r="G655" s="167">
        <v>12</v>
      </c>
      <c r="H655" s="167" t="s">
        <v>28</v>
      </c>
      <c r="I655" s="167" t="s">
        <v>916</v>
      </c>
      <c r="J655" s="167" t="s">
        <v>20</v>
      </c>
      <c r="K655" s="167"/>
    </row>
    <row r="656" spans="1:11" x14ac:dyDescent="0.2">
      <c r="A656" s="167" t="s">
        <v>633</v>
      </c>
      <c r="B656" s="167" t="s">
        <v>954</v>
      </c>
      <c r="C656" s="167" t="s">
        <v>955</v>
      </c>
      <c r="D656" s="167" t="s">
        <v>30</v>
      </c>
      <c r="E656" s="168">
        <v>40954</v>
      </c>
      <c r="F656" s="168">
        <v>40975</v>
      </c>
      <c r="G656" s="167">
        <v>21</v>
      </c>
      <c r="H656" s="167" t="s">
        <v>28</v>
      </c>
      <c r="I656" s="167" t="s">
        <v>29</v>
      </c>
      <c r="J656" s="167" t="s">
        <v>20</v>
      </c>
      <c r="K656" s="167"/>
    </row>
    <row r="657" spans="1:11" x14ac:dyDescent="0.2">
      <c r="A657" s="167" t="s">
        <v>633</v>
      </c>
      <c r="B657" s="167" t="s">
        <v>954</v>
      </c>
      <c r="C657" s="167" t="s">
        <v>955</v>
      </c>
      <c r="D657" s="167" t="s">
        <v>30</v>
      </c>
      <c r="E657" s="168">
        <v>41066</v>
      </c>
      <c r="F657" s="168">
        <v>41087</v>
      </c>
      <c r="G657" s="167">
        <v>21</v>
      </c>
      <c r="H657" s="167" t="s">
        <v>28</v>
      </c>
      <c r="I657" s="167" t="s">
        <v>994</v>
      </c>
      <c r="J657" s="167" t="s">
        <v>20</v>
      </c>
    </row>
    <row r="658" spans="1:11" x14ac:dyDescent="0.2">
      <c r="A658" s="167" t="s">
        <v>633</v>
      </c>
      <c r="B658" s="167" t="s">
        <v>954</v>
      </c>
      <c r="C658" s="167" t="s">
        <v>955</v>
      </c>
      <c r="D658" s="167" t="s">
        <v>30</v>
      </c>
      <c r="E658" s="168">
        <v>41205</v>
      </c>
      <c r="F658" s="168">
        <v>41213</v>
      </c>
      <c r="G658" s="167">
        <v>8</v>
      </c>
      <c r="H658" s="167" t="s">
        <v>28</v>
      </c>
      <c r="I658" s="167" t="s">
        <v>994</v>
      </c>
      <c r="J658" s="167" t="s">
        <v>20</v>
      </c>
    </row>
    <row r="659" spans="1:11" x14ac:dyDescent="0.2">
      <c r="A659" s="167" t="s">
        <v>633</v>
      </c>
      <c r="B659" s="167" t="s">
        <v>954</v>
      </c>
      <c r="C659" s="167" t="s">
        <v>955</v>
      </c>
      <c r="D659" s="167" t="s">
        <v>30</v>
      </c>
      <c r="E659" s="168">
        <v>41241</v>
      </c>
      <c r="F659" s="168">
        <v>41274</v>
      </c>
      <c r="G659" s="167">
        <v>33</v>
      </c>
      <c r="H659" s="167" t="s">
        <v>28</v>
      </c>
      <c r="I659" s="167" t="s">
        <v>29</v>
      </c>
      <c r="J659" s="167" t="s">
        <v>20</v>
      </c>
      <c r="K659" s="167"/>
    </row>
    <row r="660" spans="1:11" x14ac:dyDescent="0.2">
      <c r="A660" s="167" t="s">
        <v>633</v>
      </c>
      <c r="B660" s="167" t="s">
        <v>673</v>
      </c>
      <c r="C660" s="167" t="s">
        <v>674</v>
      </c>
      <c r="D660" s="167" t="s">
        <v>30</v>
      </c>
      <c r="E660" s="168">
        <v>40932</v>
      </c>
      <c r="F660" s="168">
        <v>40939</v>
      </c>
      <c r="G660" s="167">
        <v>7</v>
      </c>
      <c r="H660" s="167" t="s">
        <v>28</v>
      </c>
      <c r="I660" s="167" t="s">
        <v>988</v>
      </c>
      <c r="J660" s="167" t="s">
        <v>20</v>
      </c>
    </row>
    <row r="661" spans="1:11" x14ac:dyDescent="0.2">
      <c r="A661" s="167" t="s">
        <v>633</v>
      </c>
      <c r="B661" s="167" t="s">
        <v>673</v>
      </c>
      <c r="C661" s="167" t="s">
        <v>674</v>
      </c>
      <c r="D661" s="167" t="s">
        <v>30</v>
      </c>
      <c r="E661" s="168">
        <v>40946</v>
      </c>
      <c r="F661" s="168">
        <v>40961</v>
      </c>
      <c r="G661" s="167">
        <v>15</v>
      </c>
      <c r="H661" s="167" t="s">
        <v>28</v>
      </c>
      <c r="I661" s="167" t="s">
        <v>916</v>
      </c>
      <c r="J661" s="167" t="s">
        <v>20</v>
      </c>
      <c r="K661" s="167"/>
    </row>
    <row r="662" spans="1:11" x14ac:dyDescent="0.2">
      <c r="A662" s="167" t="s">
        <v>633</v>
      </c>
      <c r="B662" s="167" t="s">
        <v>673</v>
      </c>
      <c r="C662" s="167" t="s">
        <v>674</v>
      </c>
      <c r="D662" s="167" t="s">
        <v>30</v>
      </c>
      <c r="E662" s="168">
        <v>40969</v>
      </c>
      <c r="F662" s="168">
        <v>40975</v>
      </c>
      <c r="G662" s="167">
        <v>6</v>
      </c>
      <c r="H662" s="167" t="s">
        <v>28</v>
      </c>
      <c r="I662" s="167" t="s">
        <v>1001</v>
      </c>
      <c r="J662" s="167" t="s">
        <v>20</v>
      </c>
    </row>
    <row r="663" spans="1:11" x14ac:dyDescent="0.2">
      <c r="A663" s="167" t="s">
        <v>633</v>
      </c>
      <c r="B663" s="167" t="s">
        <v>673</v>
      </c>
      <c r="C663" s="167" t="s">
        <v>674</v>
      </c>
      <c r="D663" s="167" t="s">
        <v>30</v>
      </c>
      <c r="E663" s="168">
        <v>40982</v>
      </c>
      <c r="F663" s="168">
        <v>41003</v>
      </c>
      <c r="G663" s="167">
        <v>21</v>
      </c>
      <c r="H663" s="167" t="s">
        <v>28</v>
      </c>
      <c r="I663" s="167" t="s">
        <v>916</v>
      </c>
      <c r="J663" s="167" t="s">
        <v>20</v>
      </c>
      <c r="K663" s="167"/>
    </row>
    <row r="664" spans="1:11" x14ac:dyDescent="0.2">
      <c r="A664" s="167" t="s">
        <v>633</v>
      </c>
      <c r="B664" s="167" t="s">
        <v>673</v>
      </c>
      <c r="C664" s="167" t="s">
        <v>674</v>
      </c>
      <c r="D664" s="167" t="s">
        <v>30</v>
      </c>
      <c r="E664" s="168">
        <v>41031</v>
      </c>
      <c r="F664" s="168">
        <v>41060</v>
      </c>
      <c r="G664" s="167">
        <v>29</v>
      </c>
      <c r="H664" s="167" t="s">
        <v>28</v>
      </c>
      <c r="I664" s="167" t="s">
        <v>1001</v>
      </c>
      <c r="J664" s="167" t="s">
        <v>20</v>
      </c>
    </row>
    <row r="665" spans="1:11" x14ac:dyDescent="0.2">
      <c r="A665" s="167" t="s">
        <v>633</v>
      </c>
      <c r="B665" s="167" t="s">
        <v>673</v>
      </c>
      <c r="C665" s="167" t="s">
        <v>674</v>
      </c>
      <c r="D665" s="167" t="s">
        <v>30</v>
      </c>
      <c r="E665" s="168">
        <v>41066</v>
      </c>
      <c r="F665" s="168">
        <v>41073</v>
      </c>
      <c r="G665" s="167">
        <v>7</v>
      </c>
      <c r="H665" s="167" t="s">
        <v>28</v>
      </c>
      <c r="I665" s="167" t="s">
        <v>1001</v>
      </c>
      <c r="J665" s="167" t="s">
        <v>20</v>
      </c>
    </row>
    <row r="666" spans="1:11" x14ac:dyDescent="0.2">
      <c r="A666" s="167" t="s">
        <v>633</v>
      </c>
      <c r="B666" s="167" t="s">
        <v>673</v>
      </c>
      <c r="C666" s="167" t="s">
        <v>674</v>
      </c>
      <c r="D666" s="167" t="s">
        <v>30</v>
      </c>
      <c r="E666" s="168">
        <v>41080</v>
      </c>
      <c r="F666" s="168">
        <v>41087</v>
      </c>
      <c r="G666" s="167">
        <v>7</v>
      </c>
      <c r="H666" s="167" t="s">
        <v>28</v>
      </c>
      <c r="I666" s="167" t="s">
        <v>1001</v>
      </c>
      <c r="J666" s="167" t="s">
        <v>20</v>
      </c>
    </row>
    <row r="667" spans="1:11" x14ac:dyDescent="0.2">
      <c r="A667" s="167" t="s">
        <v>633</v>
      </c>
      <c r="B667" s="167" t="s">
        <v>673</v>
      </c>
      <c r="C667" s="167" t="s">
        <v>674</v>
      </c>
      <c r="D667" s="167" t="s">
        <v>30</v>
      </c>
      <c r="E667" s="168">
        <v>41093</v>
      </c>
      <c r="F667" s="168">
        <v>41102</v>
      </c>
      <c r="G667" s="167">
        <v>9</v>
      </c>
      <c r="H667" s="167" t="s">
        <v>28</v>
      </c>
      <c r="I667" s="167" t="s">
        <v>916</v>
      </c>
      <c r="J667" s="167" t="s">
        <v>20</v>
      </c>
      <c r="K667" s="167"/>
    </row>
    <row r="668" spans="1:11" x14ac:dyDescent="0.2">
      <c r="A668" s="167" t="s">
        <v>633</v>
      </c>
      <c r="B668" s="167" t="s">
        <v>673</v>
      </c>
      <c r="C668" s="167" t="s">
        <v>674</v>
      </c>
      <c r="D668" s="167" t="s">
        <v>30</v>
      </c>
      <c r="E668" s="168">
        <v>41108</v>
      </c>
      <c r="F668" s="168">
        <v>41129</v>
      </c>
      <c r="G668" s="167">
        <v>21</v>
      </c>
      <c r="H668" s="167" t="s">
        <v>28</v>
      </c>
      <c r="I668" s="167" t="s">
        <v>1001</v>
      </c>
      <c r="J668" s="167" t="s">
        <v>20</v>
      </c>
    </row>
    <row r="669" spans="1:11" x14ac:dyDescent="0.2">
      <c r="A669" s="167" t="s">
        <v>633</v>
      </c>
      <c r="B669" s="167" t="s">
        <v>673</v>
      </c>
      <c r="C669" s="167" t="s">
        <v>674</v>
      </c>
      <c r="D669" s="167" t="s">
        <v>30</v>
      </c>
      <c r="E669" s="168">
        <v>41135</v>
      </c>
      <c r="F669" s="168">
        <v>41274</v>
      </c>
      <c r="G669" s="167">
        <v>139</v>
      </c>
      <c r="H669" s="167" t="s">
        <v>28</v>
      </c>
      <c r="I669" s="167" t="s">
        <v>993</v>
      </c>
      <c r="J669" s="167" t="s">
        <v>20</v>
      </c>
    </row>
    <row r="670" spans="1:11" x14ac:dyDescent="0.2">
      <c r="A670" s="167" t="s">
        <v>633</v>
      </c>
      <c r="B670" s="167" t="s">
        <v>676</v>
      </c>
      <c r="C670" s="167" t="s">
        <v>677</v>
      </c>
      <c r="D670" s="167" t="s">
        <v>30</v>
      </c>
      <c r="E670" s="168">
        <v>41163</v>
      </c>
      <c r="F670" s="168">
        <v>41171</v>
      </c>
      <c r="G670" s="167">
        <v>8</v>
      </c>
      <c r="H670" s="167" t="s">
        <v>28</v>
      </c>
      <c r="I670" s="167" t="s">
        <v>916</v>
      </c>
      <c r="J670" s="167" t="s">
        <v>20</v>
      </c>
      <c r="K670" s="167"/>
    </row>
    <row r="671" spans="1:11" x14ac:dyDescent="0.2">
      <c r="A671" s="167" t="s">
        <v>633</v>
      </c>
      <c r="B671" s="167" t="s">
        <v>684</v>
      </c>
      <c r="C671" s="167" t="s">
        <v>685</v>
      </c>
      <c r="D671" s="167" t="s">
        <v>30</v>
      </c>
      <c r="E671" s="168">
        <v>40932</v>
      </c>
      <c r="F671" s="168">
        <v>40997</v>
      </c>
      <c r="G671" s="167">
        <v>65</v>
      </c>
      <c r="H671" s="167" t="s">
        <v>28</v>
      </c>
      <c r="I671" s="167" t="s">
        <v>29</v>
      </c>
      <c r="J671" s="167" t="s">
        <v>20</v>
      </c>
      <c r="K671" s="167"/>
    </row>
    <row r="672" spans="1:11" x14ac:dyDescent="0.2">
      <c r="A672" s="167" t="s">
        <v>633</v>
      </c>
      <c r="B672" s="167" t="s">
        <v>684</v>
      </c>
      <c r="C672" s="167" t="s">
        <v>685</v>
      </c>
      <c r="D672" s="167" t="s">
        <v>30</v>
      </c>
      <c r="E672" s="168">
        <v>41010</v>
      </c>
      <c r="F672" s="168">
        <v>41031</v>
      </c>
      <c r="G672" s="167">
        <v>21</v>
      </c>
      <c r="H672" s="167" t="s">
        <v>28</v>
      </c>
      <c r="I672" s="167" t="s">
        <v>29</v>
      </c>
      <c r="J672" s="167" t="s">
        <v>20</v>
      </c>
      <c r="K672" s="167"/>
    </row>
    <row r="673" spans="1:11" x14ac:dyDescent="0.2">
      <c r="A673" s="167" t="s">
        <v>633</v>
      </c>
      <c r="B673" s="167" t="s">
        <v>684</v>
      </c>
      <c r="C673" s="167" t="s">
        <v>685</v>
      </c>
      <c r="D673" s="167" t="s">
        <v>30</v>
      </c>
      <c r="E673" s="168">
        <v>41037</v>
      </c>
      <c r="F673" s="168">
        <v>41052</v>
      </c>
      <c r="G673" s="167">
        <v>15</v>
      </c>
      <c r="H673" s="167" t="s">
        <v>28</v>
      </c>
      <c r="I673" s="167" t="s">
        <v>29</v>
      </c>
      <c r="J673" s="167" t="s">
        <v>20</v>
      </c>
      <c r="K673" s="167"/>
    </row>
    <row r="674" spans="1:11" x14ac:dyDescent="0.2">
      <c r="A674" s="167" t="s">
        <v>633</v>
      </c>
      <c r="B674" s="167" t="s">
        <v>684</v>
      </c>
      <c r="C674" s="167" t="s">
        <v>685</v>
      </c>
      <c r="D674" s="167" t="s">
        <v>30</v>
      </c>
      <c r="E674" s="168">
        <v>41066</v>
      </c>
      <c r="F674" s="168">
        <v>41073</v>
      </c>
      <c r="G674" s="167">
        <v>7</v>
      </c>
      <c r="H674" s="167" t="s">
        <v>28</v>
      </c>
      <c r="I674" s="167" t="s">
        <v>993</v>
      </c>
      <c r="J674" s="167" t="s">
        <v>20</v>
      </c>
    </row>
    <row r="675" spans="1:11" x14ac:dyDescent="0.2">
      <c r="A675" s="167" t="s">
        <v>633</v>
      </c>
      <c r="B675" s="167" t="s">
        <v>684</v>
      </c>
      <c r="C675" s="167" t="s">
        <v>685</v>
      </c>
      <c r="D675" s="167" t="s">
        <v>30</v>
      </c>
      <c r="E675" s="168">
        <v>41171</v>
      </c>
      <c r="F675" s="168">
        <v>41178</v>
      </c>
      <c r="G675" s="167">
        <v>7</v>
      </c>
      <c r="H675" s="167" t="s">
        <v>28</v>
      </c>
      <c r="I675" s="167" t="s">
        <v>29</v>
      </c>
      <c r="J675" s="167" t="s">
        <v>20</v>
      </c>
      <c r="K675" s="167"/>
    </row>
    <row r="676" spans="1:11" x14ac:dyDescent="0.2">
      <c r="A676" s="167" t="s">
        <v>633</v>
      </c>
      <c r="B676" s="167" t="s">
        <v>684</v>
      </c>
      <c r="C676" s="167" t="s">
        <v>685</v>
      </c>
      <c r="D676" s="167" t="s">
        <v>30</v>
      </c>
      <c r="E676" s="168">
        <v>41199</v>
      </c>
      <c r="F676" s="168">
        <v>41228</v>
      </c>
      <c r="G676" s="167">
        <v>29</v>
      </c>
      <c r="H676" s="167" t="s">
        <v>28</v>
      </c>
      <c r="I676" s="167" t="s">
        <v>1005</v>
      </c>
      <c r="J676" s="167" t="s">
        <v>20</v>
      </c>
    </row>
    <row r="677" spans="1:11" x14ac:dyDescent="0.2">
      <c r="A677" s="167" t="s">
        <v>633</v>
      </c>
      <c r="B677" s="167" t="s">
        <v>684</v>
      </c>
      <c r="C677" s="167" t="s">
        <v>685</v>
      </c>
      <c r="D677" s="167" t="s">
        <v>30</v>
      </c>
      <c r="E677" s="168">
        <v>41248</v>
      </c>
      <c r="F677" s="168">
        <v>41274</v>
      </c>
      <c r="G677" s="167">
        <v>26</v>
      </c>
      <c r="H677" s="167" t="s">
        <v>28</v>
      </c>
      <c r="I677" s="167" t="s">
        <v>29</v>
      </c>
      <c r="J677" s="167" t="s">
        <v>20</v>
      </c>
      <c r="K677" s="167"/>
    </row>
    <row r="678" spans="1:11" x14ac:dyDescent="0.2">
      <c r="A678" s="167" t="s">
        <v>633</v>
      </c>
      <c r="B678" s="167" t="s">
        <v>686</v>
      </c>
      <c r="C678" s="167" t="s">
        <v>687</v>
      </c>
      <c r="D678" s="167" t="s">
        <v>30</v>
      </c>
      <c r="E678" s="168">
        <v>41017</v>
      </c>
      <c r="F678" s="168">
        <v>41023</v>
      </c>
      <c r="G678" s="167">
        <v>6</v>
      </c>
      <c r="H678" s="167" t="s">
        <v>28</v>
      </c>
      <c r="I678" s="167" t="s">
        <v>916</v>
      </c>
      <c r="J678" s="167" t="s">
        <v>20</v>
      </c>
      <c r="K678" s="167"/>
    </row>
    <row r="679" spans="1:11" x14ac:dyDescent="0.2">
      <c r="A679" s="167" t="s">
        <v>633</v>
      </c>
      <c r="B679" s="167" t="s">
        <v>686</v>
      </c>
      <c r="C679" s="167" t="s">
        <v>687</v>
      </c>
      <c r="D679" s="167" t="s">
        <v>30</v>
      </c>
      <c r="E679" s="168">
        <v>41115</v>
      </c>
      <c r="F679" s="168">
        <v>41122</v>
      </c>
      <c r="G679" s="167">
        <v>7</v>
      </c>
      <c r="H679" s="167" t="s">
        <v>28</v>
      </c>
      <c r="I679" s="167" t="s">
        <v>1001</v>
      </c>
      <c r="J679" s="167" t="s">
        <v>20</v>
      </c>
    </row>
    <row r="680" spans="1:11" x14ac:dyDescent="0.2">
      <c r="A680" s="167" t="s">
        <v>633</v>
      </c>
      <c r="B680" s="167" t="s">
        <v>686</v>
      </c>
      <c r="C680" s="167" t="s">
        <v>687</v>
      </c>
      <c r="D680" s="167" t="s">
        <v>30</v>
      </c>
      <c r="E680" s="168">
        <v>41129</v>
      </c>
      <c r="F680" s="168">
        <v>41135</v>
      </c>
      <c r="G680" s="167">
        <v>6</v>
      </c>
      <c r="H680" s="167" t="s">
        <v>28</v>
      </c>
      <c r="I680" s="167" t="s">
        <v>1001</v>
      </c>
      <c r="J680" s="167" t="s">
        <v>20</v>
      </c>
    </row>
    <row r="681" spans="1:11" x14ac:dyDescent="0.2">
      <c r="A681" s="167" t="s">
        <v>633</v>
      </c>
      <c r="B681" s="167" t="s">
        <v>686</v>
      </c>
      <c r="C681" s="167" t="s">
        <v>687</v>
      </c>
      <c r="D681" s="167" t="s">
        <v>30</v>
      </c>
      <c r="E681" s="168">
        <v>41158</v>
      </c>
      <c r="F681" s="168">
        <v>41163</v>
      </c>
      <c r="G681" s="167">
        <v>5</v>
      </c>
      <c r="H681" s="167" t="s">
        <v>28</v>
      </c>
      <c r="I681" s="167" t="s">
        <v>993</v>
      </c>
      <c r="J681" s="167" t="s">
        <v>20</v>
      </c>
    </row>
    <row r="682" spans="1:11" x14ac:dyDescent="0.2">
      <c r="A682" s="167" t="s">
        <v>633</v>
      </c>
      <c r="B682" s="167" t="s">
        <v>686</v>
      </c>
      <c r="C682" s="167" t="s">
        <v>687</v>
      </c>
      <c r="D682" s="167" t="s">
        <v>30</v>
      </c>
      <c r="E682" s="168">
        <v>41171</v>
      </c>
      <c r="F682" s="168">
        <v>41178</v>
      </c>
      <c r="G682" s="167">
        <v>7</v>
      </c>
      <c r="H682" s="167" t="s">
        <v>28</v>
      </c>
      <c r="I682" s="167" t="s">
        <v>1001</v>
      </c>
      <c r="J682" s="167" t="s">
        <v>20</v>
      </c>
    </row>
    <row r="683" spans="1:11" x14ac:dyDescent="0.2">
      <c r="A683" s="167" t="s">
        <v>633</v>
      </c>
      <c r="B683" s="167" t="s">
        <v>686</v>
      </c>
      <c r="C683" s="167" t="s">
        <v>687</v>
      </c>
      <c r="D683" s="167" t="s">
        <v>30</v>
      </c>
      <c r="E683" s="168">
        <v>41185</v>
      </c>
      <c r="F683" s="168">
        <v>41193</v>
      </c>
      <c r="G683" s="167">
        <v>8</v>
      </c>
      <c r="H683" s="167" t="s">
        <v>28</v>
      </c>
      <c r="I683" s="167" t="s">
        <v>1001</v>
      </c>
      <c r="J683" s="167" t="s">
        <v>20</v>
      </c>
    </row>
    <row r="684" spans="1:11" x14ac:dyDescent="0.2">
      <c r="A684" s="167" t="s">
        <v>633</v>
      </c>
      <c r="B684" s="167" t="s">
        <v>686</v>
      </c>
      <c r="C684" s="167" t="s">
        <v>687</v>
      </c>
      <c r="D684" s="167" t="s">
        <v>30</v>
      </c>
      <c r="E684" s="168">
        <v>41205</v>
      </c>
      <c r="F684" s="168">
        <v>41213</v>
      </c>
      <c r="G684" s="167">
        <v>8</v>
      </c>
      <c r="H684" s="167" t="s">
        <v>28</v>
      </c>
      <c r="I684" s="167" t="s">
        <v>1001</v>
      </c>
      <c r="J684" s="167" t="s">
        <v>20</v>
      </c>
    </row>
    <row r="685" spans="1:11" x14ac:dyDescent="0.2">
      <c r="A685" s="167" t="s">
        <v>633</v>
      </c>
      <c r="B685" s="167" t="s">
        <v>691</v>
      </c>
      <c r="C685" s="167" t="s">
        <v>692</v>
      </c>
      <c r="D685" s="167" t="s">
        <v>30</v>
      </c>
      <c r="E685" s="168">
        <v>41093</v>
      </c>
      <c r="F685" s="168">
        <v>41102</v>
      </c>
      <c r="G685" s="167">
        <v>9</v>
      </c>
      <c r="H685" s="167" t="s">
        <v>28</v>
      </c>
      <c r="I685" s="167" t="s">
        <v>916</v>
      </c>
      <c r="J685" s="167" t="s">
        <v>20</v>
      </c>
      <c r="K685" s="167"/>
    </row>
    <row r="686" spans="1:11" x14ac:dyDescent="0.2">
      <c r="A686" s="167" t="s">
        <v>633</v>
      </c>
      <c r="B686" s="167" t="s">
        <v>691</v>
      </c>
      <c r="C686" s="167" t="s">
        <v>692</v>
      </c>
      <c r="D686" s="167" t="s">
        <v>30</v>
      </c>
      <c r="E686" s="168">
        <v>41205</v>
      </c>
      <c r="F686" s="168">
        <v>41213</v>
      </c>
      <c r="G686" s="167">
        <v>8</v>
      </c>
      <c r="H686" s="167" t="s">
        <v>28</v>
      </c>
      <c r="I686" s="167" t="s">
        <v>1001</v>
      </c>
      <c r="J686" s="167" t="s">
        <v>20</v>
      </c>
    </row>
    <row r="687" spans="1:11" x14ac:dyDescent="0.2">
      <c r="A687" s="167" t="s">
        <v>633</v>
      </c>
      <c r="B687" s="167" t="s">
        <v>693</v>
      </c>
      <c r="C687" s="167" t="s">
        <v>694</v>
      </c>
      <c r="D687" s="167" t="s">
        <v>30</v>
      </c>
      <c r="E687" s="168">
        <v>40932</v>
      </c>
      <c r="F687" s="168">
        <v>40939</v>
      </c>
      <c r="G687" s="167">
        <v>7</v>
      </c>
      <c r="H687" s="167" t="s">
        <v>28</v>
      </c>
      <c r="I687" s="167" t="s">
        <v>29</v>
      </c>
      <c r="J687" s="167" t="s">
        <v>20</v>
      </c>
      <c r="K687" s="167"/>
    </row>
    <row r="688" spans="1:11" x14ac:dyDescent="0.2">
      <c r="A688" s="167" t="s">
        <v>633</v>
      </c>
      <c r="B688" s="167" t="s">
        <v>693</v>
      </c>
      <c r="C688" s="167" t="s">
        <v>694</v>
      </c>
      <c r="D688" s="167" t="s">
        <v>30</v>
      </c>
      <c r="E688" s="168">
        <v>40996</v>
      </c>
      <c r="F688" s="168">
        <v>41003</v>
      </c>
      <c r="G688" s="167">
        <v>7</v>
      </c>
      <c r="H688" s="167" t="s">
        <v>28</v>
      </c>
      <c r="I688" s="167" t="s">
        <v>29</v>
      </c>
      <c r="J688" s="167" t="s">
        <v>20</v>
      </c>
      <c r="K688" s="167"/>
    </row>
    <row r="689" spans="1:11" x14ac:dyDescent="0.2">
      <c r="A689" s="167" t="s">
        <v>633</v>
      </c>
      <c r="B689" s="167" t="s">
        <v>693</v>
      </c>
      <c r="C689" s="167" t="s">
        <v>694</v>
      </c>
      <c r="D689" s="167" t="s">
        <v>30</v>
      </c>
      <c r="E689" s="168">
        <v>41199</v>
      </c>
      <c r="F689" s="168">
        <v>41228</v>
      </c>
      <c r="G689" s="167">
        <v>29</v>
      </c>
      <c r="H689" s="167" t="s">
        <v>28</v>
      </c>
      <c r="I689" s="167" t="s">
        <v>994</v>
      </c>
      <c r="J689" s="167" t="s">
        <v>20</v>
      </c>
    </row>
    <row r="690" spans="1:11" x14ac:dyDescent="0.2">
      <c r="A690" s="167" t="s">
        <v>633</v>
      </c>
      <c r="B690" s="167" t="s">
        <v>693</v>
      </c>
      <c r="C690" s="167" t="s">
        <v>694</v>
      </c>
      <c r="D690" s="167" t="s">
        <v>30</v>
      </c>
      <c r="E690" s="168">
        <v>41248</v>
      </c>
      <c r="F690" s="168">
        <v>41255</v>
      </c>
      <c r="G690" s="167">
        <v>7</v>
      </c>
      <c r="H690" s="167" t="s">
        <v>28</v>
      </c>
      <c r="I690" s="167" t="s">
        <v>994</v>
      </c>
      <c r="J690" s="167" t="s">
        <v>20</v>
      </c>
    </row>
    <row r="691" spans="1:11" x14ac:dyDescent="0.2">
      <c r="A691" s="167" t="s">
        <v>633</v>
      </c>
      <c r="B691" s="167" t="s">
        <v>697</v>
      </c>
      <c r="C691" s="167" t="s">
        <v>698</v>
      </c>
      <c r="D691" s="167" t="s">
        <v>30</v>
      </c>
      <c r="E691" s="168">
        <v>41087</v>
      </c>
      <c r="F691" s="168">
        <v>41102</v>
      </c>
      <c r="G691" s="167">
        <v>15</v>
      </c>
      <c r="H691" s="167" t="s">
        <v>28</v>
      </c>
      <c r="I691" s="167" t="s">
        <v>1001</v>
      </c>
      <c r="J691" s="167" t="s">
        <v>20</v>
      </c>
    </row>
    <row r="692" spans="1:11" x14ac:dyDescent="0.2">
      <c r="A692" s="167" t="s">
        <v>633</v>
      </c>
      <c r="B692" s="167" t="s">
        <v>697</v>
      </c>
      <c r="C692" s="167" t="s">
        <v>698</v>
      </c>
      <c r="D692" s="167" t="s">
        <v>30</v>
      </c>
      <c r="E692" s="168">
        <v>41129</v>
      </c>
      <c r="F692" s="168">
        <v>41143</v>
      </c>
      <c r="G692" s="167">
        <v>14</v>
      </c>
      <c r="H692" s="167" t="s">
        <v>28</v>
      </c>
      <c r="I692" s="167" t="s">
        <v>1001</v>
      </c>
      <c r="J692" s="167" t="s">
        <v>20</v>
      </c>
    </row>
    <row r="693" spans="1:11" x14ac:dyDescent="0.2">
      <c r="A693" s="167" t="s">
        <v>633</v>
      </c>
      <c r="B693" s="167" t="s">
        <v>697</v>
      </c>
      <c r="C693" s="167" t="s">
        <v>698</v>
      </c>
      <c r="D693" s="167" t="s">
        <v>30</v>
      </c>
      <c r="E693" s="168">
        <v>41150</v>
      </c>
      <c r="F693" s="168">
        <v>41178</v>
      </c>
      <c r="G693" s="167">
        <v>28</v>
      </c>
      <c r="H693" s="167" t="s">
        <v>28</v>
      </c>
      <c r="I693" s="167" t="s">
        <v>1001</v>
      </c>
      <c r="J693" s="167" t="s">
        <v>20</v>
      </c>
    </row>
    <row r="694" spans="1:11" x14ac:dyDescent="0.2">
      <c r="A694" s="167" t="s">
        <v>633</v>
      </c>
      <c r="B694" s="167" t="s">
        <v>697</v>
      </c>
      <c r="C694" s="167" t="s">
        <v>698</v>
      </c>
      <c r="D694" s="167" t="s">
        <v>30</v>
      </c>
      <c r="E694" s="168">
        <v>41185</v>
      </c>
      <c r="F694" s="168">
        <v>41199</v>
      </c>
      <c r="G694" s="167">
        <v>14</v>
      </c>
      <c r="H694" s="167" t="s">
        <v>28</v>
      </c>
      <c r="I694" s="167" t="s">
        <v>1001</v>
      </c>
      <c r="J694" s="167" t="s">
        <v>20</v>
      </c>
    </row>
    <row r="695" spans="1:11" x14ac:dyDescent="0.2">
      <c r="A695" s="167" t="s">
        <v>633</v>
      </c>
      <c r="B695" s="167" t="s">
        <v>697</v>
      </c>
      <c r="C695" s="167" t="s">
        <v>698</v>
      </c>
      <c r="D695" s="167" t="s">
        <v>30</v>
      </c>
      <c r="E695" s="168">
        <v>41205</v>
      </c>
      <c r="F695" s="168">
        <v>41220</v>
      </c>
      <c r="G695" s="167">
        <v>15</v>
      </c>
      <c r="H695" s="167" t="s">
        <v>28</v>
      </c>
      <c r="I695" s="167" t="s">
        <v>1001</v>
      </c>
      <c r="J695" s="167" t="s">
        <v>20</v>
      </c>
    </row>
    <row r="696" spans="1:11" x14ac:dyDescent="0.2">
      <c r="A696" s="167" t="s">
        <v>633</v>
      </c>
      <c r="B696" s="167" t="s">
        <v>701</v>
      </c>
      <c r="C696" s="167" t="s">
        <v>984</v>
      </c>
      <c r="D696" s="167" t="s">
        <v>30</v>
      </c>
      <c r="E696" s="168">
        <v>41073</v>
      </c>
      <c r="F696" s="168">
        <v>41074</v>
      </c>
      <c r="G696" s="167">
        <v>1</v>
      </c>
      <c r="H696" s="167" t="s">
        <v>28</v>
      </c>
      <c r="I696" s="167" t="s">
        <v>994</v>
      </c>
      <c r="J696" s="167" t="s">
        <v>20</v>
      </c>
    </row>
    <row r="697" spans="1:11" x14ac:dyDescent="0.2">
      <c r="A697" s="167" t="s">
        <v>633</v>
      </c>
      <c r="B697" s="167" t="s">
        <v>702</v>
      </c>
      <c r="C697" s="167" t="s">
        <v>703</v>
      </c>
      <c r="D697" s="167" t="s">
        <v>30</v>
      </c>
      <c r="E697" s="168">
        <v>40932</v>
      </c>
      <c r="F697" s="168">
        <v>40933</v>
      </c>
      <c r="G697" s="167">
        <v>1</v>
      </c>
      <c r="H697" s="167" t="s">
        <v>28</v>
      </c>
      <c r="I697" s="167" t="s">
        <v>993</v>
      </c>
      <c r="J697" s="167" t="s">
        <v>20</v>
      </c>
    </row>
    <row r="698" spans="1:11" x14ac:dyDescent="0.2">
      <c r="A698" s="167" t="s">
        <v>633</v>
      </c>
      <c r="B698" s="167" t="s">
        <v>702</v>
      </c>
      <c r="C698" s="167" t="s">
        <v>703</v>
      </c>
      <c r="D698" s="167" t="s">
        <v>30</v>
      </c>
      <c r="E698" s="168">
        <v>41066</v>
      </c>
      <c r="F698" s="168">
        <v>41073</v>
      </c>
      <c r="G698" s="167">
        <v>7</v>
      </c>
      <c r="H698" s="167" t="s">
        <v>28</v>
      </c>
      <c r="I698" s="167" t="s">
        <v>1005</v>
      </c>
      <c r="J698" s="167" t="s">
        <v>20</v>
      </c>
    </row>
    <row r="699" spans="1:11" x14ac:dyDescent="0.2">
      <c r="A699" s="167" t="s">
        <v>633</v>
      </c>
      <c r="B699" s="167" t="s">
        <v>702</v>
      </c>
      <c r="C699" s="167" t="s">
        <v>703</v>
      </c>
      <c r="D699" s="167" t="s">
        <v>30</v>
      </c>
      <c r="E699" s="168">
        <v>41248</v>
      </c>
      <c r="F699" s="168">
        <v>41255</v>
      </c>
      <c r="G699" s="167">
        <v>7</v>
      </c>
      <c r="H699" s="167" t="s">
        <v>28</v>
      </c>
      <c r="I699" s="167" t="s">
        <v>994</v>
      </c>
      <c r="J699" s="167" t="s">
        <v>20</v>
      </c>
    </row>
    <row r="700" spans="1:11" x14ac:dyDescent="0.2">
      <c r="A700" s="167" t="s">
        <v>633</v>
      </c>
      <c r="B700" s="167" t="s">
        <v>702</v>
      </c>
      <c r="C700" s="167" t="s">
        <v>703</v>
      </c>
      <c r="D700" s="167" t="s">
        <v>30</v>
      </c>
      <c r="E700" s="168">
        <v>41270</v>
      </c>
      <c r="F700" s="168">
        <v>41274</v>
      </c>
      <c r="G700" s="167">
        <v>4</v>
      </c>
      <c r="H700" s="167" t="s">
        <v>28</v>
      </c>
      <c r="I700" s="167" t="s">
        <v>29</v>
      </c>
      <c r="J700" s="167" t="s">
        <v>20</v>
      </c>
      <c r="K700" s="167"/>
    </row>
    <row r="701" spans="1:11" x14ac:dyDescent="0.2">
      <c r="A701" s="167" t="s">
        <v>633</v>
      </c>
      <c r="B701" s="167" t="s">
        <v>710</v>
      </c>
      <c r="C701" s="167" t="s">
        <v>711</v>
      </c>
      <c r="D701" s="167" t="s">
        <v>30</v>
      </c>
      <c r="E701" s="168">
        <v>40932</v>
      </c>
      <c r="F701" s="168">
        <v>40939</v>
      </c>
      <c r="G701" s="167">
        <v>7</v>
      </c>
      <c r="H701" s="167" t="s">
        <v>28</v>
      </c>
      <c r="I701" s="167" t="s">
        <v>988</v>
      </c>
      <c r="J701" s="167" t="s">
        <v>20</v>
      </c>
    </row>
    <row r="702" spans="1:11" x14ac:dyDescent="0.2">
      <c r="A702" s="167" t="s">
        <v>633</v>
      </c>
      <c r="B702" s="167" t="s">
        <v>710</v>
      </c>
      <c r="C702" s="167" t="s">
        <v>711</v>
      </c>
      <c r="D702" s="167" t="s">
        <v>30</v>
      </c>
      <c r="E702" s="168">
        <v>40946</v>
      </c>
      <c r="F702" s="168">
        <v>40969</v>
      </c>
      <c r="G702" s="167">
        <v>23</v>
      </c>
      <c r="H702" s="167" t="s">
        <v>28</v>
      </c>
      <c r="I702" s="167" t="s">
        <v>916</v>
      </c>
      <c r="J702" s="167" t="s">
        <v>20</v>
      </c>
      <c r="K702" s="167"/>
    </row>
    <row r="703" spans="1:11" x14ac:dyDescent="0.2">
      <c r="A703" s="167" t="s">
        <v>633</v>
      </c>
      <c r="B703" s="167" t="s">
        <v>710</v>
      </c>
      <c r="C703" s="167" t="s">
        <v>711</v>
      </c>
      <c r="D703" s="167" t="s">
        <v>30</v>
      </c>
      <c r="E703" s="168">
        <v>40989</v>
      </c>
      <c r="F703" s="168">
        <v>41003</v>
      </c>
      <c r="G703" s="167">
        <v>14</v>
      </c>
      <c r="H703" s="167" t="s">
        <v>28</v>
      </c>
      <c r="I703" s="167" t="s">
        <v>988</v>
      </c>
      <c r="J703" s="167" t="s">
        <v>20</v>
      </c>
    </row>
    <row r="704" spans="1:11" x14ac:dyDescent="0.2">
      <c r="A704" s="167" t="s">
        <v>633</v>
      </c>
      <c r="B704" s="167" t="s">
        <v>710</v>
      </c>
      <c r="C704" s="167" t="s">
        <v>711</v>
      </c>
      <c r="D704" s="167" t="s">
        <v>30</v>
      </c>
      <c r="E704" s="168">
        <v>41045</v>
      </c>
      <c r="F704" s="168">
        <v>41073</v>
      </c>
      <c r="G704" s="167">
        <v>28</v>
      </c>
      <c r="H704" s="167" t="s">
        <v>28</v>
      </c>
      <c r="I704" s="167" t="s">
        <v>916</v>
      </c>
      <c r="J704" s="167" t="s">
        <v>20</v>
      </c>
      <c r="K704" s="167"/>
    </row>
    <row r="705" spans="1:11" x14ac:dyDescent="0.2">
      <c r="A705" s="167" t="s">
        <v>633</v>
      </c>
      <c r="B705" s="167" t="s">
        <v>710</v>
      </c>
      <c r="C705" s="167" t="s">
        <v>711</v>
      </c>
      <c r="D705" s="167" t="s">
        <v>30</v>
      </c>
      <c r="E705" s="168">
        <v>41080</v>
      </c>
      <c r="F705" s="168">
        <v>41102</v>
      </c>
      <c r="G705" s="167">
        <v>22</v>
      </c>
      <c r="H705" s="167" t="s">
        <v>28</v>
      </c>
      <c r="I705" s="167" t="s">
        <v>1001</v>
      </c>
      <c r="J705" s="167" t="s">
        <v>20</v>
      </c>
    </row>
    <row r="706" spans="1:11" x14ac:dyDescent="0.2">
      <c r="A706" s="165" t="s">
        <v>633</v>
      </c>
      <c r="B706" s="165" t="s">
        <v>710</v>
      </c>
      <c r="C706" s="165" t="s">
        <v>711</v>
      </c>
      <c r="D706" s="165" t="s">
        <v>30</v>
      </c>
      <c r="E706" s="166">
        <v>41108</v>
      </c>
      <c r="F706" s="166">
        <v>41129</v>
      </c>
      <c r="G706" s="165">
        <v>21</v>
      </c>
      <c r="H706" s="165" t="s">
        <v>28</v>
      </c>
      <c r="I706" s="167" t="s">
        <v>1001</v>
      </c>
      <c r="J706" s="165" t="s">
        <v>20</v>
      </c>
    </row>
    <row r="707" spans="1:11" x14ac:dyDescent="0.2">
      <c r="A707" s="172" t="s">
        <v>633</v>
      </c>
      <c r="B707" s="172" t="s">
        <v>710</v>
      </c>
      <c r="C707" s="172" t="s">
        <v>711</v>
      </c>
      <c r="D707" s="172" t="s">
        <v>30</v>
      </c>
      <c r="E707" s="173">
        <v>41135</v>
      </c>
      <c r="F707" s="173">
        <v>41274</v>
      </c>
      <c r="G707" s="172">
        <v>139</v>
      </c>
      <c r="H707" s="172" t="s">
        <v>28</v>
      </c>
      <c r="I707" s="172" t="s">
        <v>993</v>
      </c>
      <c r="J707" s="172" t="s">
        <v>20</v>
      </c>
    </row>
    <row r="708" spans="1:11" x14ac:dyDescent="0.2">
      <c r="A708" s="26"/>
      <c r="B708" s="12">
        <f>SUM(IF(FREQUENCY(MATCH(B603:B707,B603:B707,0),MATCH(B603:B707,B603:B707,0))&gt;0,1))</f>
        <v>21</v>
      </c>
      <c r="C708" s="45"/>
      <c r="D708" s="18">
        <f>COUNTA(D603:D707)</f>
        <v>105</v>
      </c>
      <c r="E708" s="18"/>
      <c r="F708" s="18"/>
      <c r="G708" s="120">
        <f>SUM(G603:G707)</f>
        <v>2001</v>
      </c>
      <c r="H708" s="40"/>
      <c r="I708" s="40"/>
      <c r="J708" s="40"/>
    </row>
    <row r="709" spans="1:11" x14ac:dyDescent="0.2">
      <c r="A709" s="26"/>
      <c r="B709" s="12"/>
      <c r="C709" s="45"/>
      <c r="D709" s="18"/>
      <c r="E709" s="18"/>
      <c r="F709" s="18"/>
      <c r="G709" s="18"/>
      <c r="H709" s="40"/>
      <c r="I709" s="40"/>
      <c r="J709" s="40"/>
    </row>
    <row r="710" spans="1:11" x14ac:dyDescent="0.2">
      <c r="A710" s="165" t="s">
        <v>712</v>
      </c>
      <c r="B710" s="165" t="s">
        <v>715</v>
      </c>
      <c r="C710" s="165" t="s">
        <v>716</v>
      </c>
      <c r="D710" s="165" t="s">
        <v>30</v>
      </c>
      <c r="E710" s="166">
        <v>41017</v>
      </c>
      <c r="F710" s="166">
        <v>41019</v>
      </c>
      <c r="G710" s="165">
        <v>2</v>
      </c>
      <c r="H710" s="165" t="s">
        <v>28</v>
      </c>
      <c r="I710" s="167" t="s">
        <v>1006</v>
      </c>
      <c r="J710" s="165" t="s">
        <v>20</v>
      </c>
    </row>
    <row r="711" spans="1:11" x14ac:dyDescent="0.2">
      <c r="A711" s="165" t="s">
        <v>712</v>
      </c>
      <c r="B711" s="165" t="s">
        <v>715</v>
      </c>
      <c r="C711" s="165" t="s">
        <v>716</v>
      </c>
      <c r="D711" s="165" t="s">
        <v>30</v>
      </c>
      <c r="E711" s="166">
        <v>41115</v>
      </c>
      <c r="F711" s="166">
        <v>41116</v>
      </c>
      <c r="G711" s="165">
        <v>1</v>
      </c>
      <c r="H711" s="165" t="s">
        <v>28</v>
      </c>
      <c r="I711" s="167" t="s">
        <v>1001</v>
      </c>
      <c r="J711" s="165" t="s">
        <v>20</v>
      </c>
    </row>
    <row r="712" spans="1:11" x14ac:dyDescent="0.2">
      <c r="A712" s="165" t="s">
        <v>712</v>
      </c>
      <c r="B712" s="165" t="s">
        <v>715</v>
      </c>
      <c r="C712" s="165" t="s">
        <v>716</v>
      </c>
      <c r="D712" s="165" t="s">
        <v>30</v>
      </c>
      <c r="E712" s="166">
        <v>41128</v>
      </c>
      <c r="F712" s="166">
        <v>41136</v>
      </c>
      <c r="G712" s="165">
        <v>8</v>
      </c>
      <c r="H712" s="165" t="s">
        <v>28</v>
      </c>
      <c r="I712" s="167" t="s">
        <v>1007</v>
      </c>
      <c r="J712" s="165" t="s">
        <v>20</v>
      </c>
    </row>
    <row r="713" spans="1:11" x14ac:dyDescent="0.2">
      <c r="A713" s="165" t="s">
        <v>712</v>
      </c>
      <c r="B713" s="165" t="s">
        <v>715</v>
      </c>
      <c r="C713" s="165" t="s">
        <v>716</v>
      </c>
      <c r="D713" s="165" t="s">
        <v>30</v>
      </c>
      <c r="E713" s="166">
        <v>41171</v>
      </c>
      <c r="F713" s="166">
        <v>41173</v>
      </c>
      <c r="G713" s="165">
        <v>2</v>
      </c>
      <c r="H713" s="165" t="s">
        <v>28</v>
      </c>
      <c r="I713" s="167" t="s">
        <v>994</v>
      </c>
      <c r="J713" s="165" t="s">
        <v>20</v>
      </c>
    </row>
    <row r="714" spans="1:11" x14ac:dyDescent="0.2">
      <c r="A714" s="165" t="s">
        <v>712</v>
      </c>
      <c r="B714" s="165" t="s">
        <v>715</v>
      </c>
      <c r="C714" s="165" t="s">
        <v>716</v>
      </c>
      <c r="D714" s="165" t="s">
        <v>30</v>
      </c>
      <c r="E714" s="166">
        <v>41199</v>
      </c>
      <c r="F714" s="166">
        <v>41206</v>
      </c>
      <c r="G714" s="165">
        <v>7</v>
      </c>
      <c r="H714" s="165" t="s">
        <v>28</v>
      </c>
      <c r="I714" s="167" t="s">
        <v>997</v>
      </c>
      <c r="J714" s="165" t="s">
        <v>20</v>
      </c>
    </row>
    <row r="715" spans="1:11" x14ac:dyDescent="0.2">
      <c r="A715" s="165" t="s">
        <v>712</v>
      </c>
      <c r="B715" s="165" t="s">
        <v>715</v>
      </c>
      <c r="C715" s="165" t="s">
        <v>716</v>
      </c>
      <c r="D715" s="165" t="s">
        <v>30</v>
      </c>
      <c r="E715" s="166">
        <v>41228</v>
      </c>
      <c r="F715" s="166">
        <v>41234</v>
      </c>
      <c r="G715" s="165">
        <v>6</v>
      </c>
      <c r="H715" s="165" t="s">
        <v>28</v>
      </c>
      <c r="I715" s="167" t="s">
        <v>994</v>
      </c>
      <c r="J715" s="165" t="s">
        <v>20</v>
      </c>
    </row>
    <row r="716" spans="1:11" x14ac:dyDescent="0.2">
      <c r="A716" s="165" t="s">
        <v>712</v>
      </c>
      <c r="B716" s="165" t="s">
        <v>715</v>
      </c>
      <c r="C716" s="165" t="s">
        <v>716</v>
      </c>
      <c r="D716" s="165" t="s">
        <v>30</v>
      </c>
      <c r="E716" s="166">
        <v>41254</v>
      </c>
      <c r="F716" s="166">
        <v>41262</v>
      </c>
      <c r="G716" s="165">
        <v>8</v>
      </c>
      <c r="H716" s="165" t="s">
        <v>28</v>
      </c>
      <c r="I716" s="167" t="s">
        <v>986</v>
      </c>
      <c r="J716" s="165" t="s">
        <v>20</v>
      </c>
    </row>
    <row r="717" spans="1:11" x14ac:dyDescent="0.2">
      <c r="A717" s="165" t="s">
        <v>712</v>
      </c>
      <c r="B717" s="165" t="s">
        <v>719</v>
      </c>
      <c r="C717" s="165" t="s">
        <v>720</v>
      </c>
      <c r="D717" s="165" t="s">
        <v>30</v>
      </c>
      <c r="E717" s="166">
        <v>41199</v>
      </c>
      <c r="F717" s="166">
        <v>41200</v>
      </c>
      <c r="G717" s="165">
        <v>1</v>
      </c>
      <c r="H717" s="165" t="s">
        <v>28</v>
      </c>
      <c r="I717" s="167" t="s">
        <v>997</v>
      </c>
      <c r="J717" s="165" t="s">
        <v>20</v>
      </c>
    </row>
    <row r="718" spans="1:11" x14ac:dyDescent="0.2">
      <c r="A718" s="165" t="s">
        <v>712</v>
      </c>
      <c r="B718" s="165" t="s">
        <v>719</v>
      </c>
      <c r="C718" s="165" t="s">
        <v>720</v>
      </c>
      <c r="D718" s="165" t="s">
        <v>30</v>
      </c>
      <c r="E718" s="166">
        <v>41248</v>
      </c>
      <c r="F718" s="166">
        <v>41250</v>
      </c>
      <c r="G718" s="165">
        <v>2</v>
      </c>
      <c r="H718" s="165" t="s">
        <v>28</v>
      </c>
      <c r="I718" s="167" t="s">
        <v>994</v>
      </c>
      <c r="J718" s="165" t="s">
        <v>20</v>
      </c>
    </row>
    <row r="719" spans="1:11" x14ac:dyDescent="0.2">
      <c r="A719" s="165" t="s">
        <v>712</v>
      </c>
      <c r="B719" s="165" t="s">
        <v>719</v>
      </c>
      <c r="C719" s="165" t="s">
        <v>720</v>
      </c>
      <c r="D719" s="165" t="s">
        <v>30</v>
      </c>
      <c r="E719" s="166">
        <v>41254</v>
      </c>
      <c r="F719" s="166">
        <v>41262</v>
      </c>
      <c r="G719" s="165">
        <v>8</v>
      </c>
      <c r="H719" s="165" t="s">
        <v>28</v>
      </c>
      <c r="I719" s="165" t="s">
        <v>29</v>
      </c>
      <c r="J719" s="165" t="s">
        <v>20</v>
      </c>
      <c r="K719" s="167"/>
    </row>
    <row r="720" spans="1:11" x14ac:dyDescent="0.2">
      <c r="A720" s="165" t="s">
        <v>712</v>
      </c>
      <c r="B720" s="165" t="s">
        <v>725</v>
      </c>
      <c r="C720" s="165" t="s">
        <v>726</v>
      </c>
      <c r="D720" s="165" t="s">
        <v>30</v>
      </c>
      <c r="E720" s="166">
        <v>41030</v>
      </c>
      <c r="F720" s="166">
        <v>41032</v>
      </c>
      <c r="G720" s="165">
        <v>2</v>
      </c>
      <c r="H720" s="165" t="s">
        <v>28</v>
      </c>
      <c r="I720" s="167" t="s">
        <v>994</v>
      </c>
      <c r="J720" s="165" t="s">
        <v>20</v>
      </c>
    </row>
    <row r="721" spans="1:11" x14ac:dyDescent="0.2">
      <c r="A721" s="165" t="s">
        <v>712</v>
      </c>
      <c r="B721" s="165" t="s">
        <v>725</v>
      </c>
      <c r="C721" s="165" t="s">
        <v>726</v>
      </c>
      <c r="D721" s="165" t="s">
        <v>30</v>
      </c>
      <c r="E721" s="166">
        <v>41199</v>
      </c>
      <c r="F721" s="166">
        <v>41200</v>
      </c>
      <c r="G721" s="165">
        <v>1</v>
      </c>
      <c r="H721" s="165" t="s">
        <v>28</v>
      </c>
      <c r="I721" s="167" t="s">
        <v>997</v>
      </c>
      <c r="J721" s="165" t="s">
        <v>20</v>
      </c>
    </row>
    <row r="722" spans="1:11" x14ac:dyDescent="0.2">
      <c r="A722" s="165" t="s">
        <v>712</v>
      </c>
      <c r="B722" s="165" t="s">
        <v>725</v>
      </c>
      <c r="C722" s="165" t="s">
        <v>726</v>
      </c>
      <c r="D722" s="165" t="s">
        <v>30</v>
      </c>
      <c r="E722" s="166">
        <v>41248</v>
      </c>
      <c r="F722" s="166">
        <v>41250</v>
      </c>
      <c r="G722" s="165">
        <v>2</v>
      </c>
      <c r="H722" s="165" t="s">
        <v>28</v>
      </c>
      <c r="I722" s="167" t="s">
        <v>994</v>
      </c>
      <c r="J722" s="165" t="s">
        <v>20</v>
      </c>
    </row>
    <row r="723" spans="1:11" x14ac:dyDescent="0.2">
      <c r="A723" s="165" t="s">
        <v>712</v>
      </c>
      <c r="B723" s="165" t="s">
        <v>733</v>
      </c>
      <c r="C723" s="165" t="s">
        <v>734</v>
      </c>
      <c r="D723" s="165" t="s">
        <v>30</v>
      </c>
      <c r="E723" s="166">
        <v>41030</v>
      </c>
      <c r="F723" s="166">
        <v>41038</v>
      </c>
      <c r="G723" s="165">
        <v>8</v>
      </c>
      <c r="H723" s="165" t="s">
        <v>28</v>
      </c>
      <c r="I723" s="167" t="s">
        <v>994</v>
      </c>
      <c r="J723" s="165" t="s">
        <v>20</v>
      </c>
    </row>
    <row r="724" spans="1:11" x14ac:dyDescent="0.2">
      <c r="A724" s="165" t="s">
        <v>712</v>
      </c>
      <c r="B724" s="165" t="s">
        <v>733</v>
      </c>
      <c r="C724" s="165" t="s">
        <v>734</v>
      </c>
      <c r="D724" s="165" t="s">
        <v>30</v>
      </c>
      <c r="E724" s="166">
        <v>41248</v>
      </c>
      <c r="F724" s="166">
        <v>41250</v>
      </c>
      <c r="G724" s="165">
        <v>2</v>
      </c>
      <c r="H724" s="165" t="s">
        <v>28</v>
      </c>
      <c r="I724" s="167" t="s">
        <v>1005</v>
      </c>
      <c r="J724" s="165" t="s">
        <v>20</v>
      </c>
    </row>
    <row r="725" spans="1:11" x14ac:dyDescent="0.2">
      <c r="A725" s="165" t="s">
        <v>712</v>
      </c>
      <c r="B725" s="165" t="s">
        <v>735</v>
      </c>
      <c r="C725" s="165" t="s">
        <v>736</v>
      </c>
      <c r="D725" s="165" t="s">
        <v>30</v>
      </c>
      <c r="E725" s="166">
        <v>41240</v>
      </c>
      <c r="F725" s="166">
        <v>41250</v>
      </c>
      <c r="G725" s="165">
        <v>10</v>
      </c>
      <c r="H725" s="165" t="s">
        <v>28</v>
      </c>
      <c r="I725" s="167" t="s">
        <v>994</v>
      </c>
      <c r="J725" s="165" t="s">
        <v>20</v>
      </c>
    </row>
    <row r="726" spans="1:11" x14ac:dyDescent="0.2">
      <c r="A726" s="165" t="s">
        <v>712</v>
      </c>
      <c r="B726" s="165" t="s">
        <v>739</v>
      </c>
      <c r="C726" s="165" t="s">
        <v>956</v>
      </c>
      <c r="D726" s="165" t="s">
        <v>30</v>
      </c>
      <c r="E726" s="166">
        <v>41186</v>
      </c>
      <c r="F726" s="166">
        <v>41192</v>
      </c>
      <c r="G726" s="165">
        <v>6</v>
      </c>
      <c r="H726" s="165" t="s">
        <v>28</v>
      </c>
      <c r="I726" s="167" t="s">
        <v>988</v>
      </c>
      <c r="J726" s="165" t="s">
        <v>20</v>
      </c>
    </row>
    <row r="727" spans="1:11" x14ac:dyDescent="0.2">
      <c r="A727" s="165" t="s">
        <v>712</v>
      </c>
      <c r="B727" s="165" t="s">
        <v>740</v>
      </c>
      <c r="C727" s="165" t="s">
        <v>741</v>
      </c>
      <c r="D727" s="165" t="s">
        <v>30</v>
      </c>
      <c r="E727" s="166">
        <v>41093</v>
      </c>
      <c r="F727" s="166">
        <v>41101</v>
      </c>
      <c r="G727" s="165">
        <v>8</v>
      </c>
      <c r="H727" s="165" t="s">
        <v>28</v>
      </c>
      <c r="I727" s="167" t="s">
        <v>1001</v>
      </c>
      <c r="J727" s="165" t="s">
        <v>20</v>
      </c>
    </row>
    <row r="728" spans="1:11" x14ac:dyDescent="0.2">
      <c r="A728" s="165" t="s">
        <v>712</v>
      </c>
      <c r="B728" s="165" t="s">
        <v>740</v>
      </c>
      <c r="C728" s="165" t="s">
        <v>741</v>
      </c>
      <c r="D728" s="165" t="s">
        <v>30</v>
      </c>
      <c r="E728" s="166">
        <v>41248</v>
      </c>
      <c r="F728" s="166">
        <v>41250</v>
      </c>
      <c r="G728" s="165">
        <v>2</v>
      </c>
      <c r="H728" s="165" t="s">
        <v>28</v>
      </c>
      <c r="I728" s="167" t="s">
        <v>994</v>
      </c>
      <c r="J728" s="165" t="s">
        <v>20</v>
      </c>
    </row>
    <row r="729" spans="1:11" x14ac:dyDescent="0.2">
      <c r="A729" s="165" t="s">
        <v>712</v>
      </c>
      <c r="B729" s="165" t="s">
        <v>740</v>
      </c>
      <c r="C729" s="165" t="s">
        <v>741</v>
      </c>
      <c r="D729" s="165" t="s">
        <v>30</v>
      </c>
      <c r="E729" s="166">
        <v>41254</v>
      </c>
      <c r="F729" s="166">
        <v>41262</v>
      </c>
      <c r="G729" s="165">
        <v>8</v>
      </c>
      <c r="H729" s="165" t="s">
        <v>28</v>
      </c>
      <c r="I729" s="165" t="s">
        <v>918</v>
      </c>
      <c r="J729" s="165" t="s">
        <v>20</v>
      </c>
      <c r="K729" s="167"/>
    </row>
    <row r="730" spans="1:11" x14ac:dyDescent="0.2">
      <c r="A730" s="165" t="s">
        <v>712</v>
      </c>
      <c r="B730" s="165" t="s">
        <v>744</v>
      </c>
      <c r="C730" s="165" t="s">
        <v>745</v>
      </c>
      <c r="D730" s="165" t="s">
        <v>30</v>
      </c>
      <c r="E730" s="166">
        <v>41248</v>
      </c>
      <c r="F730" s="166">
        <v>41250</v>
      </c>
      <c r="G730" s="165">
        <v>2</v>
      </c>
      <c r="H730" s="165" t="s">
        <v>28</v>
      </c>
      <c r="I730" s="167" t="s">
        <v>994</v>
      </c>
      <c r="J730" s="165" t="s">
        <v>20</v>
      </c>
    </row>
    <row r="731" spans="1:11" x14ac:dyDescent="0.2">
      <c r="A731" s="165" t="s">
        <v>712</v>
      </c>
      <c r="B731" s="165" t="s">
        <v>744</v>
      </c>
      <c r="C731" s="165" t="s">
        <v>745</v>
      </c>
      <c r="D731" s="165" t="s">
        <v>30</v>
      </c>
      <c r="E731" s="166">
        <v>41254</v>
      </c>
      <c r="F731" s="166">
        <v>41262</v>
      </c>
      <c r="G731" s="165">
        <v>8</v>
      </c>
      <c r="H731" s="165" t="s">
        <v>28</v>
      </c>
      <c r="I731" s="165" t="s">
        <v>29</v>
      </c>
      <c r="J731" s="165" t="s">
        <v>20</v>
      </c>
      <c r="K731" s="167"/>
    </row>
    <row r="732" spans="1:11" x14ac:dyDescent="0.2">
      <c r="A732" s="165" t="s">
        <v>712</v>
      </c>
      <c r="B732" s="165" t="s">
        <v>748</v>
      </c>
      <c r="C732" s="165" t="s">
        <v>957</v>
      </c>
      <c r="D732" s="165" t="s">
        <v>30</v>
      </c>
      <c r="E732" s="166">
        <v>41052</v>
      </c>
      <c r="F732" s="166">
        <v>41054</v>
      </c>
      <c r="G732" s="165">
        <v>2</v>
      </c>
      <c r="H732" s="165" t="s">
        <v>28</v>
      </c>
      <c r="I732" s="167" t="s">
        <v>994</v>
      </c>
      <c r="J732" s="165" t="s">
        <v>20</v>
      </c>
    </row>
    <row r="733" spans="1:11" x14ac:dyDescent="0.2">
      <c r="A733" s="165" t="s">
        <v>712</v>
      </c>
      <c r="B733" s="165" t="s">
        <v>748</v>
      </c>
      <c r="C733" s="165" t="s">
        <v>957</v>
      </c>
      <c r="D733" s="165" t="s">
        <v>30</v>
      </c>
      <c r="E733" s="166">
        <v>41199</v>
      </c>
      <c r="F733" s="166">
        <v>41206</v>
      </c>
      <c r="G733" s="165">
        <v>7</v>
      </c>
      <c r="H733" s="165" t="s">
        <v>28</v>
      </c>
      <c r="I733" s="167" t="s">
        <v>993</v>
      </c>
      <c r="J733" s="165" t="s">
        <v>20</v>
      </c>
    </row>
    <row r="734" spans="1:11" x14ac:dyDescent="0.2">
      <c r="A734" s="165" t="s">
        <v>712</v>
      </c>
      <c r="B734" s="165" t="s">
        <v>748</v>
      </c>
      <c r="C734" s="165" t="s">
        <v>957</v>
      </c>
      <c r="D734" s="165" t="s">
        <v>30</v>
      </c>
      <c r="E734" s="166">
        <v>41234</v>
      </c>
      <c r="F734" s="166">
        <v>41240</v>
      </c>
      <c r="G734" s="165">
        <v>6</v>
      </c>
      <c r="H734" s="165" t="s">
        <v>28</v>
      </c>
      <c r="I734" s="167" t="s">
        <v>994</v>
      </c>
      <c r="J734" s="165" t="s">
        <v>20</v>
      </c>
    </row>
    <row r="735" spans="1:11" x14ac:dyDescent="0.2">
      <c r="A735" s="165" t="s">
        <v>712</v>
      </c>
      <c r="B735" s="165" t="s">
        <v>748</v>
      </c>
      <c r="C735" s="165" t="s">
        <v>957</v>
      </c>
      <c r="D735" s="165" t="s">
        <v>30</v>
      </c>
      <c r="E735" s="166">
        <v>41248</v>
      </c>
      <c r="F735" s="166">
        <v>41250</v>
      </c>
      <c r="G735" s="165">
        <v>2</v>
      </c>
      <c r="H735" s="165" t="s">
        <v>28</v>
      </c>
      <c r="I735" s="167" t="s">
        <v>994</v>
      </c>
      <c r="J735" s="165" t="s">
        <v>20</v>
      </c>
    </row>
    <row r="736" spans="1:11" x14ac:dyDescent="0.2">
      <c r="A736" s="165" t="s">
        <v>712</v>
      </c>
      <c r="B736" s="165" t="s">
        <v>751</v>
      </c>
      <c r="C736" s="165" t="s">
        <v>752</v>
      </c>
      <c r="D736" s="165" t="s">
        <v>30</v>
      </c>
      <c r="E736" s="166">
        <v>41004</v>
      </c>
      <c r="F736" s="166">
        <v>41010</v>
      </c>
      <c r="G736" s="165">
        <v>6</v>
      </c>
      <c r="H736" s="165" t="s">
        <v>28</v>
      </c>
      <c r="I736" s="167" t="s">
        <v>1001</v>
      </c>
      <c r="J736" s="165" t="s">
        <v>20</v>
      </c>
    </row>
    <row r="737" spans="1:11" x14ac:dyDescent="0.2">
      <c r="A737" s="165" t="s">
        <v>712</v>
      </c>
      <c r="B737" s="165" t="s">
        <v>751</v>
      </c>
      <c r="C737" s="165" t="s">
        <v>752</v>
      </c>
      <c r="D737" s="165" t="s">
        <v>30</v>
      </c>
      <c r="E737" s="166">
        <v>41206</v>
      </c>
      <c r="F737" s="166">
        <v>41213</v>
      </c>
      <c r="G737" s="165">
        <v>7</v>
      </c>
      <c r="H737" s="165" t="s">
        <v>28</v>
      </c>
      <c r="I737" s="165" t="s">
        <v>29</v>
      </c>
      <c r="J737" s="165" t="s">
        <v>20</v>
      </c>
      <c r="K737" s="167"/>
    </row>
    <row r="738" spans="1:11" x14ac:dyDescent="0.2">
      <c r="A738" s="165" t="s">
        <v>712</v>
      </c>
      <c r="B738" s="165" t="s">
        <v>753</v>
      </c>
      <c r="C738" s="165" t="s">
        <v>754</v>
      </c>
      <c r="D738" s="165" t="s">
        <v>30</v>
      </c>
      <c r="E738" s="166">
        <v>41199</v>
      </c>
      <c r="F738" s="166">
        <v>41206</v>
      </c>
      <c r="G738" s="165">
        <v>7</v>
      </c>
      <c r="H738" s="165" t="s">
        <v>28</v>
      </c>
      <c r="I738" s="167" t="s">
        <v>997</v>
      </c>
      <c r="J738" s="165" t="s">
        <v>20</v>
      </c>
    </row>
    <row r="739" spans="1:11" x14ac:dyDescent="0.2">
      <c r="A739" s="165" t="s">
        <v>712</v>
      </c>
      <c r="B739" s="165" t="s">
        <v>753</v>
      </c>
      <c r="C739" s="165" t="s">
        <v>754</v>
      </c>
      <c r="D739" s="165" t="s">
        <v>30</v>
      </c>
      <c r="E739" s="166">
        <v>41228</v>
      </c>
      <c r="F739" s="166">
        <v>41234</v>
      </c>
      <c r="G739" s="165">
        <v>6</v>
      </c>
      <c r="H739" s="165" t="s">
        <v>28</v>
      </c>
      <c r="I739" s="167" t="s">
        <v>994</v>
      </c>
      <c r="J739" s="165" t="s">
        <v>20</v>
      </c>
    </row>
    <row r="740" spans="1:11" x14ac:dyDescent="0.2">
      <c r="A740" s="165" t="s">
        <v>712</v>
      </c>
      <c r="B740" s="165" t="s">
        <v>753</v>
      </c>
      <c r="C740" s="165" t="s">
        <v>754</v>
      </c>
      <c r="D740" s="165" t="s">
        <v>30</v>
      </c>
      <c r="E740" s="166">
        <v>41248</v>
      </c>
      <c r="F740" s="166">
        <v>41250</v>
      </c>
      <c r="G740" s="165">
        <v>2</v>
      </c>
      <c r="H740" s="165" t="s">
        <v>28</v>
      </c>
      <c r="I740" s="167" t="s">
        <v>988</v>
      </c>
      <c r="J740" s="165" t="s">
        <v>20</v>
      </c>
    </row>
    <row r="741" spans="1:11" x14ac:dyDescent="0.2">
      <c r="A741" s="165" t="s">
        <v>712</v>
      </c>
      <c r="B741" s="165" t="s">
        <v>753</v>
      </c>
      <c r="C741" s="165" t="s">
        <v>754</v>
      </c>
      <c r="D741" s="165" t="s">
        <v>30</v>
      </c>
      <c r="E741" s="166">
        <v>41254</v>
      </c>
      <c r="F741" s="166">
        <v>41262</v>
      </c>
      <c r="G741" s="165">
        <v>8</v>
      </c>
      <c r="H741" s="165" t="s">
        <v>28</v>
      </c>
      <c r="I741" s="165" t="s">
        <v>29</v>
      </c>
      <c r="J741" s="165" t="s">
        <v>20</v>
      </c>
      <c r="K741" s="167"/>
    </row>
    <row r="742" spans="1:11" x14ac:dyDescent="0.2">
      <c r="A742" s="165" t="s">
        <v>712</v>
      </c>
      <c r="B742" s="165" t="s">
        <v>764</v>
      </c>
      <c r="C742" s="165" t="s">
        <v>765</v>
      </c>
      <c r="D742" s="165" t="s">
        <v>30</v>
      </c>
      <c r="E742" s="166">
        <v>41024</v>
      </c>
      <c r="F742" s="166">
        <v>41030</v>
      </c>
      <c r="G742" s="165">
        <v>6</v>
      </c>
      <c r="H742" s="165" t="s">
        <v>28</v>
      </c>
      <c r="I742" s="165" t="s">
        <v>29</v>
      </c>
      <c r="J742" s="165" t="s">
        <v>20</v>
      </c>
      <c r="K742" s="167"/>
    </row>
    <row r="743" spans="1:11" x14ac:dyDescent="0.2">
      <c r="A743" s="165" t="s">
        <v>712</v>
      </c>
      <c r="B743" s="165" t="s">
        <v>764</v>
      </c>
      <c r="C743" s="165" t="s">
        <v>765</v>
      </c>
      <c r="D743" s="165" t="s">
        <v>30</v>
      </c>
      <c r="E743" s="166">
        <v>41228</v>
      </c>
      <c r="F743" s="166">
        <v>41234</v>
      </c>
      <c r="G743" s="165">
        <v>6</v>
      </c>
      <c r="H743" s="165" t="s">
        <v>28</v>
      </c>
      <c r="I743" s="167" t="s">
        <v>994</v>
      </c>
      <c r="J743" s="165" t="s">
        <v>20</v>
      </c>
    </row>
    <row r="744" spans="1:11" x14ac:dyDescent="0.2">
      <c r="A744" s="165" t="s">
        <v>712</v>
      </c>
      <c r="B744" s="165" t="s">
        <v>764</v>
      </c>
      <c r="C744" s="165" t="s">
        <v>765</v>
      </c>
      <c r="D744" s="165" t="s">
        <v>30</v>
      </c>
      <c r="E744" s="166">
        <v>41240</v>
      </c>
      <c r="F744" s="166">
        <v>41250</v>
      </c>
      <c r="G744" s="165">
        <v>10</v>
      </c>
      <c r="H744" s="165" t="s">
        <v>28</v>
      </c>
      <c r="I744" s="167" t="s">
        <v>994</v>
      </c>
      <c r="J744" s="165" t="s">
        <v>20</v>
      </c>
    </row>
    <row r="745" spans="1:11" x14ac:dyDescent="0.2">
      <c r="A745" s="174" t="s">
        <v>712</v>
      </c>
      <c r="B745" s="174" t="s">
        <v>772</v>
      </c>
      <c r="C745" s="174" t="s">
        <v>773</v>
      </c>
      <c r="D745" s="174" t="s">
        <v>30</v>
      </c>
      <c r="E745" s="175">
        <v>41199</v>
      </c>
      <c r="F745" s="175">
        <v>41200</v>
      </c>
      <c r="G745" s="174">
        <v>1</v>
      </c>
      <c r="H745" s="174" t="s">
        <v>28</v>
      </c>
      <c r="I745" s="172" t="s">
        <v>994</v>
      </c>
      <c r="J745" s="174" t="s">
        <v>20</v>
      </c>
    </row>
    <row r="746" spans="1:11" x14ac:dyDescent="0.2">
      <c r="A746" s="26"/>
      <c r="B746" s="12">
        <f>SUM(IF(FREQUENCY(MATCH(B710:B745,B710:B745,0),MATCH(B710:B745,B710:B745,0))&gt;0,1))</f>
        <v>13</v>
      </c>
      <c r="C746" s="45"/>
      <c r="D746" s="18">
        <f>COUNTA(D710:D745)</f>
        <v>36</v>
      </c>
      <c r="E746" s="18"/>
      <c r="F746" s="18"/>
      <c r="G746" s="18">
        <f>SUM(G710:G745)</f>
        <v>180</v>
      </c>
      <c r="H746" s="40"/>
      <c r="I746" s="40"/>
      <c r="J746" s="40"/>
    </row>
    <row r="747" spans="1:11" x14ac:dyDescent="0.2">
      <c r="A747" s="26"/>
      <c r="B747" s="12"/>
      <c r="C747" s="45"/>
      <c r="D747" s="18"/>
      <c r="E747" s="18"/>
      <c r="F747" s="18"/>
      <c r="G747" s="18"/>
      <c r="H747" s="40"/>
      <c r="I747" s="40"/>
      <c r="J747" s="40"/>
    </row>
    <row r="748" spans="1:11" x14ac:dyDescent="0.2">
      <c r="A748" s="165" t="s">
        <v>778</v>
      </c>
      <c r="B748" s="165" t="s">
        <v>781</v>
      </c>
      <c r="C748" s="165" t="s">
        <v>782</v>
      </c>
      <c r="D748" s="165" t="s">
        <v>30</v>
      </c>
      <c r="E748" s="166">
        <v>41065</v>
      </c>
      <c r="F748" s="166">
        <v>41075</v>
      </c>
      <c r="G748" s="165">
        <v>10</v>
      </c>
      <c r="H748" s="165" t="s">
        <v>28</v>
      </c>
      <c r="I748" s="167" t="s">
        <v>988</v>
      </c>
      <c r="J748" s="165" t="s">
        <v>20</v>
      </c>
    </row>
    <row r="749" spans="1:11" x14ac:dyDescent="0.2">
      <c r="A749" s="165" t="s">
        <v>778</v>
      </c>
      <c r="B749" s="165" t="s">
        <v>785</v>
      </c>
      <c r="C749" s="165" t="s">
        <v>786</v>
      </c>
      <c r="D749" s="165" t="s">
        <v>30</v>
      </c>
      <c r="E749" s="166">
        <v>41065</v>
      </c>
      <c r="F749" s="166">
        <v>41073</v>
      </c>
      <c r="G749" s="165">
        <v>8</v>
      </c>
      <c r="H749" s="165" t="s">
        <v>28</v>
      </c>
      <c r="I749" s="167" t="s">
        <v>988</v>
      </c>
      <c r="J749" s="165" t="s">
        <v>20</v>
      </c>
    </row>
    <row r="750" spans="1:11" x14ac:dyDescent="0.2">
      <c r="A750" s="165" t="s">
        <v>778</v>
      </c>
      <c r="B750" s="165" t="s">
        <v>785</v>
      </c>
      <c r="C750" s="165" t="s">
        <v>786</v>
      </c>
      <c r="D750" s="165" t="s">
        <v>30</v>
      </c>
      <c r="E750" s="166">
        <v>41102</v>
      </c>
      <c r="F750" s="166">
        <v>41213</v>
      </c>
      <c r="G750" s="165">
        <v>111</v>
      </c>
      <c r="H750" s="165" t="s">
        <v>28</v>
      </c>
      <c r="I750" s="165" t="s">
        <v>916</v>
      </c>
      <c r="J750" s="165" t="s">
        <v>20</v>
      </c>
      <c r="K750" s="167"/>
    </row>
    <row r="751" spans="1:11" x14ac:dyDescent="0.2">
      <c r="A751" s="165" t="s">
        <v>778</v>
      </c>
      <c r="B751" s="165" t="s">
        <v>785</v>
      </c>
      <c r="C751" s="165" t="s">
        <v>786</v>
      </c>
      <c r="D751" s="165" t="s">
        <v>30</v>
      </c>
      <c r="E751" s="166">
        <v>41115</v>
      </c>
      <c r="F751" s="166">
        <v>41116</v>
      </c>
      <c r="G751" s="165">
        <v>1</v>
      </c>
      <c r="H751" s="165" t="s">
        <v>28</v>
      </c>
      <c r="I751" s="167" t="s">
        <v>1001</v>
      </c>
      <c r="J751" s="165" t="s">
        <v>20</v>
      </c>
    </row>
    <row r="752" spans="1:11" x14ac:dyDescent="0.2">
      <c r="A752" s="165" t="s">
        <v>778</v>
      </c>
      <c r="B752" s="165" t="s">
        <v>792</v>
      </c>
      <c r="C752" s="165" t="s">
        <v>793</v>
      </c>
      <c r="D752" s="165" t="s">
        <v>30</v>
      </c>
      <c r="E752" s="166">
        <v>41065</v>
      </c>
      <c r="F752" s="166">
        <v>41066</v>
      </c>
      <c r="G752" s="165">
        <v>1</v>
      </c>
      <c r="H752" s="165" t="s">
        <v>28</v>
      </c>
      <c r="I752" s="167" t="s">
        <v>989</v>
      </c>
      <c r="J752" s="165" t="s">
        <v>20</v>
      </c>
    </row>
    <row r="753" spans="1:11" x14ac:dyDescent="0.2">
      <c r="A753" s="174" t="s">
        <v>778</v>
      </c>
      <c r="B753" s="174" t="s">
        <v>802</v>
      </c>
      <c r="C753" s="174" t="s">
        <v>803</v>
      </c>
      <c r="D753" s="174" t="s">
        <v>30</v>
      </c>
      <c r="E753" s="175">
        <v>41200</v>
      </c>
      <c r="F753" s="175">
        <v>41201</v>
      </c>
      <c r="G753" s="174">
        <v>1</v>
      </c>
      <c r="H753" s="174" t="s">
        <v>28</v>
      </c>
      <c r="I753" s="174" t="s">
        <v>29</v>
      </c>
      <c r="J753" s="174" t="s">
        <v>20</v>
      </c>
      <c r="K753" s="167"/>
    </row>
    <row r="754" spans="1:11" x14ac:dyDescent="0.2">
      <c r="A754" s="26"/>
      <c r="B754" s="12">
        <f>SUM(IF(FREQUENCY(MATCH(B748:B753,B748:B753,0),MATCH(B748:B753,B748:B753,0))&gt;0,1))</f>
        <v>4</v>
      </c>
      <c r="C754" s="45"/>
      <c r="D754" s="18">
        <f>COUNTA(D748:D753)</f>
        <v>6</v>
      </c>
      <c r="E754" s="18"/>
      <c r="F754" s="18"/>
      <c r="G754" s="18">
        <f>SUM(G748:G753)</f>
        <v>132</v>
      </c>
      <c r="H754" s="40"/>
      <c r="I754" s="40"/>
      <c r="J754" s="40"/>
    </row>
    <row r="755" spans="1:11" x14ac:dyDescent="0.2">
      <c r="A755" s="26"/>
      <c r="B755" s="12"/>
      <c r="C755" s="45"/>
      <c r="D755" s="18"/>
      <c r="E755" s="18"/>
      <c r="F755" s="18"/>
      <c r="G755" s="18"/>
      <c r="H755" s="40"/>
      <c r="I755" s="40"/>
      <c r="J755" s="40"/>
    </row>
    <row r="756" spans="1:11" x14ac:dyDescent="0.2">
      <c r="A756" s="174" t="s">
        <v>832</v>
      </c>
      <c r="B756" s="174" t="s">
        <v>835</v>
      </c>
      <c r="C756" s="174" t="s">
        <v>836</v>
      </c>
      <c r="D756" s="174" t="s">
        <v>30</v>
      </c>
      <c r="E756" s="175">
        <v>41129</v>
      </c>
      <c r="F756" s="175">
        <v>41131</v>
      </c>
      <c r="G756" s="174">
        <v>2</v>
      </c>
      <c r="H756" s="174" t="s">
        <v>28</v>
      </c>
      <c r="I756" s="174" t="s">
        <v>29</v>
      </c>
      <c r="J756" s="174" t="s">
        <v>20</v>
      </c>
    </row>
    <row r="757" spans="1:11" x14ac:dyDescent="0.2">
      <c r="A757" s="26"/>
      <c r="B757" s="12">
        <f>SUM(IF(FREQUENCY(MATCH(B756:B756,B756:B756,0),MATCH(B756:B756,B756:B756,0))&gt;0,1))</f>
        <v>1</v>
      </c>
      <c r="C757" s="45"/>
      <c r="D757" s="18">
        <f>COUNTA(D756:D756)</f>
        <v>1</v>
      </c>
      <c r="E757" s="18"/>
      <c r="F757" s="18"/>
      <c r="G757" s="18">
        <f>SUM(G756:G756)</f>
        <v>2</v>
      </c>
      <c r="H757" s="40"/>
      <c r="I757" s="40"/>
      <c r="J757" s="40"/>
    </row>
    <row r="758" spans="1:11" x14ac:dyDescent="0.2">
      <c r="A758" s="26"/>
      <c r="B758" s="12"/>
      <c r="C758" s="45"/>
      <c r="D758" s="18"/>
      <c r="E758" s="18"/>
      <c r="F758" s="18"/>
      <c r="G758" s="18"/>
      <c r="H758" s="40"/>
      <c r="I758" s="40"/>
      <c r="J758" s="40"/>
    </row>
    <row r="759" spans="1:11" x14ac:dyDescent="0.2">
      <c r="A759" s="165" t="s">
        <v>847</v>
      </c>
      <c r="B759" s="165" t="s">
        <v>852</v>
      </c>
      <c r="C759" s="165" t="s">
        <v>853</v>
      </c>
      <c r="D759" s="165" t="s">
        <v>30</v>
      </c>
      <c r="E759" s="166">
        <v>41198</v>
      </c>
      <c r="F759" s="166">
        <v>41200</v>
      </c>
      <c r="G759" s="165">
        <v>2</v>
      </c>
      <c r="H759" s="165" t="s">
        <v>28</v>
      </c>
      <c r="I759" s="165" t="s">
        <v>29</v>
      </c>
      <c r="J759" s="165" t="s">
        <v>20</v>
      </c>
      <c r="K759" s="167"/>
    </row>
    <row r="760" spans="1:11" x14ac:dyDescent="0.2">
      <c r="A760" s="165" t="s">
        <v>847</v>
      </c>
      <c r="B760" s="165" t="s">
        <v>854</v>
      </c>
      <c r="C760" s="165" t="s">
        <v>855</v>
      </c>
      <c r="D760" s="165" t="s">
        <v>30</v>
      </c>
      <c r="E760" s="166">
        <v>41198</v>
      </c>
      <c r="F760" s="166">
        <v>41200</v>
      </c>
      <c r="G760" s="165">
        <v>2</v>
      </c>
      <c r="H760" s="165" t="s">
        <v>28</v>
      </c>
      <c r="I760" s="165" t="s">
        <v>29</v>
      </c>
      <c r="J760" s="165" t="s">
        <v>20</v>
      </c>
      <c r="K760" s="167"/>
    </row>
    <row r="761" spans="1:11" x14ac:dyDescent="0.2">
      <c r="A761" s="165" t="s">
        <v>847</v>
      </c>
      <c r="B761" s="165" t="s">
        <v>854</v>
      </c>
      <c r="C761" s="165" t="s">
        <v>855</v>
      </c>
      <c r="D761" s="165" t="s">
        <v>30</v>
      </c>
      <c r="E761" s="166">
        <v>41247</v>
      </c>
      <c r="F761" s="166">
        <v>41254</v>
      </c>
      <c r="G761" s="165">
        <v>7</v>
      </c>
      <c r="H761" s="165" t="s">
        <v>28</v>
      </c>
      <c r="I761" s="167" t="s">
        <v>986</v>
      </c>
      <c r="J761" s="165" t="s">
        <v>20</v>
      </c>
    </row>
    <row r="762" spans="1:11" x14ac:dyDescent="0.2">
      <c r="A762" s="165" t="s">
        <v>847</v>
      </c>
      <c r="B762" s="165" t="s">
        <v>856</v>
      </c>
      <c r="C762" s="165" t="s">
        <v>857</v>
      </c>
      <c r="D762" s="165" t="s">
        <v>30</v>
      </c>
      <c r="E762" s="166">
        <v>41080</v>
      </c>
      <c r="F762" s="166">
        <v>41081</v>
      </c>
      <c r="G762" s="165">
        <v>1</v>
      </c>
      <c r="H762" s="165" t="s">
        <v>28</v>
      </c>
      <c r="I762" s="167" t="s">
        <v>987</v>
      </c>
      <c r="J762" s="165" t="s">
        <v>20</v>
      </c>
    </row>
    <row r="763" spans="1:11" x14ac:dyDescent="0.2">
      <c r="A763" s="165" t="s">
        <v>847</v>
      </c>
      <c r="B763" s="165" t="s">
        <v>856</v>
      </c>
      <c r="C763" s="165" t="s">
        <v>857</v>
      </c>
      <c r="D763" s="165" t="s">
        <v>30</v>
      </c>
      <c r="E763" s="166">
        <v>41129</v>
      </c>
      <c r="F763" s="166">
        <v>41136</v>
      </c>
      <c r="G763" s="165">
        <v>7</v>
      </c>
      <c r="H763" s="165" t="s">
        <v>28</v>
      </c>
      <c r="I763" s="167" t="s">
        <v>989</v>
      </c>
      <c r="J763" s="165" t="s">
        <v>20</v>
      </c>
    </row>
    <row r="764" spans="1:11" x14ac:dyDescent="0.2">
      <c r="A764" s="165" t="s">
        <v>847</v>
      </c>
      <c r="B764" s="165" t="s">
        <v>856</v>
      </c>
      <c r="C764" s="165" t="s">
        <v>857</v>
      </c>
      <c r="D764" s="165" t="s">
        <v>30</v>
      </c>
      <c r="E764" s="166">
        <v>41199</v>
      </c>
      <c r="F764" s="166">
        <v>41200</v>
      </c>
      <c r="G764" s="165">
        <v>1</v>
      </c>
      <c r="H764" s="165" t="s">
        <v>28</v>
      </c>
      <c r="I764" s="165" t="s">
        <v>29</v>
      </c>
      <c r="J764" s="165" t="s">
        <v>20</v>
      </c>
      <c r="K764" s="167"/>
    </row>
    <row r="765" spans="1:11" x14ac:dyDescent="0.2">
      <c r="A765" s="165" t="s">
        <v>847</v>
      </c>
      <c r="B765" s="165" t="s">
        <v>856</v>
      </c>
      <c r="C765" s="165" t="s">
        <v>857</v>
      </c>
      <c r="D765" s="165" t="s">
        <v>30</v>
      </c>
      <c r="E765" s="166">
        <v>41247</v>
      </c>
      <c r="F765" s="166">
        <v>41254</v>
      </c>
      <c r="G765" s="165">
        <v>7</v>
      </c>
      <c r="H765" s="165" t="s">
        <v>28</v>
      </c>
      <c r="I765" s="167" t="s">
        <v>992</v>
      </c>
      <c r="J765" s="165" t="s">
        <v>20</v>
      </c>
    </row>
    <row r="766" spans="1:11" x14ac:dyDescent="0.2">
      <c r="A766" s="165" t="s">
        <v>847</v>
      </c>
      <c r="B766" s="165" t="s">
        <v>858</v>
      </c>
      <c r="C766" s="165" t="s">
        <v>985</v>
      </c>
      <c r="D766" s="165" t="s">
        <v>30</v>
      </c>
      <c r="E766" s="166">
        <v>41198</v>
      </c>
      <c r="F766" s="166">
        <v>41200</v>
      </c>
      <c r="G766" s="165">
        <v>2</v>
      </c>
      <c r="H766" s="165" t="s">
        <v>28</v>
      </c>
      <c r="I766" s="165" t="s">
        <v>29</v>
      </c>
      <c r="J766" s="165" t="s">
        <v>20</v>
      </c>
      <c r="K766" s="167"/>
    </row>
    <row r="767" spans="1:11" x14ac:dyDescent="0.2">
      <c r="A767" s="165" t="s">
        <v>847</v>
      </c>
      <c r="B767" s="165" t="s">
        <v>861</v>
      </c>
      <c r="C767" s="165" t="s">
        <v>862</v>
      </c>
      <c r="D767" s="165" t="s">
        <v>30</v>
      </c>
      <c r="E767" s="166">
        <v>40946</v>
      </c>
      <c r="F767" s="166">
        <v>40953</v>
      </c>
      <c r="G767" s="165">
        <v>7</v>
      </c>
      <c r="H767" s="165" t="s">
        <v>28</v>
      </c>
      <c r="I767" s="167" t="s">
        <v>988</v>
      </c>
      <c r="J767" s="165" t="s">
        <v>20</v>
      </c>
    </row>
    <row r="768" spans="1:11" x14ac:dyDescent="0.2">
      <c r="A768" s="165" t="s">
        <v>847</v>
      </c>
      <c r="B768" s="165" t="s">
        <v>861</v>
      </c>
      <c r="C768" s="165" t="s">
        <v>862</v>
      </c>
      <c r="D768" s="165" t="s">
        <v>30</v>
      </c>
      <c r="E768" s="166">
        <v>41185</v>
      </c>
      <c r="F768" s="166">
        <v>41192</v>
      </c>
      <c r="G768" s="165">
        <v>7</v>
      </c>
      <c r="H768" s="165" t="s">
        <v>28</v>
      </c>
      <c r="I768" s="167" t="s">
        <v>994</v>
      </c>
      <c r="J768" s="165" t="s">
        <v>20</v>
      </c>
    </row>
    <row r="769" spans="1:11" x14ac:dyDescent="0.2">
      <c r="A769" s="165" t="s">
        <v>847</v>
      </c>
      <c r="B769" s="165" t="s">
        <v>861</v>
      </c>
      <c r="C769" s="165" t="s">
        <v>862</v>
      </c>
      <c r="D769" s="165" t="s">
        <v>30</v>
      </c>
      <c r="E769" s="166">
        <v>41199</v>
      </c>
      <c r="F769" s="166">
        <v>41206</v>
      </c>
      <c r="G769" s="165">
        <v>7</v>
      </c>
      <c r="H769" s="165" t="s">
        <v>28</v>
      </c>
      <c r="I769" s="167" t="s">
        <v>997</v>
      </c>
      <c r="J769" s="165" t="s">
        <v>20</v>
      </c>
    </row>
    <row r="770" spans="1:11" x14ac:dyDescent="0.2">
      <c r="A770" s="165" t="s">
        <v>847</v>
      </c>
      <c r="B770" s="165" t="s">
        <v>861</v>
      </c>
      <c r="C770" s="165" t="s">
        <v>862</v>
      </c>
      <c r="D770" s="165" t="s">
        <v>30</v>
      </c>
      <c r="E770" s="166">
        <v>41247</v>
      </c>
      <c r="F770" s="166">
        <v>41254</v>
      </c>
      <c r="G770" s="165">
        <v>7</v>
      </c>
      <c r="H770" s="165" t="s">
        <v>28</v>
      </c>
      <c r="I770" s="165" t="s">
        <v>29</v>
      </c>
      <c r="J770" s="165" t="s">
        <v>20</v>
      </c>
      <c r="K770" s="167"/>
    </row>
    <row r="771" spans="1:11" x14ac:dyDescent="0.2">
      <c r="A771" s="165" t="s">
        <v>847</v>
      </c>
      <c r="B771" s="165" t="s">
        <v>867</v>
      </c>
      <c r="C771" s="165" t="s">
        <v>868</v>
      </c>
      <c r="D771" s="165" t="s">
        <v>30</v>
      </c>
      <c r="E771" s="166">
        <v>41198</v>
      </c>
      <c r="F771" s="166">
        <v>41200</v>
      </c>
      <c r="G771" s="165">
        <v>2</v>
      </c>
      <c r="H771" s="165" t="s">
        <v>28</v>
      </c>
      <c r="I771" s="165" t="s">
        <v>29</v>
      </c>
      <c r="J771" s="165" t="s">
        <v>20</v>
      </c>
      <c r="K771" s="167"/>
    </row>
    <row r="772" spans="1:11" x14ac:dyDescent="0.2">
      <c r="A772" s="165" t="s">
        <v>847</v>
      </c>
      <c r="B772" s="165" t="s">
        <v>873</v>
      </c>
      <c r="C772" s="165" t="s">
        <v>874</v>
      </c>
      <c r="D772" s="165" t="s">
        <v>30</v>
      </c>
      <c r="E772" s="166">
        <v>41177</v>
      </c>
      <c r="F772" s="166">
        <v>41178</v>
      </c>
      <c r="G772" s="165">
        <v>1</v>
      </c>
      <c r="H772" s="165" t="s">
        <v>28</v>
      </c>
      <c r="I772" s="165" t="s">
        <v>959</v>
      </c>
      <c r="J772" s="165" t="s">
        <v>20</v>
      </c>
      <c r="K772" s="167"/>
    </row>
    <row r="773" spans="1:11" x14ac:dyDescent="0.2">
      <c r="A773" s="165" t="s">
        <v>847</v>
      </c>
      <c r="B773" s="165" t="s">
        <v>875</v>
      </c>
      <c r="C773" s="165" t="s">
        <v>876</v>
      </c>
      <c r="D773" s="165" t="s">
        <v>30</v>
      </c>
      <c r="E773" s="166">
        <v>41199</v>
      </c>
      <c r="F773" s="166">
        <v>41200</v>
      </c>
      <c r="G773" s="165">
        <v>1</v>
      </c>
      <c r="H773" s="165" t="s">
        <v>28</v>
      </c>
      <c r="I773" s="167" t="s">
        <v>1002</v>
      </c>
      <c r="J773" s="165" t="s">
        <v>20</v>
      </c>
    </row>
    <row r="774" spans="1:11" x14ac:dyDescent="0.2">
      <c r="A774" s="165" t="s">
        <v>847</v>
      </c>
      <c r="B774" s="165" t="s">
        <v>881</v>
      </c>
      <c r="C774" s="165" t="s">
        <v>882</v>
      </c>
      <c r="D774" s="165" t="s">
        <v>30</v>
      </c>
      <c r="E774" s="166">
        <v>41170</v>
      </c>
      <c r="F774" s="166">
        <v>41171</v>
      </c>
      <c r="G774" s="165">
        <v>1</v>
      </c>
      <c r="H774" s="165" t="s">
        <v>28</v>
      </c>
      <c r="I774" s="165" t="s">
        <v>29</v>
      </c>
      <c r="J774" s="165" t="s">
        <v>20</v>
      </c>
      <c r="K774" s="167"/>
    </row>
    <row r="775" spans="1:11" x14ac:dyDescent="0.2">
      <c r="A775" s="165" t="s">
        <v>847</v>
      </c>
      <c r="B775" s="165" t="s">
        <v>885</v>
      </c>
      <c r="C775" s="165" t="s">
        <v>886</v>
      </c>
      <c r="D775" s="165" t="s">
        <v>30</v>
      </c>
      <c r="E775" s="166">
        <v>40953</v>
      </c>
      <c r="F775" s="166">
        <v>40961</v>
      </c>
      <c r="G775" s="165">
        <v>8</v>
      </c>
      <c r="H775" s="165" t="s">
        <v>28</v>
      </c>
      <c r="I775" s="167" t="s">
        <v>1000</v>
      </c>
      <c r="J775" s="165" t="s">
        <v>20</v>
      </c>
    </row>
    <row r="776" spans="1:11" x14ac:dyDescent="0.2">
      <c r="A776" s="165" t="s">
        <v>847</v>
      </c>
      <c r="B776" s="165" t="s">
        <v>885</v>
      </c>
      <c r="C776" s="165" t="s">
        <v>886</v>
      </c>
      <c r="D776" s="165" t="s">
        <v>30</v>
      </c>
      <c r="E776" s="166">
        <v>41199</v>
      </c>
      <c r="F776" s="166">
        <v>41200</v>
      </c>
      <c r="G776" s="165">
        <v>1</v>
      </c>
      <c r="H776" s="165" t="s">
        <v>28</v>
      </c>
      <c r="I776" s="167" t="s">
        <v>994</v>
      </c>
      <c r="J776" s="165" t="s">
        <v>20</v>
      </c>
    </row>
    <row r="777" spans="1:11" x14ac:dyDescent="0.2">
      <c r="A777" s="165" t="s">
        <v>847</v>
      </c>
      <c r="B777" s="165" t="s">
        <v>887</v>
      </c>
      <c r="C777" s="165" t="s">
        <v>888</v>
      </c>
      <c r="D777" s="165" t="s">
        <v>30</v>
      </c>
      <c r="E777" s="166">
        <v>41079</v>
      </c>
      <c r="F777" s="166">
        <v>41080</v>
      </c>
      <c r="G777" s="165">
        <v>1</v>
      </c>
      <c r="H777" s="165" t="s">
        <v>28</v>
      </c>
      <c r="I777" s="165" t="s">
        <v>29</v>
      </c>
      <c r="J777" s="165" t="s">
        <v>20</v>
      </c>
      <c r="K777" s="167"/>
    </row>
    <row r="778" spans="1:11" x14ac:dyDescent="0.2">
      <c r="A778" s="165" t="s">
        <v>847</v>
      </c>
      <c r="B778" s="165" t="s">
        <v>887</v>
      </c>
      <c r="C778" s="165" t="s">
        <v>888</v>
      </c>
      <c r="D778" s="165" t="s">
        <v>30</v>
      </c>
      <c r="E778" s="166">
        <v>41170</v>
      </c>
      <c r="F778" s="166">
        <v>41171</v>
      </c>
      <c r="G778" s="165">
        <v>1</v>
      </c>
      <c r="H778" s="165" t="s">
        <v>28</v>
      </c>
      <c r="I778" s="165" t="s">
        <v>29</v>
      </c>
      <c r="J778" s="165" t="s">
        <v>20</v>
      </c>
      <c r="K778" s="167"/>
    </row>
    <row r="779" spans="1:11" x14ac:dyDescent="0.2">
      <c r="A779" s="165" t="s">
        <v>847</v>
      </c>
      <c r="B779" s="165" t="s">
        <v>887</v>
      </c>
      <c r="C779" s="165" t="s">
        <v>888</v>
      </c>
      <c r="D779" s="165" t="s">
        <v>30</v>
      </c>
      <c r="E779" s="166">
        <v>41198</v>
      </c>
      <c r="F779" s="166">
        <v>41205</v>
      </c>
      <c r="G779" s="165">
        <v>7</v>
      </c>
      <c r="H779" s="165" t="s">
        <v>28</v>
      </c>
      <c r="I779" s="167" t="s">
        <v>997</v>
      </c>
      <c r="J779" s="165" t="s">
        <v>20</v>
      </c>
    </row>
    <row r="780" spans="1:11" x14ac:dyDescent="0.2">
      <c r="A780" s="165" t="s">
        <v>847</v>
      </c>
      <c r="B780" s="165" t="s">
        <v>887</v>
      </c>
      <c r="C780" s="165" t="s">
        <v>888</v>
      </c>
      <c r="D780" s="165" t="s">
        <v>30</v>
      </c>
      <c r="E780" s="166">
        <v>41254</v>
      </c>
      <c r="F780" s="166">
        <v>41261</v>
      </c>
      <c r="G780" s="165">
        <v>7</v>
      </c>
      <c r="H780" s="165" t="s">
        <v>28</v>
      </c>
      <c r="I780" s="165" t="s">
        <v>29</v>
      </c>
      <c r="J780" s="165" t="s">
        <v>20</v>
      </c>
      <c r="K780" s="167"/>
    </row>
    <row r="781" spans="1:11" x14ac:dyDescent="0.2">
      <c r="A781" s="165" t="s">
        <v>847</v>
      </c>
      <c r="B781" s="165" t="s">
        <v>889</v>
      </c>
      <c r="C781" s="165" t="s">
        <v>767</v>
      </c>
      <c r="D781" s="165" t="s">
        <v>30</v>
      </c>
      <c r="E781" s="166">
        <v>41198</v>
      </c>
      <c r="F781" s="166">
        <v>41200</v>
      </c>
      <c r="G781" s="165">
        <v>2</v>
      </c>
      <c r="H781" s="165" t="s">
        <v>28</v>
      </c>
      <c r="I781" s="165" t="s">
        <v>29</v>
      </c>
      <c r="J781" s="165" t="s">
        <v>20</v>
      </c>
      <c r="K781" s="167"/>
    </row>
    <row r="782" spans="1:11" x14ac:dyDescent="0.2">
      <c r="A782" s="165" t="s">
        <v>847</v>
      </c>
      <c r="B782" s="165" t="s">
        <v>894</v>
      </c>
      <c r="C782" s="165" t="s">
        <v>895</v>
      </c>
      <c r="D782" s="165" t="s">
        <v>30</v>
      </c>
      <c r="E782" s="166">
        <v>41016</v>
      </c>
      <c r="F782" s="166">
        <v>41017</v>
      </c>
      <c r="G782" s="165">
        <v>1</v>
      </c>
      <c r="H782" s="165" t="s">
        <v>28</v>
      </c>
      <c r="I782" s="167" t="s">
        <v>992</v>
      </c>
      <c r="J782" s="165" t="s">
        <v>20</v>
      </c>
    </row>
    <row r="783" spans="1:11" x14ac:dyDescent="0.2">
      <c r="A783" s="165" t="s">
        <v>847</v>
      </c>
      <c r="B783" s="165" t="s">
        <v>894</v>
      </c>
      <c r="C783" s="165" t="s">
        <v>895</v>
      </c>
      <c r="D783" s="165" t="s">
        <v>30</v>
      </c>
      <c r="E783" s="166">
        <v>41170</v>
      </c>
      <c r="F783" s="166">
        <v>41176</v>
      </c>
      <c r="G783" s="165">
        <v>6</v>
      </c>
      <c r="H783" s="165" t="s">
        <v>28</v>
      </c>
      <c r="I783" s="165" t="s">
        <v>959</v>
      </c>
      <c r="J783" s="165" t="s">
        <v>20</v>
      </c>
      <c r="K783" s="167"/>
    </row>
    <row r="784" spans="1:11" x14ac:dyDescent="0.2">
      <c r="A784" s="165" t="s">
        <v>847</v>
      </c>
      <c r="B784" s="165" t="s">
        <v>894</v>
      </c>
      <c r="C784" s="165" t="s">
        <v>895</v>
      </c>
      <c r="D784" s="165" t="s">
        <v>30</v>
      </c>
      <c r="E784" s="166">
        <v>41198</v>
      </c>
      <c r="F784" s="166">
        <v>41205</v>
      </c>
      <c r="G784" s="165">
        <v>7</v>
      </c>
      <c r="H784" s="165" t="s">
        <v>28</v>
      </c>
      <c r="I784" s="167" t="s">
        <v>997</v>
      </c>
      <c r="J784" s="165" t="s">
        <v>20</v>
      </c>
    </row>
    <row r="785" spans="1:11" x14ac:dyDescent="0.2">
      <c r="A785" s="165" t="s">
        <v>847</v>
      </c>
      <c r="B785" s="165" t="s">
        <v>898</v>
      </c>
      <c r="C785" s="165" t="s">
        <v>899</v>
      </c>
      <c r="D785" s="165" t="s">
        <v>30</v>
      </c>
      <c r="E785" s="166">
        <v>41199</v>
      </c>
      <c r="F785" s="166">
        <v>41200</v>
      </c>
      <c r="G785" s="165">
        <v>1</v>
      </c>
      <c r="H785" s="165" t="s">
        <v>28</v>
      </c>
      <c r="I785" s="167" t="s">
        <v>993</v>
      </c>
      <c r="J785" s="165" t="s">
        <v>20</v>
      </c>
    </row>
    <row r="786" spans="1:11" x14ac:dyDescent="0.2">
      <c r="A786" s="165" t="s">
        <v>847</v>
      </c>
      <c r="B786" s="165" t="s">
        <v>900</v>
      </c>
      <c r="C786" s="165" t="s">
        <v>901</v>
      </c>
      <c r="D786" s="165" t="s">
        <v>30</v>
      </c>
      <c r="E786" s="166">
        <v>41198</v>
      </c>
      <c r="F786" s="166">
        <v>41200</v>
      </c>
      <c r="G786" s="165">
        <v>2</v>
      </c>
      <c r="H786" s="165" t="s">
        <v>28</v>
      </c>
      <c r="I786" s="165" t="s">
        <v>29</v>
      </c>
      <c r="J786" s="165" t="s">
        <v>20</v>
      </c>
      <c r="K786" s="167"/>
    </row>
    <row r="787" spans="1:11" x14ac:dyDescent="0.2">
      <c r="A787" s="165" t="s">
        <v>847</v>
      </c>
      <c r="B787" s="165" t="s">
        <v>908</v>
      </c>
      <c r="C787" s="165" t="s">
        <v>909</v>
      </c>
      <c r="D787" s="165" t="s">
        <v>30</v>
      </c>
      <c r="E787" s="166">
        <v>41100</v>
      </c>
      <c r="F787" s="166">
        <v>41101</v>
      </c>
      <c r="G787" s="165">
        <v>1</v>
      </c>
      <c r="H787" s="165" t="s">
        <v>28</v>
      </c>
      <c r="I787" s="165" t="s">
        <v>918</v>
      </c>
      <c r="J787" s="165" t="s">
        <v>20</v>
      </c>
      <c r="K787" s="167"/>
    </row>
    <row r="788" spans="1:11" x14ac:dyDescent="0.2">
      <c r="A788" s="174" t="s">
        <v>847</v>
      </c>
      <c r="B788" s="174" t="s">
        <v>908</v>
      </c>
      <c r="C788" s="174" t="s">
        <v>909</v>
      </c>
      <c r="D788" s="174" t="s">
        <v>30</v>
      </c>
      <c r="E788" s="175">
        <v>41198</v>
      </c>
      <c r="F788" s="175">
        <v>41200</v>
      </c>
      <c r="G788" s="174">
        <v>2</v>
      </c>
      <c r="H788" s="174" t="s">
        <v>28</v>
      </c>
      <c r="I788" s="174" t="s">
        <v>29</v>
      </c>
      <c r="J788" s="174" t="s">
        <v>20</v>
      </c>
      <c r="K788" s="167"/>
    </row>
    <row r="789" spans="1:11" x14ac:dyDescent="0.2">
      <c r="A789" s="26"/>
      <c r="B789" s="12">
        <f>SUM(IF(FREQUENCY(MATCH(B759:B788,B759:B788,0),MATCH(B759:B788,B759:B788,0))&gt;0,1))</f>
        <v>16</v>
      </c>
      <c r="C789" s="45"/>
      <c r="D789" s="18">
        <f>COUNTA(D759:D788)</f>
        <v>30</v>
      </c>
      <c r="E789" s="18"/>
      <c r="F789" s="18"/>
      <c r="G789" s="18">
        <f>SUM(G759:G788)</f>
        <v>109</v>
      </c>
      <c r="H789" s="40"/>
      <c r="I789" s="40"/>
      <c r="J789" s="40"/>
    </row>
    <row r="790" spans="1:11" x14ac:dyDescent="0.2">
      <c r="A790" s="26"/>
      <c r="B790" s="12"/>
      <c r="C790" s="45"/>
      <c r="D790" s="18"/>
      <c r="E790" s="18"/>
      <c r="F790" s="18"/>
      <c r="G790" s="18"/>
      <c r="H790" s="40"/>
      <c r="I790" s="40"/>
      <c r="J790" s="40"/>
    </row>
    <row r="791" spans="1:11" x14ac:dyDescent="0.2">
      <c r="A791" s="26"/>
      <c r="B791" s="12"/>
      <c r="C791" s="45"/>
      <c r="D791" s="18"/>
      <c r="E791" s="18"/>
      <c r="F791" s="18"/>
      <c r="G791" s="18"/>
      <c r="H791" s="40"/>
      <c r="I791" s="40"/>
      <c r="J791" s="40"/>
    </row>
    <row r="792" spans="1:11" x14ac:dyDescent="0.2">
      <c r="A792" s="26"/>
      <c r="C792" s="150" t="s">
        <v>968</v>
      </c>
      <c r="D792" s="139"/>
      <c r="E792" s="139"/>
      <c r="F792" s="18"/>
      <c r="G792" s="18"/>
      <c r="H792" s="40"/>
      <c r="I792" s="40"/>
      <c r="J792" s="40"/>
    </row>
    <row r="793" spans="1:11" x14ac:dyDescent="0.2">
      <c r="A793" s="26"/>
      <c r="B793" s="147"/>
      <c r="C793" s="78" t="s">
        <v>100</v>
      </c>
      <c r="D793" s="63">
        <f>SUM(B20+B29+B45+B338+B356+B359+B486+B530+B568+B601+B708+B746+B754+B757+B789)</f>
        <v>152</v>
      </c>
      <c r="E793" s="139"/>
      <c r="F793" s="18"/>
      <c r="G793" s="18"/>
      <c r="H793" s="40"/>
      <c r="I793" s="40"/>
      <c r="J793" s="40"/>
    </row>
    <row r="794" spans="1:11" x14ac:dyDescent="0.2">
      <c r="A794" s="26"/>
      <c r="B794" s="147"/>
      <c r="C794" s="78" t="s">
        <v>101</v>
      </c>
      <c r="D794" s="63">
        <f>SUM(D20+D29+D45+D338+D356+D359+D486+D530+D568+D601+D708+D746+D754+D757+D789)</f>
        <v>759</v>
      </c>
      <c r="E794" s="139"/>
      <c r="F794" s="18"/>
      <c r="G794" s="18"/>
      <c r="H794" s="40"/>
      <c r="I794" s="40"/>
      <c r="J794" s="40"/>
    </row>
    <row r="795" spans="1:11" x14ac:dyDescent="0.2">
      <c r="A795" s="26"/>
      <c r="B795" s="147"/>
      <c r="C795" s="78" t="s">
        <v>102</v>
      </c>
      <c r="D795" s="148">
        <f>G20+G29+G45+G338+G356+G359+G486+G530+G568+G601+G708+G746+G754+G757+G789</f>
        <v>5952</v>
      </c>
      <c r="E795" s="139"/>
      <c r="F795" s="18"/>
      <c r="G795" s="18"/>
      <c r="H795" s="40"/>
      <c r="I795" s="40"/>
      <c r="J795" s="40"/>
    </row>
    <row r="796" spans="1:11" x14ac:dyDescent="0.2">
      <c r="A796" s="26"/>
      <c r="B796" s="147"/>
      <c r="C796" s="146"/>
      <c r="D796" s="139"/>
      <c r="E796" s="139"/>
      <c r="F796" s="18"/>
      <c r="G796" s="18"/>
      <c r="H796" s="40"/>
      <c r="I796" s="40"/>
      <c r="J796" s="40"/>
    </row>
    <row r="797" spans="1:11" x14ac:dyDescent="0.2">
      <c r="A797" s="26"/>
      <c r="B797" s="149"/>
      <c r="C797" s="150" t="s">
        <v>94</v>
      </c>
      <c r="D797" s="139"/>
      <c r="E797" s="139"/>
      <c r="F797" s="18"/>
      <c r="G797" s="18"/>
      <c r="H797" s="40"/>
      <c r="I797" s="40"/>
      <c r="J797" s="40"/>
    </row>
    <row r="798" spans="1:11" x14ac:dyDescent="0.2">
      <c r="A798" s="26"/>
      <c r="B798" s="147"/>
      <c r="C798" s="70"/>
      <c r="D798" s="73" t="s">
        <v>83</v>
      </c>
      <c r="E798" s="73" t="s">
        <v>84</v>
      </c>
      <c r="F798" s="18"/>
      <c r="G798" s="18"/>
      <c r="H798" s="40"/>
      <c r="I798" s="40"/>
      <c r="J798" s="40"/>
    </row>
    <row r="799" spans="1:11" x14ac:dyDescent="0.2">
      <c r="A799" s="58"/>
      <c r="B799" s="149"/>
      <c r="C799" s="151" t="s">
        <v>97</v>
      </c>
      <c r="D799" s="70"/>
      <c r="E799" s="70"/>
      <c r="F799" s="25"/>
      <c r="G799" s="59"/>
      <c r="H799" s="40"/>
      <c r="I799" s="40"/>
      <c r="J799" s="40"/>
    </row>
    <row r="800" spans="1:11" x14ac:dyDescent="0.2">
      <c r="A800" s="22"/>
      <c r="B800" s="152"/>
      <c r="C800" s="161" t="s">
        <v>80</v>
      </c>
      <c r="D800" s="143">
        <f>COUNTIF(H2:H788, "*ELEV_BACT*")</f>
        <v>759</v>
      </c>
      <c r="E800" s="140">
        <f>D800/D804</f>
        <v>1</v>
      </c>
      <c r="F800" s="40"/>
      <c r="G800" s="125"/>
      <c r="H800" s="40"/>
      <c r="I800" s="40"/>
      <c r="J800" s="40"/>
    </row>
    <row r="801" spans="1:10" x14ac:dyDescent="0.2">
      <c r="A801" s="22"/>
      <c r="B801" s="152"/>
      <c r="C801" s="161" t="s">
        <v>936</v>
      </c>
      <c r="D801" s="143">
        <f>COUNTIF(H2:H788, "*SEWAGE*")</f>
        <v>0</v>
      </c>
      <c r="E801" s="140">
        <f>D801/D804</f>
        <v>0</v>
      </c>
      <c r="F801" s="40"/>
      <c r="G801" s="125"/>
      <c r="H801" s="40"/>
      <c r="I801" s="40"/>
      <c r="J801" s="40"/>
    </row>
    <row r="802" spans="1:10" x14ac:dyDescent="0.2">
      <c r="A802" s="22"/>
      <c r="B802" s="152"/>
      <c r="C802" s="161" t="s">
        <v>95</v>
      </c>
      <c r="D802" s="143">
        <f>COUNTIF(H2:H788, "*OTHER*")</f>
        <v>0</v>
      </c>
      <c r="E802" s="140">
        <f>D802/D804</f>
        <v>0</v>
      </c>
      <c r="F802" s="40"/>
      <c r="G802" s="125"/>
      <c r="H802" s="40"/>
      <c r="I802" s="40"/>
      <c r="J802" s="40"/>
    </row>
    <row r="803" spans="1:10" x14ac:dyDescent="0.2">
      <c r="A803" s="22"/>
      <c r="B803" s="152"/>
      <c r="C803" s="153" t="s">
        <v>81</v>
      </c>
      <c r="D803" s="154">
        <f>COUNTIF(H2:H788, "*RAINFALL*")</f>
        <v>0</v>
      </c>
      <c r="E803" s="141">
        <f>D803/D804</f>
        <v>0</v>
      </c>
      <c r="F803" s="40"/>
      <c r="G803" s="125"/>
      <c r="H803" s="40"/>
      <c r="I803" s="18"/>
      <c r="J803" s="18"/>
    </row>
    <row r="804" spans="1:10" x14ac:dyDescent="0.2">
      <c r="B804" s="149"/>
      <c r="C804" s="155"/>
      <c r="D804" s="156">
        <f>SUM(D800:D803)</f>
        <v>759</v>
      </c>
      <c r="E804" s="140">
        <f>SUM(E800:E803)</f>
        <v>1</v>
      </c>
      <c r="F804" s="40"/>
      <c r="H804" s="157"/>
      <c r="I804" s="40"/>
      <c r="J804" s="40"/>
    </row>
    <row r="805" spans="1:10" x14ac:dyDescent="0.2">
      <c r="B805" s="149"/>
      <c r="C805" s="151" t="s">
        <v>98</v>
      </c>
      <c r="D805" s="70"/>
      <c r="E805" s="143"/>
      <c r="G805" s="145"/>
      <c r="H805" s="158"/>
      <c r="I805" s="41"/>
      <c r="J805" s="128"/>
    </row>
    <row r="806" spans="1:10" x14ac:dyDescent="0.2">
      <c r="B806" s="149"/>
      <c r="C806" s="161" t="s">
        <v>82</v>
      </c>
      <c r="D806" s="143">
        <f>COUNTIF(I2:I788, "*ENTERO*")</f>
        <v>579</v>
      </c>
      <c r="E806" s="140">
        <f>D806/D811</f>
        <v>0.52445652173913049</v>
      </c>
      <c r="H806" s="159"/>
      <c r="I806" s="41"/>
      <c r="J806" s="128"/>
    </row>
    <row r="807" spans="1:10" x14ac:dyDescent="0.2">
      <c r="B807" s="149"/>
      <c r="C807" s="161" t="s">
        <v>933</v>
      </c>
      <c r="D807" s="143">
        <f>COUNTIF(I2:I788, "*FECAL_COL*")</f>
        <v>340</v>
      </c>
      <c r="E807" s="140">
        <f>D807/D811</f>
        <v>0.3079710144927536</v>
      </c>
      <c r="H807" s="159"/>
      <c r="I807" s="41"/>
      <c r="J807" s="128"/>
    </row>
    <row r="808" spans="1:10" x14ac:dyDescent="0.2">
      <c r="B808" s="149"/>
      <c r="C808" s="161" t="s">
        <v>934</v>
      </c>
      <c r="D808" s="143">
        <f>COUNTIF(I2:I788, "*TOTAL_COL*")</f>
        <v>71</v>
      </c>
      <c r="E808" s="140">
        <f>D808/D811</f>
        <v>6.4311594202898545E-2</v>
      </c>
      <c r="H808" s="159"/>
      <c r="I808" s="41"/>
      <c r="J808" s="128"/>
    </row>
    <row r="809" spans="1:10" x14ac:dyDescent="0.2">
      <c r="B809" s="149"/>
      <c r="C809" s="161" t="s">
        <v>935</v>
      </c>
      <c r="D809" s="143">
        <f>COUNTIF(I2:I788, "*RATIO*")</f>
        <v>114</v>
      </c>
      <c r="E809" s="140">
        <f>D809/D811</f>
        <v>0.10326086956521739</v>
      </c>
      <c r="H809" s="159"/>
      <c r="I809" s="41"/>
      <c r="J809" s="128"/>
    </row>
    <row r="810" spans="1:10" x14ac:dyDescent="0.2">
      <c r="B810" s="149"/>
      <c r="C810" s="161" t="s">
        <v>95</v>
      </c>
      <c r="D810" s="154">
        <f>COUNTIF(I2:I788, "*OTHER*")</f>
        <v>0</v>
      </c>
      <c r="E810" s="141">
        <f>D810/D811</f>
        <v>0</v>
      </c>
      <c r="H810" s="159"/>
      <c r="I810" s="41"/>
      <c r="J810" s="128"/>
    </row>
    <row r="811" spans="1:10" x14ac:dyDescent="0.2">
      <c r="B811" s="149"/>
      <c r="C811" s="155"/>
      <c r="D811" s="156">
        <f>SUM(D806:D810)</f>
        <v>1104</v>
      </c>
      <c r="E811" s="140">
        <f>SUM(E806:E810)</f>
        <v>1</v>
      </c>
      <c r="H811" s="157"/>
      <c r="I811" s="40"/>
      <c r="J811" s="41"/>
    </row>
    <row r="812" spans="1:10" x14ac:dyDescent="0.2">
      <c r="B812" s="149"/>
      <c r="C812" s="151" t="s">
        <v>99</v>
      </c>
      <c r="D812" s="70"/>
      <c r="E812" s="143"/>
      <c r="H812" s="158"/>
      <c r="I812" s="41"/>
      <c r="J812" s="128"/>
    </row>
    <row r="813" spans="1:10" x14ac:dyDescent="0.2">
      <c r="B813" s="149"/>
      <c r="C813" s="161" t="s">
        <v>117</v>
      </c>
      <c r="D813" s="143">
        <f>COUNTIF(J2:J788, "*CSO*")</f>
        <v>1</v>
      </c>
      <c r="E813" s="140">
        <f>D813/D816</f>
        <v>1.3140604467805519E-3</v>
      </c>
      <c r="H813" s="158"/>
      <c r="I813" s="41"/>
      <c r="J813" s="128"/>
    </row>
    <row r="814" spans="1:10" x14ac:dyDescent="0.2">
      <c r="B814" s="149"/>
      <c r="C814" s="161" t="s">
        <v>963</v>
      </c>
      <c r="D814" s="143">
        <f>COUNTIF(J2:J788, "*SEWER_LINE*")</f>
        <v>7</v>
      </c>
      <c r="E814" s="140">
        <f>D814/D816</f>
        <v>9.1984231274638631E-3</v>
      </c>
      <c r="H814" s="110"/>
      <c r="I814" s="41"/>
      <c r="J814" s="128"/>
    </row>
    <row r="815" spans="1:10" x14ac:dyDescent="0.2">
      <c r="B815" s="149"/>
      <c r="C815" s="161" t="s">
        <v>96</v>
      </c>
      <c r="D815" s="154">
        <f>COUNTIF(J2:J788, "*UNKNOWN*")</f>
        <v>753</v>
      </c>
      <c r="E815" s="141">
        <f>D815/D816</f>
        <v>0.98948751642575561</v>
      </c>
      <c r="H815" s="110"/>
      <c r="I815" s="41"/>
      <c r="J815" s="128"/>
    </row>
    <row r="816" spans="1:10" x14ac:dyDescent="0.2">
      <c r="B816" s="149"/>
      <c r="C816" s="149"/>
      <c r="D816" s="156">
        <f>SUM(D813:D815)</f>
        <v>761</v>
      </c>
      <c r="E816" s="140">
        <f>SUM(E813:E815)</f>
        <v>1</v>
      </c>
      <c r="H816" s="110"/>
      <c r="I816" s="41"/>
      <c r="J816" s="128"/>
    </row>
    <row r="817" spans="8:10" x14ac:dyDescent="0.2">
      <c r="H817" s="110"/>
      <c r="I817" s="41"/>
      <c r="J817" s="128"/>
    </row>
    <row r="818" spans="8:10" x14ac:dyDescent="0.2">
      <c r="H818" s="110"/>
      <c r="I818" s="41"/>
      <c r="J818" s="128"/>
    </row>
    <row r="819" spans="8:10" x14ac:dyDescent="0.2">
      <c r="H819" s="2"/>
      <c r="I819" s="133"/>
      <c r="J819" s="2"/>
    </row>
  </sheetData>
  <sortState ref="A483:C558">
    <sortCondition ref="C483:C558"/>
  </sortState>
  <printOptions gridLines="1"/>
  <pageMargins left="0.5" right="0.5" top="1.5" bottom="0.75" header="0.5" footer="0.5"/>
  <pageSetup scale="80" orientation="landscape" r:id="rId1"/>
  <headerFooter>
    <oddHeader>&amp;C&amp;"Arial,Bold"&amp;14 2012 Swimming Season
Notification Actions at California  Beaches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Q197"/>
  <sheetViews>
    <sheetView zoomScaleNormal="100" workbookViewId="0">
      <pane ySplit="2" topLeftCell="A3" activePane="bottomLeft" state="frozen"/>
      <selection activeCell="M67" activeCellId="1" sqref="D74:F74 M67"/>
      <selection pane="bottomLeft"/>
    </sheetView>
  </sheetViews>
  <sheetFormatPr defaultRowHeight="9" customHeight="1" x14ac:dyDescent="0.2"/>
  <cols>
    <col min="1" max="1" width="15.140625" style="5" customWidth="1"/>
    <col min="2" max="2" width="9.140625" style="5"/>
    <col min="3" max="3" width="39.28515625" style="28" customWidth="1"/>
    <col min="4" max="5" width="9.140625" style="6"/>
    <col min="6" max="6" width="0.5703125" style="6" customWidth="1"/>
    <col min="7" max="11" width="9.140625" style="6"/>
    <col min="12" max="16384" width="9.140625" style="5"/>
  </cols>
  <sheetData>
    <row r="1" spans="1:147" s="2" customFormat="1" ht="12" customHeight="1" x14ac:dyDescent="0.2">
      <c r="A1" s="9"/>
      <c r="B1" s="209" t="s">
        <v>22</v>
      </c>
      <c r="C1" s="210"/>
      <c r="D1" s="210"/>
      <c r="E1" s="210"/>
      <c r="F1" s="25"/>
      <c r="G1" s="207" t="s">
        <v>21</v>
      </c>
      <c r="H1" s="208"/>
      <c r="I1" s="208"/>
      <c r="J1" s="208"/>
      <c r="K1" s="208"/>
    </row>
    <row r="2" spans="1:147" s="8" customFormat="1" ht="48" customHeight="1" x14ac:dyDescent="0.2">
      <c r="A2" s="4" t="s">
        <v>12</v>
      </c>
      <c r="B2" s="3" t="s">
        <v>13</v>
      </c>
      <c r="C2" s="3" t="s">
        <v>11</v>
      </c>
      <c r="D2" s="3" t="s">
        <v>3</v>
      </c>
      <c r="E2" s="3" t="s">
        <v>18</v>
      </c>
      <c r="F2" s="25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s="7" customFormat="1" ht="12.75" customHeight="1" x14ac:dyDescent="0.2">
      <c r="A3" s="167" t="s">
        <v>941</v>
      </c>
      <c r="B3" s="167" t="s">
        <v>944</v>
      </c>
      <c r="C3" s="167" t="s">
        <v>945</v>
      </c>
      <c r="D3" s="41">
        <v>3</v>
      </c>
      <c r="E3" s="41">
        <v>16</v>
      </c>
      <c r="F3" s="41"/>
      <c r="G3" s="41">
        <v>1</v>
      </c>
      <c r="H3" s="41">
        <v>1</v>
      </c>
      <c r="I3" s="41"/>
      <c r="J3" s="41">
        <v>1</v>
      </c>
      <c r="K3" s="41"/>
    </row>
    <row r="4" spans="1:147" s="7" customFormat="1" ht="12.75" customHeight="1" x14ac:dyDescent="0.2">
      <c r="A4" s="172" t="s">
        <v>941</v>
      </c>
      <c r="B4" s="172" t="s">
        <v>946</v>
      </c>
      <c r="C4" s="172" t="s">
        <v>937</v>
      </c>
      <c r="D4" s="46">
        <v>15</v>
      </c>
      <c r="E4" s="46">
        <v>87</v>
      </c>
      <c r="F4" s="46"/>
      <c r="G4" s="46">
        <v>5</v>
      </c>
      <c r="H4" s="46">
        <v>2</v>
      </c>
      <c r="I4" s="46">
        <v>2</v>
      </c>
      <c r="J4" s="46">
        <v>6</v>
      </c>
      <c r="K4" s="46"/>
    </row>
    <row r="5" spans="1:147" s="7" customFormat="1" ht="12.75" customHeight="1" x14ac:dyDescent="0.2">
      <c r="A5" s="26"/>
      <c r="B5" s="27">
        <f>COUNTA(B3:B4)</f>
        <v>2</v>
      </c>
      <c r="C5" s="27"/>
      <c r="D5" s="114">
        <f>SUM(D3:D4)</f>
        <v>18</v>
      </c>
      <c r="E5" s="169">
        <f>SUM(E3:E4)</f>
        <v>103</v>
      </c>
      <c r="F5" s="114"/>
      <c r="G5" s="169">
        <f t="shared" ref="G5:K5" si="0">SUM(G3:G4)</f>
        <v>6</v>
      </c>
      <c r="H5" s="169">
        <f t="shared" si="0"/>
        <v>3</v>
      </c>
      <c r="I5" s="169">
        <f t="shared" si="0"/>
        <v>2</v>
      </c>
      <c r="J5" s="169">
        <f t="shared" si="0"/>
        <v>7</v>
      </c>
      <c r="K5" s="169">
        <f t="shared" si="0"/>
        <v>0</v>
      </c>
    </row>
    <row r="6" spans="1:147" s="7" customFormat="1" ht="12.75" customHeight="1" x14ac:dyDescent="0.2">
      <c r="A6" s="116"/>
      <c r="B6" s="18"/>
      <c r="C6" s="18"/>
      <c r="D6" s="18"/>
      <c r="E6" s="18"/>
      <c r="F6" s="25"/>
      <c r="G6" s="18"/>
      <c r="H6" s="18"/>
      <c r="I6" s="18"/>
      <c r="J6" s="18"/>
      <c r="K6" s="18"/>
    </row>
    <row r="7" spans="1:147" s="7" customFormat="1" ht="12.75" customHeight="1" x14ac:dyDescent="0.2">
      <c r="A7" s="118" t="s">
        <v>938</v>
      </c>
      <c r="B7" s="118" t="s">
        <v>939</v>
      </c>
      <c r="C7" s="118" t="s">
        <v>940</v>
      </c>
      <c r="D7" s="46">
        <v>7</v>
      </c>
      <c r="E7" s="46">
        <v>81</v>
      </c>
      <c r="F7" s="46"/>
      <c r="G7" s="46"/>
      <c r="H7" s="46">
        <v>1</v>
      </c>
      <c r="I7" s="46">
        <v>6</v>
      </c>
      <c r="J7" s="46"/>
      <c r="K7" s="46"/>
    </row>
    <row r="8" spans="1:147" s="7" customFormat="1" ht="12.75" customHeight="1" x14ac:dyDescent="0.2">
      <c r="A8" s="26"/>
      <c r="B8" s="27">
        <f>COUNTA(B7:B7)</f>
        <v>1</v>
      </c>
      <c r="C8" s="27"/>
      <c r="D8" s="114">
        <f>SUM(D7:D7)</f>
        <v>7</v>
      </c>
      <c r="E8" s="114">
        <f>SUM(E7:E7)</f>
        <v>81</v>
      </c>
      <c r="F8" s="114"/>
      <c r="G8" s="114">
        <f>SUM(G7:G7)</f>
        <v>0</v>
      </c>
      <c r="H8" s="114">
        <f>SUM(H7:H7)</f>
        <v>1</v>
      </c>
      <c r="I8" s="114">
        <f>SUM(I7:I7)</f>
        <v>6</v>
      </c>
      <c r="J8" s="114">
        <f>SUM(J7:J7)</f>
        <v>0</v>
      </c>
      <c r="K8" s="114">
        <f>SUM(K7:K7)</f>
        <v>0</v>
      </c>
    </row>
    <row r="9" spans="1:147" s="7" customFormat="1" ht="12.75" customHeight="1" x14ac:dyDescent="0.2">
      <c r="A9" s="116"/>
      <c r="B9" s="18"/>
      <c r="C9" s="18"/>
      <c r="D9" s="18"/>
      <c r="E9" s="18"/>
      <c r="F9" s="25"/>
      <c r="G9" s="18"/>
      <c r="H9" s="18"/>
      <c r="I9" s="18"/>
      <c r="J9" s="18"/>
      <c r="K9" s="18"/>
    </row>
    <row r="10" spans="1:147" s="7" customFormat="1" ht="12.75" customHeight="1" x14ac:dyDescent="0.2">
      <c r="A10" s="51" t="s">
        <v>144</v>
      </c>
      <c r="B10" s="51" t="s">
        <v>157</v>
      </c>
      <c r="C10" s="51" t="s">
        <v>158</v>
      </c>
      <c r="D10" s="115">
        <v>3</v>
      </c>
      <c r="E10" s="115">
        <v>11</v>
      </c>
      <c r="F10" s="115"/>
      <c r="G10" s="115"/>
      <c r="H10" s="115">
        <v>2</v>
      </c>
      <c r="I10" s="115">
        <v>1</v>
      </c>
      <c r="J10" s="115"/>
      <c r="K10" s="115"/>
    </row>
    <row r="11" spans="1:147" s="7" customFormat="1" ht="12.75" customHeight="1" x14ac:dyDescent="0.2">
      <c r="A11" s="51" t="s">
        <v>144</v>
      </c>
      <c r="B11" s="51" t="s">
        <v>179</v>
      </c>
      <c r="C11" s="51" t="s">
        <v>180</v>
      </c>
      <c r="D11" s="115">
        <v>3</v>
      </c>
      <c r="E11" s="115">
        <v>6</v>
      </c>
      <c r="F11" s="115"/>
      <c r="G11" s="115"/>
      <c r="H11" s="115">
        <v>3</v>
      </c>
      <c r="I11" s="115"/>
      <c r="J11" s="115"/>
      <c r="K11" s="115"/>
    </row>
    <row r="12" spans="1:147" s="7" customFormat="1" ht="12.75" customHeight="1" x14ac:dyDescent="0.2">
      <c r="A12" s="51" t="s">
        <v>144</v>
      </c>
      <c r="B12" s="51" t="s">
        <v>611</v>
      </c>
      <c r="C12" s="51" t="s">
        <v>186</v>
      </c>
      <c r="D12" s="115">
        <v>3</v>
      </c>
      <c r="E12" s="115">
        <v>12</v>
      </c>
      <c r="F12" s="115"/>
      <c r="G12" s="115">
        <v>1</v>
      </c>
      <c r="H12" s="115">
        <v>1</v>
      </c>
      <c r="I12" s="115"/>
      <c r="J12" s="115">
        <v>1</v>
      </c>
      <c r="K12" s="115"/>
    </row>
    <row r="13" spans="1:147" s="7" customFormat="1" ht="12.75" customHeight="1" x14ac:dyDescent="0.2">
      <c r="A13" s="52" t="s">
        <v>144</v>
      </c>
      <c r="B13" s="52" t="s">
        <v>199</v>
      </c>
      <c r="C13" s="52" t="s">
        <v>200</v>
      </c>
      <c r="D13" s="46">
        <v>5</v>
      </c>
      <c r="E13" s="46">
        <v>23</v>
      </c>
      <c r="F13" s="46"/>
      <c r="G13" s="46"/>
      <c r="H13" s="46">
        <v>3</v>
      </c>
      <c r="I13" s="46"/>
      <c r="J13" s="46">
        <v>2</v>
      </c>
      <c r="K13" s="46"/>
    </row>
    <row r="14" spans="1:147" s="7" customFormat="1" ht="12.75" customHeight="1" x14ac:dyDescent="0.2">
      <c r="A14" s="26"/>
      <c r="B14" s="27">
        <f>COUNTA(B10:B13)</f>
        <v>4</v>
      </c>
      <c r="C14" s="27"/>
      <c r="D14" s="114">
        <f>SUM(D10:D13)</f>
        <v>14</v>
      </c>
      <c r="E14" s="114">
        <f>SUM(E10:E13)</f>
        <v>52</v>
      </c>
      <c r="F14" s="114"/>
      <c r="G14" s="114">
        <f>SUM(G10:G13)</f>
        <v>1</v>
      </c>
      <c r="H14" s="114">
        <f>SUM(H10:H13)</f>
        <v>9</v>
      </c>
      <c r="I14" s="114">
        <f>SUM(I10:I13)</f>
        <v>1</v>
      </c>
      <c r="J14" s="114">
        <f>SUM(J10:J13)</f>
        <v>3</v>
      </c>
      <c r="K14" s="114">
        <f>SUM(K10:K13)</f>
        <v>0</v>
      </c>
    </row>
    <row r="15" spans="1:147" s="7" customFormat="1" ht="12.75" customHeight="1" x14ac:dyDescent="0.2">
      <c r="A15" s="26"/>
      <c r="B15" s="27"/>
      <c r="C15" s="27"/>
      <c r="D15" s="176"/>
      <c r="E15" s="176"/>
      <c r="F15" s="176"/>
      <c r="G15" s="176"/>
      <c r="H15" s="176"/>
      <c r="I15" s="176"/>
      <c r="J15" s="176"/>
      <c r="K15" s="176"/>
    </row>
    <row r="16" spans="1:147" s="7" customFormat="1" ht="12.75" customHeight="1" x14ac:dyDescent="0.2">
      <c r="A16" s="167" t="s">
        <v>201</v>
      </c>
      <c r="B16" s="167" t="s">
        <v>969</v>
      </c>
      <c r="C16" s="167" t="s">
        <v>970</v>
      </c>
      <c r="D16" s="25">
        <v>7</v>
      </c>
      <c r="E16" s="25">
        <v>12</v>
      </c>
      <c r="F16" s="25"/>
      <c r="G16" s="25">
        <v>5</v>
      </c>
      <c r="H16" s="25"/>
      <c r="I16" s="25">
        <v>2</v>
      </c>
      <c r="J16" s="25"/>
      <c r="K16" s="25"/>
    </row>
    <row r="17" spans="1:11" ht="12.75" customHeight="1" x14ac:dyDescent="0.2">
      <c r="A17" s="110" t="s">
        <v>201</v>
      </c>
      <c r="B17" s="110" t="s">
        <v>204</v>
      </c>
      <c r="C17" s="110" t="s">
        <v>205</v>
      </c>
      <c r="D17" s="29">
        <v>6</v>
      </c>
      <c r="E17" s="29">
        <v>121</v>
      </c>
      <c r="F17" s="29"/>
      <c r="G17" s="29"/>
      <c r="H17" s="29">
        <v>4</v>
      </c>
      <c r="I17" s="29"/>
      <c r="J17" s="29">
        <v>1</v>
      </c>
      <c r="K17" s="29">
        <v>1</v>
      </c>
    </row>
    <row r="18" spans="1:11" ht="12.75" customHeight="1" x14ac:dyDescent="0.2">
      <c r="A18" s="167" t="s">
        <v>201</v>
      </c>
      <c r="B18" s="167" t="s">
        <v>216</v>
      </c>
      <c r="C18" s="167" t="s">
        <v>217</v>
      </c>
      <c r="D18" s="29">
        <v>2</v>
      </c>
      <c r="E18" s="29">
        <v>27</v>
      </c>
      <c r="F18" s="29"/>
      <c r="G18" s="29"/>
      <c r="H18" s="29"/>
      <c r="I18" s="29">
        <v>1</v>
      </c>
      <c r="J18" s="29">
        <v>1</v>
      </c>
      <c r="K18" s="29"/>
    </row>
    <row r="19" spans="1:11" ht="12.75" customHeight="1" x14ac:dyDescent="0.2">
      <c r="A19" s="110" t="s">
        <v>201</v>
      </c>
      <c r="B19" s="110" t="s">
        <v>218</v>
      </c>
      <c r="C19" s="110" t="s">
        <v>219</v>
      </c>
      <c r="D19" s="29">
        <v>15</v>
      </c>
      <c r="E19" s="29">
        <v>53</v>
      </c>
      <c r="F19" s="29"/>
      <c r="G19" s="29">
        <v>6</v>
      </c>
      <c r="H19" s="29">
        <v>3</v>
      </c>
      <c r="I19" s="29">
        <v>5</v>
      </c>
      <c r="J19" s="29">
        <v>1</v>
      </c>
      <c r="K19" s="29"/>
    </row>
    <row r="20" spans="1:11" ht="12.75" customHeight="1" x14ac:dyDescent="0.2">
      <c r="A20" s="167" t="s">
        <v>201</v>
      </c>
      <c r="B20" s="167" t="s">
        <v>224</v>
      </c>
      <c r="C20" s="167" t="s">
        <v>225</v>
      </c>
      <c r="D20" s="29">
        <v>1</v>
      </c>
      <c r="E20" s="29">
        <v>8</v>
      </c>
      <c r="F20" s="29"/>
      <c r="G20" s="29"/>
      <c r="H20" s="29"/>
      <c r="I20" s="29"/>
      <c r="J20" s="29">
        <v>1</v>
      </c>
      <c r="K20" s="29"/>
    </row>
    <row r="21" spans="1:11" ht="12.75" customHeight="1" x14ac:dyDescent="0.2">
      <c r="A21" s="167" t="s">
        <v>201</v>
      </c>
      <c r="B21" s="167" t="s">
        <v>226</v>
      </c>
      <c r="C21" s="167" t="s">
        <v>227</v>
      </c>
      <c r="D21" s="29">
        <v>6</v>
      </c>
      <c r="E21" s="29">
        <v>21</v>
      </c>
      <c r="F21" s="29"/>
      <c r="G21" s="29"/>
      <c r="H21" s="29">
        <v>4</v>
      </c>
      <c r="I21" s="29">
        <v>2</v>
      </c>
      <c r="J21" s="29"/>
      <c r="K21" s="29"/>
    </row>
    <row r="22" spans="1:11" ht="12.75" customHeight="1" x14ac:dyDescent="0.2">
      <c r="A22" s="110" t="s">
        <v>201</v>
      </c>
      <c r="B22" s="110" t="s">
        <v>228</v>
      </c>
      <c r="C22" s="110" t="s">
        <v>229</v>
      </c>
      <c r="D22" s="29">
        <v>6</v>
      </c>
      <c r="E22" s="29">
        <v>14</v>
      </c>
      <c r="F22" s="29"/>
      <c r="G22" s="29">
        <v>3</v>
      </c>
      <c r="H22" s="29">
        <v>2</v>
      </c>
      <c r="I22" s="29">
        <v>1</v>
      </c>
      <c r="J22" s="29"/>
      <c r="K22" s="29"/>
    </row>
    <row r="23" spans="1:11" ht="12.75" customHeight="1" x14ac:dyDescent="0.2">
      <c r="A23" s="167" t="s">
        <v>201</v>
      </c>
      <c r="B23" s="167" t="s">
        <v>230</v>
      </c>
      <c r="C23" s="167" t="s">
        <v>231</v>
      </c>
      <c r="D23" s="29">
        <v>39</v>
      </c>
      <c r="E23" s="29">
        <v>174</v>
      </c>
      <c r="F23" s="29"/>
      <c r="G23" s="29">
        <v>14</v>
      </c>
      <c r="H23" s="29">
        <v>5</v>
      </c>
      <c r="I23" s="29">
        <v>11</v>
      </c>
      <c r="J23" s="29">
        <v>9</v>
      </c>
      <c r="K23" s="29"/>
    </row>
    <row r="24" spans="1:11" ht="12.75" customHeight="1" x14ac:dyDescent="0.2">
      <c r="A24" s="167" t="s">
        <v>201</v>
      </c>
      <c r="B24" s="167" t="s">
        <v>240</v>
      </c>
      <c r="C24" s="167" t="s">
        <v>241</v>
      </c>
      <c r="D24" s="29">
        <v>3</v>
      </c>
      <c r="E24" s="29">
        <v>35</v>
      </c>
      <c r="F24" s="29"/>
      <c r="G24" s="29"/>
      <c r="H24" s="29"/>
      <c r="I24" s="29"/>
      <c r="J24" s="29">
        <v>3</v>
      </c>
      <c r="K24" s="29"/>
    </row>
    <row r="25" spans="1:11" ht="12.75" customHeight="1" x14ac:dyDescent="0.2">
      <c r="A25" s="51" t="s">
        <v>201</v>
      </c>
      <c r="B25" s="51" t="s">
        <v>242</v>
      </c>
      <c r="C25" s="51" t="s">
        <v>243</v>
      </c>
      <c r="D25" s="29">
        <v>14</v>
      </c>
      <c r="E25" s="29">
        <v>98</v>
      </c>
      <c r="F25" s="29"/>
      <c r="G25" s="29">
        <v>8</v>
      </c>
      <c r="H25" s="29">
        <v>4</v>
      </c>
      <c r="I25" s="29">
        <v>1</v>
      </c>
      <c r="J25" s="29"/>
      <c r="K25" s="29">
        <v>1</v>
      </c>
    </row>
    <row r="26" spans="1:11" ht="12.75" customHeight="1" x14ac:dyDescent="0.2">
      <c r="A26" s="110" t="s">
        <v>201</v>
      </c>
      <c r="B26" s="51" t="s">
        <v>246</v>
      </c>
      <c r="C26" s="51" t="s">
        <v>247</v>
      </c>
      <c r="D26" s="29">
        <v>4</v>
      </c>
      <c r="E26" s="29">
        <v>51</v>
      </c>
      <c r="F26" s="29"/>
      <c r="G26" s="29"/>
      <c r="H26" s="29">
        <v>1</v>
      </c>
      <c r="I26" s="29">
        <v>2</v>
      </c>
      <c r="J26" s="29"/>
      <c r="K26" s="29">
        <v>1</v>
      </c>
    </row>
    <row r="27" spans="1:11" ht="12.75" customHeight="1" x14ac:dyDescent="0.2">
      <c r="A27" s="167" t="s">
        <v>201</v>
      </c>
      <c r="B27" s="167" t="s">
        <v>248</v>
      </c>
      <c r="C27" s="167" t="s">
        <v>249</v>
      </c>
      <c r="D27" s="29">
        <v>17</v>
      </c>
      <c r="E27" s="29">
        <v>109</v>
      </c>
      <c r="F27" s="29"/>
      <c r="G27" s="29">
        <v>3</v>
      </c>
      <c r="H27" s="29">
        <v>3</v>
      </c>
      <c r="I27" s="29">
        <v>5</v>
      </c>
      <c r="J27" s="29">
        <v>6</v>
      </c>
      <c r="K27" s="29"/>
    </row>
    <row r="28" spans="1:11" ht="12.75" customHeight="1" x14ac:dyDescent="0.2">
      <c r="A28" s="110" t="s">
        <v>201</v>
      </c>
      <c r="B28" s="110" t="s">
        <v>250</v>
      </c>
      <c r="C28" s="110" t="s">
        <v>251</v>
      </c>
      <c r="D28" s="29">
        <v>3</v>
      </c>
      <c r="E28" s="29">
        <v>15</v>
      </c>
      <c r="F28" s="29"/>
      <c r="G28" s="29">
        <v>1</v>
      </c>
      <c r="H28" s="29"/>
      <c r="I28" s="29">
        <v>2</v>
      </c>
      <c r="J28" s="29"/>
      <c r="K28" s="29"/>
    </row>
    <row r="29" spans="1:11" ht="12.75" customHeight="1" x14ac:dyDescent="0.2">
      <c r="A29" s="51" t="s">
        <v>201</v>
      </c>
      <c r="B29" s="51" t="s">
        <v>252</v>
      </c>
      <c r="C29" s="51" t="s">
        <v>947</v>
      </c>
      <c r="D29" s="29">
        <v>18</v>
      </c>
      <c r="E29" s="29">
        <v>47</v>
      </c>
      <c r="F29" s="29"/>
      <c r="G29" s="29">
        <v>8</v>
      </c>
      <c r="H29" s="29">
        <v>2</v>
      </c>
      <c r="I29" s="29">
        <v>8</v>
      </c>
      <c r="J29" s="29"/>
      <c r="K29" s="29"/>
    </row>
    <row r="30" spans="1:11" ht="12.75" customHeight="1" x14ac:dyDescent="0.2">
      <c r="A30" s="167" t="s">
        <v>201</v>
      </c>
      <c r="B30" s="167" t="s">
        <v>253</v>
      </c>
      <c r="C30" s="167" t="s">
        <v>254</v>
      </c>
      <c r="D30" s="29">
        <v>2</v>
      </c>
      <c r="E30" s="29">
        <v>8</v>
      </c>
      <c r="F30" s="29"/>
      <c r="G30" s="29"/>
      <c r="H30" s="29">
        <v>1</v>
      </c>
      <c r="I30" s="29"/>
      <c r="J30" s="29">
        <v>1</v>
      </c>
      <c r="K30" s="29"/>
    </row>
    <row r="31" spans="1:11" ht="12.75" customHeight="1" x14ac:dyDescent="0.2">
      <c r="A31" s="167" t="s">
        <v>201</v>
      </c>
      <c r="B31" s="167" t="s">
        <v>257</v>
      </c>
      <c r="C31" s="167" t="s">
        <v>258</v>
      </c>
      <c r="D31" s="29">
        <v>1</v>
      </c>
      <c r="E31" s="29">
        <v>7</v>
      </c>
      <c r="F31" s="29"/>
      <c r="G31" s="29"/>
      <c r="H31" s="29"/>
      <c r="I31" s="29">
        <v>1</v>
      </c>
      <c r="J31" s="29"/>
      <c r="K31" s="29"/>
    </row>
    <row r="32" spans="1:11" ht="12.75" customHeight="1" x14ac:dyDescent="0.2">
      <c r="A32" s="167" t="s">
        <v>201</v>
      </c>
      <c r="B32" s="167" t="s">
        <v>259</v>
      </c>
      <c r="C32" s="167" t="s">
        <v>260</v>
      </c>
      <c r="D32" s="29">
        <v>2</v>
      </c>
      <c r="E32" s="29">
        <v>4</v>
      </c>
      <c r="F32" s="29"/>
      <c r="G32" s="29"/>
      <c r="H32" s="29">
        <v>2</v>
      </c>
      <c r="I32" s="29"/>
      <c r="J32" s="29"/>
      <c r="K32" s="29"/>
    </row>
    <row r="33" spans="1:11" ht="12.75" customHeight="1" x14ac:dyDescent="0.2">
      <c r="A33" s="167" t="s">
        <v>201</v>
      </c>
      <c r="B33" s="167" t="s">
        <v>263</v>
      </c>
      <c r="C33" s="167" t="s">
        <v>264</v>
      </c>
      <c r="D33" s="29">
        <v>3</v>
      </c>
      <c r="E33" s="29">
        <v>11</v>
      </c>
      <c r="F33" s="29"/>
      <c r="G33" s="29"/>
      <c r="H33" s="29">
        <v>2</v>
      </c>
      <c r="I33" s="29">
        <v>1</v>
      </c>
      <c r="J33" s="29"/>
      <c r="K33" s="29"/>
    </row>
    <row r="34" spans="1:11" ht="12.75" customHeight="1" x14ac:dyDescent="0.2">
      <c r="A34" s="110" t="s">
        <v>201</v>
      </c>
      <c r="B34" s="34" t="s">
        <v>265</v>
      </c>
      <c r="C34" s="34" t="s">
        <v>266</v>
      </c>
      <c r="D34" s="29">
        <v>39</v>
      </c>
      <c r="E34" s="29">
        <v>146</v>
      </c>
      <c r="F34" s="29"/>
      <c r="G34" s="29">
        <v>20</v>
      </c>
      <c r="H34" s="29">
        <v>3</v>
      </c>
      <c r="I34" s="29">
        <v>10</v>
      </c>
      <c r="J34" s="29">
        <v>6</v>
      </c>
      <c r="K34" s="29"/>
    </row>
    <row r="35" spans="1:11" ht="12.75" customHeight="1" x14ac:dyDescent="0.2">
      <c r="A35" s="110" t="s">
        <v>201</v>
      </c>
      <c r="B35" s="110" t="s">
        <v>269</v>
      </c>
      <c r="C35" s="110" t="s">
        <v>270</v>
      </c>
      <c r="D35" s="29">
        <v>3</v>
      </c>
      <c r="E35" s="29">
        <v>6</v>
      </c>
      <c r="F35" s="29"/>
      <c r="G35" s="29"/>
      <c r="H35" s="29">
        <v>3</v>
      </c>
      <c r="I35" s="29"/>
      <c r="J35" s="29"/>
      <c r="K35" s="29"/>
    </row>
    <row r="36" spans="1:11" ht="12.75" customHeight="1" x14ac:dyDescent="0.2">
      <c r="A36" s="110" t="s">
        <v>201</v>
      </c>
      <c r="B36" s="110" t="s">
        <v>271</v>
      </c>
      <c r="C36" s="110" t="s">
        <v>272</v>
      </c>
      <c r="D36" s="29">
        <v>36</v>
      </c>
      <c r="E36" s="29">
        <v>118</v>
      </c>
      <c r="F36" s="29"/>
      <c r="G36" s="29">
        <v>17</v>
      </c>
      <c r="H36" s="29">
        <v>4</v>
      </c>
      <c r="I36" s="29">
        <v>12</v>
      </c>
      <c r="J36" s="29">
        <v>3</v>
      </c>
      <c r="K36" s="29"/>
    </row>
    <row r="37" spans="1:11" ht="12.75" customHeight="1" x14ac:dyDescent="0.2">
      <c r="A37" s="167" t="s">
        <v>201</v>
      </c>
      <c r="B37" s="167" t="s">
        <v>277</v>
      </c>
      <c r="C37" s="167" t="s">
        <v>278</v>
      </c>
      <c r="D37" s="29">
        <v>9</v>
      </c>
      <c r="E37" s="29">
        <v>61</v>
      </c>
      <c r="F37" s="29"/>
      <c r="G37" s="29"/>
      <c r="H37" s="29">
        <v>3</v>
      </c>
      <c r="I37" s="29">
        <v>5</v>
      </c>
      <c r="J37" s="29">
        <v>1</v>
      </c>
      <c r="K37" s="29"/>
    </row>
    <row r="38" spans="1:11" ht="12.75" customHeight="1" x14ac:dyDescent="0.2">
      <c r="A38" s="167" t="s">
        <v>201</v>
      </c>
      <c r="B38" s="167" t="s">
        <v>279</v>
      </c>
      <c r="C38" s="167" t="s">
        <v>280</v>
      </c>
      <c r="D38" s="29">
        <v>29</v>
      </c>
      <c r="E38" s="29">
        <v>68</v>
      </c>
      <c r="F38" s="29"/>
      <c r="G38" s="29">
        <v>15</v>
      </c>
      <c r="H38" s="29">
        <v>2</v>
      </c>
      <c r="I38" s="29">
        <v>12</v>
      </c>
      <c r="J38" s="29"/>
      <c r="K38" s="29"/>
    </row>
    <row r="39" spans="1:11" ht="12.75" customHeight="1" x14ac:dyDescent="0.2">
      <c r="A39" s="110" t="s">
        <v>201</v>
      </c>
      <c r="B39" s="51" t="s">
        <v>281</v>
      </c>
      <c r="C39" s="51" t="s">
        <v>282</v>
      </c>
      <c r="D39" s="29">
        <v>4</v>
      </c>
      <c r="E39" s="29">
        <v>23</v>
      </c>
      <c r="F39" s="29"/>
      <c r="G39" s="29">
        <v>2</v>
      </c>
      <c r="H39" s="29"/>
      <c r="I39" s="29">
        <v>1</v>
      </c>
      <c r="J39" s="29">
        <v>1</v>
      </c>
      <c r="K39" s="29"/>
    </row>
    <row r="40" spans="1:11" ht="12.75" customHeight="1" x14ac:dyDescent="0.2">
      <c r="A40" s="110" t="s">
        <v>201</v>
      </c>
      <c r="B40" s="51" t="s">
        <v>285</v>
      </c>
      <c r="C40" s="51" t="s">
        <v>286</v>
      </c>
      <c r="D40" s="29">
        <v>7</v>
      </c>
      <c r="E40" s="29">
        <v>56</v>
      </c>
      <c r="F40" s="29"/>
      <c r="G40" s="29"/>
      <c r="H40" s="29">
        <v>2</v>
      </c>
      <c r="I40" s="29">
        <v>2</v>
      </c>
      <c r="J40" s="29">
        <v>3</v>
      </c>
      <c r="K40" s="29"/>
    </row>
    <row r="41" spans="1:11" ht="12.75" customHeight="1" x14ac:dyDescent="0.2">
      <c r="A41" s="112" t="s">
        <v>201</v>
      </c>
      <c r="B41" s="112" t="s">
        <v>287</v>
      </c>
      <c r="C41" s="112" t="s">
        <v>288</v>
      </c>
      <c r="D41" s="119">
        <v>15</v>
      </c>
      <c r="E41" s="119">
        <v>53</v>
      </c>
      <c r="F41" s="119"/>
      <c r="G41" s="119">
        <v>5</v>
      </c>
      <c r="H41" s="119">
        <v>3</v>
      </c>
      <c r="I41" s="119">
        <v>5</v>
      </c>
      <c r="J41" s="119">
        <v>2</v>
      </c>
      <c r="K41" s="119"/>
    </row>
    <row r="42" spans="1:11" ht="12.75" customHeight="1" x14ac:dyDescent="0.2">
      <c r="A42" s="26"/>
      <c r="B42" s="27">
        <f>COUNTA(B16:B41)</f>
        <v>26</v>
      </c>
      <c r="C42" s="27"/>
      <c r="D42" s="22">
        <f>SUM(D16:D41)</f>
        <v>291</v>
      </c>
      <c r="E42" s="109">
        <f>SUM(E16:E41)</f>
        <v>1346</v>
      </c>
      <c r="F42" s="29"/>
      <c r="G42" s="109">
        <f>SUM(G16:G41)</f>
        <v>107</v>
      </c>
      <c r="H42" s="109">
        <f t="shared" ref="H42:K42" si="1">SUM(H16:H41)</f>
        <v>53</v>
      </c>
      <c r="I42" s="109">
        <f t="shared" si="1"/>
        <v>89</v>
      </c>
      <c r="J42" s="109">
        <f t="shared" si="1"/>
        <v>39</v>
      </c>
      <c r="K42" s="109">
        <f t="shared" si="1"/>
        <v>3</v>
      </c>
    </row>
    <row r="43" spans="1:11" ht="12.75" customHeight="1" x14ac:dyDescent="0.2">
      <c r="A43" s="26"/>
      <c r="B43" s="26"/>
      <c r="C43" s="26"/>
      <c r="D43" s="29"/>
      <c r="E43" s="29"/>
      <c r="F43" s="29"/>
      <c r="G43" s="29"/>
      <c r="H43" s="29"/>
      <c r="I43" s="29"/>
      <c r="J43" s="29"/>
      <c r="K43" s="29"/>
    </row>
    <row r="44" spans="1:11" ht="12.75" customHeight="1" x14ac:dyDescent="0.2">
      <c r="A44" s="167" t="s">
        <v>291</v>
      </c>
      <c r="B44" s="167" t="s">
        <v>294</v>
      </c>
      <c r="C44" s="167" t="s">
        <v>975</v>
      </c>
      <c r="D44" s="50">
        <v>1</v>
      </c>
      <c r="E44" s="50">
        <v>11</v>
      </c>
      <c r="F44" s="50"/>
      <c r="G44" s="50"/>
      <c r="H44" s="50"/>
      <c r="I44" s="44"/>
      <c r="J44" s="44">
        <v>1</v>
      </c>
      <c r="K44" s="44"/>
    </row>
    <row r="45" spans="1:11" ht="12.75" customHeight="1" x14ac:dyDescent="0.2">
      <c r="A45" s="167" t="s">
        <v>291</v>
      </c>
      <c r="B45" s="167" t="s">
        <v>295</v>
      </c>
      <c r="C45" s="167" t="s">
        <v>296</v>
      </c>
      <c r="D45" s="50">
        <v>1</v>
      </c>
      <c r="E45" s="50">
        <v>7</v>
      </c>
      <c r="F45" s="50"/>
      <c r="G45" s="50"/>
      <c r="H45" s="50"/>
      <c r="I45" s="50">
        <v>1</v>
      </c>
      <c r="J45" s="50"/>
      <c r="K45" s="50"/>
    </row>
    <row r="46" spans="1:11" ht="12.75" customHeight="1" x14ac:dyDescent="0.2">
      <c r="A46" s="167" t="s">
        <v>291</v>
      </c>
      <c r="B46" s="167" t="s">
        <v>976</v>
      </c>
      <c r="C46" s="167" t="s">
        <v>977</v>
      </c>
      <c r="D46" s="89">
        <v>1</v>
      </c>
      <c r="E46" s="89">
        <v>2</v>
      </c>
      <c r="F46" s="89"/>
      <c r="G46" s="89"/>
      <c r="H46" s="89">
        <v>1</v>
      </c>
      <c r="I46" s="89"/>
      <c r="J46" s="89"/>
      <c r="K46" s="89"/>
    </row>
    <row r="47" spans="1:11" ht="12.75" customHeight="1" x14ac:dyDescent="0.2">
      <c r="A47" s="167" t="s">
        <v>291</v>
      </c>
      <c r="B47" s="167" t="s">
        <v>301</v>
      </c>
      <c r="C47" s="167" t="s">
        <v>978</v>
      </c>
      <c r="D47" s="162">
        <v>5</v>
      </c>
      <c r="E47" s="162">
        <v>37</v>
      </c>
      <c r="F47" s="162"/>
      <c r="G47" s="162"/>
      <c r="H47" s="162"/>
      <c r="I47" s="162">
        <v>4</v>
      </c>
      <c r="J47" s="89">
        <v>1</v>
      </c>
      <c r="K47" s="89"/>
    </row>
    <row r="48" spans="1:11" ht="12.75" customHeight="1" x14ac:dyDescent="0.2">
      <c r="A48" s="167" t="s">
        <v>291</v>
      </c>
      <c r="B48" s="167" t="s">
        <v>306</v>
      </c>
      <c r="C48" s="167" t="s">
        <v>307</v>
      </c>
      <c r="D48" s="89">
        <v>2</v>
      </c>
      <c r="E48" s="89">
        <v>15</v>
      </c>
      <c r="F48" s="89"/>
      <c r="G48" s="89"/>
      <c r="H48" s="89"/>
      <c r="I48" s="89">
        <v>1</v>
      </c>
      <c r="J48" s="89">
        <v>1</v>
      </c>
      <c r="K48" s="86"/>
    </row>
    <row r="49" spans="1:15" ht="12.75" customHeight="1" x14ac:dyDescent="0.2">
      <c r="A49" s="167" t="s">
        <v>291</v>
      </c>
      <c r="B49" s="167" t="s">
        <v>316</v>
      </c>
      <c r="C49" s="167" t="s">
        <v>950</v>
      </c>
      <c r="D49" s="50">
        <v>2</v>
      </c>
      <c r="E49" s="50">
        <v>14</v>
      </c>
      <c r="F49" s="50"/>
      <c r="G49" s="50"/>
      <c r="H49" s="50"/>
      <c r="I49" s="50">
        <v>2</v>
      </c>
      <c r="J49" s="50"/>
      <c r="K49" s="50"/>
    </row>
    <row r="50" spans="1:15" ht="12.75" customHeight="1" x14ac:dyDescent="0.2">
      <c r="A50" s="51" t="s">
        <v>291</v>
      </c>
      <c r="B50" s="167" t="s">
        <v>321</v>
      </c>
      <c r="C50" s="167" t="s">
        <v>322</v>
      </c>
      <c r="D50" s="50">
        <v>3</v>
      </c>
      <c r="E50" s="50">
        <v>16</v>
      </c>
      <c r="F50" s="50"/>
      <c r="G50" s="50"/>
      <c r="H50" s="50">
        <v>1</v>
      </c>
      <c r="I50" s="50">
        <v>2</v>
      </c>
      <c r="J50" s="50"/>
      <c r="K50" s="50"/>
    </row>
    <row r="51" spans="1:15" ht="12.75" customHeight="1" x14ac:dyDescent="0.2">
      <c r="A51" s="52" t="s">
        <v>291</v>
      </c>
      <c r="B51" s="172" t="s">
        <v>323</v>
      </c>
      <c r="C51" s="172" t="s">
        <v>324</v>
      </c>
      <c r="D51" s="46">
        <v>1</v>
      </c>
      <c r="E51" s="46">
        <v>7</v>
      </c>
      <c r="F51" s="46"/>
      <c r="G51" s="46"/>
      <c r="H51" s="46"/>
      <c r="I51" s="46">
        <v>1</v>
      </c>
      <c r="J51" s="46"/>
      <c r="K51" s="46"/>
    </row>
    <row r="52" spans="1:15" ht="12.75" customHeight="1" x14ac:dyDescent="0.2">
      <c r="A52" s="26"/>
      <c r="B52" s="27">
        <f>COUNTA(B44:B51)</f>
        <v>8</v>
      </c>
      <c r="C52" s="27"/>
      <c r="D52" s="22">
        <f>SUM(D44:D51)</f>
        <v>16</v>
      </c>
      <c r="E52" s="22">
        <f>SUM(E44:E51)</f>
        <v>109</v>
      </c>
      <c r="F52" s="29"/>
      <c r="G52" s="22">
        <f>SUM(G44:G51)</f>
        <v>0</v>
      </c>
      <c r="H52" s="22">
        <f>SUM(H44:H51)</f>
        <v>2</v>
      </c>
      <c r="I52" s="22">
        <f>SUM(I44:I51)</f>
        <v>11</v>
      </c>
      <c r="J52" s="22">
        <f>SUM(J44:J51)</f>
        <v>3</v>
      </c>
      <c r="K52" s="22">
        <f>SUM(K44:K51)</f>
        <v>0</v>
      </c>
    </row>
    <row r="53" spans="1:15" ht="12.75" customHeight="1" x14ac:dyDescent="0.2">
      <c r="A53" s="26"/>
      <c r="B53" s="27"/>
      <c r="C53" s="27"/>
      <c r="D53" s="22"/>
      <c r="E53" s="22"/>
      <c r="F53" s="29"/>
      <c r="G53" s="22"/>
      <c r="H53" s="22"/>
      <c r="I53" s="22"/>
      <c r="J53" s="22"/>
      <c r="K53" s="22"/>
    </row>
    <row r="54" spans="1:15" ht="12.75" customHeight="1" x14ac:dyDescent="0.2">
      <c r="A54" s="52" t="s">
        <v>368</v>
      </c>
      <c r="B54" s="52" t="s">
        <v>371</v>
      </c>
      <c r="C54" s="52" t="s">
        <v>372</v>
      </c>
      <c r="D54" s="46">
        <v>1</v>
      </c>
      <c r="E54" s="46">
        <v>1</v>
      </c>
      <c r="F54" s="46"/>
      <c r="G54" s="46">
        <v>1</v>
      </c>
      <c r="H54" s="46"/>
      <c r="I54" s="46"/>
      <c r="J54" s="46"/>
      <c r="K54" s="46"/>
    </row>
    <row r="55" spans="1:15" ht="12.75" customHeight="1" x14ac:dyDescent="0.2">
      <c r="A55" s="26"/>
      <c r="B55" s="27">
        <f>COUNTA(B54:B54)</f>
        <v>1</v>
      </c>
      <c r="C55" s="27"/>
      <c r="D55" s="22">
        <f>SUM(D54:D54)</f>
        <v>1</v>
      </c>
      <c r="E55" s="22">
        <f>SUM(E54:E54)</f>
        <v>1</v>
      </c>
      <c r="F55" s="29"/>
      <c r="G55" s="22">
        <f>SUM(G54:G54)</f>
        <v>1</v>
      </c>
      <c r="H55" s="22">
        <f>SUM(H54:H54)</f>
        <v>0</v>
      </c>
      <c r="I55" s="22">
        <f>SUM(I54:I54)</f>
        <v>0</v>
      </c>
      <c r="J55" s="22">
        <f>SUM(J54:J54)</f>
        <v>0</v>
      </c>
      <c r="K55" s="22">
        <f>SUM(K54:K54)</f>
        <v>0</v>
      </c>
      <c r="N55" s="51"/>
      <c r="O55" s="51"/>
    </row>
    <row r="56" spans="1:15" ht="12.75" customHeight="1" x14ac:dyDescent="0.2">
      <c r="A56" s="26"/>
      <c r="B56" s="27"/>
      <c r="C56" s="27"/>
      <c r="D56" s="22"/>
      <c r="E56" s="22"/>
      <c r="F56" s="29"/>
      <c r="G56" s="22"/>
      <c r="H56" s="22"/>
      <c r="I56" s="22"/>
      <c r="J56" s="22"/>
      <c r="K56" s="22"/>
      <c r="N56" s="51"/>
      <c r="O56" s="51"/>
    </row>
    <row r="57" spans="1:15" ht="12.75" customHeight="1" x14ac:dyDescent="0.2">
      <c r="A57" s="51" t="s">
        <v>416</v>
      </c>
      <c r="B57" s="51" t="s">
        <v>961</v>
      </c>
      <c r="C57" s="51" t="s">
        <v>962</v>
      </c>
      <c r="D57" s="86">
        <v>3</v>
      </c>
      <c r="E57" s="86">
        <v>14</v>
      </c>
      <c r="F57" s="86"/>
      <c r="G57" s="86"/>
      <c r="H57" s="86">
        <v>2</v>
      </c>
      <c r="I57" s="86"/>
      <c r="J57" s="86">
        <v>1</v>
      </c>
      <c r="K57" s="86"/>
      <c r="N57" s="51"/>
      <c r="O57" s="51"/>
    </row>
    <row r="58" spans="1:15" ht="12.75" customHeight="1" x14ac:dyDescent="0.2">
      <c r="A58" s="51" t="s">
        <v>416</v>
      </c>
      <c r="B58" s="51" t="s">
        <v>417</v>
      </c>
      <c r="C58" s="51" t="s">
        <v>418</v>
      </c>
      <c r="D58" s="162">
        <v>6</v>
      </c>
      <c r="E58" s="162">
        <v>15</v>
      </c>
      <c r="F58" s="162"/>
      <c r="G58" s="162">
        <v>4</v>
      </c>
      <c r="H58" s="162"/>
      <c r="I58" s="162">
        <v>2</v>
      </c>
      <c r="J58" s="162"/>
      <c r="K58" s="162"/>
      <c r="N58" s="51"/>
      <c r="O58" s="51"/>
    </row>
    <row r="59" spans="1:15" ht="12.75" customHeight="1" x14ac:dyDescent="0.2">
      <c r="A59" s="51" t="s">
        <v>416</v>
      </c>
      <c r="B59" s="51" t="s">
        <v>419</v>
      </c>
      <c r="C59" s="51" t="s">
        <v>420</v>
      </c>
      <c r="D59" s="87">
        <v>4</v>
      </c>
      <c r="E59" s="87">
        <v>90</v>
      </c>
      <c r="F59" s="87"/>
      <c r="G59" s="87"/>
      <c r="H59" s="87">
        <v>1</v>
      </c>
      <c r="I59" s="87">
        <v>1</v>
      </c>
      <c r="J59" s="89">
        <v>1</v>
      </c>
      <c r="K59" s="87">
        <v>1</v>
      </c>
      <c r="N59" s="51"/>
      <c r="O59" s="51"/>
    </row>
    <row r="60" spans="1:15" ht="12.75" customHeight="1" x14ac:dyDescent="0.2">
      <c r="A60" s="51" t="s">
        <v>416</v>
      </c>
      <c r="B60" s="51" t="s">
        <v>421</v>
      </c>
      <c r="C60" s="51" t="s">
        <v>422</v>
      </c>
      <c r="D60" s="87">
        <v>2</v>
      </c>
      <c r="E60" s="87">
        <v>4</v>
      </c>
      <c r="F60" s="87"/>
      <c r="G60" s="87"/>
      <c r="H60" s="87">
        <v>2</v>
      </c>
      <c r="I60" s="87"/>
      <c r="J60" s="87"/>
      <c r="K60" s="87"/>
      <c r="N60" s="51"/>
      <c r="O60" s="51"/>
    </row>
    <row r="61" spans="1:15" ht="12.75" customHeight="1" x14ac:dyDescent="0.2">
      <c r="A61" s="51" t="s">
        <v>416</v>
      </c>
      <c r="B61" s="51" t="s">
        <v>423</v>
      </c>
      <c r="C61" s="51" t="s">
        <v>424</v>
      </c>
      <c r="D61" s="162">
        <v>5</v>
      </c>
      <c r="E61" s="162">
        <v>22</v>
      </c>
      <c r="F61" s="162"/>
      <c r="G61" s="162"/>
      <c r="H61" s="162">
        <v>2</v>
      </c>
      <c r="I61" s="162">
        <v>2</v>
      </c>
      <c r="J61" s="162">
        <v>1</v>
      </c>
      <c r="K61" s="162"/>
      <c r="N61" s="51"/>
      <c r="O61" s="51"/>
    </row>
    <row r="62" spans="1:15" ht="12.75" customHeight="1" x14ac:dyDescent="0.2">
      <c r="A62" s="51" t="s">
        <v>416</v>
      </c>
      <c r="B62" s="51" t="s">
        <v>425</v>
      </c>
      <c r="C62" s="51" t="s">
        <v>426</v>
      </c>
      <c r="D62" s="87">
        <v>10</v>
      </c>
      <c r="E62" s="87">
        <v>77</v>
      </c>
      <c r="F62" s="87"/>
      <c r="G62" s="87">
        <v>1</v>
      </c>
      <c r="H62" s="87">
        <v>3</v>
      </c>
      <c r="I62" s="87">
        <v>3</v>
      </c>
      <c r="J62" s="87">
        <v>2</v>
      </c>
      <c r="K62" s="87">
        <v>1</v>
      </c>
      <c r="N62" s="51"/>
      <c r="O62" s="51"/>
    </row>
    <row r="63" spans="1:15" ht="12.75" customHeight="1" x14ac:dyDescent="0.2">
      <c r="A63" s="51" t="s">
        <v>416</v>
      </c>
      <c r="B63" s="51" t="s">
        <v>427</v>
      </c>
      <c r="C63" s="51" t="s">
        <v>428</v>
      </c>
      <c r="D63" s="87">
        <v>6</v>
      </c>
      <c r="E63" s="87">
        <v>278</v>
      </c>
      <c r="F63" s="87"/>
      <c r="G63" s="87"/>
      <c r="H63" s="87">
        <v>1</v>
      </c>
      <c r="I63" s="87">
        <v>2</v>
      </c>
      <c r="J63" s="87">
        <v>1</v>
      </c>
      <c r="K63" s="87">
        <v>2</v>
      </c>
      <c r="N63" s="51"/>
      <c r="O63" s="51"/>
    </row>
    <row r="64" spans="1:15" ht="12.75" customHeight="1" x14ac:dyDescent="0.2">
      <c r="A64" s="167" t="s">
        <v>416</v>
      </c>
      <c r="B64" s="167" t="s">
        <v>429</v>
      </c>
      <c r="C64" s="167" t="s">
        <v>943</v>
      </c>
      <c r="D64" s="177">
        <v>1</v>
      </c>
      <c r="E64" s="177">
        <v>2</v>
      </c>
      <c r="F64" s="177"/>
      <c r="G64" s="177"/>
      <c r="H64" s="177">
        <v>1</v>
      </c>
      <c r="I64" s="177"/>
      <c r="J64" s="177"/>
      <c r="K64" s="177"/>
      <c r="N64" s="51"/>
      <c r="O64" s="51"/>
    </row>
    <row r="65" spans="1:15" ht="12.75" customHeight="1" x14ac:dyDescent="0.2">
      <c r="A65" s="51" t="s">
        <v>416</v>
      </c>
      <c r="B65" s="51" t="s">
        <v>430</v>
      </c>
      <c r="C65" s="51" t="s">
        <v>431</v>
      </c>
      <c r="D65" s="87">
        <v>8</v>
      </c>
      <c r="E65" s="87">
        <v>24</v>
      </c>
      <c r="F65" s="87"/>
      <c r="G65" s="87">
        <v>5</v>
      </c>
      <c r="H65" s="87"/>
      <c r="I65" s="87">
        <v>2</v>
      </c>
      <c r="J65" s="87">
        <v>1</v>
      </c>
      <c r="K65" s="87"/>
      <c r="N65" s="51"/>
      <c r="O65" s="51"/>
    </row>
    <row r="66" spans="1:15" ht="12.75" customHeight="1" x14ac:dyDescent="0.2">
      <c r="A66" s="51" t="s">
        <v>416</v>
      </c>
      <c r="B66" s="51" t="s">
        <v>432</v>
      </c>
      <c r="C66" s="51" t="s">
        <v>433</v>
      </c>
      <c r="D66" s="87">
        <v>5</v>
      </c>
      <c r="E66" s="87">
        <v>15</v>
      </c>
      <c r="F66" s="87"/>
      <c r="G66" s="87"/>
      <c r="H66" s="87">
        <v>3</v>
      </c>
      <c r="I66" s="87">
        <v>1</v>
      </c>
      <c r="J66" s="87">
        <v>1</v>
      </c>
      <c r="K66" s="87"/>
      <c r="N66" s="51"/>
      <c r="O66" s="51"/>
    </row>
    <row r="67" spans="1:15" ht="12.75" customHeight="1" x14ac:dyDescent="0.2">
      <c r="A67" s="51" t="s">
        <v>416</v>
      </c>
      <c r="B67" s="51" t="s">
        <v>434</v>
      </c>
      <c r="C67" s="51" t="s">
        <v>435</v>
      </c>
      <c r="D67" s="87">
        <v>25</v>
      </c>
      <c r="E67" s="87">
        <v>82</v>
      </c>
      <c r="F67" s="87"/>
      <c r="G67" s="87">
        <v>15</v>
      </c>
      <c r="H67" s="87">
        <v>2</v>
      </c>
      <c r="I67" s="87">
        <v>5</v>
      </c>
      <c r="J67" s="87">
        <v>3</v>
      </c>
      <c r="K67" s="87"/>
      <c r="N67" s="51"/>
      <c r="O67" s="51"/>
    </row>
    <row r="68" spans="1:15" ht="12.75" customHeight="1" x14ac:dyDescent="0.2">
      <c r="A68" s="51" t="s">
        <v>416</v>
      </c>
      <c r="B68" s="51" t="s">
        <v>436</v>
      </c>
      <c r="C68" s="51" t="s">
        <v>437</v>
      </c>
      <c r="D68" s="87">
        <v>10</v>
      </c>
      <c r="E68" s="87">
        <v>31</v>
      </c>
      <c r="F68" s="87"/>
      <c r="G68" s="87">
        <v>1</v>
      </c>
      <c r="H68" s="87">
        <v>5</v>
      </c>
      <c r="I68" s="87">
        <v>3</v>
      </c>
      <c r="J68" s="87">
        <v>1</v>
      </c>
      <c r="K68" s="87"/>
      <c r="N68" s="51"/>
      <c r="O68" s="51"/>
    </row>
    <row r="69" spans="1:15" ht="12.75" customHeight="1" x14ac:dyDescent="0.2">
      <c r="A69" s="51" t="s">
        <v>416</v>
      </c>
      <c r="B69" s="51" t="s">
        <v>438</v>
      </c>
      <c r="C69" s="51" t="s">
        <v>439</v>
      </c>
      <c r="D69" s="87">
        <v>3</v>
      </c>
      <c r="E69" s="87">
        <v>25</v>
      </c>
      <c r="F69" s="87"/>
      <c r="G69" s="87"/>
      <c r="H69" s="87">
        <v>1</v>
      </c>
      <c r="I69" s="87">
        <v>1</v>
      </c>
      <c r="J69" s="87">
        <v>1</v>
      </c>
      <c r="K69" s="87"/>
      <c r="N69" s="51"/>
      <c r="O69" s="51"/>
    </row>
    <row r="70" spans="1:15" ht="12.75" customHeight="1" x14ac:dyDescent="0.2">
      <c r="A70" s="51" t="s">
        <v>416</v>
      </c>
      <c r="B70" s="51" t="s">
        <v>440</v>
      </c>
      <c r="C70" s="51" t="s">
        <v>441</v>
      </c>
      <c r="D70" s="87">
        <v>1</v>
      </c>
      <c r="E70" s="87">
        <v>365</v>
      </c>
      <c r="F70" s="87"/>
      <c r="G70" s="87"/>
      <c r="H70" s="87"/>
      <c r="I70" s="87"/>
      <c r="J70" s="87"/>
      <c r="K70" s="87">
        <v>1</v>
      </c>
      <c r="N70" s="51"/>
      <c r="O70" s="51"/>
    </row>
    <row r="71" spans="1:15" ht="12.75" customHeight="1" x14ac:dyDescent="0.2">
      <c r="A71" s="51" t="s">
        <v>416</v>
      </c>
      <c r="B71" s="51" t="s">
        <v>442</v>
      </c>
      <c r="C71" s="51" t="s">
        <v>443</v>
      </c>
      <c r="D71" s="87">
        <v>12</v>
      </c>
      <c r="E71" s="87">
        <v>26</v>
      </c>
      <c r="F71" s="87"/>
      <c r="G71" s="87">
        <v>4</v>
      </c>
      <c r="H71" s="87">
        <v>6</v>
      </c>
      <c r="I71" s="87">
        <v>2</v>
      </c>
      <c r="J71" s="87"/>
      <c r="K71" s="87"/>
      <c r="N71" s="51"/>
      <c r="O71" s="51"/>
    </row>
    <row r="72" spans="1:15" ht="12.75" customHeight="1" x14ac:dyDescent="0.2">
      <c r="A72" s="51" t="s">
        <v>416</v>
      </c>
      <c r="B72" s="51" t="s">
        <v>446</v>
      </c>
      <c r="C72" s="51" t="s">
        <v>447</v>
      </c>
      <c r="D72" s="87">
        <v>6</v>
      </c>
      <c r="E72" s="87">
        <v>329</v>
      </c>
      <c r="F72" s="87"/>
      <c r="G72" s="87"/>
      <c r="H72" s="87"/>
      <c r="I72" s="87">
        <v>2</v>
      </c>
      <c r="J72" s="87">
        <v>2</v>
      </c>
      <c r="K72" s="87">
        <v>2</v>
      </c>
      <c r="N72" s="51"/>
      <c r="O72" s="51"/>
    </row>
    <row r="73" spans="1:15" ht="12.75" customHeight="1" x14ac:dyDescent="0.2">
      <c r="A73" s="51" t="s">
        <v>416</v>
      </c>
      <c r="B73" s="51" t="s">
        <v>448</v>
      </c>
      <c r="C73" s="51" t="s">
        <v>449</v>
      </c>
      <c r="D73" s="87">
        <v>4</v>
      </c>
      <c r="E73" s="87">
        <v>39</v>
      </c>
      <c r="F73" s="87"/>
      <c r="G73" s="87"/>
      <c r="H73" s="87">
        <v>1</v>
      </c>
      <c r="I73" s="87">
        <v>2</v>
      </c>
      <c r="J73" s="87"/>
      <c r="K73" s="87">
        <v>1</v>
      </c>
      <c r="N73" s="51"/>
      <c r="O73" s="51"/>
    </row>
    <row r="74" spans="1:15" ht="12.75" customHeight="1" x14ac:dyDescent="0.2">
      <c r="A74" s="51" t="s">
        <v>416</v>
      </c>
      <c r="B74" s="51" t="s">
        <v>450</v>
      </c>
      <c r="C74" s="51" t="s">
        <v>451</v>
      </c>
      <c r="D74" s="162">
        <v>3</v>
      </c>
      <c r="E74" s="162">
        <v>7</v>
      </c>
      <c r="F74" s="162"/>
      <c r="G74" s="162"/>
      <c r="H74" s="162">
        <v>2</v>
      </c>
      <c r="I74" s="162">
        <v>1</v>
      </c>
      <c r="J74" s="162"/>
      <c r="K74" s="162"/>
      <c r="N74" s="51"/>
      <c r="O74" s="51"/>
    </row>
    <row r="75" spans="1:15" ht="12.75" customHeight="1" x14ac:dyDescent="0.2">
      <c r="A75" s="52" t="s">
        <v>416</v>
      </c>
      <c r="B75" s="52" t="s">
        <v>452</v>
      </c>
      <c r="C75" s="52" t="s">
        <v>453</v>
      </c>
      <c r="D75" s="46">
        <v>11</v>
      </c>
      <c r="E75" s="46">
        <v>50</v>
      </c>
      <c r="F75" s="46"/>
      <c r="G75" s="46">
        <v>1</v>
      </c>
      <c r="H75" s="46">
        <v>5</v>
      </c>
      <c r="I75" s="46">
        <v>4</v>
      </c>
      <c r="J75" s="46">
        <v>1</v>
      </c>
      <c r="K75" s="46"/>
      <c r="N75" s="51"/>
      <c r="O75" s="51"/>
    </row>
    <row r="76" spans="1:15" ht="12.75" customHeight="1" x14ac:dyDescent="0.2">
      <c r="A76" s="26"/>
      <c r="B76" s="27">
        <f>COUNTA(B57:B75)</f>
        <v>19</v>
      </c>
      <c r="C76" s="27"/>
      <c r="D76" s="22">
        <f>SUM(D57:D75)</f>
        <v>125</v>
      </c>
      <c r="E76" s="22">
        <f>SUM(E57:E75)</f>
        <v>1495</v>
      </c>
      <c r="F76" s="29"/>
      <c r="G76" s="22">
        <f>SUM(G57:G75)</f>
        <v>31</v>
      </c>
      <c r="H76" s="22">
        <f>SUM(H57:H75)</f>
        <v>37</v>
      </c>
      <c r="I76" s="22">
        <f>SUM(I57:I75)</f>
        <v>33</v>
      </c>
      <c r="J76" s="22">
        <f>SUM(J57:J75)</f>
        <v>16</v>
      </c>
      <c r="K76" s="22">
        <f>SUM(K57:K75)</f>
        <v>8</v>
      </c>
    </row>
    <row r="77" spans="1:15" ht="12.75" customHeight="1" x14ac:dyDescent="0.2">
      <c r="A77" s="26"/>
      <c r="B77" s="27"/>
      <c r="C77" s="27"/>
      <c r="D77" s="22"/>
      <c r="E77" s="22"/>
      <c r="F77" s="29"/>
      <c r="G77" s="22"/>
      <c r="H77" s="22"/>
      <c r="I77" s="22"/>
      <c r="J77" s="22"/>
      <c r="K77" s="22"/>
    </row>
    <row r="78" spans="1:15" ht="12.75" customHeight="1" x14ac:dyDescent="0.2">
      <c r="A78" s="167" t="s">
        <v>458</v>
      </c>
      <c r="B78" s="167" t="s">
        <v>979</v>
      </c>
      <c r="C78" s="167" t="s">
        <v>980</v>
      </c>
      <c r="D78" s="86">
        <v>3</v>
      </c>
      <c r="E78" s="86">
        <v>5</v>
      </c>
      <c r="F78" s="86"/>
      <c r="G78" s="86">
        <v>1</v>
      </c>
      <c r="H78" s="86">
        <v>2</v>
      </c>
      <c r="I78" s="86"/>
      <c r="J78" s="86"/>
      <c r="K78" s="86"/>
    </row>
    <row r="79" spans="1:15" ht="12.75" customHeight="1" x14ac:dyDescent="0.2">
      <c r="A79" s="167" t="s">
        <v>458</v>
      </c>
      <c r="B79" s="167" t="s">
        <v>465</v>
      </c>
      <c r="C79" s="167" t="s">
        <v>466</v>
      </c>
      <c r="D79" s="89">
        <v>1</v>
      </c>
      <c r="E79" s="89">
        <v>4</v>
      </c>
      <c r="F79" s="89"/>
      <c r="G79" s="89"/>
      <c r="H79" s="89"/>
      <c r="I79" s="89">
        <v>1</v>
      </c>
      <c r="J79" s="89"/>
      <c r="K79" s="89"/>
    </row>
    <row r="80" spans="1:15" ht="12.75" customHeight="1" x14ac:dyDescent="0.2">
      <c r="A80" s="167" t="s">
        <v>458</v>
      </c>
      <c r="B80" s="167" t="s">
        <v>471</v>
      </c>
      <c r="C80" s="167" t="s">
        <v>472</v>
      </c>
      <c r="D80" s="89">
        <v>1</v>
      </c>
      <c r="E80" s="89">
        <v>1</v>
      </c>
      <c r="F80" s="89"/>
      <c r="G80" s="89">
        <v>1</v>
      </c>
      <c r="H80" s="89"/>
      <c r="I80" s="89"/>
      <c r="J80" s="89"/>
      <c r="K80" s="89"/>
    </row>
    <row r="81" spans="1:11" ht="12.75" customHeight="1" x14ac:dyDescent="0.2">
      <c r="A81" s="167" t="s">
        <v>458</v>
      </c>
      <c r="B81" s="167" t="s">
        <v>483</v>
      </c>
      <c r="C81" s="167" t="s">
        <v>484</v>
      </c>
      <c r="D81" s="89">
        <v>2</v>
      </c>
      <c r="E81" s="89">
        <v>23</v>
      </c>
      <c r="F81" s="89"/>
      <c r="G81" s="89"/>
      <c r="H81" s="89"/>
      <c r="I81" s="89">
        <v>1</v>
      </c>
      <c r="J81" s="89">
        <v>1</v>
      </c>
      <c r="K81" s="89"/>
    </row>
    <row r="82" spans="1:11" ht="12.75" customHeight="1" x14ac:dyDescent="0.2">
      <c r="A82" s="167" t="s">
        <v>458</v>
      </c>
      <c r="B82" s="167" t="s">
        <v>505</v>
      </c>
      <c r="C82" s="167" t="s">
        <v>506</v>
      </c>
      <c r="D82" s="89">
        <v>1</v>
      </c>
      <c r="E82" s="89">
        <v>1</v>
      </c>
      <c r="F82" s="89"/>
      <c r="G82" s="89">
        <v>1</v>
      </c>
      <c r="H82" s="89"/>
      <c r="I82" s="89"/>
      <c r="J82" s="89"/>
      <c r="K82" s="89"/>
    </row>
    <row r="83" spans="1:11" ht="12.75" customHeight="1" x14ac:dyDescent="0.2">
      <c r="A83" s="167" t="s">
        <v>458</v>
      </c>
      <c r="B83" s="167" t="s">
        <v>509</v>
      </c>
      <c r="C83" s="167" t="s">
        <v>510</v>
      </c>
      <c r="D83" s="89">
        <v>2</v>
      </c>
      <c r="E83" s="89">
        <v>2</v>
      </c>
      <c r="F83" s="89"/>
      <c r="G83" s="89">
        <v>2</v>
      </c>
      <c r="H83" s="89"/>
      <c r="I83" s="89"/>
      <c r="J83" s="89"/>
      <c r="K83" s="89"/>
    </row>
    <row r="84" spans="1:11" ht="12.75" customHeight="1" x14ac:dyDescent="0.2">
      <c r="A84" s="167" t="s">
        <v>458</v>
      </c>
      <c r="B84" s="167" t="s">
        <v>521</v>
      </c>
      <c r="C84" s="167" t="s">
        <v>522</v>
      </c>
      <c r="D84" s="164">
        <v>2</v>
      </c>
      <c r="E84" s="164">
        <v>2</v>
      </c>
      <c r="F84" s="164"/>
      <c r="G84" s="164">
        <v>2</v>
      </c>
      <c r="H84" s="164"/>
      <c r="I84" s="164"/>
      <c r="J84" s="164"/>
      <c r="K84" s="164"/>
    </row>
    <row r="85" spans="1:11" ht="12.75" customHeight="1" x14ac:dyDescent="0.2">
      <c r="A85" s="167" t="s">
        <v>458</v>
      </c>
      <c r="B85" s="167" t="s">
        <v>529</v>
      </c>
      <c r="C85" s="167" t="s">
        <v>530</v>
      </c>
      <c r="D85" s="164">
        <v>1</v>
      </c>
      <c r="E85" s="164">
        <v>2</v>
      </c>
      <c r="F85" s="164"/>
      <c r="G85" s="164"/>
      <c r="H85" s="164">
        <v>1</v>
      </c>
      <c r="I85" s="164"/>
      <c r="J85" s="164"/>
      <c r="K85" s="164"/>
    </row>
    <row r="86" spans="1:11" ht="12.75" customHeight="1" x14ac:dyDescent="0.2">
      <c r="A86" s="167" t="s">
        <v>458</v>
      </c>
      <c r="B86" s="167" t="s">
        <v>531</v>
      </c>
      <c r="C86" s="167" t="s">
        <v>532</v>
      </c>
      <c r="D86" s="164">
        <v>2</v>
      </c>
      <c r="E86" s="164">
        <v>5</v>
      </c>
      <c r="F86" s="164"/>
      <c r="G86" s="164"/>
      <c r="H86" s="164">
        <v>1</v>
      </c>
      <c r="I86" s="164">
        <v>1</v>
      </c>
      <c r="J86" s="164"/>
      <c r="K86" s="164"/>
    </row>
    <row r="87" spans="1:11" ht="12.75" customHeight="1" x14ac:dyDescent="0.2">
      <c r="A87" s="167" t="s">
        <v>458</v>
      </c>
      <c r="B87" s="167" t="s">
        <v>587</v>
      </c>
      <c r="C87" s="167" t="s">
        <v>588</v>
      </c>
      <c r="D87" s="164">
        <v>8</v>
      </c>
      <c r="E87" s="164">
        <v>26</v>
      </c>
      <c r="F87" s="164"/>
      <c r="G87" s="164">
        <v>2</v>
      </c>
      <c r="H87" s="164">
        <v>2</v>
      </c>
      <c r="I87" s="164">
        <v>4</v>
      </c>
      <c r="J87" s="164"/>
      <c r="K87" s="164"/>
    </row>
    <row r="88" spans="1:11" ht="12.75" customHeight="1" x14ac:dyDescent="0.2">
      <c r="A88" s="167" t="s">
        <v>458</v>
      </c>
      <c r="B88" s="167" t="s">
        <v>533</v>
      </c>
      <c r="C88" s="167" t="s">
        <v>534</v>
      </c>
      <c r="D88" s="164">
        <v>1</v>
      </c>
      <c r="E88" s="164">
        <v>1</v>
      </c>
      <c r="F88" s="164"/>
      <c r="G88" s="164">
        <v>1</v>
      </c>
      <c r="H88" s="164"/>
      <c r="I88" s="164"/>
      <c r="J88" s="164"/>
      <c r="K88" s="164"/>
    </row>
    <row r="89" spans="1:11" ht="12.75" customHeight="1" x14ac:dyDescent="0.2">
      <c r="A89" s="167" t="s">
        <v>458</v>
      </c>
      <c r="B89" s="167" t="s">
        <v>541</v>
      </c>
      <c r="C89" s="167" t="s">
        <v>542</v>
      </c>
      <c r="D89" s="164">
        <v>1</v>
      </c>
      <c r="E89" s="164">
        <v>2</v>
      </c>
      <c r="F89" s="164"/>
      <c r="G89" s="164"/>
      <c r="H89" s="164">
        <v>1</v>
      </c>
      <c r="I89" s="164"/>
      <c r="J89" s="164"/>
      <c r="K89" s="164"/>
    </row>
    <row r="90" spans="1:11" ht="12.75" customHeight="1" x14ac:dyDescent="0.2">
      <c r="A90" s="167" t="s">
        <v>458</v>
      </c>
      <c r="B90" s="167" t="s">
        <v>545</v>
      </c>
      <c r="C90" s="167" t="s">
        <v>546</v>
      </c>
      <c r="D90" s="164">
        <v>1</v>
      </c>
      <c r="E90" s="164">
        <v>2</v>
      </c>
      <c r="F90" s="164"/>
      <c r="G90" s="164"/>
      <c r="H90" s="164">
        <v>1</v>
      </c>
      <c r="I90" s="164"/>
      <c r="J90" s="164"/>
      <c r="K90" s="164"/>
    </row>
    <row r="91" spans="1:11" ht="12.75" customHeight="1" x14ac:dyDescent="0.2">
      <c r="A91" s="167" t="s">
        <v>458</v>
      </c>
      <c r="B91" s="167" t="s">
        <v>547</v>
      </c>
      <c r="C91" s="167" t="s">
        <v>548</v>
      </c>
      <c r="D91" s="164">
        <v>2</v>
      </c>
      <c r="E91" s="164">
        <v>3</v>
      </c>
      <c r="F91" s="164"/>
      <c r="G91" s="164">
        <v>1</v>
      </c>
      <c r="H91" s="164">
        <v>1</v>
      </c>
      <c r="I91" s="164"/>
      <c r="J91" s="164"/>
      <c r="K91" s="164"/>
    </row>
    <row r="92" spans="1:11" ht="12.75" customHeight="1" x14ac:dyDescent="0.2">
      <c r="A92" s="167" t="s">
        <v>458</v>
      </c>
      <c r="B92" s="167" t="s">
        <v>558</v>
      </c>
      <c r="C92" s="167" t="s">
        <v>559</v>
      </c>
      <c r="D92" s="164">
        <v>2</v>
      </c>
      <c r="E92" s="164">
        <v>7</v>
      </c>
      <c r="F92" s="164"/>
      <c r="G92" s="164"/>
      <c r="H92" s="164"/>
      <c r="I92" s="164">
        <v>2</v>
      </c>
      <c r="J92" s="164"/>
      <c r="K92" s="164"/>
    </row>
    <row r="93" spans="1:11" ht="12.75" customHeight="1" x14ac:dyDescent="0.2">
      <c r="A93" s="167" t="s">
        <v>458</v>
      </c>
      <c r="B93" s="167" t="s">
        <v>562</v>
      </c>
      <c r="C93" s="167" t="s">
        <v>563</v>
      </c>
      <c r="D93" s="164">
        <v>1</v>
      </c>
      <c r="E93" s="164">
        <v>8</v>
      </c>
      <c r="F93" s="164"/>
      <c r="G93" s="164"/>
      <c r="H93" s="164"/>
      <c r="I93" s="164"/>
      <c r="J93" s="164">
        <v>1</v>
      </c>
      <c r="K93" s="164"/>
    </row>
    <row r="94" spans="1:11" ht="12.75" customHeight="1" x14ac:dyDescent="0.2">
      <c r="A94" s="167" t="s">
        <v>458</v>
      </c>
      <c r="B94" s="167" t="s">
        <v>564</v>
      </c>
      <c r="C94" s="167" t="s">
        <v>565</v>
      </c>
      <c r="D94" s="111">
        <v>1</v>
      </c>
      <c r="E94" s="111">
        <v>4</v>
      </c>
      <c r="F94" s="111"/>
      <c r="G94" s="111"/>
      <c r="H94" s="111"/>
      <c r="I94" s="111">
        <v>1</v>
      </c>
      <c r="J94" s="111"/>
      <c r="K94" s="111"/>
    </row>
    <row r="95" spans="1:11" ht="12.75" customHeight="1" x14ac:dyDescent="0.2">
      <c r="A95" s="167" t="s">
        <v>458</v>
      </c>
      <c r="B95" s="167" t="s">
        <v>572</v>
      </c>
      <c r="C95" s="167" t="s">
        <v>573</v>
      </c>
      <c r="D95" s="89">
        <v>3</v>
      </c>
      <c r="E95" s="89">
        <v>11</v>
      </c>
      <c r="F95" s="89"/>
      <c r="G95" s="89">
        <v>1</v>
      </c>
      <c r="H95" s="89">
        <v>1</v>
      </c>
      <c r="I95" s="89"/>
      <c r="J95" s="89">
        <v>1</v>
      </c>
      <c r="K95" s="89"/>
    </row>
    <row r="96" spans="1:11" ht="12.75" customHeight="1" x14ac:dyDescent="0.2">
      <c r="A96" s="167" t="s">
        <v>458</v>
      </c>
      <c r="B96" s="167" t="s">
        <v>574</v>
      </c>
      <c r="C96" s="167" t="s">
        <v>575</v>
      </c>
      <c r="D96" s="89">
        <v>2</v>
      </c>
      <c r="E96" s="89">
        <v>104</v>
      </c>
      <c r="F96" s="89"/>
      <c r="G96" s="89"/>
      <c r="H96" s="89"/>
      <c r="I96" s="89"/>
      <c r="J96" s="89"/>
      <c r="K96" s="89">
        <v>2</v>
      </c>
    </row>
    <row r="97" spans="1:11" ht="12.75" customHeight="1" x14ac:dyDescent="0.2">
      <c r="A97" s="167" t="s">
        <v>458</v>
      </c>
      <c r="B97" s="167" t="s">
        <v>578</v>
      </c>
      <c r="C97" s="167" t="s">
        <v>579</v>
      </c>
      <c r="D97" s="89">
        <v>2</v>
      </c>
      <c r="E97" s="89">
        <v>3</v>
      </c>
      <c r="F97" s="89"/>
      <c r="G97" s="89">
        <v>1</v>
      </c>
      <c r="H97" s="89">
        <v>1</v>
      </c>
      <c r="I97" s="89"/>
      <c r="J97" s="89"/>
      <c r="K97" s="89"/>
    </row>
    <row r="98" spans="1:11" ht="12.75" customHeight="1" x14ac:dyDescent="0.2">
      <c r="A98" s="167" t="s">
        <v>458</v>
      </c>
      <c r="B98" s="167" t="s">
        <v>580</v>
      </c>
      <c r="C98" s="167" t="s">
        <v>581</v>
      </c>
      <c r="D98" s="89">
        <v>2</v>
      </c>
      <c r="E98" s="89">
        <v>2</v>
      </c>
      <c r="F98" s="89"/>
      <c r="G98" s="89">
        <v>2</v>
      </c>
      <c r="H98" s="89"/>
      <c r="I98" s="89"/>
      <c r="J98" s="89"/>
      <c r="K98" s="89"/>
    </row>
    <row r="99" spans="1:11" ht="12.75" customHeight="1" x14ac:dyDescent="0.2">
      <c r="A99" s="172" t="s">
        <v>458</v>
      </c>
      <c r="B99" s="172" t="s">
        <v>582</v>
      </c>
      <c r="C99" s="172" t="s">
        <v>583</v>
      </c>
      <c r="D99" s="46">
        <v>1</v>
      </c>
      <c r="E99" s="46">
        <v>5</v>
      </c>
      <c r="F99" s="46"/>
      <c r="G99" s="46"/>
      <c r="H99" s="46"/>
      <c r="I99" s="46">
        <v>1</v>
      </c>
      <c r="J99" s="46"/>
      <c r="K99" s="46"/>
    </row>
    <row r="100" spans="1:11" ht="12.75" customHeight="1" x14ac:dyDescent="0.2">
      <c r="A100" s="26"/>
      <c r="B100" s="27">
        <f>COUNTA(B78:B99)</f>
        <v>22</v>
      </c>
      <c r="C100" s="27"/>
      <c r="D100" s="22">
        <f>SUM(D78:D99)</f>
        <v>42</v>
      </c>
      <c r="E100" s="22">
        <f>SUM(E78:E99)</f>
        <v>223</v>
      </c>
      <c r="F100" s="29"/>
      <c r="G100" s="22">
        <f>SUM(G78:G99)</f>
        <v>15</v>
      </c>
      <c r="H100" s="22">
        <f>SUM(H78:H99)</f>
        <v>11</v>
      </c>
      <c r="I100" s="22">
        <f>SUM(I78:I99)</f>
        <v>11</v>
      </c>
      <c r="J100" s="22">
        <f>SUM(J78:J99)</f>
        <v>3</v>
      </c>
      <c r="K100" s="22">
        <f>SUM(K78:K99)</f>
        <v>2</v>
      </c>
    </row>
    <row r="101" spans="1:11" ht="12.75" customHeight="1" x14ac:dyDescent="0.2">
      <c r="A101" s="26"/>
      <c r="B101" s="27"/>
      <c r="C101" s="27"/>
      <c r="D101" s="22"/>
      <c r="E101" s="22"/>
      <c r="F101" s="29"/>
      <c r="G101" s="22"/>
      <c r="H101" s="22"/>
      <c r="I101" s="22"/>
      <c r="J101" s="22"/>
      <c r="K101" s="22"/>
    </row>
    <row r="102" spans="1:11" ht="12.75" customHeight="1" x14ac:dyDescent="0.2">
      <c r="A102" s="51" t="s">
        <v>589</v>
      </c>
      <c r="B102" s="51" t="s">
        <v>590</v>
      </c>
      <c r="C102" s="51" t="s">
        <v>591</v>
      </c>
      <c r="D102" s="86">
        <v>3</v>
      </c>
      <c r="E102" s="86">
        <v>4</v>
      </c>
      <c r="F102" s="86"/>
      <c r="G102" s="86">
        <v>2</v>
      </c>
      <c r="H102" s="86">
        <v>1</v>
      </c>
      <c r="I102" s="86"/>
      <c r="J102" s="86"/>
      <c r="K102" s="86"/>
    </row>
    <row r="103" spans="1:11" ht="12.75" customHeight="1" x14ac:dyDescent="0.2">
      <c r="A103" s="167" t="s">
        <v>589</v>
      </c>
      <c r="B103" s="167" t="s">
        <v>592</v>
      </c>
      <c r="C103" s="167" t="s">
        <v>148</v>
      </c>
      <c r="D103" s="177">
        <v>7</v>
      </c>
      <c r="E103" s="177">
        <v>10</v>
      </c>
      <c r="F103" s="177"/>
      <c r="G103" s="177">
        <v>5</v>
      </c>
      <c r="H103" s="177">
        <v>1</v>
      </c>
      <c r="I103" s="177">
        <v>1</v>
      </c>
      <c r="J103" s="177"/>
      <c r="K103" s="177"/>
    </row>
    <row r="104" spans="1:11" ht="12.75" customHeight="1" x14ac:dyDescent="0.2">
      <c r="A104" s="51" t="s">
        <v>589</v>
      </c>
      <c r="B104" s="51" t="s">
        <v>593</v>
      </c>
      <c r="C104" s="51" t="s">
        <v>594</v>
      </c>
      <c r="D104" s="105">
        <v>17</v>
      </c>
      <c r="E104" s="105">
        <v>52</v>
      </c>
      <c r="F104" s="113"/>
      <c r="G104" s="89">
        <v>6</v>
      </c>
      <c r="H104" s="89">
        <v>4</v>
      </c>
      <c r="I104" s="89">
        <v>6</v>
      </c>
      <c r="J104" s="89">
        <v>1</v>
      </c>
      <c r="K104" s="89"/>
    </row>
    <row r="105" spans="1:11" ht="12.75" customHeight="1" x14ac:dyDescent="0.2">
      <c r="A105" s="51" t="s">
        <v>589</v>
      </c>
      <c r="B105" s="51" t="s">
        <v>597</v>
      </c>
      <c r="C105" s="51" t="s">
        <v>598</v>
      </c>
      <c r="D105" s="89">
        <v>7</v>
      </c>
      <c r="E105" s="89">
        <v>8</v>
      </c>
      <c r="F105" s="89"/>
      <c r="G105" s="89">
        <v>6</v>
      </c>
      <c r="H105" s="89">
        <v>1</v>
      </c>
      <c r="I105" s="89"/>
      <c r="J105" s="89"/>
      <c r="K105" s="89"/>
    </row>
    <row r="106" spans="1:11" ht="12.75" customHeight="1" x14ac:dyDescent="0.2">
      <c r="A106" s="52" t="s">
        <v>589</v>
      </c>
      <c r="B106" s="52" t="s">
        <v>601</v>
      </c>
      <c r="C106" s="52" t="s">
        <v>534</v>
      </c>
      <c r="D106" s="46">
        <v>2</v>
      </c>
      <c r="E106" s="46">
        <v>2</v>
      </c>
      <c r="F106" s="46"/>
      <c r="G106" s="46">
        <v>2</v>
      </c>
      <c r="H106" s="46"/>
      <c r="I106" s="46"/>
      <c r="J106" s="46"/>
      <c r="K106" s="46"/>
    </row>
    <row r="107" spans="1:11" ht="12.75" customHeight="1" x14ac:dyDescent="0.2">
      <c r="A107" s="26"/>
      <c r="B107" s="27">
        <f>COUNTA(B102:B106)</f>
        <v>5</v>
      </c>
      <c r="C107" s="27"/>
      <c r="D107" s="22">
        <f>SUM(D102:D106)</f>
        <v>36</v>
      </c>
      <c r="E107" s="22">
        <f>SUM(E102:E106)</f>
        <v>76</v>
      </c>
      <c r="F107" s="29"/>
      <c r="G107" s="22">
        <f>SUM(G102:G106)</f>
        <v>21</v>
      </c>
      <c r="H107" s="22">
        <f>SUM(H102:H106)</f>
        <v>7</v>
      </c>
      <c r="I107" s="22">
        <f>SUM(I102:I106)</f>
        <v>7</v>
      </c>
      <c r="J107" s="22">
        <f>SUM(J102:J106)</f>
        <v>1</v>
      </c>
      <c r="K107" s="22">
        <f>SUM(K102:K106)</f>
        <v>0</v>
      </c>
    </row>
    <row r="108" spans="1:11" ht="12.75" customHeight="1" x14ac:dyDescent="0.2">
      <c r="A108" s="26"/>
      <c r="B108" s="27"/>
      <c r="C108" s="27"/>
      <c r="D108" s="22"/>
      <c r="E108" s="22"/>
      <c r="F108" s="29"/>
      <c r="G108" s="22"/>
      <c r="H108" s="22"/>
      <c r="I108" s="22"/>
      <c r="J108" s="22"/>
      <c r="K108" s="22"/>
    </row>
    <row r="109" spans="1:11" ht="12.75" customHeight="1" x14ac:dyDescent="0.2">
      <c r="A109" s="51" t="s">
        <v>602</v>
      </c>
      <c r="B109" s="51" t="s">
        <v>603</v>
      </c>
      <c r="C109" s="51" t="s">
        <v>604</v>
      </c>
      <c r="D109" s="86">
        <v>6</v>
      </c>
      <c r="E109" s="86">
        <v>8</v>
      </c>
      <c r="F109" s="86"/>
      <c r="G109" s="86">
        <v>4</v>
      </c>
      <c r="H109" s="86">
        <v>2</v>
      </c>
      <c r="I109" s="86"/>
      <c r="J109" s="86"/>
      <c r="K109" s="86"/>
    </row>
    <row r="110" spans="1:11" ht="12.75" customHeight="1" x14ac:dyDescent="0.2">
      <c r="A110" s="51" t="s">
        <v>602</v>
      </c>
      <c r="B110" s="51" t="s">
        <v>605</v>
      </c>
      <c r="C110" s="51" t="s">
        <v>606</v>
      </c>
      <c r="D110" s="89">
        <v>3</v>
      </c>
      <c r="E110" s="89">
        <v>6</v>
      </c>
      <c r="F110" s="89"/>
      <c r="G110" s="89">
        <v>2</v>
      </c>
      <c r="H110" s="89"/>
      <c r="I110" s="89">
        <v>1</v>
      </c>
      <c r="J110" s="89"/>
      <c r="K110" s="89"/>
    </row>
    <row r="111" spans="1:11" ht="12.75" customHeight="1" x14ac:dyDescent="0.2">
      <c r="A111" s="167" t="s">
        <v>602</v>
      </c>
      <c r="B111" s="167" t="s">
        <v>982</v>
      </c>
      <c r="C111" s="167" t="s">
        <v>983</v>
      </c>
      <c r="D111" s="90">
        <v>1</v>
      </c>
      <c r="E111" s="90">
        <v>1</v>
      </c>
      <c r="F111" s="90"/>
      <c r="G111" s="90">
        <v>1</v>
      </c>
      <c r="H111" s="90"/>
      <c r="I111" s="89"/>
      <c r="J111" s="89"/>
      <c r="K111" s="89"/>
    </row>
    <row r="112" spans="1:11" ht="12.75" customHeight="1" x14ac:dyDescent="0.2">
      <c r="A112" s="167" t="s">
        <v>602</v>
      </c>
      <c r="B112" s="167" t="s">
        <v>612</v>
      </c>
      <c r="C112" s="167" t="s">
        <v>613</v>
      </c>
      <c r="D112" s="177">
        <v>6</v>
      </c>
      <c r="E112" s="177">
        <v>8</v>
      </c>
      <c r="F112" s="177"/>
      <c r="G112" s="177">
        <v>4</v>
      </c>
      <c r="H112" s="177">
        <v>2</v>
      </c>
      <c r="I112" s="177"/>
      <c r="J112" s="177"/>
      <c r="K112" s="177"/>
    </row>
    <row r="113" spans="1:11" ht="12.75" customHeight="1" x14ac:dyDescent="0.2">
      <c r="A113" s="167" t="s">
        <v>602</v>
      </c>
      <c r="B113" s="167" t="s">
        <v>616</v>
      </c>
      <c r="C113" s="167" t="s">
        <v>617</v>
      </c>
      <c r="D113" s="177">
        <v>1</v>
      </c>
      <c r="E113" s="177">
        <v>1</v>
      </c>
      <c r="F113" s="177"/>
      <c r="G113" s="177">
        <v>1</v>
      </c>
      <c r="H113" s="177"/>
      <c r="I113" s="177"/>
      <c r="J113" s="177"/>
      <c r="K113" s="177"/>
    </row>
    <row r="114" spans="1:11" ht="12.75" customHeight="1" x14ac:dyDescent="0.2">
      <c r="A114" s="167" t="s">
        <v>602</v>
      </c>
      <c r="B114" s="167" t="s">
        <v>618</v>
      </c>
      <c r="C114" s="167" t="s">
        <v>619</v>
      </c>
      <c r="D114" s="90">
        <v>6</v>
      </c>
      <c r="E114" s="90">
        <v>9</v>
      </c>
      <c r="F114" s="90"/>
      <c r="G114" s="90">
        <v>4</v>
      </c>
      <c r="H114" s="90">
        <v>1</v>
      </c>
      <c r="I114" s="89">
        <v>1</v>
      </c>
      <c r="J114" s="89"/>
      <c r="K114" s="89"/>
    </row>
    <row r="115" spans="1:11" ht="12.75" customHeight="1" x14ac:dyDescent="0.2">
      <c r="A115" s="51" t="s">
        <v>602</v>
      </c>
      <c r="B115" s="51" t="s">
        <v>620</v>
      </c>
      <c r="C115" s="51" t="s">
        <v>621</v>
      </c>
      <c r="D115" s="89">
        <v>5</v>
      </c>
      <c r="E115" s="89">
        <v>6</v>
      </c>
      <c r="F115" s="89"/>
      <c r="G115" s="89">
        <v>4</v>
      </c>
      <c r="H115" s="89">
        <v>1</v>
      </c>
      <c r="I115" s="89"/>
      <c r="J115" s="89"/>
      <c r="K115" s="89"/>
    </row>
    <row r="116" spans="1:11" ht="12.75" customHeight="1" x14ac:dyDescent="0.2">
      <c r="A116" s="51" t="s">
        <v>602</v>
      </c>
      <c r="B116" s="51" t="s">
        <v>626</v>
      </c>
      <c r="C116" s="51" t="s">
        <v>627</v>
      </c>
      <c r="D116" s="89">
        <v>1</v>
      </c>
      <c r="E116" s="89">
        <v>1</v>
      </c>
      <c r="F116" s="89"/>
      <c r="G116" s="89">
        <v>1</v>
      </c>
      <c r="H116" s="89"/>
      <c r="I116" s="89"/>
      <c r="J116" s="89"/>
      <c r="K116" s="89"/>
    </row>
    <row r="117" spans="1:11" ht="12.75" customHeight="1" x14ac:dyDescent="0.2">
      <c r="A117" s="52" t="s">
        <v>602</v>
      </c>
      <c r="B117" s="52" t="s">
        <v>628</v>
      </c>
      <c r="C117" s="52" t="s">
        <v>629</v>
      </c>
      <c r="D117" s="46">
        <v>2</v>
      </c>
      <c r="E117" s="46">
        <v>2</v>
      </c>
      <c r="F117" s="46"/>
      <c r="G117" s="46">
        <v>2</v>
      </c>
      <c r="H117" s="46"/>
      <c r="I117" s="46"/>
      <c r="J117" s="46"/>
      <c r="K117" s="46"/>
    </row>
    <row r="118" spans="1:11" ht="12.75" customHeight="1" x14ac:dyDescent="0.2">
      <c r="A118" s="26"/>
      <c r="B118" s="27">
        <f>COUNTA(B109:B117)</f>
        <v>9</v>
      </c>
      <c r="C118" s="27"/>
      <c r="D118" s="22">
        <f>SUM(D109:D117)</f>
        <v>31</v>
      </c>
      <c r="E118" s="22">
        <f>SUM(E109:E117)</f>
        <v>42</v>
      </c>
      <c r="F118" s="29"/>
      <c r="G118" s="22">
        <f>SUM(G109:G117)</f>
        <v>23</v>
      </c>
      <c r="H118" s="22">
        <f>SUM(H109:H117)</f>
        <v>6</v>
      </c>
      <c r="I118" s="22">
        <f>SUM(I109:I117)</f>
        <v>2</v>
      </c>
      <c r="J118" s="22">
        <f>SUM(J109:J117)</f>
        <v>0</v>
      </c>
      <c r="K118" s="22">
        <f>SUM(K109:K117)</f>
        <v>0</v>
      </c>
    </row>
    <row r="119" spans="1:11" ht="12.75" customHeight="1" x14ac:dyDescent="0.2">
      <c r="A119" s="26"/>
      <c r="B119" s="27"/>
      <c r="C119" s="27"/>
      <c r="D119" s="22"/>
      <c r="E119" s="22"/>
      <c r="F119" s="29"/>
      <c r="G119" s="22"/>
      <c r="H119" s="22"/>
      <c r="I119" s="22"/>
      <c r="J119" s="22"/>
      <c r="K119" s="22"/>
    </row>
    <row r="120" spans="1:11" ht="12.75" customHeight="1" x14ac:dyDescent="0.2">
      <c r="A120" s="51" t="s">
        <v>633</v>
      </c>
      <c r="B120" s="51" t="s">
        <v>636</v>
      </c>
      <c r="C120" s="51" t="s">
        <v>591</v>
      </c>
      <c r="D120" s="86">
        <v>5</v>
      </c>
      <c r="E120" s="86">
        <v>223</v>
      </c>
      <c r="F120" s="86"/>
      <c r="G120" s="86"/>
      <c r="H120" s="86"/>
      <c r="I120" s="86"/>
      <c r="J120" s="86">
        <v>3</v>
      </c>
      <c r="K120" s="86">
        <v>2</v>
      </c>
    </row>
    <row r="121" spans="1:11" ht="12.75" customHeight="1" x14ac:dyDescent="0.2">
      <c r="A121" s="51" t="s">
        <v>633</v>
      </c>
      <c r="B121" s="51" t="s">
        <v>637</v>
      </c>
      <c r="C121" s="51" t="s">
        <v>638</v>
      </c>
      <c r="D121" s="87">
        <v>1</v>
      </c>
      <c r="E121" s="87">
        <v>6</v>
      </c>
      <c r="F121" s="87"/>
      <c r="G121" s="87"/>
      <c r="H121" s="87"/>
      <c r="I121" s="87">
        <v>1</v>
      </c>
      <c r="J121" s="87"/>
      <c r="K121" s="87"/>
    </row>
    <row r="122" spans="1:11" ht="12.75" customHeight="1" x14ac:dyDescent="0.2">
      <c r="A122" s="51" t="s">
        <v>633</v>
      </c>
      <c r="B122" s="51" t="s">
        <v>641</v>
      </c>
      <c r="C122" s="51" t="s">
        <v>642</v>
      </c>
      <c r="D122" s="87">
        <v>7</v>
      </c>
      <c r="E122" s="87">
        <v>67</v>
      </c>
      <c r="F122" s="87"/>
      <c r="G122" s="87">
        <v>1</v>
      </c>
      <c r="H122" s="87"/>
      <c r="I122" s="87">
        <v>2</v>
      </c>
      <c r="J122" s="87">
        <v>4</v>
      </c>
      <c r="K122" s="87"/>
    </row>
    <row r="123" spans="1:11" ht="12.75" customHeight="1" x14ac:dyDescent="0.2">
      <c r="A123" s="167" t="s">
        <v>633</v>
      </c>
      <c r="B123" s="167" t="s">
        <v>643</v>
      </c>
      <c r="C123" s="167" t="s">
        <v>644</v>
      </c>
      <c r="D123" s="177">
        <v>5</v>
      </c>
      <c r="E123" s="177">
        <v>49</v>
      </c>
      <c r="F123" s="177"/>
      <c r="G123" s="177"/>
      <c r="H123" s="177"/>
      <c r="I123" s="177">
        <v>4</v>
      </c>
      <c r="J123" s="177">
        <v>1</v>
      </c>
      <c r="K123" s="177"/>
    </row>
    <row r="124" spans="1:11" ht="12.75" customHeight="1" x14ac:dyDescent="0.2">
      <c r="A124" s="51" t="s">
        <v>633</v>
      </c>
      <c r="B124" s="51" t="s">
        <v>649</v>
      </c>
      <c r="C124" s="51" t="s">
        <v>650</v>
      </c>
      <c r="D124" s="87">
        <v>8</v>
      </c>
      <c r="E124" s="87">
        <v>93</v>
      </c>
      <c r="F124" s="87"/>
      <c r="G124" s="87"/>
      <c r="H124" s="87"/>
      <c r="I124" s="87">
        <v>2</v>
      </c>
      <c r="J124" s="87">
        <v>6</v>
      </c>
      <c r="K124" s="87"/>
    </row>
    <row r="125" spans="1:11" ht="12.75" customHeight="1" x14ac:dyDescent="0.2">
      <c r="A125" s="51" t="s">
        <v>633</v>
      </c>
      <c r="B125" s="51" t="s">
        <v>651</v>
      </c>
      <c r="C125" s="51" t="s">
        <v>652</v>
      </c>
      <c r="D125" s="87">
        <v>1</v>
      </c>
      <c r="E125" s="87">
        <v>8</v>
      </c>
      <c r="F125" s="87"/>
      <c r="G125" s="87"/>
      <c r="H125" s="87"/>
      <c r="I125" s="87"/>
      <c r="J125" s="87">
        <v>1</v>
      </c>
      <c r="K125" s="87"/>
    </row>
    <row r="126" spans="1:11" ht="12.75" customHeight="1" x14ac:dyDescent="0.2">
      <c r="A126" s="51" t="s">
        <v>633</v>
      </c>
      <c r="B126" s="51" t="s">
        <v>653</v>
      </c>
      <c r="C126" s="51" t="s">
        <v>654</v>
      </c>
      <c r="D126" s="87">
        <v>3</v>
      </c>
      <c r="E126" s="87">
        <v>22</v>
      </c>
      <c r="F126" s="87"/>
      <c r="G126" s="87"/>
      <c r="H126" s="87"/>
      <c r="I126" s="87">
        <v>1</v>
      </c>
      <c r="J126" s="87">
        <v>2</v>
      </c>
      <c r="K126" s="87"/>
    </row>
    <row r="127" spans="1:11" ht="12.75" customHeight="1" x14ac:dyDescent="0.2">
      <c r="A127" s="51" t="s">
        <v>633</v>
      </c>
      <c r="B127" s="51" t="s">
        <v>952</v>
      </c>
      <c r="C127" s="51" t="s">
        <v>953</v>
      </c>
      <c r="D127" s="87">
        <v>5</v>
      </c>
      <c r="E127" s="87">
        <v>96</v>
      </c>
      <c r="F127" s="87"/>
      <c r="G127" s="87"/>
      <c r="H127" s="87"/>
      <c r="I127" s="87">
        <v>1</v>
      </c>
      <c r="J127" s="87">
        <v>4</v>
      </c>
      <c r="K127" s="87"/>
    </row>
    <row r="128" spans="1:11" ht="12.75" customHeight="1" x14ac:dyDescent="0.2">
      <c r="A128" s="51" t="s">
        <v>633</v>
      </c>
      <c r="B128" s="51" t="s">
        <v>657</v>
      </c>
      <c r="C128" s="51" t="s">
        <v>658</v>
      </c>
      <c r="D128" s="87">
        <v>6</v>
      </c>
      <c r="E128" s="87">
        <v>233</v>
      </c>
      <c r="F128" s="87"/>
      <c r="G128" s="87"/>
      <c r="H128" s="87"/>
      <c r="I128" s="87"/>
      <c r="J128" s="87">
        <v>2</v>
      </c>
      <c r="K128" s="87">
        <v>4</v>
      </c>
    </row>
    <row r="129" spans="1:11" ht="12.75" customHeight="1" x14ac:dyDescent="0.2">
      <c r="A129" s="51" t="s">
        <v>633</v>
      </c>
      <c r="B129" s="51" t="s">
        <v>667</v>
      </c>
      <c r="C129" s="51" t="s">
        <v>668</v>
      </c>
      <c r="D129" s="87">
        <v>12</v>
      </c>
      <c r="E129" s="87">
        <v>208</v>
      </c>
      <c r="F129" s="87"/>
      <c r="G129" s="87"/>
      <c r="H129" s="87"/>
      <c r="I129" s="87">
        <v>5</v>
      </c>
      <c r="J129" s="87">
        <v>6</v>
      </c>
      <c r="K129" s="87">
        <v>1</v>
      </c>
    </row>
    <row r="130" spans="1:11" ht="12.75" customHeight="1" x14ac:dyDescent="0.2">
      <c r="A130" s="51" t="s">
        <v>633</v>
      </c>
      <c r="B130" s="51" t="s">
        <v>954</v>
      </c>
      <c r="C130" s="51" t="s">
        <v>955</v>
      </c>
      <c r="D130" s="87">
        <v>4</v>
      </c>
      <c r="E130" s="87">
        <v>83</v>
      </c>
      <c r="F130" s="87"/>
      <c r="G130" s="87"/>
      <c r="H130" s="87"/>
      <c r="I130" s="87"/>
      <c r="J130" s="87">
        <v>3</v>
      </c>
      <c r="K130" s="87">
        <v>1</v>
      </c>
    </row>
    <row r="131" spans="1:11" ht="12.75" customHeight="1" x14ac:dyDescent="0.2">
      <c r="A131" s="51" t="s">
        <v>633</v>
      </c>
      <c r="B131" s="51" t="s">
        <v>673</v>
      </c>
      <c r="C131" s="51" t="s">
        <v>674</v>
      </c>
      <c r="D131" s="87">
        <v>10</v>
      </c>
      <c r="E131" s="87">
        <v>261</v>
      </c>
      <c r="F131" s="87"/>
      <c r="G131" s="87"/>
      <c r="H131" s="87"/>
      <c r="I131" s="87">
        <v>4</v>
      </c>
      <c r="J131" s="87">
        <v>5</v>
      </c>
      <c r="K131" s="87">
        <v>1</v>
      </c>
    </row>
    <row r="132" spans="1:11" ht="12.75" customHeight="1" x14ac:dyDescent="0.2">
      <c r="A132" s="51" t="s">
        <v>633</v>
      </c>
      <c r="B132" s="51" t="s">
        <v>676</v>
      </c>
      <c r="C132" s="51" t="s">
        <v>677</v>
      </c>
      <c r="D132" s="87">
        <v>1</v>
      </c>
      <c r="E132" s="87">
        <v>8</v>
      </c>
      <c r="F132" s="87"/>
      <c r="G132" s="87"/>
      <c r="H132" s="87"/>
      <c r="I132" s="87"/>
      <c r="J132" s="87">
        <v>1</v>
      </c>
      <c r="K132" s="87"/>
    </row>
    <row r="133" spans="1:11" ht="12.75" customHeight="1" x14ac:dyDescent="0.2">
      <c r="A133" s="51" t="s">
        <v>633</v>
      </c>
      <c r="B133" s="51" t="s">
        <v>684</v>
      </c>
      <c r="C133" s="51" t="s">
        <v>685</v>
      </c>
      <c r="D133" s="87">
        <v>7</v>
      </c>
      <c r="E133" s="87">
        <v>170</v>
      </c>
      <c r="F133" s="87"/>
      <c r="G133" s="87"/>
      <c r="H133" s="87"/>
      <c r="I133" s="87">
        <v>2</v>
      </c>
      <c r="J133" s="87">
        <v>4</v>
      </c>
      <c r="K133" s="87">
        <v>1</v>
      </c>
    </row>
    <row r="134" spans="1:11" ht="12.75" customHeight="1" x14ac:dyDescent="0.2">
      <c r="A134" s="51" t="s">
        <v>633</v>
      </c>
      <c r="B134" s="51" t="s">
        <v>686</v>
      </c>
      <c r="C134" s="51" t="s">
        <v>687</v>
      </c>
      <c r="D134" s="162">
        <v>7</v>
      </c>
      <c r="E134" s="162">
        <v>47</v>
      </c>
      <c r="F134" s="162"/>
      <c r="G134" s="162"/>
      <c r="H134" s="162"/>
      <c r="I134" s="162">
        <v>5</v>
      </c>
      <c r="J134" s="162">
        <v>2</v>
      </c>
      <c r="K134" s="162"/>
    </row>
    <row r="135" spans="1:11" ht="12.75" customHeight="1" x14ac:dyDescent="0.2">
      <c r="A135" s="51" t="s">
        <v>633</v>
      </c>
      <c r="B135" s="51" t="s">
        <v>691</v>
      </c>
      <c r="C135" s="51" t="s">
        <v>692</v>
      </c>
      <c r="D135" s="162">
        <v>2</v>
      </c>
      <c r="E135" s="162">
        <v>17</v>
      </c>
      <c r="F135" s="162"/>
      <c r="G135" s="162"/>
      <c r="H135" s="162"/>
      <c r="I135" s="162"/>
      <c r="J135" s="162">
        <v>2</v>
      </c>
      <c r="K135" s="162"/>
    </row>
    <row r="136" spans="1:11" ht="12.75" customHeight="1" x14ac:dyDescent="0.2">
      <c r="A136" s="51" t="s">
        <v>633</v>
      </c>
      <c r="B136" s="51" t="s">
        <v>693</v>
      </c>
      <c r="C136" s="51" t="s">
        <v>694</v>
      </c>
      <c r="D136" s="162">
        <v>4</v>
      </c>
      <c r="E136" s="162">
        <v>50</v>
      </c>
      <c r="F136" s="162"/>
      <c r="G136" s="162"/>
      <c r="H136" s="162"/>
      <c r="I136" s="162">
        <v>3</v>
      </c>
      <c r="J136" s="162">
        <v>1</v>
      </c>
      <c r="K136" s="162"/>
    </row>
    <row r="137" spans="1:11" ht="12.75" customHeight="1" x14ac:dyDescent="0.2">
      <c r="A137" s="51" t="s">
        <v>633</v>
      </c>
      <c r="B137" s="51" t="s">
        <v>697</v>
      </c>
      <c r="C137" s="51" t="s">
        <v>698</v>
      </c>
      <c r="D137" s="162">
        <v>5</v>
      </c>
      <c r="E137" s="162">
        <v>86</v>
      </c>
      <c r="F137" s="162"/>
      <c r="G137" s="162"/>
      <c r="H137" s="162"/>
      <c r="I137" s="162"/>
      <c r="J137" s="162">
        <v>5</v>
      </c>
      <c r="K137" s="162"/>
    </row>
    <row r="138" spans="1:11" ht="12.75" customHeight="1" x14ac:dyDescent="0.2">
      <c r="A138" s="167" t="s">
        <v>633</v>
      </c>
      <c r="B138" s="167" t="s">
        <v>701</v>
      </c>
      <c r="C138" s="167" t="s">
        <v>984</v>
      </c>
      <c r="D138" s="177">
        <v>1</v>
      </c>
      <c r="E138" s="177">
        <v>1</v>
      </c>
      <c r="F138" s="177"/>
      <c r="G138" s="177">
        <v>1</v>
      </c>
      <c r="H138" s="177"/>
      <c r="I138" s="177"/>
      <c r="J138" s="177"/>
      <c r="K138" s="177"/>
    </row>
    <row r="139" spans="1:11" ht="12.75" customHeight="1" x14ac:dyDescent="0.2">
      <c r="A139" s="51" t="s">
        <v>633</v>
      </c>
      <c r="B139" s="51" t="s">
        <v>702</v>
      </c>
      <c r="C139" s="51" t="s">
        <v>703</v>
      </c>
      <c r="D139" s="87">
        <v>4</v>
      </c>
      <c r="E139" s="87">
        <v>19</v>
      </c>
      <c r="F139" s="87"/>
      <c r="G139" s="87">
        <v>1</v>
      </c>
      <c r="H139" s="87"/>
      <c r="I139" s="87">
        <v>3</v>
      </c>
      <c r="J139" s="87"/>
      <c r="K139" s="87"/>
    </row>
    <row r="140" spans="1:11" ht="12.75" customHeight="1" x14ac:dyDescent="0.2">
      <c r="A140" s="52" t="s">
        <v>633</v>
      </c>
      <c r="B140" s="52" t="s">
        <v>710</v>
      </c>
      <c r="C140" s="52" t="s">
        <v>711</v>
      </c>
      <c r="D140" s="46">
        <v>7</v>
      </c>
      <c r="E140" s="46">
        <v>254</v>
      </c>
      <c r="F140" s="46"/>
      <c r="G140" s="46"/>
      <c r="H140" s="46"/>
      <c r="I140" s="46">
        <v>1</v>
      </c>
      <c r="J140" s="46">
        <v>5</v>
      </c>
      <c r="K140" s="46">
        <v>1</v>
      </c>
    </row>
    <row r="141" spans="1:11" ht="12.75" customHeight="1" x14ac:dyDescent="0.2">
      <c r="A141" s="26"/>
      <c r="B141" s="27">
        <f>COUNTA(B120:B140)</f>
        <v>21</v>
      </c>
      <c r="C141" s="27"/>
      <c r="D141" s="22">
        <f>SUM(D120:D140)</f>
        <v>105</v>
      </c>
      <c r="E141" s="22">
        <f>SUM(E120:E140)</f>
        <v>2001</v>
      </c>
      <c r="F141" s="29"/>
      <c r="G141" s="22">
        <f>SUM(G120:G140)</f>
        <v>3</v>
      </c>
      <c r="H141" s="22">
        <f>SUM(H120:H140)</f>
        <v>0</v>
      </c>
      <c r="I141" s="22">
        <f>SUM(I120:I140)</f>
        <v>34</v>
      </c>
      <c r="J141" s="22">
        <f>SUM(J120:J140)</f>
        <v>57</v>
      </c>
      <c r="K141" s="22">
        <f>SUM(K120:K140)</f>
        <v>11</v>
      </c>
    </row>
    <row r="142" spans="1:11" ht="12.75" customHeight="1" x14ac:dyDescent="0.2">
      <c r="A142" s="26"/>
      <c r="B142" s="27"/>
      <c r="C142" s="27"/>
      <c r="D142" s="22"/>
      <c r="E142" s="22"/>
      <c r="F142" s="29"/>
      <c r="G142" s="22"/>
      <c r="H142" s="22"/>
      <c r="I142" s="22"/>
      <c r="J142" s="22"/>
      <c r="K142" s="22"/>
    </row>
    <row r="143" spans="1:11" ht="12.75" customHeight="1" x14ac:dyDescent="0.2">
      <c r="A143" s="51" t="s">
        <v>712</v>
      </c>
      <c r="B143" s="51" t="s">
        <v>715</v>
      </c>
      <c r="C143" s="51" t="s">
        <v>716</v>
      </c>
      <c r="D143" s="86">
        <v>7</v>
      </c>
      <c r="E143" s="86">
        <v>34</v>
      </c>
      <c r="F143" s="86"/>
      <c r="G143" s="86">
        <v>1</v>
      </c>
      <c r="H143" s="86">
        <v>2</v>
      </c>
      <c r="I143" s="86">
        <v>2</v>
      </c>
      <c r="J143" s="86">
        <v>2</v>
      </c>
      <c r="K143" s="86"/>
    </row>
    <row r="144" spans="1:11" ht="12.75" customHeight="1" x14ac:dyDescent="0.2">
      <c r="A144" s="51" t="s">
        <v>712</v>
      </c>
      <c r="B144" s="51" t="s">
        <v>719</v>
      </c>
      <c r="C144" s="51" t="s">
        <v>720</v>
      </c>
      <c r="D144" s="90">
        <v>3</v>
      </c>
      <c r="E144" s="90">
        <v>11</v>
      </c>
      <c r="F144" s="90"/>
      <c r="G144" s="90">
        <v>1</v>
      </c>
      <c r="H144" s="90">
        <v>1</v>
      </c>
      <c r="I144" s="90"/>
      <c r="J144" s="90">
        <v>1</v>
      </c>
      <c r="K144" s="90"/>
    </row>
    <row r="145" spans="1:11" ht="12.75" customHeight="1" x14ac:dyDescent="0.2">
      <c r="A145" s="51" t="s">
        <v>712</v>
      </c>
      <c r="B145" s="51" t="s">
        <v>725</v>
      </c>
      <c r="C145" s="51" t="s">
        <v>726</v>
      </c>
      <c r="D145" s="90">
        <v>3</v>
      </c>
      <c r="E145" s="90">
        <v>5</v>
      </c>
      <c r="F145" s="90"/>
      <c r="G145" s="90">
        <v>1</v>
      </c>
      <c r="H145" s="90">
        <v>2</v>
      </c>
      <c r="I145" s="90"/>
      <c r="J145" s="90"/>
      <c r="K145" s="90"/>
    </row>
    <row r="146" spans="1:11" ht="12.75" customHeight="1" x14ac:dyDescent="0.2">
      <c r="A146" s="51" t="s">
        <v>712</v>
      </c>
      <c r="B146" s="51" t="s">
        <v>733</v>
      </c>
      <c r="C146" s="51" t="s">
        <v>734</v>
      </c>
      <c r="D146" s="90">
        <v>2</v>
      </c>
      <c r="E146" s="90">
        <v>10</v>
      </c>
      <c r="F146" s="90"/>
      <c r="G146" s="90"/>
      <c r="H146" s="90">
        <v>1</v>
      </c>
      <c r="I146" s="90"/>
      <c r="J146" s="90">
        <v>1</v>
      </c>
      <c r="K146" s="90"/>
    </row>
    <row r="147" spans="1:11" ht="12.75" customHeight="1" x14ac:dyDescent="0.2">
      <c r="A147" s="51" t="s">
        <v>712</v>
      </c>
      <c r="B147" s="51" t="s">
        <v>735</v>
      </c>
      <c r="C147" s="51" t="s">
        <v>736</v>
      </c>
      <c r="D147" s="90">
        <v>1</v>
      </c>
      <c r="E147" s="90">
        <v>10</v>
      </c>
      <c r="F147" s="90"/>
      <c r="G147" s="90"/>
      <c r="H147" s="90"/>
      <c r="I147" s="90"/>
      <c r="J147" s="90">
        <v>1</v>
      </c>
      <c r="K147" s="90"/>
    </row>
    <row r="148" spans="1:11" ht="12.75" customHeight="1" x14ac:dyDescent="0.2">
      <c r="A148" s="51" t="s">
        <v>712</v>
      </c>
      <c r="B148" s="51" t="s">
        <v>739</v>
      </c>
      <c r="C148" s="51" t="s">
        <v>956</v>
      </c>
      <c r="D148" s="90">
        <v>1</v>
      </c>
      <c r="E148" s="90">
        <v>6</v>
      </c>
      <c r="F148" s="90"/>
      <c r="G148" s="90"/>
      <c r="H148" s="90"/>
      <c r="I148" s="90">
        <v>1</v>
      </c>
      <c r="J148" s="90"/>
      <c r="K148" s="90"/>
    </row>
    <row r="149" spans="1:11" ht="12.75" customHeight="1" x14ac:dyDescent="0.2">
      <c r="A149" s="51" t="s">
        <v>712</v>
      </c>
      <c r="B149" s="51" t="s">
        <v>740</v>
      </c>
      <c r="C149" s="51" t="s">
        <v>741</v>
      </c>
      <c r="D149" s="90">
        <v>3</v>
      </c>
      <c r="E149" s="90">
        <v>18</v>
      </c>
      <c r="F149" s="90"/>
      <c r="G149" s="90"/>
      <c r="H149" s="90">
        <v>1</v>
      </c>
      <c r="I149" s="90"/>
      <c r="J149" s="90">
        <v>2</v>
      </c>
      <c r="K149" s="90"/>
    </row>
    <row r="150" spans="1:11" ht="12.75" customHeight="1" x14ac:dyDescent="0.2">
      <c r="A150" s="51" t="s">
        <v>712</v>
      </c>
      <c r="B150" s="51" t="s">
        <v>744</v>
      </c>
      <c r="C150" s="51" t="s">
        <v>745</v>
      </c>
      <c r="D150" s="90">
        <v>2</v>
      </c>
      <c r="E150" s="90">
        <v>10</v>
      </c>
      <c r="F150" s="90"/>
      <c r="G150" s="90"/>
      <c r="H150" s="90">
        <v>1</v>
      </c>
      <c r="I150" s="90"/>
      <c r="J150" s="90">
        <v>1</v>
      </c>
      <c r="K150" s="90"/>
    </row>
    <row r="151" spans="1:11" ht="12.75" customHeight="1" x14ac:dyDescent="0.2">
      <c r="A151" s="51" t="s">
        <v>712</v>
      </c>
      <c r="B151" s="51" t="s">
        <v>748</v>
      </c>
      <c r="C151" s="51" t="s">
        <v>957</v>
      </c>
      <c r="D151" s="90">
        <v>4</v>
      </c>
      <c r="E151" s="90">
        <v>17</v>
      </c>
      <c r="F151" s="90"/>
      <c r="G151" s="90"/>
      <c r="H151" s="90">
        <v>2</v>
      </c>
      <c r="I151" s="90">
        <v>2</v>
      </c>
      <c r="J151" s="90"/>
      <c r="K151" s="90"/>
    </row>
    <row r="152" spans="1:11" ht="12.75" customHeight="1" x14ac:dyDescent="0.2">
      <c r="A152" s="51" t="s">
        <v>712</v>
      </c>
      <c r="B152" s="51" t="s">
        <v>751</v>
      </c>
      <c r="C152" s="51" t="s">
        <v>752</v>
      </c>
      <c r="D152" s="90">
        <v>2</v>
      </c>
      <c r="E152" s="90">
        <v>13</v>
      </c>
      <c r="F152" s="90"/>
      <c r="G152" s="90"/>
      <c r="H152" s="90"/>
      <c r="I152" s="90">
        <v>2</v>
      </c>
      <c r="J152" s="90"/>
      <c r="K152" s="90"/>
    </row>
    <row r="153" spans="1:11" ht="12.75" customHeight="1" x14ac:dyDescent="0.2">
      <c r="A153" s="51" t="s">
        <v>712</v>
      </c>
      <c r="B153" s="51" t="s">
        <v>753</v>
      </c>
      <c r="C153" s="51" t="s">
        <v>754</v>
      </c>
      <c r="D153" s="90">
        <v>4</v>
      </c>
      <c r="E153" s="90">
        <v>23</v>
      </c>
      <c r="F153" s="90"/>
      <c r="G153" s="90"/>
      <c r="H153" s="90">
        <v>1</v>
      </c>
      <c r="I153" s="90">
        <v>2</v>
      </c>
      <c r="J153" s="90">
        <v>1</v>
      </c>
      <c r="K153" s="90"/>
    </row>
    <row r="154" spans="1:11" ht="12.75" customHeight="1" x14ac:dyDescent="0.2">
      <c r="A154" s="51" t="s">
        <v>712</v>
      </c>
      <c r="B154" s="51" t="s">
        <v>764</v>
      </c>
      <c r="C154" s="51" t="s">
        <v>765</v>
      </c>
      <c r="D154" s="90">
        <v>3</v>
      </c>
      <c r="E154" s="90">
        <v>22</v>
      </c>
      <c r="F154" s="90"/>
      <c r="G154" s="90"/>
      <c r="H154" s="90"/>
      <c r="I154" s="90">
        <v>2</v>
      </c>
      <c r="J154" s="90">
        <v>1</v>
      </c>
      <c r="K154" s="90"/>
    </row>
    <row r="155" spans="1:11" ht="12.75" customHeight="1" x14ac:dyDescent="0.2">
      <c r="A155" s="52" t="s">
        <v>712</v>
      </c>
      <c r="B155" s="52" t="s">
        <v>772</v>
      </c>
      <c r="C155" s="52" t="s">
        <v>773</v>
      </c>
      <c r="D155" s="46">
        <v>1</v>
      </c>
      <c r="E155" s="46">
        <v>1</v>
      </c>
      <c r="F155" s="46"/>
      <c r="G155" s="46">
        <v>1</v>
      </c>
      <c r="H155" s="46"/>
      <c r="I155" s="46"/>
      <c r="J155" s="46"/>
      <c r="K155" s="46"/>
    </row>
    <row r="156" spans="1:11" ht="12.75" customHeight="1" x14ac:dyDescent="0.2">
      <c r="A156" s="26"/>
      <c r="B156" s="27">
        <f>COUNTA(B143:B155)</f>
        <v>13</v>
      </c>
      <c r="C156" s="27"/>
      <c r="D156" s="22">
        <f>SUM(D143:D155)</f>
        <v>36</v>
      </c>
      <c r="E156" s="22">
        <f>SUM(E143:E155)</f>
        <v>180</v>
      </c>
      <c r="F156" s="29"/>
      <c r="G156" s="22">
        <f>SUM(G143:G155)</f>
        <v>4</v>
      </c>
      <c r="H156" s="22">
        <f>SUM(H143:H155)</f>
        <v>11</v>
      </c>
      <c r="I156" s="22">
        <f>SUM(I143:I155)</f>
        <v>11</v>
      </c>
      <c r="J156" s="22">
        <f>SUM(J143:J155)</f>
        <v>10</v>
      </c>
      <c r="K156" s="22">
        <f>SUM(K143:K155)</f>
        <v>0</v>
      </c>
    </row>
    <row r="157" spans="1:11" ht="12.75" customHeight="1" x14ac:dyDescent="0.2">
      <c r="A157" s="26"/>
      <c r="B157" s="27"/>
      <c r="C157" s="27"/>
      <c r="D157" s="22"/>
      <c r="E157" s="22"/>
      <c r="F157" s="29"/>
      <c r="G157" s="22"/>
      <c r="H157" s="22"/>
      <c r="I157" s="22"/>
      <c r="J157" s="22"/>
      <c r="K157" s="22"/>
    </row>
    <row r="158" spans="1:11" ht="12.75" customHeight="1" x14ac:dyDescent="0.2">
      <c r="A158" s="51" t="s">
        <v>778</v>
      </c>
      <c r="B158" s="51" t="s">
        <v>781</v>
      </c>
      <c r="C158" s="51" t="s">
        <v>782</v>
      </c>
      <c r="D158" s="86">
        <v>1</v>
      </c>
      <c r="E158" s="86">
        <v>10</v>
      </c>
      <c r="F158" s="86"/>
      <c r="G158" s="86"/>
      <c r="H158" s="86"/>
      <c r="I158" s="86"/>
      <c r="J158" s="86">
        <v>1</v>
      </c>
      <c r="K158" s="86"/>
    </row>
    <row r="159" spans="1:11" ht="12.75" customHeight="1" x14ac:dyDescent="0.2">
      <c r="A159" s="51" t="s">
        <v>778</v>
      </c>
      <c r="B159" s="51" t="s">
        <v>785</v>
      </c>
      <c r="C159" s="51" t="s">
        <v>786</v>
      </c>
      <c r="D159" s="87">
        <v>3</v>
      </c>
      <c r="E159" s="87">
        <v>120</v>
      </c>
      <c r="F159" s="87"/>
      <c r="G159" s="87">
        <v>1</v>
      </c>
      <c r="H159" s="87"/>
      <c r="I159" s="87"/>
      <c r="J159" s="87">
        <v>1</v>
      </c>
      <c r="K159" s="87">
        <v>1</v>
      </c>
    </row>
    <row r="160" spans="1:11" ht="12.75" customHeight="1" x14ac:dyDescent="0.2">
      <c r="A160" s="51" t="s">
        <v>778</v>
      </c>
      <c r="B160" s="51" t="s">
        <v>792</v>
      </c>
      <c r="C160" s="51" t="s">
        <v>793</v>
      </c>
      <c r="D160" s="87">
        <v>1</v>
      </c>
      <c r="E160" s="87">
        <v>1</v>
      </c>
      <c r="F160" s="87"/>
      <c r="G160" s="87">
        <v>1</v>
      </c>
      <c r="H160" s="87"/>
      <c r="I160" s="87"/>
      <c r="J160" s="87"/>
      <c r="K160" s="87"/>
    </row>
    <row r="161" spans="1:11" ht="12.75" customHeight="1" x14ac:dyDescent="0.2">
      <c r="A161" s="174" t="s">
        <v>778</v>
      </c>
      <c r="B161" s="174" t="s">
        <v>802</v>
      </c>
      <c r="C161" s="174" t="s">
        <v>803</v>
      </c>
      <c r="D161" s="46">
        <v>1</v>
      </c>
      <c r="E161" s="46">
        <v>1</v>
      </c>
      <c r="F161" s="46"/>
      <c r="G161" s="46">
        <v>1</v>
      </c>
      <c r="H161" s="46"/>
      <c r="I161" s="46"/>
      <c r="J161" s="46"/>
      <c r="K161" s="46"/>
    </row>
    <row r="162" spans="1:11" ht="12.75" customHeight="1" x14ac:dyDescent="0.2">
      <c r="A162" s="26"/>
      <c r="B162" s="27">
        <f>COUNTA(B158:B161)</f>
        <v>4</v>
      </c>
      <c r="C162" s="27"/>
      <c r="D162" s="22">
        <f>SUM(D158:D161)</f>
        <v>6</v>
      </c>
      <c r="E162" s="22">
        <f>SUM(E158:E161)</f>
        <v>132</v>
      </c>
      <c r="F162" s="29"/>
      <c r="G162" s="22">
        <f>SUM(G158:G161)</f>
        <v>3</v>
      </c>
      <c r="H162" s="22">
        <f>SUM(H158:H161)</f>
        <v>0</v>
      </c>
      <c r="I162" s="22">
        <f>SUM(I158:I161)</f>
        <v>0</v>
      </c>
      <c r="J162" s="22">
        <f>SUM(J158:J161)</f>
        <v>2</v>
      </c>
      <c r="K162" s="22">
        <f>SUM(K158:K161)</f>
        <v>1</v>
      </c>
    </row>
    <row r="163" spans="1:11" ht="12.75" customHeight="1" x14ac:dyDescent="0.2">
      <c r="A163" s="26"/>
      <c r="B163" s="27"/>
      <c r="C163" s="27"/>
      <c r="D163" s="22"/>
      <c r="E163" s="22"/>
      <c r="F163" s="29"/>
      <c r="G163" s="22"/>
      <c r="H163" s="22"/>
      <c r="I163" s="22"/>
      <c r="J163" s="22"/>
      <c r="K163" s="22"/>
    </row>
    <row r="164" spans="1:11" ht="12.75" customHeight="1" x14ac:dyDescent="0.2">
      <c r="A164" s="52" t="s">
        <v>832</v>
      </c>
      <c r="B164" s="52" t="s">
        <v>835</v>
      </c>
      <c r="C164" s="52" t="s">
        <v>836</v>
      </c>
      <c r="D164" s="46">
        <v>1</v>
      </c>
      <c r="E164" s="46">
        <v>2</v>
      </c>
      <c r="F164" s="46"/>
      <c r="G164" s="46"/>
      <c r="H164" s="46">
        <v>1</v>
      </c>
      <c r="I164" s="46"/>
      <c r="J164" s="46"/>
      <c r="K164" s="46"/>
    </row>
    <row r="165" spans="1:11" ht="12.75" customHeight="1" x14ac:dyDescent="0.2">
      <c r="A165" s="26"/>
      <c r="B165" s="27">
        <f>COUNTA(B164:B164)</f>
        <v>1</v>
      </c>
      <c r="C165" s="27"/>
      <c r="D165" s="22">
        <f>SUM(D164:D164)</f>
        <v>1</v>
      </c>
      <c r="E165" s="22">
        <f>SUM(E164:E164)</f>
        <v>2</v>
      </c>
      <c r="F165" s="29"/>
      <c r="G165" s="22">
        <f>SUM(G164:G164)</f>
        <v>0</v>
      </c>
      <c r="H165" s="22">
        <f>SUM(H164:H164)</f>
        <v>1</v>
      </c>
      <c r="I165" s="22">
        <f>SUM(I164:I164)</f>
        <v>0</v>
      </c>
      <c r="J165" s="22">
        <f>SUM(J164:J164)</f>
        <v>0</v>
      </c>
      <c r="K165" s="22">
        <f>SUM(K164:K164)</f>
        <v>0</v>
      </c>
    </row>
    <row r="166" spans="1:11" ht="12.75" customHeight="1" x14ac:dyDescent="0.2">
      <c r="A166" s="26"/>
      <c r="B166" s="27"/>
      <c r="C166" s="27"/>
      <c r="D166" s="22"/>
      <c r="E166" s="22"/>
      <c r="F166" s="29"/>
      <c r="G166" s="22"/>
      <c r="H166" s="22"/>
      <c r="I166" s="22"/>
      <c r="J166" s="22"/>
      <c r="K166" s="22"/>
    </row>
    <row r="167" spans="1:11" ht="12.75" customHeight="1" x14ac:dyDescent="0.2">
      <c r="A167" s="165" t="s">
        <v>847</v>
      </c>
      <c r="B167" s="165" t="s">
        <v>852</v>
      </c>
      <c r="C167" s="165" t="s">
        <v>853</v>
      </c>
      <c r="D167" s="90">
        <v>1</v>
      </c>
      <c r="E167" s="90">
        <v>2</v>
      </c>
      <c r="F167" s="90"/>
      <c r="G167" s="90"/>
      <c r="H167" s="90">
        <v>1</v>
      </c>
      <c r="I167" s="90"/>
      <c r="J167" s="90"/>
      <c r="K167" s="90"/>
    </row>
    <row r="168" spans="1:11" ht="12.75" customHeight="1" x14ac:dyDescent="0.2">
      <c r="A168" s="165" t="s">
        <v>847</v>
      </c>
      <c r="B168" s="165" t="s">
        <v>854</v>
      </c>
      <c r="C168" s="165" t="s">
        <v>855</v>
      </c>
      <c r="D168" s="90">
        <v>2</v>
      </c>
      <c r="E168" s="90">
        <v>9</v>
      </c>
      <c r="F168" s="90"/>
      <c r="G168" s="90"/>
      <c r="H168" s="90">
        <v>1</v>
      </c>
      <c r="I168" s="90">
        <v>1</v>
      </c>
      <c r="J168" s="90"/>
      <c r="K168" s="90"/>
    </row>
    <row r="169" spans="1:11" ht="12.75" customHeight="1" x14ac:dyDescent="0.2">
      <c r="A169" s="165" t="s">
        <v>847</v>
      </c>
      <c r="B169" s="165" t="s">
        <v>856</v>
      </c>
      <c r="C169" s="165" t="s">
        <v>857</v>
      </c>
      <c r="D169" s="90">
        <v>4</v>
      </c>
      <c r="E169" s="90">
        <v>16</v>
      </c>
      <c r="F169" s="90"/>
      <c r="G169" s="90">
        <v>2</v>
      </c>
      <c r="H169" s="90"/>
      <c r="I169" s="90">
        <v>2</v>
      </c>
      <c r="J169" s="90"/>
      <c r="K169" s="90"/>
    </row>
    <row r="170" spans="1:11" ht="12.75" customHeight="1" x14ac:dyDescent="0.2">
      <c r="A170" s="165" t="s">
        <v>847</v>
      </c>
      <c r="B170" s="165" t="s">
        <v>858</v>
      </c>
      <c r="C170" s="165" t="s">
        <v>985</v>
      </c>
      <c r="D170" s="90">
        <v>1</v>
      </c>
      <c r="E170" s="90">
        <v>2</v>
      </c>
      <c r="F170" s="90"/>
      <c r="G170" s="90"/>
      <c r="H170" s="90">
        <v>1</v>
      </c>
      <c r="I170" s="90"/>
      <c r="J170" s="90"/>
      <c r="K170" s="90"/>
    </row>
    <row r="171" spans="1:11" ht="12.75" customHeight="1" x14ac:dyDescent="0.2">
      <c r="A171" s="165" t="s">
        <v>847</v>
      </c>
      <c r="B171" s="165" t="s">
        <v>861</v>
      </c>
      <c r="C171" s="165" t="s">
        <v>862</v>
      </c>
      <c r="D171" s="162">
        <v>4</v>
      </c>
      <c r="E171" s="162">
        <v>28</v>
      </c>
      <c r="F171" s="162"/>
      <c r="G171" s="162"/>
      <c r="H171" s="90"/>
      <c r="I171" s="90">
        <v>4</v>
      </c>
      <c r="J171" s="90"/>
      <c r="K171" s="90"/>
    </row>
    <row r="172" spans="1:11" ht="12.75" customHeight="1" x14ac:dyDescent="0.2">
      <c r="A172" s="165" t="s">
        <v>847</v>
      </c>
      <c r="B172" s="165" t="s">
        <v>867</v>
      </c>
      <c r="C172" s="165" t="s">
        <v>868</v>
      </c>
      <c r="D172" s="90">
        <v>1</v>
      </c>
      <c r="E172" s="90">
        <v>2</v>
      </c>
      <c r="F172" s="90"/>
      <c r="G172" s="90"/>
      <c r="H172" s="90">
        <v>1</v>
      </c>
      <c r="I172" s="90"/>
      <c r="J172" s="90"/>
      <c r="K172" s="90"/>
    </row>
    <row r="173" spans="1:11" ht="12.75" customHeight="1" x14ac:dyDescent="0.2">
      <c r="A173" s="165" t="s">
        <v>847</v>
      </c>
      <c r="B173" s="165" t="s">
        <v>873</v>
      </c>
      <c r="C173" s="165" t="s">
        <v>874</v>
      </c>
      <c r="D173" s="90">
        <v>1</v>
      </c>
      <c r="E173" s="90">
        <v>1</v>
      </c>
      <c r="F173" s="90"/>
      <c r="G173" s="90">
        <v>1</v>
      </c>
      <c r="H173" s="90"/>
      <c r="I173" s="90"/>
      <c r="J173" s="90"/>
      <c r="K173" s="90"/>
    </row>
    <row r="174" spans="1:11" ht="12.75" customHeight="1" x14ac:dyDescent="0.2">
      <c r="A174" s="165" t="s">
        <v>847</v>
      </c>
      <c r="B174" s="165" t="s">
        <v>875</v>
      </c>
      <c r="C174" s="165" t="s">
        <v>876</v>
      </c>
      <c r="D174" s="177">
        <v>1</v>
      </c>
      <c r="E174" s="177">
        <v>1</v>
      </c>
      <c r="F174" s="177"/>
      <c r="G174" s="177">
        <v>1</v>
      </c>
      <c r="H174" s="90"/>
      <c r="I174" s="90"/>
      <c r="J174" s="90"/>
      <c r="K174" s="90"/>
    </row>
    <row r="175" spans="1:11" ht="12.75" customHeight="1" x14ac:dyDescent="0.2">
      <c r="A175" s="165" t="s">
        <v>847</v>
      </c>
      <c r="B175" s="165" t="s">
        <v>881</v>
      </c>
      <c r="C175" s="165" t="s">
        <v>882</v>
      </c>
      <c r="D175" s="177">
        <v>1</v>
      </c>
      <c r="E175" s="177">
        <v>1</v>
      </c>
      <c r="F175" s="177"/>
      <c r="G175" s="177">
        <v>1</v>
      </c>
      <c r="H175" s="90"/>
      <c r="I175" s="90"/>
      <c r="J175" s="90"/>
      <c r="K175" s="90"/>
    </row>
    <row r="176" spans="1:11" ht="12.75" customHeight="1" x14ac:dyDescent="0.2">
      <c r="A176" s="165" t="s">
        <v>847</v>
      </c>
      <c r="B176" s="165" t="s">
        <v>885</v>
      </c>
      <c r="C176" s="165" t="s">
        <v>886</v>
      </c>
      <c r="D176" s="90">
        <v>2</v>
      </c>
      <c r="E176" s="90">
        <v>9</v>
      </c>
      <c r="F176" s="90"/>
      <c r="G176" s="90">
        <v>1</v>
      </c>
      <c r="H176" s="90"/>
      <c r="I176" s="90"/>
      <c r="J176" s="90">
        <v>1</v>
      </c>
      <c r="K176" s="90"/>
    </row>
    <row r="177" spans="1:11" ht="12.75" customHeight="1" x14ac:dyDescent="0.2">
      <c r="A177" s="165" t="s">
        <v>847</v>
      </c>
      <c r="B177" s="165" t="s">
        <v>887</v>
      </c>
      <c r="C177" s="165" t="s">
        <v>888</v>
      </c>
      <c r="D177" s="177">
        <v>4</v>
      </c>
      <c r="E177" s="177">
        <v>16</v>
      </c>
      <c r="F177" s="177"/>
      <c r="G177" s="177">
        <v>2</v>
      </c>
      <c r="H177" s="177"/>
      <c r="I177" s="177">
        <v>2</v>
      </c>
      <c r="J177" s="177"/>
      <c r="K177" s="177"/>
    </row>
    <row r="178" spans="1:11" ht="12.75" customHeight="1" x14ac:dyDescent="0.2">
      <c r="A178" s="165" t="s">
        <v>847</v>
      </c>
      <c r="B178" s="165" t="s">
        <v>889</v>
      </c>
      <c r="C178" s="165" t="s">
        <v>767</v>
      </c>
      <c r="D178" s="177">
        <v>1</v>
      </c>
      <c r="E178" s="177">
        <v>2</v>
      </c>
      <c r="F178" s="177"/>
      <c r="G178" s="177"/>
      <c r="H178" s="177">
        <v>1</v>
      </c>
      <c r="I178" s="177"/>
      <c r="J178" s="177"/>
      <c r="K178" s="177"/>
    </row>
    <row r="179" spans="1:11" ht="12.75" customHeight="1" x14ac:dyDescent="0.2">
      <c r="A179" s="165" t="s">
        <v>847</v>
      </c>
      <c r="B179" s="165" t="s">
        <v>894</v>
      </c>
      <c r="C179" s="165" t="s">
        <v>895</v>
      </c>
      <c r="D179" s="177">
        <v>3</v>
      </c>
      <c r="E179" s="177">
        <v>14</v>
      </c>
      <c r="F179" s="177"/>
      <c r="G179" s="177">
        <v>1</v>
      </c>
      <c r="H179" s="177"/>
      <c r="I179" s="177">
        <v>2</v>
      </c>
      <c r="J179" s="177"/>
      <c r="K179" s="177"/>
    </row>
    <row r="180" spans="1:11" ht="12.75" customHeight="1" x14ac:dyDescent="0.2">
      <c r="A180" s="165" t="s">
        <v>847</v>
      </c>
      <c r="B180" s="165" t="s">
        <v>898</v>
      </c>
      <c r="C180" s="165" t="s">
        <v>899</v>
      </c>
      <c r="D180" s="177">
        <v>1</v>
      </c>
      <c r="E180" s="177">
        <v>1</v>
      </c>
      <c r="F180" s="177"/>
      <c r="G180" s="177">
        <v>1</v>
      </c>
      <c r="H180" s="177"/>
      <c r="I180" s="177"/>
      <c r="J180" s="177"/>
      <c r="K180" s="177"/>
    </row>
    <row r="181" spans="1:11" ht="12.75" customHeight="1" x14ac:dyDescent="0.2">
      <c r="A181" s="165" t="s">
        <v>847</v>
      </c>
      <c r="B181" s="165" t="s">
        <v>900</v>
      </c>
      <c r="C181" s="165" t="s">
        <v>901</v>
      </c>
      <c r="D181" s="177">
        <v>1</v>
      </c>
      <c r="E181" s="177">
        <v>2</v>
      </c>
      <c r="F181" s="177"/>
      <c r="G181" s="177"/>
      <c r="H181" s="177">
        <v>1</v>
      </c>
      <c r="I181" s="177"/>
      <c r="J181" s="177"/>
      <c r="K181" s="177"/>
    </row>
    <row r="182" spans="1:11" ht="12.75" customHeight="1" x14ac:dyDescent="0.2">
      <c r="A182" s="174" t="s">
        <v>847</v>
      </c>
      <c r="B182" s="174" t="s">
        <v>908</v>
      </c>
      <c r="C182" s="174" t="s">
        <v>909</v>
      </c>
      <c r="D182" s="46">
        <v>2</v>
      </c>
      <c r="E182" s="46">
        <v>3</v>
      </c>
      <c r="F182" s="46"/>
      <c r="G182" s="46">
        <v>1</v>
      </c>
      <c r="H182" s="46">
        <v>1</v>
      </c>
      <c r="I182" s="46"/>
      <c r="J182" s="46"/>
      <c r="K182" s="46"/>
    </row>
    <row r="183" spans="1:11" ht="12.75" customHeight="1" x14ac:dyDescent="0.2">
      <c r="A183" s="26"/>
      <c r="B183" s="27">
        <f>COUNTA(B167:B182)</f>
        <v>16</v>
      </c>
      <c r="C183" s="27"/>
      <c r="D183" s="22">
        <f>SUM(D167:D182)</f>
        <v>30</v>
      </c>
      <c r="E183" s="22">
        <f>SUM(E167:E182)</f>
        <v>109</v>
      </c>
      <c r="F183" s="29"/>
      <c r="G183" s="22">
        <f>SUM(G167:G182)</f>
        <v>11</v>
      </c>
      <c r="H183" s="22">
        <f>SUM(H167:H182)</f>
        <v>7</v>
      </c>
      <c r="I183" s="22">
        <f>SUM(I167:I182)</f>
        <v>11</v>
      </c>
      <c r="J183" s="22">
        <f>SUM(J167:J182)</f>
        <v>1</v>
      </c>
      <c r="K183" s="22">
        <f>SUM(K167:K182)</f>
        <v>0</v>
      </c>
    </row>
    <row r="184" spans="1:11" ht="12.75" customHeight="1" x14ac:dyDescent="0.2">
      <c r="A184" s="26"/>
      <c r="B184" s="27"/>
      <c r="C184" s="27"/>
      <c r="D184" s="22"/>
      <c r="E184" s="22"/>
      <c r="F184" s="29"/>
      <c r="G184" s="22"/>
      <c r="H184" s="22"/>
      <c r="I184" s="22"/>
      <c r="J184" s="22"/>
      <c r="K184" s="22"/>
    </row>
    <row r="185" spans="1:11" ht="12.75" customHeight="1" x14ac:dyDescent="0.2">
      <c r="A185" s="26"/>
      <c r="B185" s="27"/>
      <c r="C185" s="27"/>
      <c r="D185" s="22"/>
      <c r="E185" s="22"/>
      <c r="F185" s="29"/>
      <c r="G185" s="22"/>
      <c r="H185" s="22"/>
      <c r="I185" s="22"/>
      <c r="J185" s="22"/>
      <c r="K185" s="22"/>
    </row>
    <row r="186" spans="1:11" ht="12.75" customHeight="1" x14ac:dyDescent="0.2">
      <c r="C186" s="163" t="s">
        <v>967</v>
      </c>
      <c r="D186" s="76"/>
    </row>
    <row r="187" spans="1:11" ht="12.75" customHeight="1" x14ac:dyDescent="0.2">
      <c r="B187" s="77"/>
      <c r="C187" s="78" t="s">
        <v>100</v>
      </c>
      <c r="D187" s="67">
        <f>SUM(B5+B8+B14+B42+B52+B55+B76+B100+B107+B118+B141+B156+B162+B165+B183)</f>
        <v>152</v>
      </c>
    </row>
    <row r="188" spans="1:11" ht="12.75" customHeight="1" x14ac:dyDescent="0.2">
      <c r="B188" s="77"/>
      <c r="C188" s="78" t="s">
        <v>92</v>
      </c>
      <c r="D188" s="67">
        <f>SUM(D5+D8+D14+D42+D52+D55+D76+D100+D107+D118+D141+D156+D162+D165+D183)</f>
        <v>759</v>
      </c>
    </row>
    <row r="189" spans="1:11" ht="12.75" customHeight="1" x14ac:dyDescent="0.2">
      <c r="B189" s="77"/>
      <c r="C189" s="78" t="s">
        <v>93</v>
      </c>
      <c r="D189" s="66">
        <f>SUM(E5+E8+E14+E42+E52+E55+E76+E100+E107+E118+E141+E156+E162+E165+E183)</f>
        <v>5952</v>
      </c>
    </row>
    <row r="190" spans="1:11" ht="12.75" customHeight="1" x14ac:dyDescent="0.2"/>
    <row r="191" spans="1:11" ht="12.75" customHeight="1" x14ac:dyDescent="0.2">
      <c r="C191" s="5"/>
      <c r="D191" s="71"/>
      <c r="E191" s="163" t="s">
        <v>108</v>
      </c>
      <c r="F191" s="71"/>
      <c r="G191" s="73" t="s">
        <v>83</v>
      </c>
      <c r="H191" s="73" t="s">
        <v>91</v>
      </c>
    </row>
    <row r="192" spans="1:11" ht="12.75" customHeight="1" x14ac:dyDescent="0.2">
      <c r="C192" s="81"/>
      <c r="D192" s="81"/>
      <c r="E192" s="72" t="s">
        <v>103</v>
      </c>
      <c r="G192" s="67">
        <f>SUM(G5+G8+G14+G42+G52+G55+G76+G100+G107+G118+G141+G156+G162+G165+G183)</f>
        <v>226</v>
      </c>
      <c r="H192" s="74">
        <f>G192/(G197)</f>
        <v>0.29776021080368908</v>
      </c>
    </row>
    <row r="193" spans="3:8" ht="12.75" customHeight="1" x14ac:dyDescent="0.2">
      <c r="C193" s="81"/>
      <c r="D193" s="81"/>
      <c r="E193" s="72" t="s">
        <v>104</v>
      </c>
      <c r="G193" s="67">
        <f>SUM(H5+H8+H14+H42+H52+H55+H76+H100+H107+H118+H141+H156+H162+H165+H183)</f>
        <v>148</v>
      </c>
      <c r="H193" s="74">
        <f>G193/G197</f>
        <v>0.19499341238471674</v>
      </c>
    </row>
    <row r="194" spans="3:8" ht="12.75" customHeight="1" x14ac:dyDescent="0.2">
      <c r="C194" s="81"/>
      <c r="D194" s="81"/>
      <c r="E194" s="72" t="s">
        <v>105</v>
      </c>
      <c r="G194" s="67">
        <f>SUM(I5+I8+I14+I42+I52+I55+I76+I100+I107+I118+I141+I156+I162+I165+I183)</f>
        <v>218</v>
      </c>
      <c r="H194" s="74">
        <f>G194/G197</f>
        <v>0.28722002635046112</v>
      </c>
    </row>
    <row r="195" spans="3:8" ht="12.75" customHeight="1" x14ac:dyDescent="0.2">
      <c r="C195" s="81"/>
      <c r="D195" s="81"/>
      <c r="E195" s="72" t="s">
        <v>106</v>
      </c>
      <c r="G195" s="67">
        <f>SUM(J5+J8+J14+J42+J52+J55+J76+J100+J107+J118+J141+J156+J162+J165+J183)</f>
        <v>142</v>
      </c>
      <c r="H195" s="74">
        <f>G195/G197</f>
        <v>0.18708827404479578</v>
      </c>
    </row>
    <row r="196" spans="3:8" ht="12.75" customHeight="1" x14ac:dyDescent="0.2">
      <c r="C196" s="81"/>
      <c r="D196" s="81"/>
      <c r="E196" s="72" t="s">
        <v>107</v>
      </c>
      <c r="G196" s="80">
        <f>SUM(K5+K8+K14+K42+K52+K55+K76+K100+K107+K118+K141+K156+K162+K165+K183)</f>
        <v>25</v>
      </c>
      <c r="H196" s="75">
        <f>G196/G197</f>
        <v>3.2938076416337288E-2</v>
      </c>
    </row>
    <row r="197" spans="3:8" ht="12.75" customHeight="1" x14ac:dyDescent="0.2">
      <c r="C197" s="81"/>
      <c r="D197" s="81"/>
      <c r="E197" s="81"/>
      <c r="F197" s="72"/>
      <c r="G197" s="79">
        <f>SUM(G192:G196)</f>
        <v>759</v>
      </c>
      <c r="H197" s="74">
        <f>SUM(H192:H196)</f>
        <v>1</v>
      </c>
    </row>
  </sheetData>
  <sortState ref="A10:K59">
    <sortCondition ref="C10:C59"/>
  </sortState>
  <mergeCells count="2">
    <mergeCell ref="G1:K1"/>
    <mergeCell ref="B1:E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2012 Swimming Season
California Beach Action Durations</oddHeader>
    <oddFooter>&amp;R&amp;P of &amp;N</oddFooter>
  </headerFooter>
  <rowBreaks count="1" manualBreakCount="1">
    <brk id="18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64"/>
  <sheetViews>
    <sheetView zoomScaleNormal="100" workbookViewId="0">
      <pane ySplit="2" topLeftCell="A3" activePane="bottomLeft" state="frozen"/>
      <selection activeCell="M67" activeCellId="1" sqref="D74:F74 M67"/>
      <selection pane="bottomLeft"/>
    </sheetView>
  </sheetViews>
  <sheetFormatPr defaultRowHeight="12.75" x14ac:dyDescent="0.2"/>
  <cols>
    <col min="1" max="1" width="13.5703125" style="6" customWidth="1"/>
    <col min="2" max="2" width="9" style="6" customWidth="1"/>
    <col min="3" max="3" width="41" style="6" customWidth="1"/>
    <col min="4" max="4" width="0.85546875" style="6" customWidth="1"/>
    <col min="5" max="5" width="9.140625" style="43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39" customFormat="1" ht="12" customHeight="1" x14ac:dyDescent="0.2">
      <c r="B1" s="212" t="s">
        <v>23</v>
      </c>
      <c r="C1" s="212"/>
      <c r="D1" s="48"/>
      <c r="E1" s="49"/>
      <c r="F1" s="48"/>
      <c r="G1" s="211" t="s">
        <v>25</v>
      </c>
      <c r="H1" s="211"/>
      <c r="I1" s="211"/>
      <c r="J1" s="48"/>
      <c r="K1" s="212" t="s">
        <v>31</v>
      </c>
      <c r="L1" s="212"/>
    </row>
    <row r="2" spans="1:12" s="42" customFormat="1" ht="48.75" customHeight="1" x14ac:dyDescent="0.15">
      <c r="A2" s="18" t="s">
        <v>12</v>
      </c>
      <c r="B2" s="18" t="s">
        <v>13</v>
      </c>
      <c r="C2" s="18" t="s">
        <v>11</v>
      </c>
      <c r="D2" s="18"/>
      <c r="E2" s="120" t="s">
        <v>24</v>
      </c>
      <c r="F2" s="18"/>
      <c r="G2" s="18" t="s">
        <v>964</v>
      </c>
      <c r="H2" s="18" t="s">
        <v>14</v>
      </c>
      <c r="I2" s="18" t="s">
        <v>15</v>
      </c>
      <c r="J2" s="18"/>
      <c r="K2" s="18" t="s">
        <v>16</v>
      </c>
      <c r="L2" s="18" t="s">
        <v>17</v>
      </c>
    </row>
    <row r="3" spans="1:12" s="25" customFormat="1" ht="12.75" customHeight="1" x14ac:dyDescent="0.15">
      <c r="A3" s="165" t="s">
        <v>941</v>
      </c>
      <c r="B3" s="165" t="s">
        <v>944</v>
      </c>
      <c r="C3" s="165" t="s">
        <v>945</v>
      </c>
      <c r="D3" s="165"/>
      <c r="E3" s="165">
        <v>365</v>
      </c>
      <c r="F3" s="45"/>
      <c r="G3" s="40" t="s">
        <v>1037</v>
      </c>
      <c r="H3" s="41">
        <v>16</v>
      </c>
      <c r="I3" s="128">
        <f t="shared" ref="I3" si="0">H3/E3</f>
        <v>4.3835616438356165E-2</v>
      </c>
      <c r="J3" s="41"/>
      <c r="K3" s="134">
        <f t="shared" ref="K3" si="1">E3-H3</f>
        <v>349</v>
      </c>
      <c r="L3" s="128">
        <f t="shared" ref="L3" si="2">K3/E3</f>
        <v>0.95616438356164379</v>
      </c>
    </row>
    <row r="4" spans="1:12" s="25" customFormat="1" ht="12.75" customHeight="1" x14ac:dyDescent="0.15">
      <c r="A4" s="174" t="s">
        <v>941</v>
      </c>
      <c r="B4" s="174" t="s">
        <v>946</v>
      </c>
      <c r="C4" s="174" t="s">
        <v>937</v>
      </c>
      <c r="D4" s="174"/>
      <c r="E4" s="174">
        <v>365</v>
      </c>
      <c r="F4" s="122"/>
      <c r="G4" s="88" t="s">
        <v>1037</v>
      </c>
      <c r="H4" s="46">
        <v>87</v>
      </c>
      <c r="I4" s="121">
        <f t="shared" ref="I4" si="3">H4/E4</f>
        <v>0.23835616438356164</v>
      </c>
      <c r="J4" s="122"/>
      <c r="K4" s="123">
        <f t="shared" ref="K4" si="4">E4-H4</f>
        <v>278</v>
      </c>
      <c r="L4" s="121">
        <f t="shared" ref="L4" si="5">K4/E4</f>
        <v>0.76164383561643834</v>
      </c>
    </row>
    <row r="5" spans="1:12" s="25" customFormat="1" ht="12.75" customHeight="1" x14ac:dyDescent="0.15">
      <c r="A5" s="26"/>
      <c r="B5" s="27">
        <f>COUNTA(B3:B4)</f>
        <v>2</v>
      </c>
      <c r="C5" s="27"/>
      <c r="D5" s="45"/>
      <c r="E5" s="30">
        <f>SUM(E3:E4)</f>
        <v>730</v>
      </c>
      <c r="F5" s="45"/>
      <c r="G5" s="27">
        <f>COUNTA(G3:G4)</f>
        <v>2</v>
      </c>
      <c r="H5" s="30">
        <f>SUM(H3:H4)</f>
        <v>103</v>
      </c>
      <c r="I5" s="33">
        <f>H5/E5</f>
        <v>0.14109589041095891</v>
      </c>
      <c r="J5" s="178"/>
      <c r="K5" s="30">
        <f>SUM(K3:K4)</f>
        <v>627</v>
      </c>
      <c r="L5" s="33">
        <f>K5/E5</f>
        <v>0.85890410958904106</v>
      </c>
    </row>
    <row r="6" spans="1:12" s="25" customFormat="1" ht="12.75" customHeight="1" x14ac:dyDescent="0.15">
      <c r="A6" s="125"/>
      <c r="B6" s="45"/>
      <c r="C6" s="45"/>
      <c r="D6" s="45"/>
      <c r="E6" s="180"/>
      <c r="F6" s="45"/>
      <c r="G6" s="45"/>
      <c r="H6" s="45"/>
      <c r="I6" s="45"/>
      <c r="J6" s="45"/>
      <c r="K6" s="45"/>
      <c r="L6" s="45"/>
    </row>
    <row r="7" spans="1:12" s="25" customFormat="1" ht="12.75" customHeight="1" x14ac:dyDescent="0.15">
      <c r="A7" s="108" t="s">
        <v>942</v>
      </c>
      <c r="B7" s="174" t="s">
        <v>939</v>
      </c>
      <c r="C7" s="174" t="s">
        <v>940</v>
      </c>
      <c r="D7" s="174"/>
      <c r="E7" s="174">
        <v>365</v>
      </c>
      <c r="F7" s="122"/>
      <c r="G7" s="88" t="s">
        <v>1037</v>
      </c>
      <c r="H7" s="46">
        <v>81</v>
      </c>
      <c r="I7" s="121">
        <f t="shared" ref="I7" si="6">H7/E7</f>
        <v>0.22191780821917809</v>
      </c>
      <c r="J7" s="122"/>
      <c r="K7" s="123">
        <f t="shared" ref="K7" si="7">E7-H7</f>
        <v>284</v>
      </c>
      <c r="L7" s="121">
        <f t="shared" ref="L7" si="8">K7/E7</f>
        <v>0.77808219178082194</v>
      </c>
    </row>
    <row r="8" spans="1:12" s="25" customFormat="1" ht="12.75" customHeight="1" x14ac:dyDescent="0.15">
      <c r="A8" s="26"/>
      <c r="B8" s="27">
        <f>COUNTA(B7:B7)</f>
        <v>1</v>
      </c>
      <c r="C8" s="27"/>
      <c r="D8" s="45"/>
      <c r="E8" s="83">
        <v>214</v>
      </c>
      <c r="F8" s="45"/>
      <c r="G8" s="27">
        <f>COUNTA(G7)</f>
        <v>1</v>
      </c>
      <c r="H8" s="30">
        <f>SUM(H7)</f>
        <v>81</v>
      </c>
      <c r="I8" s="33">
        <f>H8/E8</f>
        <v>0.37850467289719625</v>
      </c>
      <c r="J8" s="178"/>
      <c r="K8" s="30">
        <f>SUM(K7)</f>
        <v>284</v>
      </c>
      <c r="L8" s="33">
        <f>K8/E8</f>
        <v>1.3271028037383177</v>
      </c>
    </row>
    <row r="9" spans="1:12" s="25" customFormat="1" ht="12.75" customHeight="1" x14ac:dyDescent="0.15">
      <c r="A9" s="125"/>
      <c r="B9" s="45"/>
      <c r="C9" s="45"/>
      <c r="D9" s="45"/>
      <c r="E9" s="180"/>
      <c r="F9" s="45"/>
      <c r="G9" s="45"/>
      <c r="H9" s="45"/>
      <c r="I9" s="45"/>
      <c r="J9" s="45"/>
      <c r="K9" s="45"/>
      <c r="L9" s="45"/>
    </row>
    <row r="10" spans="1:12" x14ac:dyDescent="0.2">
      <c r="A10" s="165" t="s">
        <v>119</v>
      </c>
      <c r="B10" s="165" t="s">
        <v>120</v>
      </c>
      <c r="C10" s="165" t="s">
        <v>121</v>
      </c>
      <c r="D10" s="165"/>
      <c r="E10" s="165">
        <v>214</v>
      </c>
      <c r="F10" s="181"/>
      <c r="G10" s="179"/>
      <c r="H10" s="179"/>
      <c r="I10" s="128">
        <f t="shared" ref="I10:I21" si="9">H10/E10</f>
        <v>0</v>
      </c>
      <c r="J10" s="41"/>
      <c r="K10" s="134">
        <f t="shared" ref="K10:K21" si="10">E10-H10</f>
        <v>214</v>
      </c>
      <c r="L10" s="128">
        <f t="shared" ref="L10:L21" si="11">K10/E10</f>
        <v>1</v>
      </c>
    </row>
    <row r="11" spans="1:12" x14ac:dyDescent="0.2">
      <c r="A11" s="165" t="s">
        <v>119</v>
      </c>
      <c r="B11" s="165" t="s">
        <v>122</v>
      </c>
      <c r="C11" s="165" t="s">
        <v>123</v>
      </c>
      <c r="D11" s="165"/>
      <c r="E11" s="165">
        <v>214</v>
      </c>
      <c r="F11" s="181"/>
      <c r="G11" s="179"/>
      <c r="H11" s="179"/>
      <c r="I11" s="128">
        <f t="shared" si="9"/>
        <v>0</v>
      </c>
      <c r="J11" s="41"/>
      <c r="K11" s="134">
        <f t="shared" si="10"/>
        <v>214</v>
      </c>
      <c r="L11" s="128">
        <f t="shared" si="11"/>
        <v>1</v>
      </c>
    </row>
    <row r="12" spans="1:12" x14ac:dyDescent="0.2">
      <c r="A12" s="165" t="s">
        <v>119</v>
      </c>
      <c r="B12" s="165" t="s">
        <v>124</v>
      </c>
      <c r="C12" s="165" t="s">
        <v>125</v>
      </c>
      <c r="D12" s="165"/>
      <c r="E12" s="165">
        <v>214</v>
      </c>
      <c r="F12" s="181"/>
      <c r="G12" s="179"/>
      <c r="H12" s="179"/>
      <c r="I12" s="128">
        <f t="shared" si="9"/>
        <v>0</v>
      </c>
      <c r="J12" s="41"/>
      <c r="K12" s="134">
        <f t="shared" si="10"/>
        <v>214</v>
      </c>
      <c r="L12" s="128">
        <f t="shared" si="11"/>
        <v>1</v>
      </c>
    </row>
    <row r="13" spans="1:12" x14ac:dyDescent="0.2">
      <c r="A13" s="165" t="s">
        <v>119</v>
      </c>
      <c r="B13" s="165" t="s">
        <v>126</v>
      </c>
      <c r="C13" s="165" t="s">
        <v>127</v>
      </c>
      <c r="D13" s="165"/>
      <c r="E13" s="165">
        <v>214</v>
      </c>
      <c r="F13" s="181"/>
      <c r="G13" s="179"/>
      <c r="H13" s="179"/>
      <c r="I13" s="128">
        <f t="shared" ref="I13:I15" si="12">H13/E13</f>
        <v>0</v>
      </c>
      <c r="J13" s="41"/>
      <c r="K13" s="134">
        <f t="shared" ref="K13:K15" si="13">E13-H13</f>
        <v>214</v>
      </c>
      <c r="L13" s="128">
        <f t="shared" ref="L13:L15" si="14">K13/E13</f>
        <v>1</v>
      </c>
    </row>
    <row r="14" spans="1:12" x14ac:dyDescent="0.2">
      <c r="A14" s="165" t="s">
        <v>119</v>
      </c>
      <c r="B14" s="165" t="s">
        <v>128</v>
      </c>
      <c r="C14" s="165" t="s">
        <v>129</v>
      </c>
      <c r="D14" s="165"/>
      <c r="E14" s="165">
        <v>214</v>
      </c>
      <c r="F14" s="181"/>
      <c r="G14" s="179"/>
      <c r="H14" s="179"/>
      <c r="I14" s="128">
        <f t="shared" si="12"/>
        <v>0</v>
      </c>
      <c r="J14" s="41"/>
      <c r="K14" s="134">
        <f t="shared" si="13"/>
        <v>214</v>
      </c>
      <c r="L14" s="128">
        <f t="shared" si="14"/>
        <v>1</v>
      </c>
    </row>
    <row r="15" spans="1:12" x14ac:dyDescent="0.2">
      <c r="A15" s="165" t="s">
        <v>119</v>
      </c>
      <c r="B15" s="165" t="s">
        <v>130</v>
      </c>
      <c r="C15" s="165" t="s">
        <v>131</v>
      </c>
      <c r="D15" s="165"/>
      <c r="E15" s="165">
        <v>214</v>
      </c>
      <c r="F15" s="181"/>
      <c r="G15" s="179"/>
      <c r="H15" s="179"/>
      <c r="I15" s="128">
        <f t="shared" si="12"/>
        <v>0</v>
      </c>
      <c r="J15" s="41"/>
      <c r="K15" s="134">
        <f t="shared" si="13"/>
        <v>214</v>
      </c>
      <c r="L15" s="128">
        <f t="shared" si="14"/>
        <v>1</v>
      </c>
    </row>
    <row r="16" spans="1:12" x14ac:dyDescent="0.2">
      <c r="A16" s="165" t="s">
        <v>119</v>
      </c>
      <c r="B16" s="165" t="s">
        <v>132</v>
      </c>
      <c r="C16" s="165" t="s">
        <v>133</v>
      </c>
      <c r="D16" s="165"/>
      <c r="E16" s="165">
        <v>214</v>
      </c>
      <c r="F16" s="181"/>
      <c r="G16" s="179"/>
      <c r="H16" s="179"/>
      <c r="I16" s="128">
        <f t="shared" si="9"/>
        <v>0</v>
      </c>
      <c r="J16" s="41"/>
      <c r="K16" s="134">
        <f t="shared" si="10"/>
        <v>214</v>
      </c>
      <c r="L16" s="128">
        <f t="shared" si="11"/>
        <v>1</v>
      </c>
    </row>
    <row r="17" spans="1:12" x14ac:dyDescent="0.2">
      <c r="A17" s="165" t="s">
        <v>119</v>
      </c>
      <c r="B17" s="165" t="s">
        <v>134</v>
      </c>
      <c r="C17" s="165" t="s">
        <v>135</v>
      </c>
      <c r="D17" s="165"/>
      <c r="E17" s="165">
        <v>214</v>
      </c>
      <c r="F17" s="181"/>
      <c r="G17" s="179"/>
      <c r="H17" s="179"/>
      <c r="I17" s="128">
        <f t="shared" si="9"/>
        <v>0</v>
      </c>
      <c r="J17" s="41"/>
      <c r="K17" s="134">
        <f t="shared" si="10"/>
        <v>214</v>
      </c>
      <c r="L17" s="128">
        <f t="shared" si="11"/>
        <v>1</v>
      </c>
    </row>
    <row r="18" spans="1:12" x14ac:dyDescent="0.2">
      <c r="A18" s="165" t="s">
        <v>119</v>
      </c>
      <c r="B18" s="165" t="s">
        <v>136</v>
      </c>
      <c r="C18" s="165" t="s">
        <v>137</v>
      </c>
      <c r="D18" s="165"/>
      <c r="E18" s="165">
        <v>214</v>
      </c>
      <c r="F18" s="181"/>
      <c r="G18" s="29"/>
      <c r="H18" s="29"/>
      <c r="I18" s="128">
        <f t="shared" si="9"/>
        <v>0</v>
      </c>
      <c r="J18" s="41"/>
      <c r="K18" s="134">
        <f t="shared" si="10"/>
        <v>214</v>
      </c>
      <c r="L18" s="128">
        <f t="shared" si="11"/>
        <v>1</v>
      </c>
    </row>
    <row r="19" spans="1:12" x14ac:dyDescent="0.2">
      <c r="A19" s="165" t="s">
        <v>119</v>
      </c>
      <c r="B19" s="165" t="s">
        <v>138</v>
      </c>
      <c r="C19" s="165" t="s">
        <v>139</v>
      </c>
      <c r="D19" s="165"/>
      <c r="E19" s="165">
        <v>214</v>
      </c>
      <c r="F19" s="181"/>
      <c r="G19" s="179"/>
      <c r="H19" s="179"/>
      <c r="I19" s="128">
        <f t="shared" si="9"/>
        <v>0</v>
      </c>
      <c r="J19" s="41"/>
      <c r="K19" s="134">
        <f t="shared" si="10"/>
        <v>214</v>
      </c>
      <c r="L19" s="128">
        <f t="shared" si="11"/>
        <v>1</v>
      </c>
    </row>
    <row r="20" spans="1:12" x14ac:dyDescent="0.2">
      <c r="A20" s="165" t="s">
        <v>119</v>
      </c>
      <c r="B20" s="165" t="s">
        <v>140</v>
      </c>
      <c r="C20" s="165" t="s">
        <v>141</v>
      </c>
      <c r="D20" s="165"/>
      <c r="E20" s="165">
        <v>214</v>
      </c>
      <c r="F20" s="181"/>
      <c r="G20" s="179"/>
      <c r="H20" s="179"/>
      <c r="I20" s="128">
        <f t="shared" si="9"/>
        <v>0</v>
      </c>
      <c r="J20" s="41"/>
      <c r="K20" s="134">
        <f t="shared" si="10"/>
        <v>214</v>
      </c>
      <c r="L20" s="128">
        <f t="shared" si="11"/>
        <v>1</v>
      </c>
    </row>
    <row r="21" spans="1:12" x14ac:dyDescent="0.2">
      <c r="A21" s="174" t="s">
        <v>119</v>
      </c>
      <c r="B21" s="174" t="s">
        <v>142</v>
      </c>
      <c r="C21" s="174" t="s">
        <v>143</v>
      </c>
      <c r="D21" s="174"/>
      <c r="E21" s="174">
        <v>214</v>
      </c>
      <c r="F21" s="182"/>
      <c r="G21" s="46"/>
      <c r="H21" s="46"/>
      <c r="I21" s="121">
        <f t="shared" si="9"/>
        <v>0</v>
      </c>
      <c r="J21" s="46"/>
      <c r="K21" s="123">
        <f t="shared" si="10"/>
        <v>214</v>
      </c>
      <c r="L21" s="121">
        <f t="shared" si="11"/>
        <v>1</v>
      </c>
    </row>
    <row r="22" spans="1:12" x14ac:dyDescent="0.2">
      <c r="A22" s="26"/>
      <c r="B22" s="27">
        <f>COUNTA(B10:B21)</f>
        <v>12</v>
      </c>
      <c r="C22" s="26"/>
      <c r="D22" s="181"/>
      <c r="E22" s="30">
        <f>SUM(E10:E21)</f>
        <v>2568</v>
      </c>
      <c r="F22" s="32"/>
      <c r="G22" s="27">
        <f>COUNTA(G10:G21)</f>
        <v>0</v>
      </c>
      <c r="H22" s="30">
        <f>SUM(H10:H21)</f>
        <v>0</v>
      </c>
      <c r="I22" s="33">
        <f>H22/E22</f>
        <v>0</v>
      </c>
      <c r="J22" s="178"/>
      <c r="K22" s="30">
        <f>SUM(K10:K21)</f>
        <v>2568</v>
      </c>
      <c r="L22" s="33">
        <f>K22/E22</f>
        <v>1</v>
      </c>
    </row>
    <row r="23" spans="1:12" ht="8.25" customHeight="1" x14ac:dyDescent="0.2">
      <c r="A23" s="26"/>
      <c r="B23" s="27"/>
      <c r="C23" s="26"/>
      <c r="D23" s="181"/>
      <c r="E23" s="30"/>
      <c r="F23" s="32"/>
      <c r="G23" s="27"/>
      <c r="H23" s="30"/>
      <c r="I23" s="33"/>
      <c r="J23" s="178"/>
      <c r="K23" s="30"/>
      <c r="L23" s="33"/>
    </row>
    <row r="24" spans="1:12" x14ac:dyDescent="0.2">
      <c r="A24" s="165" t="s">
        <v>144</v>
      </c>
      <c r="B24" s="165" t="s">
        <v>145</v>
      </c>
      <c r="C24" s="165" t="s">
        <v>146</v>
      </c>
      <c r="D24" s="165"/>
      <c r="E24" s="165">
        <v>214</v>
      </c>
      <c r="F24" s="181"/>
      <c r="G24" s="179"/>
      <c r="H24" s="179"/>
      <c r="I24" s="128">
        <f t="shared" ref="I24" si="15">H24/E24</f>
        <v>0</v>
      </c>
      <c r="J24" s="41"/>
      <c r="K24" s="134">
        <f t="shared" ref="K24" si="16">E24-H24</f>
        <v>214</v>
      </c>
      <c r="L24" s="128">
        <f t="shared" ref="L24" si="17">K24/E24</f>
        <v>1</v>
      </c>
    </row>
    <row r="25" spans="1:12" x14ac:dyDescent="0.2">
      <c r="A25" s="165" t="s">
        <v>144</v>
      </c>
      <c r="B25" s="165" t="s">
        <v>1011</v>
      </c>
      <c r="C25" s="165" t="s">
        <v>148</v>
      </c>
      <c r="D25" s="165"/>
      <c r="E25" s="165">
        <v>214</v>
      </c>
      <c r="F25" s="181"/>
      <c r="G25" s="179"/>
      <c r="H25" s="179"/>
      <c r="I25" s="128">
        <f t="shared" ref="I25:I52" si="18">H25/E25</f>
        <v>0</v>
      </c>
      <c r="J25" s="41"/>
      <c r="K25" s="134">
        <f t="shared" ref="K25:K52" si="19">E25-H25</f>
        <v>214</v>
      </c>
      <c r="L25" s="128">
        <f t="shared" ref="L25:L52" si="20">K25/E25</f>
        <v>1</v>
      </c>
    </row>
    <row r="26" spans="1:12" x14ac:dyDescent="0.2">
      <c r="A26" s="165" t="s">
        <v>144</v>
      </c>
      <c r="B26" s="165" t="s">
        <v>149</v>
      </c>
      <c r="C26" s="165" t="s">
        <v>150</v>
      </c>
      <c r="D26" s="165"/>
      <c r="E26" s="165">
        <v>214</v>
      </c>
      <c r="F26" s="181"/>
      <c r="G26" s="179"/>
      <c r="H26" s="179"/>
      <c r="I26" s="128">
        <f t="shared" si="18"/>
        <v>0</v>
      </c>
      <c r="J26" s="41"/>
      <c r="K26" s="134">
        <f t="shared" si="19"/>
        <v>214</v>
      </c>
      <c r="L26" s="128">
        <f t="shared" si="20"/>
        <v>1</v>
      </c>
    </row>
    <row r="27" spans="1:12" x14ac:dyDescent="0.2">
      <c r="A27" s="165" t="s">
        <v>144</v>
      </c>
      <c r="B27" s="165" t="s">
        <v>151</v>
      </c>
      <c r="C27" s="165" t="s">
        <v>152</v>
      </c>
      <c r="D27" s="165"/>
      <c r="E27" s="165">
        <v>214</v>
      </c>
      <c r="F27" s="181"/>
      <c r="G27" s="179"/>
      <c r="H27" s="179"/>
      <c r="I27" s="128">
        <f t="shared" si="18"/>
        <v>0</v>
      </c>
      <c r="J27" s="41"/>
      <c r="K27" s="134">
        <f t="shared" si="19"/>
        <v>214</v>
      </c>
      <c r="L27" s="128">
        <f t="shared" si="20"/>
        <v>1</v>
      </c>
    </row>
    <row r="28" spans="1:12" x14ac:dyDescent="0.2">
      <c r="A28" s="165" t="s">
        <v>144</v>
      </c>
      <c r="B28" s="165" t="s">
        <v>153</v>
      </c>
      <c r="C28" s="165" t="s">
        <v>154</v>
      </c>
      <c r="D28" s="165"/>
      <c r="E28" s="165">
        <v>214</v>
      </c>
      <c r="F28" s="181"/>
      <c r="G28" s="179"/>
      <c r="H28" s="179"/>
      <c r="I28" s="128">
        <f t="shared" si="18"/>
        <v>0</v>
      </c>
      <c r="J28" s="41"/>
      <c r="K28" s="134">
        <f t="shared" si="19"/>
        <v>214</v>
      </c>
      <c r="L28" s="128">
        <f t="shared" si="20"/>
        <v>1</v>
      </c>
    </row>
    <row r="29" spans="1:12" x14ac:dyDescent="0.2">
      <c r="A29" s="165" t="s">
        <v>144</v>
      </c>
      <c r="B29" s="165" t="s">
        <v>155</v>
      </c>
      <c r="C29" s="165" t="s">
        <v>156</v>
      </c>
      <c r="D29" s="165"/>
      <c r="E29" s="165">
        <v>214</v>
      </c>
      <c r="F29" s="181"/>
      <c r="G29" s="179"/>
      <c r="H29" s="179"/>
      <c r="I29" s="128">
        <f t="shared" si="18"/>
        <v>0</v>
      </c>
      <c r="J29" s="41"/>
      <c r="K29" s="134">
        <f t="shared" si="19"/>
        <v>214</v>
      </c>
      <c r="L29" s="128">
        <f t="shared" si="20"/>
        <v>1</v>
      </c>
    </row>
    <row r="30" spans="1:12" x14ac:dyDescent="0.2">
      <c r="A30" s="165" t="s">
        <v>144</v>
      </c>
      <c r="B30" s="165" t="s">
        <v>157</v>
      </c>
      <c r="C30" s="165" t="s">
        <v>158</v>
      </c>
      <c r="D30" s="165"/>
      <c r="E30" s="165">
        <v>365</v>
      </c>
      <c r="F30" s="181"/>
      <c r="G30" s="40" t="s">
        <v>1037</v>
      </c>
      <c r="H30" s="179">
        <v>11</v>
      </c>
      <c r="I30" s="128">
        <f t="shared" si="18"/>
        <v>3.0136986301369864E-2</v>
      </c>
      <c r="J30" s="41"/>
      <c r="K30" s="134">
        <f t="shared" si="19"/>
        <v>354</v>
      </c>
      <c r="L30" s="128">
        <f t="shared" si="20"/>
        <v>0.96986301369863015</v>
      </c>
    </row>
    <row r="31" spans="1:12" x14ac:dyDescent="0.2">
      <c r="A31" s="165" t="s">
        <v>144</v>
      </c>
      <c r="B31" s="165" t="s">
        <v>1012</v>
      </c>
      <c r="C31" s="165" t="s">
        <v>160</v>
      </c>
      <c r="D31" s="165"/>
      <c r="E31" s="165">
        <v>214</v>
      </c>
      <c r="F31" s="181"/>
      <c r="G31" s="179"/>
      <c r="H31" s="179"/>
      <c r="I31" s="128">
        <f t="shared" si="18"/>
        <v>0</v>
      </c>
      <c r="J31" s="41"/>
      <c r="K31" s="134">
        <f t="shared" si="19"/>
        <v>214</v>
      </c>
      <c r="L31" s="128">
        <f t="shared" si="20"/>
        <v>1</v>
      </c>
    </row>
    <row r="32" spans="1:12" x14ac:dyDescent="0.2">
      <c r="A32" s="165" t="s">
        <v>144</v>
      </c>
      <c r="B32" s="165" t="s">
        <v>161</v>
      </c>
      <c r="C32" s="165" t="s">
        <v>162</v>
      </c>
      <c r="D32" s="165"/>
      <c r="E32" s="165">
        <v>214</v>
      </c>
      <c r="F32" s="181"/>
      <c r="G32" s="179"/>
      <c r="H32" s="179"/>
      <c r="I32" s="128">
        <f t="shared" si="18"/>
        <v>0</v>
      </c>
      <c r="J32" s="41"/>
      <c r="K32" s="134">
        <f t="shared" si="19"/>
        <v>214</v>
      </c>
      <c r="L32" s="128">
        <f t="shared" si="20"/>
        <v>1</v>
      </c>
    </row>
    <row r="33" spans="1:12" x14ac:dyDescent="0.2">
      <c r="A33" s="165" t="s">
        <v>144</v>
      </c>
      <c r="B33" s="165" t="s">
        <v>163</v>
      </c>
      <c r="C33" s="165" t="s">
        <v>164</v>
      </c>
      <c r="D33" s="165"/>
      <c r="E33" s="165">
        <v>214</v>
      </c>
      <c r="F33" s="181"/>
      <c r="G33" s="179"/>
      <c r="H33" s="179"/>
      <c r="I33" s="128">
        <f t="shared" si="18"/>
        <v>0</v>
      </c>
      <c r="J33" s="41"/>
      <c r="K33" s="134">
        <f t="shared" si="19"/>
        <v>214</v>
      </c>
      <c r="L33" s="128">
        <f t="shared" si="20"/>
        <v>1</v>
      </c>
    </row>
    <row r="34" spans="1:12" x14ac:dyDescent="0.2">
      <c r="A34" s="165" t="s">
        <v>144</v>
      </c>
      <c r="B34" s="165" t="s">
        <v>165</v>
      </c>
      <c r="C34" s="165" t="s">
        <v>166</v>
      </c>
      <c r="D34" s="165"/>
      <c r="E34" s="165">
        <v>214</v>
      </c>
      <c r="F34" s="181"/>
      <c r="G34" s="179"/>
      <c r="H34" s="179"/>
      <c r="I34" s="128">
        <f t="shared" si="18"/>
        <v>0</v>
      </c>
      <c r="J34" s="41"/>
      <c r="K34" s="134">
        <f t="shared" si="19"/>
        <v>214</v>
      </c>
      <c r="L34" s="128">
        <f t="shared" si="20"/>
        <v>1</v>
      </c>
    </row>
    <row r="35" spans="1:12" x14ac:dyDescent="0.2">
      <c r="A35" s="165" t="s">
        <v>144</v>
      </c>
      <c r="B35" s="165" t="s">
        <v>167</v>
      </c>
      <c r="C35" s="165" t="s">
        <v>168</v>
      </c>
      <c r="D35" s="165"/>
      <c r="E35" s="165">
        <v>214</v>
      </c>
      <c r="F35" s="181"/>
      <c r="G35" s="179"/>
      <c r="H35" s="179"/>
      <c r="I35" s="128">
        <f t="shared" si="18"/>
        <v>0</v>
      </c>
      <c r="J35" s="41"/>
      <c r="K35" s="134">
        <f t="shared" si="19"/>
        <v>214</v>
      </c>
      <c r="L35" s="128">
        <f t="shared" si="20"/>
        <v>1</v>
      </c>
    </row>
    <row r="36" spans="1:12" x14ac:dyDescent="0.2">
      <c r="A36" s="165" t="s">
        <v>144</v>
      </c>
      <c r="B36" s="165" t="s">
        <v>169</v>
      </c>
      <c r="C36" s="165" t="s">
        <v>170</v>
      </c>
      <c r="D36" s="165"/>
      <c r="E36" s="165">
        <v>214</v>
      </c>
      <c r="F36" s="181"/>
      <c r="G36" s="179"/>
      <c r="H36" s="179"/>
      <c r="I36" s="128">
        <f t="shared" si="18"/>
        <v>0</v>
      </c>
      <c r="J36" s="41"/>
      <c r="K36" s="134">
        <f t="shared" si="19"/>
        <v>214</v>
      </c>
      <c r="L36" s="128">
        <f t="shared" si="20"/>
        <v>1</v>
      </c>
    </row>
    <row r="37" spans="1:12" x14ac:dyDescent="0.2">
      <c r="A37" s="165" t="s">
        <v>144</v>
      </c>
      <c r="B37" s="165" t="s">
        <v>171</v>
      </c>
      <c r="C37" s="165" t="s">
        <v>172</v>
      </c>
      <c r="D37" s="165"/>
      <c r="E37" s="165">
        <v>214</v>
      </c>
      <c r="F37" s="181"/>
      <c r="G37" s="179"/>
      <c r="H37" s="179"/>
      <c r="I37" s="128">
        <f t="shared" si="18"/>
        <v>0</v>
      </c>
      <c r="J37" s="41"/>
      <c r="K37" s="134">
        <f t="shared" si="19"/>
        <v>214</v>
      </c>
      <c r="L37" s="128">
        <f t="shared" si="20"/>
        <v>1</v>
      </c>
    </row>
    <row r="38" spans="1:12" x14ac:dyDescent="0.2">
      <c r="A38" s="165" t="s">
        <v>144</v>
      </c>
      <c r="B38" s="165" t="s">
        <v>173</v>
      </c>
      <c r="C38" s="165" t="s">
        <v>174</v>
      </c>
      <c r="D38" s="165"/>
      <c r="E38" s="165">
        <v>214</v>
      </c>
      <c r="F38" s="181"/>
      <c r="G38" s="179"/>
      <c r="H38" s="179"/>
      <c r="I38" s="128">
        <f t="shared" si="18"/>
        <v>0</v>
      </c>
      <c r="J38" s="41"/>
      <c r="K38" s="134">
        <f t="shared" si="19"/>
        <v>214</v>
      </c>
      <c r="L38" s="128">
        <f t="shared" si="20"/>
        <v>1</v>
      </c>
    </row>
    <row r="39" spans="1:12" x14ac:dyDescent="0.2">
      <c r="A39" s="165" t="s">
        <v>144</v>
      </c>
      <c r="B39" s="165" t="s">
        <v>175</v>
      </c>
      <c r="C39" s="165" t="s">
        <v>176</v>
      </c>
      <c r="D39" s="165"/>
      <c r="E39" s="165">
        <v>214</v>
      </c>
      <c r="F39" s="181"/>
      <c r="G39" s="179"/>
      <c r="H39" s="179"/>
      <c r="I39" s="128">
        <f t="shared" si="18"/>
        <v>0</v>
      </c>
      <c r="J39" s="41"/>
      <c r="K39" s="134">
        <f t="shared" si="19"/>
        <v>214</v>
      </c>
      <c r="L39" s="128">
        <f t="shared" si="20"/>
        <v>1</v>
      </c>
    </row>
    <row r="40" spans="1:12" x14ac:dyDescent="0.2">
      <c r="A40" s="165" t="s">
        <v>144</v>
      </c>
      <c r="B40" s="165" t="s">
        <v>177</v>
      </c>
      <c r="C40" s="165" t="s">
        <v>178</v>
      </c>
      <c r="D40" s="165"/>
      <c r="E40" s="165">
        <v>214</v>
      </c>
      <c r="F40" s="181"/>
      <c r="G40" s="179"/>
      <c r="H40" s="179"/>
      <c r="I40" s="128">
        <f t="shared" si="18"/>
        <v>0</v>
      </c>
      <c r="J40" s="41"/>
      <c r="K40" s="134">
        <f t="shared" si="19"/>
        <v>214</v>
      </c>
      <c r="L40" s="128">
        <f t="shared" si="20"/>
        <v>1</v>
      </c>
    </row>
    <row r="41" spans="1:12" x14ac:dyDescent="0.2">
      <c r="A41" s="165" t="s">
        <v>144</v>
      </c>
      <c r="B41" s="165" t="s">
        <v>179</v>
      </c>
      <c r="C41" s="165" t="s">
        <v>180</v>
      </c>
      <c r="D41" s="165"/>
      <c r="E41" s="165">
        <v>365</v>
      </c>
      <c r="F41" s="181"/>
      <c r="G41" s="40" t="s">
        <v>1037</v>
      </c>
      <c r="H41" s="179">
        <v>6</v>
      </c>
      <c r="I41" s="128">
        <f t="shared" si="18"/>
        <v>1.643835616438356E-2</v>
      </c>
      <c r="J41" s="41"/>
      <c r="K41" s="134">
        <f t="shared" si="19"/>
        <v>359</v>
      </c>
      <c r="L41" s="128">
        <f t="shared" si="20"/>
        <v>0.98356164383561639</v>
      </c>
    </row>
    <row r="42" spans="1:12" x14ac:dyDescent="0.2">
      <c r="A42" s="165" t="s">
        <v>144</v>
      </c>
      <c r="B42" s="165" t="s">
        <v>181</v>
      </c>
      <c r="C42" s="165" t="s">
        <v>182</v>
      </c>
      <c r="D42" s="165"/>
      <c r="E42" s="165">
        <v>365</v>
      </c>
      <c r="F42" s="181"/>
      <c r="G42" s="179"/>
      <c r="H42" s="179"/>
      <c r="I42" s="128">
        <f t="shared" si="18"/>
        <v>0</v>
      </c>
      <c r="J42" s="41"/>
      <c r="K42" s="134">
        <f t="shared" si="19"/>
        <v>365</v>
      </c>
      <c r="L42" s="128">
        <f t="shared" si="20"/>
        <v>1</v>
      </c>
    </row>
    <row r="43" spans="1:12" x14ac:dyDescent="0.2">
      <c r="A43" s="165" t="s">
        <v>144</v>
      </c>
      <c r="B43" s="165" t="s">
        <v>183</v>
      </c>
      <c r="C43" s="165" t="s">
        <v>184</v>
      </c>
      <c r="D43" s="165"/>
      <c r="E43" s="165">
        <v>214</v>
      </c>
      <c r="F43" s="181"/>
      <c r="G43" s="179"/>
      <c r="H43" s="179"/>
      <c r="I43" s="128">
        <f t="shared" si="18"/>
        <v>0</v>
      </c>
      <c r="J43" s="41"/>
      <c r="K43" s="134">
        <f t="shared" si="19"/>
        <v>214</v>
      </c>
      <c r="L43" s="128">
        <f t="shared" si="20"/>
        <v>1</v>
      </c>
    </row>
    <row r="44" spans="1:12" x14ac:dyDescent="0.2">
      <c r="A44" s="165" t="s">
        <v>144</v>
      </c>
      <c r="B44" s="165" t="s">
        <v>185</v>
      </c>
      <c r="C44" s="165" t="s">
        <v>186</v>
      </c>
      <c r="D44" s="165"/>
      <c r="E44" s="165">
        <v>365</v>
      </c>
      <c r="F44" s="181"/>
      <c r="G44" s="40" t="s">
        <v>1037</v>
      </c>
      <c r="H44" s="179">
        <v>12</v>
      </c>
      <c r="I44" s="128">
        <f t="shared" si="18"/>
        <v>3.287671232876712E-2</v>
      </c>
      <c r="J44" s="41"/>
      <c r="K44" s="134">
        <f t="shared" si="19"/>
        <v>353</v>
      </c>
      <c r="L44" s="128">
        <f t="shared" si="20"/>
        <v>0.9671232876712329</v>
      </c>
    </row>
    <row r="45" spans="1:12" x14ac:dyDescent="0.2">
      <c r="A45" s="165" t="s">
        <v>144</v>
      </c>
      <c r="B45" s="165" t="s">
        <v>611</v>
      </c>
      <c r="C45" s="165" t="s">
        <v>186</v>
      </c>
      <c r="D45" s="165"/>
      <c r="E45" s="165">
        <v>365</v>
      </c>
      <c r="F45" s="181"/>
      <c r="G45" s="179"/>
      <c r="H45" s="179"/>
      <c r="I45" s="128">
        <f t="shared" si="18"/>
        <v>0</v>
      </c>
      <c r="J45" s="41"/>
      <c r="K45" s="134">
        <f t="shared" si="19"/>
        <v>365</v>
      </c>
      <c r="L45" s="128">
        <f t="shared" si="20"/>
        <v>1</v>
      </c>
    </row>
    <row r="46" spans="1:12" x14ac:dyDescent="0.2">
      <c r="A46" s="165" t="s">
        <v>144</v>
      </c>
      <c r="B46" s="165" t="s">
        <v>187</v>
      </c>
      <c r="C46" s="165" t="s">
        <v>188</v>
      </c>
      <c r="D46" s="165"/>
      <c r="E46" s="165">
        <v>214</v>
      </c>
      <c r="F46" s="181"/>
      <c r="G46" s="179"/>
      <c r="H46" s="179"/>
      <c r="I46" s="128">
        <f t="shared" si="18"/>
        <v>0</v>
      </c>
      <c r="J46" s="41"/>
      <c r="K46" s="134">
        <f t="shared" si="19"/>
        <v>214</v>
      </c>
      <c r="L46" s="128">
        <f t="shared" si="20"/>
        <v>1</v>
      </c>
    </row>
    <row r="47" spans="1:12" x14ac:dyDescent="0.2">
      <c r="A47" s="165" t="s">
        <v>144</v>
      </c>
      <c r="B47" s="165" t="s">
        <v>189</v>
      </c>
      <c r="C47" s="165" t="s">
        <v>190</v>
      </c>
      <c r="D47" s="165"/>
      <c r="E47" s="165">
        <v>214</v>
      </c>
      <c r="F47" s="181"/>
      <c r="G47" s="179"/>
      <c r="H47" s="179"/>
      <c r="I47" s="128">
        <f t="shared" si="18"/>
        <v>0</v>
      </c>
      <c r="J47" s="41"/>
      <c r="K47" s="134">
        <f t="shared" si="19"/>
        <v>214</v>
      </c>
      <c r="L47" s="128">
        <f t="shared" si="20"/>
        <v>1</v>
      </c>
    </row>
    <row r="48" spans="1:12" x14ac:dyDescent="0.2">
      <c r="A48" s="165" t="s">
        <v>144</v>
      </c>
      <c r="B48" s="165" t="s">
        <v>191</v>
      </c>
      <c r="C48" s="165" t="s">
        <v>192</v>
      </c>
      <c r="D48" s="165"/>
      <c r="E48" s="165">
        <v>214</v>
      </c>
      <c r="F48" s="181"/>
      <c r="G48" s="179"/>
      <c r="H48" s="179"/>
      <c r="I48" s="128">
        <f t="shared" ref="I48" si="21">H48/E48</f>
        <v>0</v>
      </c>
      <c r="J48" s="41"/>
      <c r="K48" s="134">
        <f t="shared" ref="K48" si="22">E48-H48</f>
        <v>214</v>
      </c>
      <c r="L48" s="128">
        <f t="shared" ref="L48" si="23">K48/E48</f>
        <v>1</v>
      </c>
    </row>
    <row r="49" spans="1:12" x14ac:dyDescent="0.2">
      <c r="A49" s="165" t="s">
        <v>144</v>
      </c>
      <c r="B49" s="165" t="s">
        <v>193</v>
      </c>
      <c r="C49" s="165" t="s">
        <v>194</v>
      </c>
      <c r="D49" s="165"/>
      <c r="E49" s="165">
        <v>214</v>
      </c>
      <c r="F49" s="181"/>
      <c r="G49" s="179"/>
      <c r="H49" s="179"/>
      <c r="I49" s="128">
        <f t="shared" si="18"/>
        <v>0</v>
      </c>
      <c r="J49" s="41"/>
      <c r="K49" s="134">
        <f t="shared" si="19"/>
        <v>214</v>
      </c>
      <c r="L49" s="128">
        <f t="shared" si="20"/>
        <v>1</v>
      </c>
    </row>
    <row r="50" spans="1:12" x14ac:dyDescent="0.2">
      <c r="A50" s="165" t="s">
        <v>144</v>
      </c>
      <c r="B50" s="165" t="s">
        <v>195</v>
      </c>
      <c r="C50" s="165" t="s">
        <v>196</v>
      </c>
      <c r="D50" s="165"/>
      <c r="E50" s="165">
        <v>214</v>
      </c>
      <c r="F50" s="181"/>
      <c r="G50" s="179"/>
      <c r="H50" s="179"/>
      <c r="I50" s="128">
        <f t="shared" si="18"/>
        <v>0</v>
      </c>
      <c r="J50" s="41"/>
      <c r="K50" s="134">
        <f t="shared" si="19"/>
        <v>214</v>
      </c>
      <c r="L50" s="128">
        <f t="shared" si="20"/>
        <v>1</v>
      </c>
    </row>
    <row r="51" spans="1:12" x14ac:dyDescent="0.2">
      <c r="A51" s="165" t="s">
        <v>144</v>
      </c>
      <c r="B51" s="165" t="s">
        <v>197</v>
      </c>
      <c r="C51" s="165" t="s">
        <v>198</v>
      </c>
      <c r="D51" s="165"/>
      <c r="E51" s="165">
        <v>214</v>
      </c>
      <c r="F51" s="181"/>
      <c r="G51" s="179"/>
      <c r="H51" s="179"/>
      <c r="I51" s="128">
        <f t="shared" si="18"/>
        <v>0</v>
      </c>
      <c r="J51" s="41"/>
      <c r="K51" s="134">
        <f t="shared" si="19"/>
        <v>214</v>
      </c>
      <c r="L51" s="128">
        <f t="shared" si="20"/>
        <v>1</v>
      </c>
    </row>
    <row r="52" spans="1:12" x14ac:dyDescent="0.2">
      <c r="A52" s="174" t="s">
        <v>144</v>
      </c>
      <c r="B52" s="174" t="s">
        <v>199</v>
      </c>
      <c r="C52" s="174" t="s">
        <v>200</v>
      </c>
      <c r="D52" s="174"/>
      <c r="E52" s="174">
        <v>365</v>
      </c>
      <c r="F52" s="182"/>
      <c r="G52" s="88" t="s">
        <v>1037</v>
      </c>
      <c r="H52" s="46">
        <v>23</v>
      </c>
      <c r="I52" s="121">
        <f t="shared" si="18"/>
        <v>6.3013698630136991E-2</v>
      </c>
      <c r="J52" s="46"/>
      <c r="K52" s="123">
        <f t="shared" si="19"/>
        <v>342</v>
      </c>
      <c r="L52" s="121">
        <f t="shared" si="20"/>
        <v>0.93698630136986305</v>
      </c>
    </row>
    <row r="53" spans="1:12" x14ac:dyDescent="0.2">
      <c r="A53" s="26"/>
      <c r="B53" s="27">
        <f>COUNTA(B24:B52)</f>
        <v>29</v>
      </c>
      <c r="C53" s="26"/>
      <c r="D53" s="181"/>
      <c r="E53" s="30">
        <f>SUM(E24:E52)</f>
        <v>7112</v>
      </c>
      <c r="F53" s="32"/>
      <c r="G53" s="27">
        <f>COUNTA(G24:G52)</f>
        <v>4</v>
      </c>
      <c r="H53" s="30">
        <f>SUM(H24:H52)</f>
        <v>52</v>
      </c>
      <c r="I53" s="33">
        <f>H53/E53</f>
        <v>7.3115860517435323E-3</v>
      </c>
      <c r="J53" s="178"/>
      <c r="K53" s="183">
        <f>E53-H53</f>
        <v>7060</v>
      </c>
      <c r="L53" s="33">
        <f>K53/E53</f>
        <v>0.99268841394825647</v>
      </c>
    </row>
    <row r="54" spans="1:12" ht="8.25" customHeight="1" x14ac:dyDescent="0.2">
      <c r="A54" s="26"/>
      <c r="B54" s="26"/>
      <c r="C54" s="26"/>
      <c r="D54" s="181"/>
      <c r="F54" s="181"/>
      <c r="G54" s="181"/>
      <c r="H54" s="29"/>
      <c r="I54" s="29"/>
      <c r="J54" s="29"/>
      <c r="K54" s="29"/>
      <c r="L54" s="29"/>
    </row>
    <row r="55" spans="1:12" x14ac:dyDescent="0.2">
      <c r="A55" s="165" t="s">
        <v>201</v>
      </c>
      <c r="B55" s="165" t="s">
        <v>969</v>
      </c>
      <c r="C55" s="165" t="s">
        <v>970</v>
      </c>
      <c r="D55" s="165"/>
      <c r="E55" s="165">
        <v>365</v>
      </c>
      <c r="F55" s="181"/>
      <c r="G55" s="40" t="s">
        <v>1037</v>
      </c>
      <c r="H55" s="179">
        <v>12</v>
      </c>
      <c r="I55" s="128">
        <f t="shared" ref="I55" si="24">H55/E55</f>
        <v>3.287671232876712E-2</v>
      </c>
      <c r="J55" s="41"/>
      <c r="K55" s="134">
        <f t="shared" ref="K55" si="25">E55-H55</f>
        <v>353</v>
      </c>
      <c r="L55" s="128">
        <f t="shared" ref="L55" si="26">K55/E55</f>
        <v>0.9671232876712329</v>
      </c>
    </row>
    <row r="56" spans="1:12" x14ac:dyDescent="0.2">
      <c r="A56" s="165" t="s">
        <v>201</v>
      </c>
      <c r="B56" s="165" t="s">
        <v>202</v>
      </c>
      <c r="C56" s="165" t="s">
        <v>203</v>
      </c>
      <c r="D56" s="165"/>
      <c r="E56" s="165">
        <v>365</v>
      </c>
      <c r="F56" s="181"/>
      <c r="G56" s="179"/>
      <c r="H56" s="179"/>
      <c r="I56" s="128">
        <f t="shared" ref="I56:I103" si="27">H56/E56</f>
        <v>0</v>
      </c>
      <c r="J56" s="41"/>
      <c r="K56" s="134">
        <f t="shared" ref="K56:K103" si="28">E56-H56</f>
        <v>365</v>
      </c>
      <c r="L56" s="128">
        <f t="shared" ref="L56:L103" si="29">K56/E56</f>
        <v>1</v>
      </c>
    </row>
    <row r="57" spans="1:12" x14ac:dyDescent="0.2">
      <c r="A57" s="165" t="s">
        <v>201</v>
      </c>
      <c r="B57" s="165" t="s">
        <v>204</v>
      </c>
      <c r="C57" s="165" t="s">
        <v>205</v>
      </c>
      <c r="D57" s="165"/>
      <c r="E57" s="165">
        <v>365</v>
      </c>
      <c r="F57" s="181"/>
      <c r="G57" s="40" t="s">
        <v>1037</v>
      </c>
      <c r="H57" s="179">
        <v>121</v>
      </c>
      <c r="I57" s="128">
        <f t="shared" si="27"/>
        <v>0.33150684931506852</v>
      </c>
      <c r="J57" s="41"/>
      <c r="K57" s="134">
        <f t="shared" si="28"/>
        <v>244</v>
      </c>
      <c r="L57" s="128">
        <f t="shared" si="29"/>
        <v>0.66849315068493154</v>
      </c>
    </row>
    <row r="58" spans="1:12" x14ac:dyDescent="0.2">
      <c r="A58" s="165" t="s">
        <v>201</v>
      </c>
      <c r="B58" s="165" t="s">
        <v>206</v>
      </c>
      <c r="C58" s="165" t="s">
        <v>207</v>
      </c>
      <c r="D58" s="165"/>
      <c r="E58" s="165">
        <v>365</v>
      </c>
      <c r="F58" s="181"/>
      <c r="G58" s="179"/>
      <c r="H58" s="179"/>
      <c r="I58" s="128">
        <f t="shared" si="27"/>
        <v>0</v>
      </c>
      <c r="J58" s="41"/>
      <c r="K58" s="134">
        <f t="shared" si="28"/>
        <v>365</v>
      </c>
      <c r="L58" s="128">
        <f t="shared" si="29"/>
        <v>1</v>
      </c>
    </row>
    <row r="59" spans="1:12" x14ac:dyDescent="0.2">
      <c r="A59" s="165" t="s">
        <v>201</v>
      </c>
      <c r="B59" s="165" t="s">
        <v>208</v>
      </c>
      <c r="C59" s="165" t="s">
        <v>209</v>
      </c>
      <c r="D59" s="165"/>
      <c r="E59" s="165">
        <v>365</v>
      </c>
      <c r="F59" s="181"/>
      <c r="G59" s="179"/>
      <c r="H59" s="179"/>
      <c r="I59" s="128">
        <f t="shared" si="27"/>
        <v>0</v>
      </c>
      <c r="J59" s="41"/>
      <c r="K59" s="134">
        <f t="shared" si="28"/>
        <v>365</v>
      </c>
      <c r="L59" s="128">
        <f t="shared" si="29"/>
        <v>1</v>
      </c>
    </row>
    <row r="60" spans="1:12" x14ac:dyDescent="0.2">
      <c r="A60" s="165" t="s">
        <v>201</v>
      </c>
      <c r="B60" s="165" t="s">
        <v>210</v>
      </c>
      <c r="C60" s="165" t="s">
        <v>211</v>
      </c>
      <c r="D60" s="165"/>
      <c r="E60" s="165">
        <v>365</v>
      </c>
      <c r="F60" s="181"/>
      <c r="G60" s="179"/>
      <c r="H60" s="179"/>
      <c r="I60" s="128">
        <f t="shared" si="27"/>
        <v>0</v>
      </c>
      <c r="J60" s="41"/>
      <c r="K60" s="134">
        <f t="shared" si="28"/>
        <v>365</v>
      </c>
      <c r="L60" s="128">
        <f t="shared" si="29"/>
        <v>1</v>
      </c>
    </row>
    <row r="61" spans="1:12" x14ac:dyDescent="0.2">
      <c r="A61" s="165" t="s">
        <v>201</v>
      </c>
      <c r="B61" s="165" t="s">
        <v>212</v>
      </c>
      <c r="C61" s="165" t="s">
        <v>213</v>
      </c>
      <c r="D61" s="165"/>
      <c r="E61" s="165">
        <v>214</v>
      </c>
      <c r="F61" s="181"/>
      <c r="G61" s="179"/>
      <c r="H61" s="179"/>
      <c r="I61" s="128">
        <f t="shared" si="27"/>
        <v>0</v>
      </c>
      <c r="J61" s="41"/>
      <c r="K61" s="134">
        <f t="shared" si="28"/>
        <v>214</v>
      </c>
      <c r="L61" s="128">
        <f t="shared" si="29"/>
        <v>1</v>
      </c>
    </row>
    <row r="62" spans="1:12" x14ac:dyDescent="0.2">
      <c r="A62" s="165" t="s">
        <v>201</v>
      </c>
      <c r="B62" s="165" t="s">
        <v>214</v>
      </c>
      <c r="C62" s="165" t="s">
        <v>215</v>
      </c>
      <c r="D62" s="165"/>
      <c r="E62" s="165">
        <v>365</v>
      </c>
      <c r="F62" s="181"/>
      <c r="G62" s="179"/>
      <c r="H62" s="179"/>
      <c r="I62" s="128">
        <f t="shared" si="27"/>
        <v>0</v>
      </c>
      <c r="J62" s="41"/>
      <c r="K62" s="134">
        <f t="shared" si="28"/>
        <v>365</v>
      </c>
      <c r="L62" s="128">
        <f t="shared" si="29"/>
        <v>1</v>
      </c>
    </row>
    <row r="63" spans="1:12" x14ac:dyDescent="0.2">
      <c r="A63" s="165" t="s">
        <v>201</v>
      </c>
      <c r="B63" s="165" t="s">
        <v>216</v>
      </c>
      <c r="C63" s="165" t="s">
        <v>217</v>
      </c>
      <c r="D63" s="165"/>
      <c r="E63" s="165">
        <v>365</v>
      </c>
      <c r="F63" s="181"/>
      <c r="G63" s="40" t="s">
        <v>1037</v>
      </c>
      <c r="H63" s="179">
        <v>27</v>
      </c>
      <c r="I63" s="128">
        <f t="shared" si="27"/>
        <v>7.3972602739726029E-2</v>
      </c>
      <c r="J63" s="41"/>
      <c r="K63" s="134">
        <f t="shared" si="28"/>
        <v>338</v>
      </c>
      <c r="L63" s="128">
        <f t="shared" si="29"/>
        <v>0.92602739726027394</v>
      </c>
    </row>
    <row r="64" spans="1:12" x14ac:dyDescent="0.2">
      <c r="A64" s="165" t="s">
        <v>201</v>
      </c>
      <c r="B64" s="165" t="s">
        <v>218</v>
      </c>
      <c r="C64" s="165" t="s">
        <v>219</v>
      </c>
      <c r="D64" s="165"/>
      <c r="E64" s="165">
        <v>365</v>
      </c>
      <c r="F64" s="181"/>
      <c r="G64" s="40" t="s">
        <v>1037</v>
      </c>
      <c r="H64" s="179">
        <v>53</v>
      </c>
      <c r="I64" s="128">
        <f t="shared" si="27"/>
        <v>0.14520547945205478</v>
      </c>
      <c r="J64" s="41"/>
      <c r="K64" s="134">
        <f t="shared" si="28"/>
        <v>312</v>
      </c>
      <c r="L64" s="128">
        <f t="shared" si="29"/>
        <v>0.85479452054794525</v>
      </c>
    </row>
    <row r="65" spans="1:12" x14ac:dyDescent="0.2">
      <c r="A65" s="165" t="s">
        <v>201</v>
      </c>
      <c r="B65" s="165" t="s">
        <v>220</v>
      </c>
      <c r="C65" s="165" t="s">
        <v>221</v>
      </c>
      <c r="D65" s="165"/>
      <c r="E65" s="165">
        <v>365</v>
      </c>
      <c r="F65" s="181"/>
      <c r="G65" s="179"/>
      <c r="H65" s="179"/>
      <c r="I65" s="128">
        <f t="shared" ref="I65" si="30">H65/E65</f>
        <v>0</v>
      </c>
      <c r="J65" s="41"/>
      <c r="K65" s="134">
        <f t="shared" ref="K65" si="31">E65-H65</f>
        <v>365</v>
      </c>
      <c r="L65" s="128">
        <f t="shared" ref="L65" si="32">K65/E65</f>
        <v>1</v>
      </c>
    </row>
    <row r="66" spans="1:12" x14ac:dyDescent="0.2">
      <c r="A66" s="165" t="s">
        <v>201</v>
      </c>
      <c r="B66" s="165" t="s">
        <v>222</v>
      </c>
      <c r="C66" s="165" t="s">
        <v>223</v>
      </c>
      <c r="D66" s="165"/>
      <c r="E66" s="165">
        <v>365</v>
      </c>
      <c r="F66" s="181"/>
      <c r="G66" s="179"/>
      <c r="H66" s="179"/>
      <c r="I66" s="128">
        <f t="shared" si="27"/>
        <v>0</v>
      </c>
      <c r="J66" s="41"/>
      <c r="K66" s="134">
        <f t="shared" si="28"/>
        <v>365</v>
      </c>
      <c r="L66" s="128">
        <f t="shared" si="29"/>
        <v>1</v>
      </c>
    </row>
    <row r="67" spans="1:12" x14ac:dyDescent="0.2">
      <c r="A67" s="165" t="s">
        <v>201</v>
      </c>
      <c r="B67" s="165" t="s">
        <v>224</v>
      </c>
      <c r="C67" s="165" t="s">
        <v>225</v>
      </c>
      <c r="D67" s="165"/>
      <c r="E67" s="165">
        <v>365</v>
      </c>
      <c r="F67" s="181"/>
      <c r="G67" s="40" t="s">
        <v>1037</v>
      </c>
      <c r="H67" s="179">
        <v>8</v>
      </c>
      <c r="I67" s="128">
        <f t="shared" si="27"/>
        <v>2.1917808219178082E-2</v>
      </c>
      <c r="J67" s="41"/>
      <c r="K67" s="134">
        <f t="shared" si="28"/>
        <v>357</v>
      </c>
      <c r="L67" s="128">
        <f t="shared" si="29"/>
        <v>0.9780821917808219</v>
      </c>
    </row>
    <row r="68" spans="1:12" x14ac:dyDescent="0.2">
      <c r="A68" s="165" t="s">
        <v>201</v>
      </c>
      <c r="B68" s="165" t="s">
        <v>1013</v>
      </c>
      <c r="C68" s="165" t="s">
        <v>227</v>
      </c>
      <c r="D68" s="165"/>
      <c r="E68" s="165">
        <v>365</v>
      </c>
      <c r="F68" s="181"/>
      <c r="G68" s="40" t="s">
        <v>1037</v>
      </c>
      <c r="H68" s="179">
        <v>21</v>
      </c>
      <c r="I68" s="128">
        <f t="shared" si="27"/>
        <v>5.7534246575342465E-2</v>
      </c>
      <c r="J68" s="41"/>
      <c r="K68" s="134">
        <f t="shared" si="28"/>
        <v>344</v>
      </c>
      <c r="L68" s="128">
        <f t="shared" si="29"/>
        <v>0.94246575342465755</v>
      </c>
    </row>
    <row r="69" spans="1:12" x14ac:dyDescent="0.2">
      <c r="A69" s="165" t="s">
        <v>201</v>
      </c>
      <c r="B69" s="165" t="s">
        <v>228</v>
      </c>
      <c r="C69" s="165" t="s">
        <v>229</v>
      </c>
      <c r="D69" s="165"/>
      <c r="E69" s="165">
        <v>365</v>
      </c>
      <c r="F69" s="181"/>
      <c r="G69" s="40" t="s">
        <v>1037</v>
      </c>
      <c r="H69" s="179">
        <v>14</v>
      </c>
      <c r="I69" s="128">
        <f t="shared" si="27"/>
        <v>3.8356164383561646E-2</v>
      </c>
      <c r="J69" s="41"/>
      <c r="K69" s="134">
        <f t="shared" si="28"/>
        <v>351</v>
      </c>
      <c r="L69" s="128">
        <f t="shared" si="29"/>
        <v>0.9616438356164384</v>
      </c>
    </row>
    <row r="70" spans="1:12" x14ac:dyDescent="0.2">
      <c r="A70" s="165" t="s">
        <v>201</v>
      </c>
      <c r="B70" s="165" t="s">
        <v>230</v>
      </c>
      <c r="C70" s="165" t="s">
        <v>231</v>
      </c>
      <c r="D70" s="165"/>
      <c r="E70" s="165">
        <v>365</v>
      </c>
      <c r="F70" s="181"/>
      <c r="G70" s="40" t="s">
        <v>1037</v>
      </c>
      <c r="H70" s="179">
        <v>174</v>
      </c>
      <c r="I70" s="128">
        <f t="shared" si="27"/>
        <v>0.47671232876712327</v>
      </c>
      <c r="J70" s="41"/>
      <c r="K70" s="134">
        <f t="shared" si="28"/>
        <v>191</v>
      </c>
      <c r="L70" s="128">
        <f t="shared" si="29"/>
        <v>0.52328767123287667</v>
      </c>
    </row>
    <row r="71" spans="1:12" x14ac:dyDescent="0.2">
      <c r="A71" s="165" t="s">
        <v>201</v>
      </c>
      <c r="B71" s="165" t="s">
        <v>232</v>
      </c>
      <c r="C71" s="165" t="s">
        <v>233</v>
      </c>
      <c r="D71" s="165"/>
      <c r="E71" s="165">
        <v>365</v>
      </c>
      <c r="F71" s="181"/>
      <c r="G71" s="179"/>
      <c r="H71" s="179"/>
      <c r="I71" s="128">
        <f t="shared" si="27"/>
        <v>0</v>
      </c>
      <c r="J71" s="41"/>
      <c r="K71" s="134">
        <f t="shared" si="28"/>
        <v>365</v>
      </c>
      <c r="L71" s="128">
        <f t="shared" si="29"/>
        <v>1</v>
      </c>
    </row>
    <row r="72" spans="1:12" x14ac:dyDescent="0.2">
      <c r="A72" s="165" t="s">
        <v>201</v>
      </c>
      <c r="B72" s="165" t="s">
        <v>234</v>
      </c>
      <c r="C72" s="165" t="s">
        <v>235</v>
      </c>
      <c r="D72" s="165"/>
      <c r="E72" s="165">
        <v>365</v>
      </c>
      <c r="F72" s="181"/>
      <c r="G72" s="179"/>
      <c r="H72" s="179"/>
      <c r="I72" s="128">
        <f t="shared" si="27"/>
        <v>0</v>
      </c>
      <c r="J72" s="41"/>
      <c r="K72" s="134">
        <f t="shared" si="28"/>
        <v>365</v>
      </c>
      <c r="L72" s="128">
        <f t="shared" si="29"/>
        <v>1</v>
      </c>
    </row>
    <row r="73" spans="1:12" x14ac:dyDescent="0.2">
      <c r="A73" s="165" t="s">
        <v>201</v>
      </c>
      <c r="B73" s="165" t="s">
        <v>1014</v>
      </c>
      <c r="C73" s="165" t="s">
        <v>237</v>
      </c>
      <c r="D73" s="165"/>
      <c r="E73" s="165">
        <v>365</v>
      </c>
      <c r="F73" s="181"/>
      <c r="G73" s="179"/>
      <c r="H73" s="179"/>
      <c r="I73" s="128">
        <f t="shared" si="27"/>
        <v>0</v>
      </c>
      <c r="J73" s="41"/>
      <c r="K73" s="134">
        <f t="shared" si="28"/>
        <v>365</v>
      </c>
      <c r="L73" s="128">
        <f t="shared" si="29"/>
        <v>1</v>
      </c>
    </row>
    <row r="74" spans="1:12" x14ac:dyDescent="0.2">
      <c r="A74" s="165" t="s">
        <v>201</v>
      </c>
      <c r="B74" s="165" t="s">
        <v>238</v>
      </c>
      <c r="C74" s="165" t="s">
        <v>239</v>
      </c>
      <c r="D74" s="165"/>
      <c r="E74" s="165">
        <v>365</v>
      </c>
      <c r="F74" s="181"/>
      <c r="G74" s="179"/>
      <c r="H74" s="179"/>
      <c r="I74" s="128">
        <f t="shared" si="27"/>
        <v>0</v>
      </c>
      <c r="J74" s="41"/>
      <c r="K74" s="134">
        <f t="shared" si="28"/>
        <v>365</v>
      </c>
      <c r="L74" s="128">
        <f t="shared" si="29"/>
        <v>1</v>
      </c>
    </row>
    <row r="75" spans="1:12" x14ac:dyDescent="0.2">
      <c r="A75" s="165" t="s">
        <v>201</v>
      </c>
      <c r="B75" s="165" t="s">
        <v>240</v>
      </c>
      <c r="C75" s="165" t="s">
        <v>241</v>
      </c>
      <c r="D75" s="165"/>
      <c r="E75" s="165">
        <v>365</v>
      </c>
      <c r="F75" s="181"/>
      <c r="G75" s="40" t="s">
        <v>1037</v>
      </c>
      <c r="H75" s="179">
        <v>35</v>
      </c>
      <c r="I75" s="128">
        <f t="shared" si="27"/>
        <v>9.5890410958904104E-2</v>
      </c>
      <c r="J75" s="41"/>
      <c r="K75" s="134">
        <f t="shared" si="28"/>
        <v>330</v>
      </c>
      <c r="L75" s="128">
        <f t="shared" si="29"/>
        <v>0.90410958904109584</v>
      </c>
    </row>
    <row r="76" spans="1:12" x14ac:dyDescent="0.2">
      <c r="A76" s="165" t="s">
        <v>201</v>
      </c>
      <c r="B76" s="165" t="s">
        <v>242</v>
      </c>
      <c r="C76" s="165" t="s">
        <v>243</v>
      </c>
      <c r="D76" s="165"/>
      <c r="E76" s="165">
        <v>365</v>
      </c>
      <c r="F76" s="181"/>
      <c r="G76" s="40" t="s">
        <v>1037</v>
      </c>
      <c r="H76" s="179">
        <v>98</v>
      </c>
      <c r="I76" s="128">
        <f t="shared" si="27"/>
        <v>0.26849315068493151</v>
      </c>
      <c r="J76" s="41"/>
      <c r="K76" s="134">
        <f t="shared" si="28"/>
        <v>267</v>
      </c>
      <c r="L76" s="128">
        <f t="shared" si="29"/>
        <v>0.73150684931506849</v>
      </c>
    </row>
    <row r="77" spans="1:12" x14ac:dyDescent="0.2">
      <c r="A77" s="165" t="s">
        <v>201</v>
      </c>
      <c r="B77" s="165" t="s">
        <v>244</v>
      </c>
      <c r="C77" s="165" t="s">
        <v>245</v>
      </c>
      <c r="D77" s="165"/>
      <c r="E77" s="165">
        <v>365</v>
      </c>
      <c r="F77" s="181"/>
      <c r="G77" s="179"/>
      <c r="H77" s="179"/>
      <c r="I77" s="128">
        <f t="shared" si="27"/>
        <v>0</v>
      </c>
      <c r="J77" s="41"/>
      <c r="K77" s="134">
        <f t="shared" si="28"/>
        <v>365</v>
      </c>
      <c r="L77" s="128">
        <f t="shared" si="29"/>
        <v>1</v>
      </c>
    </row>
    <row r="78" spans="1:12" x14ac:dyDescent="0.2">
      <c r="A78" s="165" t="s">
        <v>201</v>
      </c>
      <c r="B78" s="165" t="s">
        <v>246</v>
      </c>
      <c r="C78" s="165" t="s">
        <v>247</v>
      </c>
      <c r="D78" s="165"/>
      <c r="E78" s="165">
        <v>365</v>
      </c>
      <c r="F78" s="181"/>
      <c r="G78" s="40" t="s">
        <v>1037</v>
      </c>
      <c r="H78" s="179">
        <v>51</v>
      </c>
      <c r="I78" s="128">
        <f t="shared" si="27"/>
        <v>0.13972602739726028</v>
      </c>
      <c r="J78" s="41"/>
      <c r="K78" s="134">
        <f t="shared" si="28"/>
        <v>314</v>
      </c>
      <c r="L78" s="128">
        <f t="shared" si="29"/>
        <v>0.86027397260273974</v>
      </c>
    </row>
    <row r="79" spans="1:12" x14ac:dyDescent="0.2">
      <c r="A79" s="165" t="s">
        <v>201</v>
      </c>
      <c r="B79" s="165" t="s">
        <v>248</v>
      </c>
      <c r="C79" s="165" t="s">
        <v>249</v>
      </c>
      <c r="D79" s="165"/>
      <c r="E79" s="165">
        <v>365</v>
      </c>
      <c r="F79" s="181"/>
      <c r="G79" s="40" t="s">
        <v>1037</v>
      </c>
      <c r="H79" s="179">
        <v>109</v>
      </c>
      <c r="I79" s="128">
        <f t="shared" si="27"/>
        <v>0.29863013698630136</v>
      </c>
      <c r="J79" s="41"/>
      <c r="K79" s="134">
        <f t="shared" si="28"/>
        <v>256</v>
      </c>
      <c r="L79" s="128">
        <f t="shared" si="29"/>
        <v>0.70136986301369864</v>
      </c>
    </row>
    <row r="80" spans="1:12" x14ac:dyDescent="0.2">
      <c r="A80" s="165" t="s">
        <v>201</v>
      </c>
      <c r="B80" s="165" t="s">
        <v>250</v>
      </c>
      <c r="C80" s="165" t="s">
        <v>251</v>
      </c>
      <c r="D80" s="165"/>
      <c r="E80" s="165">
        <v>365</v>
      </c>
      <c r="F80" s="181"/>
      <c r="G80" s="40" t="s">
        <v>1037</v>
      </c>
      <c r="H80" s="179">
        <v>15</v>
      </c>
      <c r="I80" s="128">
        <f t="shared" si="27"/>
        <v>4.1095890410958902E-2</v>
      </c>
      <c r="J80" s="41"/>
      <c r="K80" s="134">
        <f t="shared" si="28"/>
        <v>350</v>
      </c>
      <c r="L80" s="128">
        <f t="shared" si="29"/>
        <v>0.95890410958904104</v>
      </c>
    </row>
    <row r="81" spans="1:12" x14ac:dyDescent="0.2">
      <c r="A81" s="165" t="s">
        <v>201</v>
      </c>
      <c r="B81" s="165" t="s">
        <v>252</v>
      </c>
      <c r="C81" s="165" t="s">
        <v>947</v>
      </c>
      <c r="D81" s="165"/>
      <c r="E81" s="165">
        <v>365</v>
      </c>
      <c r="F81" s="181"/>
      <c r="G81" s="40" t="s">
        <v>1037</v>
      </c>
      <c r="H81" s="179">
        <v>47</v>
      </c>
      <c r="I81" s="128">
        <f t="shared" si="27"/>
        <v>0.12876712328767123</v>
      </c>
      <c r="J81" s="41"/>
      <c r="K81" s="134">
        <f t="shared" si="28"/>
        <v>318</v>
      </c>
      <c r="L81" s="128">
        <f t="shared" si="29"/>
        <v>0.87123287671232874</v>
      </c>
    </row>
    <row r="82" spans="1:12" x14ac:dyDescent="0.2">
      <c r="A82" s="165" t="s">
        <v>201</v>
      </c>
      <c r="B82" s="165" t="s">
        <v>971</v>
      </c>
      <c r="C82" s="165" t="s">
        <v>972</v>
      </c>
      <c r="D82" s="165"/>
      <c r="E82" s="165">
        <v>214</v>
      </c>
      <c r="F82" s="181"/>
      <c r="G82" s="179"/>
      <c r="H82" s="179"/>
      <c r="I82" s="128">
        <f t="shared" si="27"/>
        <v>0</v>
      </c>
      <c r="J82" s="41"/>
      <c r="K82" s="134">
        <f t="shared" si="28"/>
        <v>214</v>
      </c>
      <c r="L82" s="128">
        <f t="shared" si="29"/>
        <v>1</v>
      </c>
    </row>
    <row r="83" spans="1:12" x14ac:dyDescent="0.2">
      <c r="A83" s="165" t="s">
        <v>201</v>
      </c>
      <c r="B83" s="165" t="s">
        <v>253</v>
      </c>
      <c r="C83" s="165" t="s">
        <v>254</v>
      </c>
      <c r="D83" s="165"/>
      <c r="E83" s="165">
        <v>365</v>
      </c>
      <c r="F83" s="181"/>
      <c r="G83" s="40" t="s">
        <v>1037</v>
      </c>
      <c r="H83" s="179">
        <v>8</v>
      </c>
      <c r="I83" s="128">
        <f t="shared" si="27"/>
        <v>2.1917808219178082E-2</v>
      </c>
      <c r="J83" s="41"/>
      <c r="K83" s="134">
        <f t="shared" si="28"/>
        <v>357</v>
      </c>
      <c r="L83" s="128">
        <f t="shared" si="29"/>
        <v>0.9780821917808219</v>
      </c>
    </row>
    <row r="84" spans="1:12" x14ac:dyDescent="0.2">
      <c r="A84" s="165" t="s">
        <v>201</v>
      </c>
      <c r="B84" s="165" t="s">
        <v>1015</v>
      </c>
      <c r="C84" s="165" t="s">
        <v>974</v>
      </c>
      <c r="D84" s="165"/>
      <c r="E84" s="165">
        <v>214</v>
      </c>
      <c r="F84" s="181"/>
      <c r="G84" s="179"/>
      <c r="H84" s="179"/>
      <c r="I84" s="128">
        <f t="shared" si="27"/>
        <v>0</v>
      </c>
      <c r="J84" s="41"/>
      <c r="K84" s="134">
        <f t="shared" si="28"/>
        <v>214</v>
      </c>
      <c r="L84" s="128">
        <f t="shared" si="29"/>
        <v>1</v>
      </c>
    </row>
    <row r="85" spans="1:12" x14ac:dyDescent="0.2">
      <c r="A85" s="165" t="s">
        <v>201</v>
      </c>
      <c r="B85" s="165" t="s">
        <v>255</v>
      </c>
      <c r="C85" s="165" t="s">
        <v>256</v>
      </c>
      <c r="D85" s="165"/>
      <c r="E85" s="165">
        <v>365</v>
      </c>
      <c r="F85" s="181"/>
      <c r="G85" s="179"/>
      <c r="H85" s="179"/>
      <c r="I85" s="128">
        <f t="shared" si="27"/>
        <v>0</v>
      </c>
      <c r="J85" s="41"/>
      <c r="K85" s="134">
        <f t="shared" si="28"/>
        <v>365</v>
      </c>
      <c r="L85" s="128">
        <f t="shared" si="29"/>
        <v>1</v>
      </c>
    </row>
    <row r="86" spans="1:12" x14ac:dyDescent="0.2">
      <c r="A86" s="165" t="s">
        <v>201</v>
      </c>
      <c r="B86" s="165" t="s">
        <v>257</v>
      </c>
      <c r="C86" s="165" t="s">
        <v>258</v>
      </c>
      <c r="D86" s="165"/>
      <c r="E86" s="165">
        <v>365</v>
      </c>
      <c r="F86" s="181"/>
      <c r="G86" s="40" t="s">
        <v>1037</v>
      </c>
      <c r="H86" s="179">
        <v>7</v>
      </c>
      <c r="I86" s="128">
        <f t="shared" si="27"/>
        <v>1.9178082191780823E-2</v>
      </c>
      <c r="J86" s="41"/>
      <c r="K86" s="134">
        <f t="shared" si="28"/>
        <v>358</v>
      </c>
      <c r="L86" s="128">
        <f t="shared" si="29"/>
        <v>0.98082191780821915</v>
      </c>
    </row>
    <row r="87" spans="1:12" x14ac:dyDescent="0.2">
      <c r="A87" s="165" t="s">
        <v>201</v>
      </c>
      <c r="B87" s="165" t="s">
        <v>259</v>
      </c>
      <c r="C87" s="165" t="s">
        <v>260</v>
      </c>
      <c r="D87" s="165"/>
      <c r="E87" s="165">
        <v>365</v>
      </c>
      <c r="F87" s="181"/>
      <c r="G87" s="40" t="s">
        <v>1037</v>
      </c>
      <c r="H87" s="179">
        <v>4</v>
      </c>
      <c r="I87" s="128">
        <f t="shared" ref="I87" si="33">H87/E87</f>
        <v>1.0958904109589041E-2</v>
      </c>
      <c r="J87" s="41"/>
      <c r="K87" s="134">
        <f t="shared" ref="K87" si="34">E87-H87</f>
        <v>361</v>
      </c>
      <c r="L87" s="128">
        <f t="shared" ref="L87" si="35">K87/E87</f>
        <v>0.989041095890411</v>
      </c>
    </row>
    <row r="88" spans="1:12" x14ac:dyDescent="0.2">
      <c r="A88" s="165" t="s">
        <v>201</v>
      </c>
      <c r="B88" s="165" t="s">
        <v>261</v>
      </c>
      <c r="C88" s="165" t="s">
        <v>262</v>
      </c>
      <c r="D88" s="165"/>
      <c r="E88" s="165">
        <v>365</v>
      </c>
      <c r="F88" s="181"/>
      <c r="G88" s="179"/>
      <c r="H88" s="179"/>
      <c r="I88" s="128">
        <f t="shared" si="27"/>
        <v>0</v>
      </c>
      <c r="J88" s="41"/>
      <c r="K88" s="134">
        <f t="shared" si="28"/>
        <v>365</v>
      </c>
      <c r="L88" s="128">
        <f t="shared" si="29"/>
        <v>1</v>
      </c>
    </row>
    <row r="89" spans="1:12" x14ac:dyDescent="0.2">
      <c r="A89" s="165" t="s">
        <v>201</v>
      </c>
      <c r="B89" s="165" t="s">
        <v>263</v>
      </c>
      <c r="C89" s="165" t="s">
        <v>264</v>
      </c>
      <c r="D89" s="165"/>
      <c r="E89" s="165">
        <v>365</v>
      </c>
      <c r="F89" s="181"/>
      <c r="G89" s="40" t="s">
        <v>1037</v>
      </c>
      <c r="H89" s="179">
        <v>11</v>
      </c>
      <c r="I89" s="128">
        <f t="shared" si="27"/>
        <v>3.0136986301369864E-2</v>
      </c>
      <c r="J89" s="41"/>
      <c r="K89" s="134">
        <f t="shared" si="28"/>
        <v>354</v>
      </c>
      <c r="L89" s="128">
        <f t="shared" si="29"/>
        <v>0.96986301369863015</v>
      </c>
    </row>
    <row r="90" spans="1:12" x14ac:dyDescent="0.2">
      <c r="A90" s="165" t="s">
        <v>201</v>
      </c>
      <c r="B90" s="165" t="s">
        <v>265</v>
      </c>
      <c r="C90" s="165" t="s">
        <v>266</v>
      </c>
      <c r="D90" s="165"/>
      <c r="E90" s="165">
        <v>365</v>
      </c>
      <c r="F90" s="181"/>
      <c r="G90" s="40" t="s">
        <v>1037</v>
      </c>
      <c r="H90" s="179">
        <v>146</v>
      </c>
      <c r="I90" s="128">
        <f t="shared" si="27"/>
        <v>0.4</v>
      </c>
      <c r="J90" s="41"/>
      <c r="K90" s="134">
        <f t="shared" si="28"/>
        <v>219</v>
      </c>
      <c r="L90" s="128">
        <f t="shared" si="29"/>
        <v>0.6</v>
      </c>
    </row>
    <row r="91" spans="1:12" x14ac:dyDescent="0.2">
      <c r="A91" s="165" t="s">
        <v>201</v>
      </c>
      <c r="B91" s="165" t="s">
        <v>267</v>
      </c>
      <c r="C91" s="165" t="s">
        <v>268</v>
      </c>
      <c r="D91" s="165"/>
      <c r="E91" s="165">
        <v>365</v>
      </c>
      <c r="F91" s="181"/>
      <c r="G91" s="179"/>
      <c r="H91" s="179"/>
      <c r="I91" s="128">
        <f t="shared" si="27"/>
        <v>0</v>
      </c>
      <c r="J91" s="41"/>
      <c r="K91" s="134">
        <f t="shared" si="28"/>
        <v>365</v>
      </c>
      <c r="L91" s="128">
        <f t="shared" si="29"/>
        <v>1</v>
      </c>
    </row>
    <row r="92" spans="1:12" x14ac:dyDescent="0.2">
      <c r="A92" s="165" t="s">
        <v>201</v>
      </c>
      <c r="B92" s="165" t="s">
        <v>269</v>
      </c>
      <c r="C92" s="165" t="s">
        <v>270</v>
      </c>
      <c r="D92" s="165"/>
      <c r="E92" s="165">
        <v>214</v>
      </c>
      <c r="F92" s="181"/>
      <c r="G92" s="40" t="s">
        <v>1037</v>
      </c>
      <c r="H92" s="179">
        <v>6</v>
      </c>
      <c r="I92" s="128">
        <f t="shared" si="27"/>
        <v>2.8037383177570093E-2</v>
      </c>
      <c r="J92" s="41"/>
      <c r="K92" s="134">
        <f t="shared" si="28"/>
        <v>208</v>
      </c>
      <c r="L92" s="128">
        <f t="shared" si="29"/>
        <v>0.9719626168224299</v>
      </c>
    </row>
    <row r="93" spans="1:12" x14ac:dyDescent="0.2">
      <c r="A93" s="165" t="s">
        <v>201</v>
      </c>
      <c r="B93" s="165" t="s">
        <v>948</v>
      </c>
      <c r="C93" s="165" t="s">
        <v>949</v>
      </c>
      <c r="D93" s="165"/>
      <c r="E93" s="165">
        <v>365</v>
      </c>
      <c r="F93" s="181"/>
      <c r="G93" s="179"/>
      <c r="H93" s="179"/>
      <c r="I93" s="128">
        <f t="shared" si="27"/>
        <v>0</v>
      </c>
      <c r="J93" s="41"/>
      <c r="K93" s="134">
        <f t="shared" si="28"/>
        <v>365</v>
      </c>
      <c r="L93" s="128">
        <f t="shared" si="29"/>
        <v>1</v>
      </c>
    </row>
    <row r="94" spans="1:12" x14ac:dyDescent="0.2">
      <c r="A94" s="165" t="s">
        <v>201</v>
      </c>
      <c r="B94" s="165" t="s">
        <v>271</v>
      </c>
      <c r="C94" s="165" t="s">
        <v>272</v>
      </c>
      <c r="D94" s="165"/>
      <c r="E94" s="165">
        <v>365</v>
      </c>
      <c r="F94" s="181"/>
      <c r="G94" s="40" t="s">
        <v>1037</v>
      </c>
      <c r="H94" s="179">
        <v>118</v>
      </c>
      <c r="I94" s="128">
        <f t="shared" si="27"/>
        <v>0.32328767123287672</v>
      </c>
      <c r="J94" s="41"/>
      <c r="K94" s="134">
        <f t="shared" si="28"/>
        <v>247</v>
      </c>
      <c r="L94" s="128">
        <f t="shared" si="29"/>
        <v>0.67671232876712328</v>
      </c>
    </row>
    <row r="95" spans="1:12" x14ac:dyDescent="0.2">
      <c r="A95" s="165" t="s">
        <v>201</v>
      </c>
      <c r="B95" s="165" t="s">
        <v>273</v>
      </c>
      <c r="C95" s="165" t="s">
        <v>274</v>
      </c>
      <c r="D95" s="165"/>
      <c r="E95" s="165">
        <v>365</v>
      </c>
      <c r="F95" s="181"/>
      <c r="G95" s="179"/>
      <c r="H95" s="179"/>
      <c r="I95" s="128">
        <f t="shared" si="27"/>
        <v>0</v>
      </c>
      <c r="J95" s="41"/>
      <c r="K95" s="134">
        <f t="shared" si="28"/>
        <v>365</v>
      </c>
      <c r="L95" s="128">
        <f t="shared" si="29"/>
        <v>1</v>
      </c>
    </row>
    <row r="96" spans="1:12" x14ac:dyDescent="0.2">
      <c r="A96" s="165" t="s">
        <v>201</v>
      </c>
      <c r="B96" s="165" t="s">
        <v>275</v>
      </c>
      <c r="C96" s="165" t="s">
        <v>276</v>
      </c>
      <c r="D96" s="165"/>
      <c r="E96" s="165">
        <v>214</v>
      </c>
      <c r="F96" s="181"/>
      <c r="G96" s="179"/>
      <c r="H96" s="179"/>
      <c r="I96" s="128">
        <f t="shared" si="27"/>
        <v>0</v>
      </c>
      <c r="J96" s="41"/>
      <c r="K96" s="134">
        <f t="shared" si="28"/>
        <v>214</v>
      </c>
      <c r="L96" s="128">
        <f t="shared" si="29"/>
        <v>1</v>
      </c>
    </row>
    <row r="97" spans="1:12" x14ac:dyDescent="0.2">
      <c r="A97" s="165" t="s">
        <v>201</v>
      </c>
      <c r="B97" s="165" t="s">
        <v>277</v>
      </c>
      <c r="C97" s="165" t="s">
        <v>278</v>
      </c>
      <c r="D97" s="165"/>
      <c r="E97" s="165">
        <v>365</v>
      </c>
      <c r="F97" s="181"/>
      <c r="G97" s="40" t="s">
        <v>1037</v>
      </c>
      <c r="H97" s="179">
        <v>61</v>
      </c>
      <c r="I97" s="128">
        <f t="shared" si="27"/>
        <v>0.16712328767123288</v>
      </c>
      <c r="J97" s="41"/>
      <c r="K97" s="134">
        <f t="shared" si="28"/>
        <v>304</v>
      </c>
      <c r="L97" s="128">
        <f t="shared" si="29"/>
        <v>0.83287671232876714</v>
      </c>
    </row>
    <row r="98" spans="1:12" x14ac:dyDescent="0.2">
      <c r="A98" s="165" t="s">
        <v>201</v>
      </c>
      <c r="B98" s="165" t="s">
        <v>279</v>
      </c>
      <c r="C98" s="165" t="s">
        <v>280</v>
      </c>
      <c r="D98" s="165"/>
      <c r="E98" s="165">
        <v>365</v>
      </c>
      <c r="F98" s="181"/>
      <c r="G98" s="40" t="s">
        <v>1037</v>
      </c>
      <c r="H98" s="179">
        <v>68</v>
      </c>
      <c r="I98" s="128">
        <f t="shared" si="27"/>
        <v>0.18630136986301371</v>
      </c>
      <c r="J98" s="41"/>
      <c r="K98" s="134">
        <f t="shared" si="28"/>
        <v>297</v>
      </c>
      <c r="L98" s="128">
        <f t="shared" si="29"/>
        <v>0.81369863013698629</v>
      </c>
    </row>
    <row r="99" spans="1:12" x14ac:dyDescent="0.2">
      <c r="A99" s="165" t="s">
        <v>201</v>
      </c>
      <c r="B99" s="165" t="s">
        <v>281</v>
      </c>
      <c r="C99" s="165" t="s">
        <v>282</v>
      </c>
      <c r="D99" s="165"/>
      <c r="E99" s="165">
        <v>365</v>
      </c>
      <c r="F99" s="181"/>
      <c r="G99" s="40" t="s">
        <v>1037</v>
      </c>
      <c r="H99" s="179">
        <v>23</v>
      </c>
      <c r="I99" s="128">
        <f t="shared" si="27"/>
        <v>6.3013698630136991E-2</v>
      </c>
      <c r="J99" s="41"/>
      <c r="K99" s="134">
        <f t="shared" si="28"/>
        <v>342</v>
      </c>
      <c r="L99" s="128">
        <f t="shared" si="29"/>
        <v>0.93698630136986305</v>
      </c>
    </row>
    <row r="100" spans="1:12" x14ac:dyDescent="0.2">
      <c r="A100" s="165" t="s">
        <v>201</v>
      </c>
      <c r="B100" s="165" t="s">
        <v>283</v>
      </c>
      <c r="C100" s="165" t="s">
        <v>284</v>
      </c>
      <c r="D100" s="165"/>
      <c r="E100" s="165">
        <v>214</v>
      </c>
      <c r="F100" s="181"/>
      <c r="G100" s="179"/>
      <c r="H100" s="179"/>
      <c r="I100" s="128">
        <f t="shared" si="27"/>
        <v>0</v>
      </c>
      <c r="J100" s="41"/>
      <c r="K100" s="134">
        <f t="shared" si="28"/>
        <v>214</v>
      </c>
      <c r="L100" s="128">
        <f t="shared" si="29"/>
        <v>1</v>
      </c>
    </row>
    <row r="101" spans="1:12" x14ac:dyDescent="0.2">
      <c r="A101" s="165" t="s">
        <v>201</v>
      </c>
      <c r="B101" s="165" t="s">
        <v>285</v>
      </c>
      <c r="C101" s="165" t="s">
        <v>286</v>
      </c>
      <c r="D101" s="165"/>
      <c r="E101" s="165">
        <v>365</v>
      </c>
      <c r="F101" s="181"/>
      <c r="G101" s="40" t="s">
        <v>1037</v>
      </c>
      <c r="H101" s="179">
        <v>56</v>
      </c>
      <c r="I101" s="128">
        <f t="shared" si="27"/>
        <v>0.15342465753424658</v>
      </c>
      <c r="J101" s="41"/>
      <c r="K101" s="134">
        <f t="shared" si="28"/>
        <v>309</v>
      </c>
      <c r="L101" s="128">
        <f t="shared" si="29"/>
        <v>0.84657534246575339</v>
      </c>
    </row>
    <row r="102" spans="1:12" x14ac:dyDescent="0.2">
      <c r="A102" s="165" t="s">
        <v>201</v>
      </c>
      <c r="B102" s="165" t="s">
        <v>287</v>
      </c>
      <c r="C102" s="165" t="s">
        <v>288</v>
      </c>
      <c r="D102" s="165"/>
      <c r="E102" s="165">
        <v>365</v>
      </c>
      <c r="F102" s="181"/>
      <c r="G102" s="40" t="s">
        <v>1037</v>
      </c>
      <c r="H102" s="179">
        <v>53</v>
      </c>
      <c r="I102" s="128">
        <f t="shared" si="27"/>
        <v>0.14520547945205478</v>
      </c>
      <c r="J102" s="41"/>
      <c r="K102" s="134">
        <f t="shared" si="28"/>
        <v>312</v>
      </c>
      <c r="L102" s="128">
        <f t="shared" si="29"/>
        <v>0.85479452054794525</v>
      </c>
    </row>
    <row r="103" spans="1:12" x14ac:dyDescent="0.2">
      <c r="A103" s="174" t="s">
        <v>201</v>
      </c>
      <c r="B103" s="174" t="s">
        <v>289</v>
      </c>
      <c r="C103" s="174" t="s">
        <v>290</v>
      </c>
      <c r="D103" s="174"/>
      <c r="E103" s="174">
        <v>365</v>
      </c>
      <c r="F103" s="182"/>
      <c r="G103" s="46"/>
      <c r="H103" s="46"/>
      <c r="I103" s="121">
        <f t="shared" si="27"/>
        <v>0</v>
      </c>
      <c r="J103" s="46"/>
      <c r="K103" s="123">
        <f t="shared" si="28"/>
        <v>365</v>
      </c>
      <c r="L103" s="121">
        <f t="shared" si="29"/>
        <v>1</v>
      </c>
    </row>
    <row r="104" spans="1:12" x14ac:dyDescent="0.2">
      <c r="A104" s="26"/>
      <c r="B104" s="27">
        <f>COUNTA(B55:B103)</f>
        <v>49</v>
      </c>
      <c r="C104" s="26"/>
      <c r="D104" s="181"/>
      <c r="E104" s="30">
        <f>SUM(E55:E103)</f>
        <v>16979</v>
      </c>
      <c r="F104" s="32"/>
      <c r="G104" s="27">
        <f>COUNTA(G55:G103)</f>
        <v>26</v>
      </c>
      <c r="H104" s="30">
        <f>SUM(H55:H103)</f>
        <v>1346</v>
      </c>
      <c r="I104" s="33">
        <f>H104/E104</f>
        <v>7.9274397785499731E-2</v>
      </c>
      <c r="J104" s="178"/>
      <c r="K104" s="183">
        <f>E104-H104</f>
        <v>15633</v>
      </c>
      <c r="L104" s="33">
        <f>K104/E104</f>
        <v>0.92072560221450028</v>
      </c>
    </row>
    <row r="105" spans="1:12" ht="8.25" customHeight="1" x14ac:dyDescent="0.2">
      <c r="A105" s="26"/>
      <c r="B105" s="27"/>
      <c r="C105" s="26"/>
      <c r="D105" s="181"/>
      <c r="E105" s="30"/>
      <c r="F105" s="32"/>
      <c r="G105" s="27"/>
      <c r="H105" s="30"/>
      <c r="I105" s="33"/>
      <c r="J105" s="178"/>
      <c r="K105" s="183"/>
      <c r="L105" s="33"/>
    </row>
    <row r="106" spans="1:12" x14ac:dyDescent="0.2">
      <c r="A106" s="165" t="s">
        <v>291</v>
      </c>
      <c r="B106" s="165" t="s">
        <v>292</v>
      </c>
      <c r="C106" s="165" t="s">
        <v>293</v>
      </c>
      <c r="D106" s="165"/>
      <c r="E106" s="165">
        <v>365</v>
      </c>
      <c r="F106" s="181"/>
      <c r="G106" s="179"/>
      <c r="H106" s="179"/>
      <c r="I106" s="128">
        <f t="shared" ref="I106" si="36">H106/E106</f>
        <v>0</v>
      </c>
      <c r="J106" s="41"/>
      <c r="K106" s="134">
        <f t="shared" ref="K106" si="37">E106-H106</f>
        <v>365</v>
      </c>
      <c r="L106" s="128">
        <f t="shared" ref="L106" si="38">K106/E106</f>
        <v>1</v>
      </c>
    </row>
    <row r="107" spans="1:12" x14ac:dyDescent="0.2">
      <c r="A107" s="165" t="s">
        <v>291</v>
      </c>
      <c r="B107" s="165" t="s">
        <v>294</v>
      </c>
      <c r="C107" s="165" t="s">
        <v>975</v>
      </c>
      <c r="D107" s="165"/>
      <c r="E107" s="165">
        <v>365</v>
      </c>
      <c r="F107" s="181"/>
      <c r="G107" s="40" t="s">
        <v>1037</v>
      </c>
      <c r="H107" s="179">
        <v>11</v>
      </c>
      <c r="I107" s="128">
        <f t="shared" ref="I107" si="39">H107/E107</f>
        <v>3.0136986301369864E-2</v>
      </c>
      <c r="J107" s="41"/>
      <c r="K107" s="134">
        <f t="shared" ref="K107" si="40">E107-H107</f>
        <v>354</v>
      </c>
      <c r="L107" s="128">
        <f t="shared" ref="L107" si="41">K107/E107</f>
        <v>0.96986301369863015</v>
      </c>
    </row>
    <row r="108" spans="1:12" x14ac:dyDescent="0.2">
      <c r="A108" s="165" t="s">
        <v>291</v>
      </c>
      <c r="B108" s="165" t="s">
        <v>295</v>
      </c>
      <c r="C108" s="165" t="s">
        <v>296</v>
      </c>
      <c r="D108" s="165"/>
      <c r="E108" s="165">
        <v>365</v>
      </c>
      <c r="F108" s="181"/>
      <c r="G108" s="40" t="s">
        <v>1037</v>
      </c>
      <c r="H108" s="29">
        <v>7</v>
      </c>
      <c r="I108" s="128">
        <f t="shared" ref="I108:I125" si="42">H108/E108</f>
        <v>1.9178082191780823E-2</v>
      </c>
      <c r="J108" s="41"/>
      <c r="K108" s="134">
        <f t="shared" ref="K108:K125" si="43">E108-H108</f>
        <v>358</v>
      </c>
      <c r="L108" s="128">
        <f t="shared" ref="L108:L125" si="44">K108/E108</f>
        <v>0.98082191780821915</v>
      </c>
    </row>
    <row r="109" spans="1:12" x14ac:dyDescent="0.2">
      <c r="A109" s="165" t="s">
        <v>291</v>
      </c>
      <c r="B109" s="165" t="s">
        <v>1016</v>
      </c>
      <c r="C109" s="165" t="s">
        <v>977</v>
      </c>
      <c r="D109" s="165"/>
      <c r="E109" s="165">
        <v>365</v>
      </c>
      <c r="F109" s="181"/>
      <c r="G109" s="40" t="s">
        <v>1037</v>
      </c>
      <c r="H109" s="179">
        <v>2</v>
      </c>
      <c r="I109" s="128">
        <f t="shared" si="42"/>
        <v>5.4794520547945206E-3</v>
      </c>
      <c r="J109" s="41"/>
      <c r="K109" s="134">
        <f t="shared" si="43"/>
        <v>363</v>
      </c>
      <c r="L109" s="128">
        <f t="shared" si="44"/>
        <v>0.9945205479452055</v>
      </c>
    </row>
    <row r="110" spans="1:12" x14ac:dyDescent="0.2">
      <c r="A110" s="165" t="s">
        <v>291</v>
      </c>
      <c r="B110" s="165" t="s">
        <v>297</v>
      </c>
      <c r="C110" s="165" t="s">
        <v>298</v>
      </c>
      <c r="D110" s="165"/>
      <c r="E110" s="165">
        <v>365</v>
      </c>
      <c r="F110" s="181"/>
      <c r="G110" s="179"/>
      <c r="H110" s="179"/>
      <c r="I110" s="128">
        <f t="shared" si="42"/>
        <v>0</v>
      </c>
      <c r="J110" s="41"/>
      <c r="K110" s="134">
        <f t="shared" si="43"/>
        <v>365</v>
      </c>
      <c r="L110" s="128">
        <f t="shared" si="44"/>
        <v>1</v>
      </c>
    </row>
    <row r="111" spans="1:12" x14ac:dyDescent="0.2">
      <c r="A111" s="165" t="s">
        <v>291</v>
      </c>
      <c r="B111" s="165" t="s">
        <v>299</v>
      </c>
      <c r="C111" s="165" t="s">
        <v>300</v>
      </c>
      <c r="D111" s="165"/>
      <c r="E111" s="165">
        <v>214</v>
      </c>
      <c r="F111" s="181"/>
      <c r="G111" s="179"/>
      <c r="H111" s="179"/>
      <c r="I111" s="128">
        <f t="shared" si="42"/>
        <v>0</v>
      </c>
      <c r="J111" s="41"/>
      <c r="K111" s="134">
        <f t="shared" si="43"/>
        <v>214</v>
      </c>
      <c r="L111" s="128">
        <f t="shared" si="44"/>
        <v>1</v>
      </c>
    </row>
    <row r="112" spans="1:12" x14ac:dyDescent="0.2">
      <c r="A112" s="165" t="s">
        <v>291</v>
      </c>
      <c r="B112" s="165" t="s">
        <v>301</v>
      </c>
      <c r="C112" s="165" t="s">
        <v>978</v>
      </c>
      <c r="D112" s="165"/>
      <c r="E112" s="165">
        <v>365</v>
      </c>
      <c r="F112" s="181"/>
      <c r="G112" s="40" t="s">
        <v>1037</v>
      </c>
      <c r="H112" s="179">
        <v>37</v>
      </c>
      <c r="I112" s="128">
        <f t="shared" si="42"/>
        <v>0.10136986301369863</v>
      </c>
      <c r="J112" s="41"/>
      <c r="K112" s="134">
        <f t="shared" si="43"/>
        <v>328</v>
      </c>
      <c r="L112" s="128">
        <f t="shared" si="44"/>
        <v>0.89863013698630134</v>
      </c>
    </row>
    <row r="113" spans="1:12" x14ac:dyDescent="0.2">
      <c r="A113" s="165" t="s">
        <v>291</v>
      </c>
      <c r="B113" s="165" t="s">
        <v>302</v>
      </c>
      <c r="C113" s="165" t="s">
        <v>303</v>
      </c>
      <c r="D113" s="165"/>
      <c r="E113" s="165">
        <v>214</v>
      </c>
      <c r="F113" s="181"/>
      <c r="G113" s="29"/>
      <c r="H113" s="29"/>
      <c r="I113" s="128">
        <f t="shared" si="42"/>
        <v>0</v>
      </c>
      <c r="J113" s="41"/>
      <c r="K113" s="134">
        <f t="shared" si="43"/>
        <v>214</v>
      </c>
      <c r="L113" s="128">
        <f t="shared" si="44"/>
        <v>1</v>
      </c>
    </row>
    <row r="114" spans="1:12" x14ac:dyDescent="0.2">
      <c r="A114" s="165" t="s">
        <v>291</v>
      </c>
      <c r="B114" s="165" t="s">
        <v>304</v>
      </c>
      <c r="C114" s="165" t="s">
        <v>305</v>
      </c>
      <c r="D114" s="165"/>
      <c r="E114" s="165">
        <v>214</v>
      </c>
      <c r="F114" s="181"/>
      <c r="G114" s="29"/>
      <c r="H114" s="29"/>
      <c r="I114" s="128">
        <f t="shared" si="42"/>
        <v>0</v>
      </c>
      <c r="J114" s="41"/>
      <c r="K114" s="134">
        <f t="shared" si="43"/>
        <v>214</v>
      </c>
      <c r="L114" s="128">
        <f t="shared" si="44"/>
        <v>1</v>
      </c>
    </row>
    <row r="115" spans="1:12" x14ac:dyDescent="0.2">
      <c r="A115" s="165" t="s">
        <v>291</v>
      </c>
      <c r="B115" s="165" t="s">
        <v>306</v>
      </c>
      <c r="C115" s="165" t="s">
        <v>307</v>
      </c>
      <c r="D115" s="165"/>
      <c r="E115" s="165">
        <v>365</v>
      </c>
      <c r="F115" s="181"/>
      <c r="G115" s="40" t="s">
        <v>1037</v>
      </c>
      <c r="H115" s="29">
        <v>15</v>
      </c>
      <c r="I115" s="128">
        <f t="shared" si="42"/>
        <v>4.1095890410958902E-2</v>
      </c>
      <c r="J115" s="41"/>
      <c r="K115" s="134">
        <f t="shared" si="43"/>
        <v>350</v>
      </c>
      <c r="L115" s="128">
        <f t="shared" si="44"/>
        <v>0.95890410958904104</v>
      </c>
    </row>
    <row r="116" spans="1:12" x14ac:dyDescent="0.2">
      <c r="A116" s="165" t="s">
        <v>291</v>
      </c>
      <c r="B116" s="165" t="s">
        <v>308</v>
      </c>
      <c r="C116" s="165" t="s">
        <v>309</v>
      </c>
      <c r="D116" s="165"/>
      <c r="E116" s="165">
        <v>365</v>
      </c>
      <c r="F116" s="181"/>
      <c r="G116" s="179"/>
      <c r="H116" s="179"/>
      <c r="I116" s="128">
        <f t="shared" si="42"/>
        <v>0</v>
      </c>
      <c r="J116" s="41"/>
      <c r="K116" s="134">
        <f t="shared" si="43"/>
        <v>365</v>
      </c>
      <c r="L116" s="128">
        <f t="shared" si="44"/>
        <v>1</v>
      </c>
    </row>
    <row r="117" spans="1:12" x14ac:dyDescent="0.2">
      <c r="A117" s="165" t="s">
        <v>291</v>
      </c>
      <c r="B117" s="165" t="s">
        <v>310</v>
      </c>
      <c r="C117" s="165" t="s">
        <v>311</v>
      </c>
      <c r="D117" s="165"/>
      <c r="E117" s="165">
        <v>214</v>
      </c>
      <c r="F117" s="181"/>
      <c r="G117" s="179"/>
      <c r="H117" s="179"/>
      <c r="I117" s="128">
        <f t="shared" si="42"/>
        <v>0</v>
      </c>
      <c r="J117" s="41"/>
      <c r="K117" s="134">
        <f t="shared" si="43"/>
        <v>214</v>
      </c>
      <c r="L117" s="128">
        <f t="shared" si="44"/>
        <v>1</v>
      </c>
    </row>
    <row r="118" spans="1:12" x14ac:dyDescent="0.2">
      <c r="A118" s="165" t="s">
        <v>291</v>
      </c>
      <c r="B118" s="165" t="s">
        <v>312</v>
      </c>
      <c r="C118" s="165" t="s">
        <v>313</v>
      </c>
      <c r="D118" s="165"/>
      <c r="E118" s="165">
        <v>214</v>
      </c>
      <c r="F118" s="181"/>
      <c r="G118" s="29"/>
      <c r="H118" s="29"/>
      <c r="I118" s="128">
        <f t="shared" si="42"/>
        <v>0</v>
      </c>
      <c r="J118" s="41"/>
      <c r="K118" s="134">
        <f t="shared" si="43"/>
        <v>214</v>
      </c>
      <c r="L118" s="128">
        <f t="shared" si="44"/>
        <v>1</v>
      </c>
    </row>
    <row r="119" spans="1:12" x14ac:dyDescent="0.2">
      <c r="A119" s="165" t="s">
        <v>291</v>
      </c>
      <c r="B119" s="165" t="s">
        <v>314</v>
      </c>
      <c r="C119" s="165" t="s">
        <v>315</v>
      </c>
      <c r="D119" s="165"/>
      <c r="E119" s="165">
        <v>214</v>
      </c>
      <c r="F119" s="181"/>
      <c r="G119" s="29"/>
      <c r="H119" s="29"/>
      <c r="I119" s="128">
        <f t="shared" si="42"/>
        <v>0</v>
      </c>
      <c r="J119" s="41"/>
      <c r="K119" s="134">
        <f t="shared" si="43"/>
        <v>214</v>
      </c>
      <c r="L119" s="128">
        <f t="shared" si="44"/>
        <v>1</v>
      </c>
    </row>
    <row r="120" spans="1:12" x14ac:dyDescent="0.2">
      <c r="A120" s="165" t="s">
        <v>291</v>
      </c>
      <c r="B120" s="165" t="s">
        <v>316</v>
      </c>
      <c r="C120" s="165" t="s">
        <v>950</v>
      </c>
      <c r="D120" s="165"/>
      <c r="E120" s="165">
        <v>365</v>
      </c>
      <c r="F120" s="181"/>
      <c r="G120" s="40" t="s">
        <v>1037</v>
      </c>
      <c r="H120" s="29">
        <v>14</v>
      </c>
      <c r="I120" s="128">
        <f t="shared" si="42"/>
        <v>3.8356164383561646E-2</v>
      </c>
      <c r="J120" s="41"/>
      <c r="K120" s="134">
        <f t="shared" si="43"/>
        <v>351</v>
      </c>
      <c r="L120" s="128">
        <f t="shared" si="44"/>
        <v>0.9616438356164384</v>
      </c>
    </row>
    <row r="121" spans="1:12" x14ac:dyDescent="0.2">
      <c r="A121" s="165" t="s">
        <v>291</v>
      </c>
      <c r="B121" s="165" t="s">
        <v>317</v>
      </c>
      <c r="C121" s="165" t="s">
        <v>318</v>
      </c>
      <c r="D121" s="165"/>
      <c r="E121" s="165">
        <v>365</v>
      </c>
      <c r="F121" s="181"/>
      <c r="G121" s="179"/>
      <c r="H121" s="179"/>
      <c r="I121" s="128">
        <f t="shared" si="42"/>
        <v>0</v>
      </c>
      <c r="J121" s="41"/>
      <c r="K121" s="134">
        <f t="shared" si="43"/>
        <v>365</v>
      </c>
      <c r="L121" s="128">
        <f t="shared" si="44"/>
        <v>1</v>
      </c>
    </row>
    <row r="122" spans="1:12" x14ac:dyDescent="0.2">
      <c r="A122" s="165" t="s">
        <v>291</v>
      </c>
      <c r="B122" s="165" t="s">
        <v>319</v>
      </c>
      <c r="C122" s="165" t="s">
        <v>320</v>
      </c>
      <c r="D122" s="165"/>
      <c r="E122" s="165">
        <v>214</v>
      </c>
      <c r="F122" s="181"/>
      <c r="G122" s="179"/>
      <c r="H122" s="179"/>
      <c r="I122" s="128">
        <f t="shared" si="42"/>
        <v>0</v>
      </c>
      <c r="J122" s="41"/>
      <c r="K122" s="134">
        <f t="shared" si="43"/>
        <v>214</v>
      </c>
      <c r="L122" s="128">
        <f t="shared" si="44"/>
        <v>1</v>
      </c>
    </row>
    <row r="123" spans="1:12" x14ac:dyDescent="0.2">
      <c r="A123" s="165" t="s">
        <v>291</v>
      </c>
      <c r="B123" s="165" t="s">
        <v>321</v>
      </c>
      <c r="C123" s="165" t="s">
        <v>322</v>
      </c>
      <c r="D123" s="165"/>
      <c r="E123" s="165">
        <v>365</v>
      </c>
      <c r="F123" s="181"/>
      <c r="G123" s="40" t="s">
        <v>1037</v>
      </c>
      <c r="H123" s="179">
        <v>16</v>
      </c>
      <c r="I123" s="128">
        <f t="shared" si="42"/>
        <v>4.3835616438356165E-2</v>
      </c>
      <c r="J123" s="41"/>
      <c r="K123" s="134">
        <f t="shared" si="43"/>
        <v>349</v>
      </c>
      <c r="L123" s="128">
        <f t="shared" si="44"/>
        <v>0.95616438356164379</v>
      </c>
    </row>
    <row r="124" spans="1:12" x14ac:dyDescent="0.2">
      <c r="A124" s="165" t="s">
        <v>291</v>
      </c>
      <c r="B124" s="165" t="s">
        <v>323</v>
      </c>
      <c r="C124" s="165" t="s">
        <v>324</v>
      </c>
      <c r="D124" s="165"/>
      <c r="E124" s="165">
        <v>365</v>
      </c>
      <c r="F124" s="181"/>
      <c r="G124" s="40" t="s">
        <v>1037</v>
      </c>
      <c r="H124" s="29">
        <v>7</v>
      </c>
      <c r="I124" s="128">
        <f t="shared" si="42"/>
        <v>1.9178082191780823E-2</v>
      </c>
      <c r="J124" s="41"/>
      <c r="K124" s="134">
        <f t="shared" si="43"/>
        <v>358</v>
      </c>
      <c r="L124" s="128">
        <f t="shared" si="44"/>
        <v>0.98082191780821915</v>
      </c>
    </row>
    <row r="125" spans="1:12" x14ac:dyDescent="0.2">
      <c r="A125" s="174" t="s">
        <v>291</v>
      </c>
      <c r="B125" s="174" t="s">
        <v>325</v>
      </c>
      <c r="C125" s="174" t="s">
        <v>326</v>
      </c>
      <c r="D125" s="174"/>
      <c r="E125" s="174">
        <v>365</v>
      </c>
      <c r="F125" s="182"/>
      <c r="G125" s="119"/>
      <c r="H125" s="119"/>
      <c r="I125" s="121">
        <f t="shared" si="42"/>
        <v>0</v>
      </c>
      <c r="J125" s="46"/>
      <c r="K125" s="123">
        <f t="shared" si="43"/>
        <v>365</v>
      </c>
      <c r="L125" s="121">
        <f t="shared" si="44"/>
        <v>1</v>
      </c>
    </row>
    <row r="126" spans="1:12" x14ac:dyDescent="0.2">
      <c r="A126" s="26"/>
      <c r="B126" s="27">
        <f>COUNTA(B106:B125)</f>
        <v>20</v>
      </c>
      <c r="C126" s="26"/>
      <c r="D126" s="181"/>
      <c r="E126" s="30">
        <f>SUM(E106:E125)</f>
        <v>6243</v>
      </c>
      <c r="F126" s="32"/>
      <c r="G126" s="27">
        <f>COUNTA(G106:G125)</f>
        <v>8</v>
      </c>
      <c r="H126" s="30">
        <f>SUM(H106:H125)</f>
        <v>109</v>
      </c>
      <c r="I126" s="33">
        <f>H126/E126</f>
        <v>1.7459554701265416E-2</v>
      </c>
      <c r="J126" s="178"/>
      <c r="K126" s="183">
        <f>E126-H126</f>
        <v>6134</v>
      </c>
      <c r="L126" s="33">
        <f>K126/E126</f>
        <v>0.98254044529873463</v>
      </c>
    </row>
    <row r="127" spans="1:12" ht="8.25" customHeight="1" x14ac:dyDescent="0.2">
      <c r="A127" s="26"/>
      <c r="B127" s="27"/>
      <c r="C127" s="26"/>
      <c r="D127" s="181"/>
      <c r="E127" s="30"/>
      <c r="F127" s="32"/>
      <c r="G127" s="27"/>
      <c r="H127" s="30"/>
      <c r="I127" s="33"/>
      <c r="J127" s="178"/>
      <c r="K127" s="183"/>
      <c r="L127" s="33"/>
    </row>
    <row r="128" spans="1:12" x14ac:dyDescent="0.2">
      <c r="A128" s="165" t="s">
        <v>327</v>
      </c>
      <c r="B128" s="165" t="s">
        <v>328</v>
      </c>
      <c r="C128" s="165" t="s">
        <v>329</v>
      </c>
      <c r="D128" s="165"/>
      <c r="E128" s="165">
        <v>214</v>
      </c>
      <c r="F128" s="181"/>
      <c r="G128" s="29"/>
      <c r="H128" s="29"/>
      <c r="I128" s="128">
        <f t="shared" ref="I128" si="45">H128/E128</f>
        <v>0</v>
      </c>
      <c r="J128" s="41"/>
      <c r="K128" s="134">
        <f t="shared" ref="K128" si="46">E128-H128</f>
        <v>214</v>
      </c>
      <c r="L128" s="128">
        <f t="shared" ref="L128" si="47">K128/E128</f>
        <v>1</v>
      </c>
    </row>
    <row r="129" spans="1:12" x14ac:dyDescent="0.2">
      <c r="A129" s="165" t="s">
        <v>327</v>
      </c>
      <c r="B129" s="165" t="s">
        <v>330</v>
      </c>
      <c r="C129" s="165" t="s">
        <v>331</v>
      </c>
      <c r="D129" s="165"/>
      <c r="E129" s="165">
        <v>214</v>
      </c>
      <c r="F129" s="181"/>
      <c r="G129" s="29"/>
      <c r="H129" s="29"/>
      <c r="I129" s="128">
        <f t="shared" ref="I129:I147" si="48">H129/E129</f>
        <v>0</v>
      </c>
      <c r="J129" s="41"/>
      <c r="K129" s="134">
        <f t="shared" ref="K129:K147" si="49">E129-H129</f>
        <v>214</v>
      </c>
      <c r="L129" s="128">
        <f t="shared" ref="L129:L147" si="50">K129/E129</f>
        <v>1</v>
      </c>
    </row>
    <row r="130" spans="1:12" x14ac:dyDescent="0.2">
      <c r="A130" s="165" t="s">
        <v>327</v>
      </c>
      <c r="B130" s="165" t="s">
        <v>332</v>
      </c>
      <c r="C130" s="165" t="s">
        <v>333</v>
      </c>
      <c r="D130" s="165"/>
      <c r="E130" s="165">
        <v>214</v>
      </c>
      <c r="F130" s="181"/>
      <c r="G130" s="29"/>
      <c r="H130" s="29"/>
      <c r="I130" s="128">
        <f t="shared" si="48"/>
        <v>0</v>
      </c>
      <c r="J130" s="41"/>
      <c r="K130" s="134">
        <f t="shared" si="49"/>
        <v>214</v>
      </c>
      <c r="L130" s="128">
        <f t="shared" si="50"/>
        <v>1</v>
      </c>
    </row>
    <row r="131" spans="1:12" x14ac:dyDescent="0.2">
      <c r="A131" s="165" t="s">
        <v>327</v>
      </c>
      <c r="B131" s="165" t="s">
        <v>334</v>
      </c>
      <c r="C131" s="165" t="s">
        <v>335</v>
      </c>
      <c r="D131" s="165"/>
      <c r="E131" s="165">
        <v>214</v>
      </c>
      <c r="F131" s="181"/>
      <c r="G131" s="29"/>
      <c r="H131" s="29"/>
      <c r="I131" s="128">
        <f t="shared" si="48"/>
        <v>0</v>
      </c>
      <c r="J131" s="41"/>
      <c r="K131" s="134">
        <f t="shared" si="49"/>
        <v>214</v>
      </c>
      <c r="L131" s="128">
        <f t="shared" si="50"/>
        <v>1</v>
      </c>
    </row>
    <row r="132" spans="1:12" x14ac:dyDescent="0.2">
      <c r="A132" s="165" t="s">
        <v>327</v>
      </c>
      <c r="B132" s="165" t="s">
        <v>336</v>
      </c>
      <c r="C132" s="165" t="s">
        <v>337</v>
      </c>
      <c r="D132" s="165"/>
      <c r="E132" s="165">
        <v>214</v>
      </c>
      <c r="F132" s="181"/>
      <c r="G132" s="29"/>
      <c r="H132" s="29"/>
      <c r="I132" s="128">
        <f t="shared" si="48"/>
        <v>0</v>
      </c>
      <c r="J132" s="41"/>
      <c r="K132" s="134">
        <f t="shared" si="49"/>
        <v>214</v>
      </c>
      <c r="L132" s="128">
        <f t="shared" si="50"/>
        <v>1</v>
      </c>
    </row>
    <row r="133" spans="1:12" x14ac:dyDescent="0.2">
      <c r="A133" s="165" t="s">
        <v>327</v>
      </c>
      <c r="B133" s="165" t="s">
        <v>338</v>
      </c>
      <c r="C133" s="165" t="s">
        <v>339</v>
      </c>
      <c r="D133" s="165"/>
      <c r="E133" s="165">
        <v>214</v>
      </c>
      <c r="F133" s="181"/>
      <c r="G133" s="29"/>
      <c r="H133" s="29"/>
      <c r="I133" s="128">
        <f t="shared" si="48"/>
        <v>0</v>
      </c>
      <c r="J133" s="41"/>
      <c r="K133" s="134">
        <f t="shared" si="49"/>
        <v>214</v>
      </c>
      <c r="L133" s="128">
        <f t="shared" si="50"/>
        <v>1</v>
      </c>
    </row>
    <row r="134" spans="1:12" x14ac:dyDescent="0.2">
      <c r="A134" s="165" t="s">
        <v>327</v>
      </c>
      <c r="B134" s="165" t="s">
        <v>340</v>
      </c>
      <c r="C134" s="165" t="s">
        <v>341</v>
      </c>
      <c r="D134" s="165"/>
      <c r="E134" s="165">
        <v>214</v>
      </c>
      <c r="F134" s="181"/>
      <c r="G134" s="29"/>
      <c r="H134" s="29"/>
      <c r="I134" s="128">
        <f t="shared" si="48"/>
        <v>0</v>
      </c>
      <c r="J134" s="41"/>
      <c r="K134" s="134">
        <f t="shared" si="49"/>
        <v>214</v>
      </c>
      <c r="L134" s="128">
        <f t="shared" si="50"/>
        <v>1</v>
      </c>
    </row>
    <row r="135" spans="1:12" x14ac:dyDescent="0.2">
      <c r="A135" s="165" t="s">
        <v>327</v>
      </c>
      <c r="B135" s="165" t="s">
        <v>342</v>
      </c>
      <c r="C135" s="165" t="s">
        <v>343</v>
      </c>
      <c r="D135" s="165"/>
      <c r="E135" s="165">
        <v>214</v>
      </c>
      <c r="F135" s="181"/>
      <c r="G135" s="29"/>
      <c r="H135" s="29"/>
      <c r="I135" s="128">
        <f t="shared" si="48"/>
        <v>0</v>
      </c>
      <c r="J135" s="41"/>
      <c r="K135" s="134">
        <f t="shared" si="49"/>
        <v>214</v>
      </c>
      <c r="L135" s="128">
        <f t="shared" si="50"/>
        <v>1</v>
      </c>
    </row>
    <row r="136" spans="1:12" x14ac:dyDescent="0.2">
      <c r="A136" s="165" t="s">
        <v>327</v>
      </c>
      <c r="B136" s="165" t="s">
        <v>344</v>
      </c>
      <c r="C136" s="165" t="s">
        <v>345</v>
      </c>
      <c r="D136" s="165"/>
      <c r="E136" s="165">
        <v>214</v>
      </c>
      <c r="F136" s="181"/>
      <c r="G136" s="29"/>
      <c r="H136" s="29"/>
      <c r="I136" s="128">
        <f t="shared" si="48"/>
        <v>0</v>
      </c>
      <c r="J136" s="41"/>
      <c r="K136" s="134">
        <f t="shared" si="49"/>
        <v>214</v>
      </c>
      <c r="L136" s="128">
        <f t="shared" si="50"/>
        <v>1</v>
      </c>
    </row>
    <row r="137" spans="1:12" x14ac:dyDescent="0.2">
      <c r="A137" s="165" t="s">
        <v>327</v>
      </c>
      <c r="B137" s="165" t="s">
        <v>1017</v>
      </c>
      <c r="C137" s="165" t="s">
        <v>347</v>
      </c>
      <c r="D137" s="165"/>
      <c r="E137" s="165">
        <v>214</v>
      </c>
      <c r="F137" s="181"/>
      <c r="G137" s="29"/>
      <c r="H137" s="29"/>
      <c r="I137" s="128">
        <f t="shared" si="48"/>
        <v>0</v>
      </c>
      <c r="J137" s="41"/>
      <c r="K137" s="134">
        <f t="shared" si="49"/>
        <v>214</v>
      </c>
      <c r="L137" s="128">
        <f t="shared" si="50"/>
        <v>1</v>
      </c>
    </row>
    <row r="138" spans="1:12" x14ac:dyDescent="0.2">
      <c r="A138" s="165" t="s">
        <v>327</v>
      </c>
      <c r="B138" s="165" t="s">
        <v>348</v>
      </c>
      <c r="C138" s="165" t="s">
        <v>349</v>
      </c>
      <c r="D138" s="165"/>
      <c r="E138" s="165">
        <v>214</v>
      </c>
      <c r="F138" s="181"/>
      <c r="G138" s="29"/>
      <c r="H138" s="29"/>
      <c r="I138" s="128">
        <f t="shared" si="48"/>
        <v>0</v>
      </c>
      <c r="J138" s="41"/>
      <c r="K138" s="134">
        <f t="shared" si="49"/>
        <v>214</v>
      </c>
      <c r="L138" s="128">
        <f t="shared" si="50"/>
        <v>1</v>
      </c>
    </row>
    <row r="139" spans="1:12" x14ac:dyDescent="0.2">
      <c r="A139" s="165" t="s">
        <v>327</v>
      </c>
      <c r="B139" s="165" t="s">
        <v>350</v>
      </c>
      <c r="C139" s="165" t="s">
        <v>351</v>
      </c>
      <c r="D139" s="165"/>
      <c r="E139" s="165">
        <v>214</v>
      </c>
      <c r="F139" s="181"/>
      <c r="G139" s="29"/>
      <c r="H139" s="29"/>
      <c r="I139" s="128">
        <f t="shared" si="48"/>
        <v>0</v>
      </c>
      <c r="J139" s="41"/>
      <c r="K139" s="134">
        <f t="shared" si="49"/>
        <v>214</v>
      </c>
      <c r="L139" s="128">
        <f t="shared" si="50"/>
        <v>1</v>
      </c>
    </row>
    <row r="140" spans="1:12" x14ac:dyDescent="0.2">
      <c r="A140" s="165" t="s">
        <v>327</v>
      </c>
      <c r="B140" s="165" t="s">
        <v>352</v>
      </c>
      <c r="C140" s="165" t="s">
        <v>353</v>
      </c>
      <c r="D140" s="165"/>
      <c r="E140" s="165">
        <v>214</v>
      </c>
      <c r="F140" s="181"/>
      <c r="G140" s="29"/>
      <c r="H140" s="29"/>
      <c r="I140" s="128">
        <f t="shared" si="48"/>
        <v>0</v>
      </c>
      <c r="J140" s="41"/>
      <c r="K140" s="134">
        <f t="shared" si="49"/>
        <v>214</v>
      </c>
      <c r="L140" s="128">
        <f t="shared" si="50"/>
        <v>1</v>
      </c>
    </row>
    <row r="141" spans="1:12" x14ac:dyDescent="0.2">
      <c r="A141" s="165" t="s">
        <v>327</v>
      </c>
      <c r="B141" s="165" t="s">
        <v>354</v>
      </c>
      <c r="C141" s="165" t="s">
        <v>355</v>
      </c>
      <c r="D141" s="165"/>
      <c r="E141" s="165">
        <v>214</v>
      </c>
      <c r="F141" s="181"/>
      <c r="G141" s="29"/>
      <c r="H141" s="29"/>
      <c r="I141" s="128">
        <f t="shared" si="48"/>
        <v>0</v>
      </c>
      <c r="J141" s="41"/>
      <c r="K141" s="134">
        <f t="shared" si="49"/>
        <v>214</v>
      </c>
      <c r="L141" s="128">
        <f t="shared" si="50"/>
        <v>1</v>
      </c>
    </row>
    <row r="142" spans="1:12" x14ac:dyDescent="0.2">
      <c r="A142" s="165" t="s">
        <v>327</v>
      </c>
      <c r="B142" s="165" t="s">
        <v>356</v>
      </c>
      <c r="C142" s="165" t="s">
        <v>357</v>
      </c>
      <c r="D142" s="165"/>
      <c r="E142" s="165">
        <v>365</v>
      </c>
      <c r="F142" s="181"/>
      <c r="G142" s="29"/>
      <c r="H142" s="29"/>
      <c r="I142" s="128">
        <f t="shared" si="48"/>
        <v>0</v>
      </c>
      <c r="J142" s="41"/>
      <c r="K142" s="134">
        <f t="shared" si="49"/>
        <v>365</v>
      </c>
      <c r="L142" s="128">
        <f t="shared" si="50"/>
        <v>1</v>
      </c>
    </row>
    <row r="143" spans="1:12" x14ac:dyDescent="0.2">
      <c r="A143" s="165" t="s">
        <v>327</v>
      </c>
      <c r="B143" s="165" t="s">
        <v>358</v>
      </c>
      <c r="C143" s="165" t="s">
        <v>359</v>
      </c>
      <c r="D143" s="165"/>
      <c r="E143" s="165">
        <v>214</v>
      </c>
      <c r="F143" s="181"/>
      <c r="G143" s="29"/>
      <c r="H143" s="29"/>
      <c r="I143" s="128">
        <f t="shared" si="48"/>
        <v>0</v>
      </c>
      <c r="J143" s="41"/>
      <c r="K143" s="134">
        <f t="shared" si="49"/>
        <v>214</v>
      </c>
      <c r="L143" s="128">
        <f t="shared" si="50"/>
        <v>1</v>
      </c>
    </row>
    <row r="144" spans="1:12" x14ac:dyDescent="0.2">
      <c r="A144" s="165" t="s">
        <v>327</v>
      </c>
      <c r="B144" s="165" t="s">
        <v>360</v>
      </c>
      <c r="C144" s="165" t="s">
        <v>361</v>
      </c>
      <c r="D144" s="165"/>
      <c r="E144" s="165">
        <v>214</v>
      </c>
      <c r="F144" s="181"/>
      <c r="G144" s="29"/>
      <c r="H144" s="29"/>
      <c r="I144" s="128">
        <f t="shared" si="48"/>
        <v>0</v>
      </c>
      <c r="J144" s="41"/>
      <c r="K144" s="134">
        <f t="shared" si="49"/>
        <v>214</v>
      </c>
      <c r="L144" s="128">
        <f t="shared" si="50"/>
        <v>1</v>
      </c>
    </row>
    <row r="145" spans="1:12" x14ac:dyDescent="0.2">
      <c r="A145" s="165" t="s">
        <v>327</v>
      </c>
      <c r="B145" s="165" t="s">
        <v>362</v>
      </c>
      <c r="C145" s="165" t="s">
        <v>363</v>
      </c>
      <c r="D145" s="165"/>
      <c r="E145" s="165">
        <v>214</v>
      </c>
      <c r="F145" s="181"/>
      <c r="G145" s="29"/>
      <c r="H145" s="29"/>
      <c r="I145" s="128">
        <f t="shared" si="48"/>
        <v>0</v>
      </c>
      <c r="J145" s="41"/>
      <c r="K145" s="134">
        <f t="shared" si="49"/>
        <v>214</v>
      </c>
      <c r="L145" s="128">
        <f t="shared" si="50"/>
        <v>1</v>
      </c>
    </row>
    <row r="146" spans="1:12" x14ac:dyDescent="0.2">
      <c r="A146" s="165" t="s">
        <v>327</v>
      </c>
      <c r="B146" s="165" t="s">
        <v>364</v>
      </c>
      <c r="C146" s="165" t="s">
        <v>365</v>
      </c>
      <c r="D146" s="165"/>
      <c r="E146" s="165">
        <v>214</v>
      </c>
      <c r="F146" s="181"/>
      <c r="G146" s="29"/>
      <c r="H146" s="29"/>
      <c r="I146" s="128">
        <f t="shared" si="48"/>
        <v>0</v>
      </c>
      <c r="J146" s="41"/>
      <c r="K146" s="134">
        <f t="shared" si="49"/>
        <v>214</v>
      </c>
      <c r="L146" s="128">
        <f t="shared" si="50"/>
        <v>1</v>
      </c>
    </row>
    <row r="147" spans="1:12" x14ac:dyDescent="0.2">
      <c r="A147" s="174" t="s">
        <v>327</v>
      </c>
      <c r="B147" s="174" t="s">
        <v>366</v>
      </c>
      <c r="C147" s="174" t="s">
        <v>367</v>
      </c>
      <c r="D147" s="174"/>
      <c r="E147" s="174">
        <v>214</v>
      </c>
      <c r="F147" s="182"/>
      <c r="G147" s="119"/>
      <c r="H147" s="119"/>
      <c r="I147" s="121">
        <f t="shared" si="48"/>
        <v>0</v>
      </c>
      <c r="J147" s="46"/>
      <c r="K147" s="123">
        <f t="shared" si="49"/>
        <v>214</v>
      </c>
      <c r="L147" s="121">
        <f t="shared" si="50"/>
        <v>1</v>
      </c>
    </row>
    <row r="148" spans="1:12" x14ac:dyDescent="0.2">
      <c r="A148" s="26"/>
      <c r="B148" s="27">
        <f>COUNTA(B128:B147)</f>
        <v>20</v>
      </c>
      <c r="C148" s="26"/>
      <c r="D148" s="181"/>
      <c r="E148" s="30">
        <f>SUM(E128:E147)</f>
        <v>4431</v>
      </c>
      <c r="F148" s="32"/>
      <c r="G148" s="27">
        <f>COUNTA(G128:G147)</f>
        <v>0</v>
      </c>
      <c r="H148" s="30">
        <f>SUM(H128:H147)</f>
        <v>0</v>
      </c>
      <c r="I148" s="33">
        <f>H148/E148</f>
        <v>0</v>
      </c>
      <c r="J148" s="178"/>
      <c r="K148" s="183">
        <f>E148-H148</f>
        <v>4431</v>
      </c>
      <c r="L148" s="33">
        <f>K148/E148</f>
        <v>1</v>
      </c>
    </row>
    <row r="149" spans="1:12" ht="8.25" customHeight="1" x14ac:dyDescent="0.2">
      <c r="A149" s="26"/>
      <c r="B149" s="27"/>
      <c r="C149" s="26"/>
      <c r="D149" s="181"/>
      <c r="E149" s="30"/>
      <c r="F149" s="32"/>
      <c r="G149" s="27"/>
      <c r="H149" s="30"/>
      <c r="I149" s="33"/>
      <c r="J149" s="178"/>
      <c r="K149" s="183"/>
      <c r="L149" s="33"/>
    </row>
    <row r="150" spans="1:12" x14ac:dyDescent="0.2">
      <c r="A150" s="165" t="s">
        <v>368</v>
      </c>
      <c r="B150" s="165" t="s">
        <v>369</v>
      </c>
      <c r="C150" s="165" t="s">
        <v>370</v>
      </c>
      <c r="D150" s="165"/>
      <c r="E150" s="165">
        <v>214</v>
      </c>
      <c r="F150" s="181"/>
      <c r="G150" s="179"/>
      <c r="H150" s="179"/>
      <c r="I150" s="128">
        <f t="shared" ref="I150" si="51">H150/E150</f>
        <v>0</v>
      </c>
      <c r="J150" s="41"/>
      <c r="K150" s="134">
        <f t="shared" ref="K150" si="52">E150-H150</f>
        <v>214</v>
      </c>
      <c r="L150" s="128">
        <f t="shared" ref="L150" si="53">K150/E150</f>
        <v>1</v>
      </c>
    </row>
    <row r="151" spans="1:12" x14ac:dyDescent="0.2">
      <c r="A151" s="165" t="s">
        <v>368</v>
      </c>
      <c r="B151" s="165" t="s">
        <v>371</v>
      </c>
      <c r="C151" s="165" t="s">
        <v>372</v>
      </c>
      <c r="D151" s="165"/>
      <c r="E151" s="165">
        <v>365</v>
      </c>
      <c r="F151" s="181"/>
      <c r="G151" s="40" t="s">
        <v>1037</v>
      </c>
      <c r="H151" s="179">
        <v>1</v>
      </c>
      <c r="I151" s="128">
        <f t="shared" ref="I151:I173" si="54">H151/E151</f>
        <v>2.7397260273972603E-3</v>
      </c>
      <c r="J151" s="41"/>
      <c r="K151" s="134">
        <f t="shared" ref="K151:K173" si="55">E151-H151</f>
        <v>364</v>
      </c>
      <c r="L151" s="128">
        <f t="shared" ref="L151:L173" si="56">K151/E151</f>
        <v>0.99726027397260275</v>
      </c>
    </row>
    <row r="152" spans="1:12" x14ac:dyDescent="0.2">
      <c r="A152" s="165" t="s">
        <v>368</v>
      </c>
      <c r="B152" s="165" t="s">
        <v>373</v>
      </c>
      <c r="C152" s="165" t="s">
        <v>374</v>
      </c>
      <c r="D152" s="165"/>
      <c r="E152" s="165">
        <v>214</v>
      </c>
      <c r="F152" s="181"/>
      <c r="G152" s="179"/>
      <c r="H152" s="179"/>
      <c r="I152" s="128">
        <f t="shared" si="54"/>
        <v>0</v>
      </c>
      <c r="J152" s="41"/>
      <c r="K152" s="134">
        <f t="shared" si="55"/>
        <v>214</v>
      </c>
      <c r="L152" s="128">
        <f t="shared" si="56"/>
        <v>1</v>
      </c>
    </row>
    <row r="153" spans="1:12" x14ac:dyDescent="0.2">
      <c r="A153" s="165" t="s">
        <v>368</v>
      </c>
      <c r="B153" s="165" t="s">
        <v>375</v>
      </c>
      <c r="C153" s="165" t="s">
        <v>376</v>
      </c>
      <c r="D153" s="165"/>
      <c r="E153" s="165">
        <v>214</v>
      </c>
      <c r="F153" s="181"/>
      <c r="G153" s="179"/>
      <c r="H153" s="179"/>
      <c r="I153" s="128">
        <f t="shared" si="54"/>
        <v>0</v>
      </c>
      <c r="J153" s="41"/>
      <c r="K153" s="134">
        <f t="shared" si="55"/>
        <v>214</v>
      </c>
      <c r="L153" s="128">
        <f t="shared" si="56"/>
        <v>1</v>
      </c>
    </row>
    <row r="154" spans="1:12" x14ac:dyDescent="0.2">
      <c r="A154" s="165" t="s">
        <v>368</v>
      </c>
      <c r="B154" s="165" t="s">
        <v>377</v>
      </c>
      <c r="C154" s="165" t="s">
        <v>378</v>
      </c>
      <c r="D154" s="165"/>
      <c r="E154" s="165">
        <v>214</v>
      </c>
      <c r="F154" s="181"/>
      <c r="G154" s="179"/>
      <c r="H154" s="179"/>
      <c r="I154" s="128">
        <f t="shared" si="54"/>
        <v>0</v>
      </c>
      <c r="J154" s="41"/>
      <c r="K154" s="134">
        <f t="shared" si="55"/>
        <v>214</v>
      </c>
      <c r="L154" s="128">
        <f t="shared" si="56"/>
        <v>1</v>
      </c>
    </row>
    <row r="155" spans="1:12" x14ac:dyDescent="0.2">
      <c r="A155" s="165" t="s">
        <v>368</v>
      </c>
      <c r="B155" s="165" t="s">
        <v>379</v>
      </c>
      <c r="C155" s="165" t="s">
        <v>380</v>
      </c>
      <c r="D155" s="165"/>
      <c r="E155" s="165">
        <v>214</v>
      </c>
      <c r="F155" s="181"/>
      <c r="G155" s="179"/>
      <c r="H155" s="179"/>
      <c r="I155" s="128">
        <f t="shared" si="54"/>
        <v>0</v>
      </c>
      <c r="J155" s="41"/>
      <c r="K155" s="134">
        <f t="shared" si="55"/>
        <v>214</v>
      </c>
      <c r="L155" s="128">
        <f t="shared" si="56"/>
        <v>1</v>
      </c>
    </row>
    <row r="156" spans="1:12" x14ac:dyDescent="0.2">
      <c r="A156" s="165" t="s">
        <v>368</v>
      </c>
      <c r="B156" s="165" t="s">
        <v>381</v>
      </c>
      <c r="C156" s="165" t="s">
        <v>382</v>
      </c>
      <c r="D156" s="165"/>
      <c r="E156" s="165">
        <v>214</v>
      </c>
      <c r="F156" s="181"/>
      <c r="G156" s="179"/>
      <c r="H156" s="179"/>
      <c r="I156" s="128">
        <f t="shared" si="54"/>
        <v>0</v>
      </c>
      <c r="J156" s="41"/>
      <c r="K156" s="134">
        <f t="shared" si="55"/>
        <v>214</v>
      </c>
      <c r="L156" s="128">
        <f t="shared" si="56"/>
        <v>1</v>
      </c>
    </row>
    <row r="157" spans="1:12" x14ac:dyDescent="0.2">
      <c r="A157" s="165" t="s">
        <v>368</v>
      </c>
      <c r="B157" s="165" t="s">
        <v>383</v>
      </c>
      <c r="C157" s="165" t="s">
        <v>384</v>
      </c>
      <c r="D157" s="165"/>
      <c r="E157" s="165">
        <v>214</v>
      </c>
      <c r="F157" s="181"/>
      <c r="G157" s="179"/>
      <c r="H157" s="179"/>
      <c r="I157" s="128">
        <f t="shared" si="54"/>
        <v>0</v>
      </c>
      <c r="J157" s="41"/>
      <c r="K157" s="134">
        <f t="shared" si="55"/>
        <v>214</v>
      </c>
      <c r="L157" s="128">
        <f t="shared" si="56"/>
        <v>1</v>
      </c>
    </row>
    <row r="158" spans="1:12" x14ac:dyDescent="0.2">
      <c r="A158" s="165" t="s">
        <v>368</v>
      </c>
      <c r="B158" s="165" t="s">
        <v>385</v>
      </c>
      <c r="C158" s="165" t="s">
        <v>386</v>
      </c>
      <c r="D158" s="165"/>
      <c r="E158" s="165">
        <v>365</v>
      </c>
      <c r="F158" s="181"/>
      <c r="G158" s="179"/>
      <c r="H158" s="179"/>
      <c r="I158" s="128">
        <f t="shared" si="54"/>
        <v>0</v>
      </c>
      <c r="J158" s="41"/>
      <c r="K158" s="134">
        <f t="shared" si="55"/>
        <v>365</v>
      </c>
      <c r="L158" s="128">
        <f t="shared" si="56"/>
        <v>1</v>
      </c>
    </row>
    <row r="159" spans="1:12" x14ac:dyDescent="0.2">
      <c r="A159" s="165" t="s">
        <v>368</v>
      </c>
      <c r="B159" s="165" t="s">
        <v>387</v>
      </c>
      <c r="C159" s="165" t="s">
        <v>388</v>
      </c>
      <c r="D159" s="165"/>
      <c r="E159" s="165">
        <v>214</v>
      </c>
      <c r="F159" s="181"/>
      <c r="G159" s="179"/>
      <c r="H159" s="179"/>
      <c r="I159" s="128">
        <f t="shared" si="54"/>
        <v>0</v>
      </c>
      <c r="J159" s="41"/>
      <c r="K159" s="134">
        <f t="shared" si="55"/>
        <v>214</v>
      </c>
      <c r="L159" s="128">
        <f t="shared" si="56"/>
        <v>1</v>
      </c>
    </row>
    <row r="160" spans="1:12" x14ac:dyDescent="0.2">
      <c r="A160" s="165" t="s">
        <v>368</v>
      </c>
      <c r="B160" s="165" t="s">
        <v>389</v>
      </c>
      <c r="C160" s="165" t="s">
        <v>390</v>
      </c>
      <c r="D160" s="165"/>
      <c r="E160" s="165">
        <v>214</v>
      </c>
      <c r="F160" s="181"/>
      <c r="G160" s="179"/>
      <c r="H160" s="179"/>
      <c r="I160" s="128">
        <f t="shared" si="54"/>
        <v>0</v>
      </c>
      <c r="J160" s="41"/>
      <c r="K160" s="134">
        <f t="shared" si="55"/>
        <v>214</v>
      </c>
      <c r="L160" s="128">
        <f t="shared" si="56"/>
        <v>1</v>
      </c>
    </row>
    <row r="161" spans="1:12" x14ac:dyDescent="0.2">
      <c r="A161" s="165" t="s">
        <v>368</v>
      </c>
      <c r="B161" s="165" t="s">
        <v>391</v>
      </c>
      <c r="C161" s="165" t="s">
        <v>392</v>
      </c>
      <c r="D161" s="165"/>
      <c r="E161" s="165">
        <v>214</v>
      </c>
      <c r="F161" s="181"/>
      <c r="G161" s="179"/>
      <c r="H161" s="179"/>
      <c r="I161" s="128">
        <f t="shared" si="54"/>
        <v>0</v>
      </c>
      <c r="J161" s="41"/>
      <c r="K161" s="134">
        <f t="shared" si="55"/>
        <v>214</v>
      </c>
      <c r="L161" s="128">
        <f t="shared" si="56"/>
        <v>1</v>
      </c>
    </row>
    <row r="162" spans="1:12" x14ac:dyDescent="0.2">
      <c r="A162" s="165" t="s">
        <v>368</v>
      </c>
      <c r="B162" s="165" t="s">
        <v>393</v>
      </c>
      <c r="C162" s="165" t="s">
        <v>394</v>
      </c>
      <c r="D162" s="165"/>
      <c r="E162" s="165">
        <v>214</v>
      </c>
      <c r="F162" s="181"/>
      <c r="G162" s="179"/>
      <c r="H162" s="179"/>
      <c r="I162" s="128">
        <f t="shared" si="54"/>
        <v>0</v>
      </c>
      <c r="J162" s="41"/>
      <c r="K162" s="134">
        <f t="shared" si="55"/>
        <v>214</v>
      </c>
      <c r="L162" s="128">
        <f t="shared" si="56"/>
        <v>1</v>
      </c>
    </row>
    <row r="163" spans="1:12" x14ac:dyDescent="0.2">
      <c r="A163" s="165" t="s">
        <v>368</v>
      </c>
      <c r="B163" s="165" t="s">
        <v>395</v>
      </c>
      <c r="C163" s="165" t="s">
        <v>396</v>
      </c>
      <c r="D163" s="165"/>
      <c r="E163" s="165">
        <v>214</v>
      </c>
      <c r="F163" s="181"/>
      <c r="G163" s="179"/>
      <c r="H163" s="179"/>
      <c r="I163" s="128">
        <f t="shared" si="54"/>
        <v>0</v>
      </c>
      <c r="J163" s="41"/>
      <c r="K163" s="134">
        <f t="shared" si="55"/>
        <v>214</v>
      </c>
      <c r="L163" s="128">
        <f t="shared" si="56"/>
        <v>1</v>
      </c>
    </row>
    <row r="164" spans="1:12" x14ac:dyDescent="0.2">
      <c r="A164" s="165" t="s">
        <v>368</v>
      </c>
      <c r="B164" s="165" t="s">
        <v>397</v>
      </c>
      <c r="C164" s="165" t="s">
        <v>398</v>
      </c>
      <c r="D164" s="165"/>
      <c r="E164" s="165">
        <v>214</v>
      </c>
      <c r="F164" s="181"/>
      <c r="G164" s="179"/>
      <c r="H164" s="179"/>
      <c r="I164" s="128">
        <f t="shared" si="54"/>
        <v>0</v>
      </c>
      <c r="J164" s="41"/>
      <c r="K164" s="134">
        <f t="shared" si="55"/>
        <v>214</v>
      </c>
      <c r="L164" s="128">
        <f t="shared" si="56"/>
        <v>1</v>
      </c>
    </row>
    <row r="165" spans="1:12" x14ac:dyDescent="0.2">
      <c r="A165" s="165" t="s">
        <v>368</v>
      </c>
      <c r="B165" s="165" t="s">
        <v>399</v>
      </c>
      <c r="C165" s="165" t="s">
        <v>400</v>
      </c>
      <c r="D165" s="165"/>
      <c r="E165" s="165">
        <v>214</v>
      </c>
      <c r="F165" s="181"/>
      <c r="G165" s="179"/>
      <c r="H165" s="179"/>
      <c r="I165" s="128">
        <f t="shared" si="54"/>
        <v>0</v>
      </c>
      <c r="J165" s="41"/>
      <c r="K165" s="134">
        <f t="shared" si="55"/>
        <v>214</v>
      </c>
      <c r="L165" s="128">
        <f t="shared" si="56"/>
        <v>1</v>
      </c>
    </row>
    <row r="166" spans="1:12" x14ac:dyDescent="0.2">
      <c r="A166" s="165" t="s">
        <v>368</v>
      </c>
      <c r="B166" s="165" t="s">
        <v>401</v>
      </c>
      <c r="C166" s="165" t="s">
        <v>402</v>
      </c>
      <c r="D166" s="165"/>
      <c r="E166" s="165">
        <v>214</v>
      </c>
      <c r="F166" s="181"/>
      <c r="G166" s="179"/>
      <c r="H166" s="179"/>
      <c r="I166" s="128">
        <f t="shared" si="54"/>
        <v>0</v>
      </c>
      <c r="J166" s="41"/>
      <c r="K166" s="134">
        <f t="shared" si="55"/>
        <v>214</v>
      </c>
      <c r="L166" s="128">
        <f t="shared" si="56"/>
        <v>1</v>
      </c>
    </row>
    <row r="167" spans="1:12" x14ac:dyDescent="0.2">
      <c r="A167" s="165" t="s">
        <v>368</v>
      </c>
      <c r="B167" s="165" t="s">
        <v>403</v>
      </c>
      <c r="C167" s="165" t="s">
        <v>404</v>
      </c>
      <c r="D167" s="165"/>
      <c r="E167" s="165">
        <v>214</v>
      </c>
      <c r="F167" s="181"/>
      <c r="G167" s="179"/>
      <c r="H167" s="179"/>
      <c r="I167" s="128">
        <f t="shared" si="54"/>
        <v>0</v>
      </c>
      <c r="J167" s="41"/>
      <c r="K167" s="134">
        <f t="shared" si="55"/>
        <v>214</v>
      </c>
      <c r="L167" s="128">
        <f t="shared" si="56"/>
        <v>1</v>
      </c>
    </row>
    <row r="168" spans="1:12" x14ac:dyDescent="0.2">
      <c r="A168" s="165" t="s">
        <v>368</v>
      </c>
      <c r="B168" s="165" t="s">
        <v>405</v>
      </c>
      <c r="C168" s="165" t="s">
        <v>406</v>
      </c>
      <c r="D168" s="165"/>
      <c r="E168" s="165">
        <v>214</v>
      </c>
      <c r="F168" s="181"/>
      <c r="G168" s="179"/>
      <c r="H168" s="179"/>
      <c r="I168" s="128">
        <f t="shared" si="54"/>
        <v>0</v>
      </c>
      <c r="J168" s="41"/>
      <c r="K168" s="134">
        <f t="shared" si="55"/>
        <v>214</v>
      </c>
      <c r="L168" s="128">
        <f t="shared" si="56"/>
        <v>1</v>
      </c>
    </row>
    <row r="169" spans="1:12" x14ac:dyDescent="0.2">
      <c r="A169" s="165" t="s">
        <v>368</v>
      </c>
      <c r="B169" s="165" t="s">
        <v>407</v>
      </c>
      <c r="C169" s="165" t="s">
        <v>408</v>
      </c>
      <c r="D169" s="165"/>
      <c r="E169" s="165">
        <v>214</v>
      </c>
      <c r="F169" s="181"/>
      <c r="G169" s="179"/>
      <c r="H169" s="179"/>
      <c r="I169" s="128">
        <f t="shared" si="54"/>
        <v>0</v>
      </c>
      <c r="J169" s="41"/>
      <c r="K169" s="134">
        <f t="shared" si="55"/>
        <v>214</v>
      </c>
      <c r="L169" s="128">
        <f t="shared" si="56"/>
        <v>1</v>
      </c>
    </row>
    <row r="170" spans="1:12" x14ac:dyDescent="0.2">
      <c r="A170" s="165" t="s">
        <v>368</v>
      </c>
      <c r="B170" s="165" t="s">
        <v>409</v>
      </c>
      <c r="C170" s="165" t="s">
        <v>410</v>
      </c>
      <c r="D170" s="165"/>
      <c r="E170" s="165">
        <v>365</v>
      </c>
      <c r="F170" s="181"/>
      <c r="G170" s="179"/>
      <c r="H170" s="179"/>
      <c r="I170" s="128">
        <f t="shared" si="54"/>
        <v>0</v>
      </c>
      <c r="J170" s="41"/>
      <c r="K170" s="134">
        <f t="shared" si="55"/>
        <v>365</v>
      </c>
      <c r="L170" s="128">
        <f t="shared" si="56"/>
        <v>1</v>
      </c>
    </row>
    <row r="171" spans="1:12" x14ac:dyDescent="0.2">
      <c r="A171" s="165" t="s">
        <v>368</v>
      </c>
      <c r="B171" s="165" t="s">
        <v>411</v>
      </c>
      <c r="C171" s="165" t="s">
        <v>951</v>
      </c>
      <c r="D171" s="165"/>
      <c r="E171" s="165">
        <v>365</v>
      </c>
      <c r="F171" s="181"/>
      <c r="G171" s="179"/>
      <c r="H171" s="179"/>
      <c r="I171" s="128">
        <f t="shared" si="54"/>
        <v>0</v>
      </c>
      <c r="J171" s="41"/>
      <c r="K171" s="134">
        <f t="shared" si="55"/>
        <v>365</v>
      </c>
      <c r="L171" s="128">
        <f t="shared" si="56"/>
        <v>1</v>
      </c>
    </row>
    <row r="172" spans="1:12" x14ac:dyDescent="0.2">
      <c r="A172" s="165" t="s">
        <v>368</v>
      </c>
      <c r="B172" s="165" t="s">
        <v>412</v>
      </c>
      <c r="C172" s="165" t="s">
        <v>413</v>
      </c>
      <c r="D172" s="165"/>
      <c r="E172" s="165">
        <v>365</v>
      </c>
      <c r="F172" s="181"/>
      <c r="G172" s="179"/>
      <c r="H172" s="179"/>
      <c r="I172" s="128">
        <f t="shared" si="54"/>
        <v>0</v>
      </c>
      <c r="J172" s="41"/>
      <c r="K172" s="134">
        <f t="shared" si="55"/>
        <v>365</v>
      </c>
      <c r="L172" s="128">
        <f t="shared" si="56"/>
        <v>1</v>
      </c>
    </row>
    <row r="173" spans="1:12" x14ac:dyDescent="0.2">
      <c r="A173" s="174" t="s">
        <v>368</v>
      </c>
      <c r="B173" s="174" t="s">
        <v>414</v>
      </c>
      <c r="C173" s="174" t="s">
        <v>415</v>
      </c>
      <c r="D173" s="174"/>
      <c r="E173" s="174">
        <v>214</v>
      </c>
      <c r="F173" s="182"/>
      <c r="G173" s="46"/>
      <c r="H173" s="46"/>
      <c r="I173" s="121">
        <f t="shared" si="54"/>
        <v>0</v>
      </c>
      <c r="J173" s="46"/>
      <c r="K173" s="123">
        <f t="shared" si="55"/>
        <v>214</v>
      </c>
      <c r="L173" s="121">
        <f t="shared" si="56"/>
        <v>1</v>
      </c>
    </row>
    <row r="174" spans="1:12" x14ac:dyDescent="0.2">
      <c r="A174" s="26"/>
      <c r="B174" s="27">
        <f>COUNTA(B150:B173)</f>
        <v>24</v>
      </c>
      <c r="C174" s="26"/>
      <c r="D174" s="181"/>
      <c r="E174" s="30">
        <f>SUM(E150:E173)</f>
        <v>5891</v>
      </c>
      <c r="F174" s="32"/>
      <c r="G174" s="27">
        <f>COUNTA(G150:G173)</f>
        <v>1</v>
      </c>
      <c r="H174" s="30">
        <f>SUM(H150:H173)</f>
        <v>1</v>
      </c>
      <c r="I174" s="33">
        <f>H174/E174</f>
        <v>1.6975046681378373E-4</v>
      </c>
      <c r="J174" s="178"/>
      <c r="K174" s="183">
        <f>E174-H174</f>
        <v>5890</v>
      </c>
      <c r="L174" s="33">
        <f>K174/E174</f>
        <v>0.99983024953318622</v>
      </c>
    </row>
    <row r="175" spans="1:12" ht="8.25" customHeight="1" x14ac:dyDescent="0.2">
      <c r="A175" s="26"/>
      <c r="B175" s="27"/>
      <c r="C175" s="26"/>
      <c r="D175" s="181"/>
      <c r="E175" s="30"/>
      <c r="F175" s="32"/>
      <c r="G175" s="27"/>
      <c r="H175" s="30"/>
      <c r="I175" s="33"/>
      <c r="J175" s="178"/>
      <c r="K175" s="183"/>
      <c r="L175" s="33"/>
    </row>
    <row r="176" spans="1:12" x14ac:dyDescent="0.2">
      <c r="A176" s="165" t="s">
        <v>416</v>
      </c>
      <c r="B176" s="165" t="s">
        <v>961</v>
      </c>
      <c r="C176" s="165" t="s">
        <v>962</v>
      </c>
      <c r="D176" s="165"/>
      <c r="E176" s="165">
        <v>365</v>
      </c>
      <c r="F176" s="181"/>
      <c r="G176" s="40" t="s">
        <v>1037</v>
      </c>
      <c r="H176" s="179">
        <v>14</v>
      </c>
      <c r="I176" s="128">
        <f>H176/E176</f>
        <v>3.8356164383561646E-2</v>
      </c>
      <c r="J176" s="41"/>
      <c r="K176" s="134">
        <f>E176-H176</f>
        <v>351</v>
      </c>
      <c r="L176" s="128">
        <f>K176/E176</f>
        <v>0.9616438356164384</v>
      </c>
    </row>
    <row r="177" spans="1:12" x14ac:dyDescent="0.2">
      <c r="A177" s="165" t="s">
        <v>416</v>
      </c>
      <c r="B177" s="165" t="s">
        <v>417</v>
      </c>
      <c r="C177" s="165" t="s">
        <v>418</v>
      </c>
      <c r="D177" s="165"/>
      <c r="E177" s="165">
        <v>365</v>
      </c>
      <c r="F177" s="181"/>
      <c r="G177" s="40" t="s">
        <v>1037</v>
      </c>
      <c r="H177" s="179">
        <v>15</v>
      </c>
      <c r="I177" s="128">
        <f>H177/E177</f>
        <v>4.1095890410958902E-2</v>
      </c>
      <c r="J177" s="41"/>
      <c r="K177" s="134">
        <f>E177-H177</f>
        <v>350</v>
      </c>
      <c r="L177" s="128">
        <f>K177/E177</f>
        <v>0.95890410958904104</v>
      </c>
    </row>
    <row r="178" spans="1:12" x14ac:dyDescent="0.2">
      <c r="A178" s="165" t="s">
        <v>416</v>
      </c>
      <c r="B178" s="165" t="s">
        <v>419</v>
      </c>
      <c r="C178" s="165" t="s">
        <v>420</v>
      </c>
      <c r="D178" s="165"/>
      <c r="E178" s="165">
        <v>365</v>
      </c>
      <c r="F178" s="181"/>
      <c r="G178" s="40" t="s">
        <v>1037</v>
      </c>
      <c r="H178" s="179">
        <v>90</v>
      </c>
      <c r="I178" s="128">
        <f>H178/E178</f>
        <v>0.24657534246575341</v>
      </c>
      <c r="J178" s="41"/>
      <c r="K178" s="134">
        <f>E178-H178</f>
        <v>275</v>
      </c>
      <c r="L178" s="128">
        <f>K178/E178</f>
        <v>0.75342465753424659</v>
      </c>
    </row>
    <row r="179" spans="1:12" x14ac:dyDescent="0.2">
      <c r="A179" s="165" t="s">
        <v>416</v>
      </c>
      <c r="B179" s="165" t="s">
        <v>421</v>
      </c>
      <c r="C179" s="165" t="s">
        <v>422</v>
      </c>
      <c r="D179" s="165"/>
      <c r="E179" s="165">
        <v>365</v>
      </c>
      <c r="F179" s="181"/>
      <c r="G179" s="40" t="s">
        <v>1037</v>
      </c>
      <c r="H179" s="179">
        <v>4</v>
      </c>
      <c r="I179" s="128">
        <f>H179/E179</f>
        <v>1.0958904109589041E-2</v>
      </c>
      <c r="J179" s="41"/>
      <c r="K179" s="134">
        <f>E179-H179</f>
        <v>361</v>
      </c>
      <c r="L179" s="128">
        <f>K179/E179</f>
        <v>0.989041095890411</v>
      </c>
    </row>
    <row r="180" spans="1:12" x14ac:dyDescent="0.2">
      <c r="A180" s="165" t="s">
        <v>416</v>
      </c>
      <c r="B180" s="165" t="s">
        <v>423</v>
      </c>
      <c r="C180" s="165" t="s">
        <v>424</v>
      </c>
      <c r="D180" s="165"/>
      <c r="E180" s="165">
        <v>365</v>
      </c>
      <c r="F180" s="181"/>
      <c r="G180" s="40" t="s">
        <v>1037</v>
      </c>
      <c r="H180" s="179">
        <v>22</v>
      </c>
      <c r="I180" s="128">
        <f>H180/E180</f>
        <v>6.0273972602739728E-2</v>
      </c>
      <c r="J180" s="41"/>
      <c r="K180" s="134">
        <f>E180-H180</f>
        <v>343</v>
      </c>
      <c r="L180" s="128">
        <f>K180/E180</f>
        <v>0.9397260273972603</v>
      </c>
    </row>
    <row r="181" spans="1:12" x14ac:dyDescent="0.2">
      <c r="A181" s="165" t="s">
        <v>416</v>
      </c>
      <c r="B181" s="165" t="s">
        <v>425</v>
      </c>
      <c r="C181" s="165" t="s">
        <v>426</v>
      </c>
      <c r="D181" s="165"/>
      <c r="E181" s="165">
        <v>365</v>
      </c>
      <c r="F181" s="181"/>
      <c r="G181" s="40" t="s">
        <v>1037</v>
      </c>
      <c r="H181" s="179">
        <v>77</v>
      </c>
      <c r="I181" s="128"/>
      <c r="J181" s="41"/>
      <c r="K181" s="134"/>
      <c r="L181" s="128"/>
    </row>
    <row r="182" spans="1:12" x14ac:dyDescent="0.2">
      <c r="A182" s="165" t="s">
        <v>416</v>
      </c>
      <c r="B182" s="165" t="s">
        <v>427</v>
      </c>
      <c r="C182" s="165" t="s">
        <v>428</v>
      </c>
      <c r="D182" s="165"/>
      <c r="E182" s="165">
        <v>365</v>
      </c>
      <c r="F182" s="181"/>
      <c r="G182" s="40" t="s">
        <v>1037</v>
      </c>
      <c r="H182" s="179">
        <v>278</v>
      </c>
      <c r="I182" s="128">
        <f>H182/E182</f>
        <v>0.76164383561643834</v>
      </c>
      <c r="J182" s="41"/>
      <c r="K182" s="134">
        <f>E182-H182</f>
        <v>87</v>
      </c>
      <c r="L182" s="128">
        <f>K182/E182</f>
        <v>0.23835616438356164</v>
      </c>
    </row>
    <row r="183" spans="1:12" x14ac:dyDescent="0.2">
      <c r="A183" s="165" t="s">
        <v>416</v>
      </c>
      <c r="B183" s="165" t="s">
        <v>429</v>
      </c>
      <c r="C183" s="165" t="s">
        <v>943</v>
      </c>
      <c r="D183" s="165"/>
      <c r="E183" s="165">
        <v>365</v>
      </c>
      <c r="F183" s="181"/>
      <c r="G183" s="40" t="s">
        <v>1037</v>
      </c>
      <c r="H183" s="179">
        <v>2</v>
      </c>
      <c r="I183" s="128">
        <f>H183/E183</f>
        <v>5.4794520547945206E-3</v>
      </c>
      <c r="J183" s="41"/>
      <c r="K183" s="134">
        <f>E183-H183</f>
        <v>363</v>
      </c>
      <c r="L183" s="128">
        <f>K183/E183</f>
        <v>0.9945205479452055</v>
      </c>
    </row>
    <row r="184" spans="1:12" x14ac:dyDescent="0.2">
      <c r="A184" s="165" t="s">
        <v>416</v>
      </c>
      <c r="B184" s="165" t="s">
        <v>430</v>
      </c>
      <c r="C184" s="165" t="s">
        <v>431</v>
      </c>
      <c r="D184" s="165"/>
      <c r="E184" s="165">
        <v>365</v>
      </c>
      <c r="F184" s="181"/>
      <c r="G184" s="40" t="s">
        <v>1037</v>
      </c>
      <c r="H184" s="179">
        <v>24</v>
      </c>
      <c r="I184" s="128">
        <f>H184/E184</f>
        <v>6.575342465753424E-2</v>
      </c>
      <c r="J184" s="41"/>
      <c r="K184" s="134">
        <f>E184-H184</f>
        <v>341</v>
      </c>
      <c r="L184" s="128">
        <f>K184/E184</f>
        <v>0.9342465753424658</v>
      </c>
    </row>
    <row r="185" spans="1:12" x14ac:dyDescent="0.2">
      <c r="A185" s="165" t="s">
        <v>416</v>
      </c>
      <c r="B185" s="165" t="s">
        <v>1018</v>
      </c>
      <c r="C185" s="165" t="s">
        <v>433</v>
      </c>
      <c r="D185" s="165"/>
      <c r="E185" s="165">
        <v>365</v>
      </c>
      <c r="F185" s="181"/>
      <c r="G185" s="40" t="s">
        <v>1037</v>
      </c>
      <c r="H185" s="179">
        <v>15</v>
      </c>
      <c r="I185" s="128">
        <f>H185/E185</f>
        <v>4.1095890410958902E-2</v>
      </c>
      <c r="J185" s="41"/>
      <c r="K185" s="134">
        <f>E185-H185</f>
        <v>350</v>
      </c>
      <c r="L185" s="128">
        <f>K185/E185</f>
        <v>0.95890410958904104</v>
      </c>
    </row>
    <row r="186" spans="1:12" x14ac:dyDescent="0.2">
      <c r="A186" s="165" t="s">
        <v>416</v>
      </c>
      <c r="B186" s="165" t="s">
        <v>434</v>
      </c>
      <c r="C186" s="165" t="s">
        <v>435</v>
      </c>
      <c r="D186" s="165"/>
      <c r="E186" s="165">
        <v>365</v>
      </c>
      <c r="F186" s="181"/>
      <c r="G186" s="40" t="s">
        <v>1037</v>
      </c>
      <c r="H186" s="179">
        <v>82</v>
      </c>
      <c r="I186" s="128"/>
      <c r="J186" s="41"/>
      <c r="K186" s="134"/>
      <c r="L186" s="128"/>
    </row>
    <row r="187" spans="1:12" x14ac:dyDescent="0.2">
      <c r="A187" s="165" t="s">
        <v>416</v>
      </c>
      <c r="B187" s="165" t="s">
        <v>436</v>
      </c>
      <c r="C187" s="165" t="s">
        <v>437</v>
      </c>
      <c r="D187" s="165"/>
      <c r="E187" s="165">
        <v>365</v>
      </c>
      <c r="F187" s="181"/>
      <c r="G187" s="40" t="s">
        <v>1037</v>
      </c>
      <c r="H187" s="179">
        <v>31</v>
      </c>
      <c r="I187" s="128">
        <f>H187/E187</f>
        <v>8.4931506849315067E-2</v>
      </c>
      <c r="J187" s="41"/>
      <c r="K187" s="134">
        <f>E187-H187</f>
        <v>334</v>
      </c>
      <c r="L187" s="128">
        <f>K187/E187</f>
        <v>0.91506849315068495</v>
      </c>
    </row>
    <row r="188" spans="1:12" x14ac:dyDescent="0.2">
      <c r="A188" s="165" t="s">
        <v>416</v>
      </c>
      <c r="B188" s="165" t="s">
        <v>438</v>
      </c>
      <c r="C188" s="165" t="s">
        <v>439</v>
      </c>
      <c r="D188" s="165"/>
      <c r="E188" s="165">
        <v>365</v>
      </c>
      <c r="F188" s="29"/>
      <c r="G188" s="40" t="s">
        <v>1037</v>
      </c>
      <c r="H188" s="179">
        <v>25</v>
      </c>
      <c r="I188" s="128">
        <f>H188/E188</f>
        <v>6.8493150684931503E-2</v>
      </c>
      <c r="J188" s="41"/>
      <c r="K188" s="134">
        <f>E188-H188</f>
        <v>340</v>
      </c>
      <c r="L188" s="128">
        <f>K188/E188</f>
        <v>0.93150684931506844</v>
      </c>
    </row>
    <row r="189" spans="1:12" x14ac:dyDescent="0.2">
      <c r="A189" s="165" t="s">
        <v>416</v>
      </c>
      <c r="B189" s="165" t="s">
        <v>440</v>
      </c>
      <c r="C189" s="165" t="s">
        <v>441</v>
      </c>
      <c r="D189" s="165"/>
      <c r="E189" s="165">
        <v>365</v>
      </c>
      <c r="F189" s="181"/>
      <c r="G189" s="40" t="s">
        <v>1037</v>
      </c>
      <c r="H189" s="179">
        <v>365</v>
      </c>
      <c r="I189" s="128">
        <f>H189/E189</f>
        <v>1</v>
      </c>
      <c r="J189" s="41"/>
      <c r="K189" s="134">
        <f>E189-H189</f>
        <v>0</v>
      </c>
      <c r="L189" s="128">
        <f>K189/E189</f>
        <v>0</v>
      </c>
    </row>
    <row r="190" spans="1:12" x14ac:dyDescent="0.2">
      <c r="A190" s="165" t="s">
        <v>416</v>
      </c>
      <c r="B190" s="165" t="s">
        <v>442</v>
      </c>
      <c r="C190" s="165" t="s">
        <v>443</v>
      </c>
      <c r="D190" s="165"/>
      <c r="E190" s="165">
        <v>365</v>
      </c>
      <c r="F190" s="181"/>
      <c r="G190" s="40" t="s">
        <v>1037</v>
      </c>
      <c r="H190" s="179">
        <v>26</v>
      </c>
      <c r="I190" s="128">
        <f>H190/E190</f>
        <v>7.1232876712328766E-2</v>
      </c>
      <c r="J190" s="41"/>
      <c r="K190" s="134">
        <f>E190-H190</f>
        <v>339</v>
      </c>
      <c r="L190" s="128">
        <f>K190/E190</f>
        <v>0.92876712328767119</v>
      </c>
    </row>
    <row r="191" spans="1:12" x14ac:dyDescent="0.2">
      <c r="A191" s="165" t="s">
        <v>416</v>
      </c>
      <c r="B191" s="165" t="s">
        <v>444</v>
      </c>
      <c r="C191" s="165" t="s">
        <v>445</v>
      </c>
      <c r="D191" s="165"/>
      <c r="E191" s="165">
        <v>214</v>
      </c>
      <c r="F191" s="181"/>
      <c r="G191" s="40" t="s">
        <v>1037</v>
      </c>
      <c r="H191" s="179">
        <v>329</v>
      </c>
      <c r="I191" s="128">
        <f>H191/E191</f>
        <v>1.5373831775700935</v>
      </c>
      <c r="J191" s="41"/>
      <c r="K191" s="134">
        <f>E191-H191</f>
        <v>-115</v>
      </c>
      <c r="L191" s="128">
        <f>K191/E191</f>
        <v>-0.53738317757009346</v>
      </c>
    </row>
    <row r="192" spans="1:12" x14ac:dyDescent="0.2">
      <c r="A192" s="165" t="s">
        <v>416</v>
      </c>
      <c r="B192" s="165" t="s">
        <v>446</v>
      </c>
      <c r="C192" s="165" t="s">
        <v>447</v>
      </c>
      <c r="D192" s="165"/>
      <c r="E192" s="165">
        <v>365</v>
      </c>
      <c r="F192" s="181"/>
      <c r="G192" s="40" t="s">
        <v>1037</v>
      </c>
      <c r="H192" s="179">
        <v>39</v>
      </c>
      <c r="I192" s="128"/>
      <c r="J192" s="41"/>
      <c r="K192" s="134"/>
      <c r="L192" s="128"/>
    </row>
    <row r="193" spans="1:12" x14ac:dyDescent="0.2">
      <c r="A193" s="165" t="s">
        <v>416</v>
      </c>
      <c r="B193" s="165" t="s">
        <v>448</v>
      </c>
      <c r="C193" s="165" t="s">
        <v>449</v>
      </c>
      <c r="D193" s="165"/>
      <c r="E193" s="165">
        <v>365</v>
      </c>
      <c r="F193" s="181"/>
      <c r="G193" s="40" t="s">
        <v>1037</v>
      </c>
      <c r="H193" s="179">
        <v>7</v>
      </c>
      <c r="I193" s="128">
        <f t="shared" ref="I193:I197" si="57">H193/E193</f>
        <v>1.9178082191780823E-2</v>
      </c>
      <c r="J193" s="41"/>
      <c r="K193" s="134">
        <f t="shared" ref="K193:K197" si="58">E193-H193</f>
        <v>358</v>
      </c>
      <c r="L193" s="128">
        <f t="shared" ref="L193:L197" si="59">K193/E193</f>
        <v>0.98082191780821915</v>
      </c>
    </row>
    <row r="194" spans="1:12" x14ac:dyDescent="0.2">
      <c r="A194" s="165" t="s">
        <v>416</v>
      </c>
      <c r="B194" s="165" t="s">
        <v>450</v>
      </c>
      <c r="C194" s="165" t="s">
        <v>451</v>
      </c>
      <c r="D194" s="165"/>
      <c r="E194" s="165">
        <v>365</v>
      </c>
      <c r="F194" s="181"/>
      <c r="G194" s="40" t="s">
        <v>1037</v>
      </c>
      <c r="H194" s="41">
        <v>50</v>
      </c>
      <c r="I194" s="128">
        <f t="shared" si="57"/>
        <v>0.13698630136986301</v>
      </c>
      <c r="J194" s="41"/>
      <c r="K194" s="134">
        <f t="shared" si="58"/>
        <v>315</v>
      </c>
      <c r="L194" s="128">
        <f t="shared" si="59"/>
        <v>0.86301369863013699</v>
      </c>
    </row>
    <row r="195" spans="1:12" x14ac:dyDescent="0.2">
      <c r="A195" s="165" t="s">
        <v>416</v>
      </c>
      <c r="B195" s="165" t="s">
        <v>452</v>
      </c>
      <c r="C195" s="165" t="s">
        <v>453</v>
      </c>
      <c r="D195" s="165"/>
      <c r="E195" s="165">
        <v>365</v>
      </c>
      <c r="F195" s="181"/>
      <c r="G195" s="179"/>
      <c r="H195" s="179"/>
      <c r="I195" s="128">
        <f t="shared" si="57"/>
        <v>0</v>
      </c>
      <c r="J195" s="41"/>
      <c r="K195" s="134">
        <f t="shared" si="58"/>
        <v>365</v>
      </c>
      <c r="L195" s="128">
        <f t="shared" si="59"/>
        <v>1</v>
      </c>
    </row>
    <row r="196" spans="1:12" x14ac:dyDescent="0.2">
      <c r="A196" s="165" t="s">
        <v>416</v>
      </c>
      <c r="B196" s="165" t="s">
        <v>454</v>
      </c>
      <c r="C196" s="165" t="s">
        <v>455</v>
      </c>
      <c r="D196" s="165"/>
      <c r="E196" s="165">
        <v>365</v>
      </c>
      <c r="F196" s="181"/>
      <c r="G196" s="29"/>
      <c r="H196" s="29"/>
      <c r="I196" s="128">
        <f t="shared" si="57"/>
        <v>0</v>
      </c>
      <c r="J196" s="41"/>
      <c r="K196" s="134">
        <f t="shared" si="58"/>
        <v>365</v>
      </c>
      <c r="L196" s="128">
        <f t="shared" si="59"/>
        <v>1</v>
      </c>
    </row>
    <row r="197" spans="1:12" x14ac:dyDescent="0.2">
      <c r="A197" s="174" t="s">
        <v>416</v>
      </c>
      <c r="B197" s="174" t="s">
        <v>456</v>
      </c>
      <c r="C197" s="174" t="s">
        <v>457</v>
      </c>
      <c r="D197" s="174"/>
      <c r="E197" s="174">
        <v>365</v>
      </c>
      <c r="F197" s="182"/>
      <c r="G197" s="46"/>
      <c r="H197" s="46"/>
      <c r="I197" s="121">
        <f t="shared" si="57"/>
        <v>0</v>
      </c>
      <c r="J197" s="46"/>
      <c r="K197" s="123">
        <f t="shared" si="58"/>
        <v>365</v>
      </c>
      <c r="L197" s="121">
        <f t="shared" si="59"/>
        <v>1</v>
      </c>
    </row>
    <row r="198" spans="1:12" x14ac:dyDescent="0.2">
      <c r="A198" s="26"/>
      <c r="B198" s="27">
        <f>COUNTA(B176:B197)</f>
        <v>22</v>
      </c>
      <c r="C198" s="26"/>
      <c r="D198" s="181"/>
      <c r="E198" s="30">
        <f>SUM(E176:E197)</f>
        <v>7879</v>
      </c>
      <c r="F198" s="32"/>
      <c r="G198" s="27">
        <f>COUNTA(G176:G197)</f>
        <v>19</v>
      </c>
      <c r="H198" s="30">
        <f>SUM(H176:H197)</f>
        <v>1495</v>
      </c>
      <c r="I198" s="33">
        <f t="shared" ref="I198" si="60">H198/E198</f>
        <v>0.18974489148369084</v>
      </c>
      <c r="J198" s="178"/>
      <c r="K198" s="183">
        <f t="shared" ref="K198" si="61">E198-H198</f>
        <v>6384</v>
      </c>
      <c r="L198" s="33">
        <f t="shared" ref="L198" si="62">K198/E198</f>
        <v>0.81025510851630922</v>
      </c>
    </row>
    <row r="199" spans="1:12" ht="8.25" customHeight="1" x14ac:dyDescent="0.2">
      <c r="A199" s="26"/>
      <c r="B199" s="27"/>
      <c r="C199" s="26"/>
      <c r="D199" s="181"/>
      <c r="E199" s="30"/>
      <c r="F199" s="32"/>
      <c r="G199" s="27"/>
      <c r="H199" s="30"/>
      <c r="I199" s="33"/>
      <c r="J199" s="178"/>
      <c r="K199" s="183"/>
      <c r="L199" s="33"/>
    </row>
    <row r="200" spans="1:12" x14ac:dyDescent="0.2">
      <c r="A200" s="165" t="s">
        <v>458</v>
      </c>
      <c r="B200" s="165" t="s">
        <v>459</v>
      </c>
      <c r="C200" s="165" t="s">
        <v>460</v>
      </c>
      <c r="D200" s="165"/>
      <c r="E200" s="165">
        <v>365</v>
      </c>
      <c r="F200" s="181"/>
      <c r="G200" s="179"/>
      <c r="H200" s="179"/>
      <c r="I200" s="128">
        <f t="shared" ref="I200:I231" si="63">H200/E200</f>
        <v>0</v>
      </c>
      <c r="J200" s="41"/>
      <c r="K200" s="134">
        <f t="shared" ref="K200:K231" si="64">E200-H200</f>
        <v>365</v>
      </c>
      <c r="L200" s="128">
        <f t="shared" ref="L200:L231" si="65">K200/E200</f>
        <v>1</v>
      </c>
    </row>
    <row r="201" spans="1:12" x14ac:dyDescent="0.2">
      <c r="A201" s="165" t="s">
        <v>458</v>
      </c>
      <c r="B201" s="165" t="s">
        <v>1019</v>
      </c>
      <c r="C201" s="165" t="s">
        <v>462</v>
      </c>
      <c r="D201" s="165"/>
      <c r="E201" s="165">
        <v>365</v>
      </c>
      <c r="F201" s="181"/>
      <c r="G201" s="179"/>
      <c r="H201" s="179"/>
      <c r="I201" s="128">
        <f t="shared" si="63"/>
        <v>0</v>
      </c>
      <c r="J201" s="41"/>
      <c r="K201" s="134">
        <f t="shared" si="64"/>
        <v>365</v>
      </c>
      <c r="L201" s="128">
        <f t="shared" si="65"/>
        <v>1</v>
      </c>
    </row>
    <row r="202" spans="1:12" x14ac:dyDescent="0.2">
      <c r="A202" s="165" t="s">
        <v>458</v>
      </c>
      <c r="B202" s="165" t="s">
        <v>979</v>
      </c>
      <c r="C202" s="165" t="s">
        <v>980</v>
      </c>
      <c r="D202" s="165"/>
      <c r="E202" s="165">
        <v>365</v>
      </c>
      <c r="F202" s="181"/>
      <c r="G202" s="40" t="s">
        <v>1037</v>
      </c>
      <c r="H202" s="179">
        <v>5</v>
      </c>
      <c r="I202" s="128">
        <f t="shared" si="63"/>
        <v>1.3698630136986301E-2</v>
      </c>
      <c r="J202" s="41"/>
      <c r="K202" s="134">
        <f t="shared" si="64"/>
        <v>360</v>
      </c>
      <c r="L202" s="128">
        <f t="shared" si="65"/>
        <v>0.98630136986301364</v>
      </c>
    </row>
    <row r="203" spans="1:12" x14ac:dyDescent="0.2">
      <c r="A203" s="165" t="s">
        <v>458</v>
      </c>
      <c r="B203" s="165" t="s">
        <v>463</v>
      </c>
      <c r="C203" s="165" t="s">
        <v>464</v>
      </c>
      <c r="D203" s="165"/>
      <c r="E203" s="165">
        <v>365</v>
      </c>
      <c r="F203" s="181"/>
      <c r="G203" s="179"/>
      <c r="H203" s="179"/>
      <c r="I203" s="128">
        <f t="shared" si="63"/>
        <v>0</v>
      </c>
      <c r="J203" s="41"/>
      <c r="K203" s="134">
        <f t="shared" si="64"/>
        <v>365</v>
      </c>
      <c r="L203" s="128">
        <f t="shared" si="65"/>
        <v>1</v>
      </c>
    </row>
    <row r="204" spans="1:12" x14ac:dyDescent="0.2">
      <c r="A204" s="165" t="s">
        <v>458</v>
      </c>
      <c r="B204" s="165" t="s">
        <v>465</v>
      </c>
      <c r="C204" s="165" t="s">
        <v>466</v>
      </c>
      <c r="D204" s="165"/>
      <c r="E204" s="165">
        <v>365</v>
      </c>
      <c r="F204" s="181"/>
      <c r="G204" s="40" t="s">
        <v>1037</v>
      </c>
      <c r="H204" s="179">
        <v>4</v>
      </c>
      <c r="I204" s="128">
        <f t="shared" si="63"/>
        <v>1.0958904109589041E-2</v>
      </c>
      <c r="J204" s="41"/>
      <c r="K204" s="134">
        <f t="shared" si="64"/>
        <v>361</v>
      </c>
      <c r="L204" s="128">
        <f t="shared" si="65"/>
        <v>0.989041095890411</v>
      </c>
    </row>
    <row r="205" spans="1:12" x14ac:dyDescent="0.2">
      <c r="A205" s="165" t="s">
        <v>458</v>
      </c>
      <c r="B205" s="165" t="s">
        <v>467</v>
      </c>
      <c r="C205" s="165" t="s">
        <v>468</v>
      </c>
      <c r="D205" s="165"/>
      <c r="E205" s="165">
        <v>365</v>
      </c>
      <c r="F205" s="181"/>
      <c r="G205" s="179"/>
      <c r="H205" s="179"/>
      <c r="I205" s="128">
        <f t="shared" si="63"/>
        <v>0</v>
      </c>
      <c r="J205" s="41"/>
      <c r="K205" s="134">
        <f t="shared" si="64"/>
        <v>365</v>
      </c>
      <c r="L205" s="128">
        <f t="shared" si="65"/>
        <v>1</v>
      </c>
    </row>
    <row r="206" spans="1:12" x14ac:dyDescent="0.2">
      <c r="A206" s="165" t="s">
        <v>458</v>
      </c>
      <c r="B206" s="165" t="s">
        <v>469</v>
      </c>
      <c r="C206" s="165" t="s">
        <v>470</v>
      </c>
      <c r="D206" s="165"/>
      <c r="E206" s="165">
        <v>214</v>
      </c>
      <c r="F206" s="181"/>
      <c r="G206" s="179"/>
      <c r="H206" s="179"/>
      <c r="I206" s="128">
        <f t="shared" si="63"/>
        <v>0</v>
      </c>
      <c r="J206" s="41"/>
      <c r="K206" s="134">
        <f t="shared" si="64"/>
        <v>214</v>
      </c>
      <c r="L206" s="128">
        <f t="shared" si="65"/>
        <v>1</v>
      </c>
    </row>
    <row r="207" spans="1:12" x14ac:dyDescent="0.2">
      <c r="A207" s="165" t="s">
        <v>458</v>
      </c>
      <c r="B207" s="165" t="s">
        <v>471</v>
      </c>
      <c r="C207" s="165" t="s">
        <v>472</v>
      </c>
      <c r="D207" s="165"/>
      <c r="E207" s="165">
        <v>365</v>
      </c>
      <c r="F207" s="181"/>
      <c r="G207" s="40" t="s">
        <v>1037</v>
      </c>
      <c r="H207" s="179">
        <v>1</v>
      </c>
      <c r="I207" s="128">
        <f t="shared" si="63"/>
        <v>2.7397260273972603E-3</v>
      </c>
      <c r="J207" s="41"/>
      <c r="K207" s="134">
        <f t="shared" si="64"/>
        <v>364</v>
      </c>
      <c r="L207" s="128">
        <f t="shared" si="65"/>
        <v>0.99726027397260275</v>
      </c>
    </row>
    <row r="208" spans="1:12" x14ac:dyDescent="0.2">
      <c r="A208" s="165" t="s">
        <v>458</v>
      </c>
      <c r="B208" s="165" t="s">
        <v>1020</v>
      </c>
      <c r="C208" s="165" t="s">
        <v>474</v>
      </c>
      <c r="D208" s="165"/>
      <c r="E208" s="165">
        <v>214</v>
      </c>
      <c r="F208" s="181"/>
      <c r="G208" s="179"/>
      <c r="H208" s="179"/>
      <c r="I208" s="128">
        <f t="shared" si="63"/>
        <v>0</v>
      </c>
      <c r="J208" s="41"/>
      <c r="K208" s="134">
        <f t="shared" si="64"/>
        <v>214</v>
      </c>
      <c r="L208" s="128">
        <f t="shared" si="65"/>
        <v>1</v>
      </c>
    </row>
    <row r="209" spans="1:12" x14ac:dyDescent="0.2">
      <c r="A209" s="165" t="s">
        <v>458</v>
      </c>
      <c r="B209" s="165" t="s">
        <v>475</v>
      </c>
      <c r="C209" s="165" t="s">
        <v>476</v>
      </c>
      <c r="D209" s="165"/>
      <c r="E209" s="165">
        <v>365</v>
      </c>
      <c r="F209" s="181"/>
      <c r="G209" s="179"/>
      <c r="H209" s="179"/>
      <c r="I209" s="128">
        <f t="shared" si="63"/>
        <v>0</v>
      </c>
      <c r="J209" s="41"/>
      <c r="K209" s="134">
        <f t="shared" si="64"/>
        <v>365</v>
      </c>
      <c r="L209" s="128">
        <f t="shared" si="65"/>
        <v>1</v>
      </c>
    </row>
    <row r="210" spans="1:12" x14ac:dyDescent="0.2">
      <c r="A210" s="165" t="s">
        <v>458</v>
      </c>
      <c r="B210" s="165" t="s">
        <v>477</v>
      </c>
      <c r="C210" s="165" t="s">
        <v>478</v>
      </c>
      <c r="D210" s="165"/>
      <c r="E210" s="165">
        <v>365</v>
      </c>
      <c r="F210" s="181"/>
      <c r="G210" s="179"/>
      <c r="H210" s="179"/>
      <c r="I210" s="128">
        <f t="shared" si="63"/>
        <v>0</v>
      </c>
      <c r="J210" s="41"/>
      <c r="K210" s="134">
        <f t="shared" si="64"/>
        <v>365</v>
      </c>
      <c r="L210" s="128">
        <f t="shared" si="65"/>
        <v>1</v>
      </c>
    </row>
    <row r="211" spans="1:12" x14ac:dyDescent="0.2">
      <c r="A211" s="165" t="s">
        <v>458</v>
      </c>
      <c r="B211" s="165" t="s">
        <v>479</v>
      </c>
      <c r="C211" s="165" t="s">
        <v>480</v>
      </c>
      <c r="D211" s="165"/>
      <c r="E211" s="165">
        <v>365</v>
      </c>
      <c r="F211" s="181"/>
      <c r="G211" s="179"/>
      <c r="H211" s="179"/>
      <c r="I211" s="128">
        <f t="shared" si="63"/>
        <v>0</v>
      </c>
      <c r="J211" s="41"/>
      <c r="K211" s="134">
        <f t="shared" si="64"/>
        <v>365</v>
      </c>
      <c r="L211" s="128">
        <f t="shared" si="65"/>
        <v>1</v>
      </c>
    </row>
    <row r="212" spans="1:12" x14ac:dyDescent="0.2">
      <c r="A212" s="165" t="s">
        <v>458</v>
      </c>
      <c r="B212" s="165" t="s">
        <v>481</v>
      </c>
      <c r="C212" s="165" t="s">
        <v>482</v>
      </c>
      <c r="D212" s="165"/>
      <c r="E212" s="165">
        <v>365</v>
      </c>
      <c r="F212" s="181"/>
      <c r="G212" s="179"/>
      <c r="H212" s="179"/>
      <c r="I212" s="128">
        <f t="shared" si="63"/>
        <v>0</v>
      </c>
      <c r="J212" s="41"/>
      <c r="K212" s="134">
        <f t="shared" si="64"/>
        <v>365</v>
      </c>
      <c r="L212" s="128">
        <f t="shared" si="65"/>
        <v>1</v>
      </c>
    </row>
    <row r="213" spans="1:12" x14ac:dyDescent="0.2">
      <c r="A213" s="165" t="s">
        <v>458</v>
      </c>
      <c r="B213" s="165" t="s">
        <v>483</v>
      </c>
      <c r="C213" s="165" t="s">
        <v>484</v>
      </c>
      <c r="D213" s="165"/>
      <c r="E213" s="165">
        <v>365</v>
      </c>
      <c r="F213" s="181"/>
      <c r="G213" s="40" t="s">
        <v>1037</v>
      </c>
      <c r="H213" s="179">
        <v>23</v>
      </c>
      <c r="I213" s="128">
        <f t="shared" si="63"/>
        <v>6.3013698630136991E-2</v>
      </c>
      <c r="J213" s="41"/>
      <c r="K213" s="134">
        <f t="shared" si="64"/>
        <v>342</v>
      </c>
      <c r="L213" s="128">
        <f t="shared" si="65"/>
        <v>0.93698630136986305</v>
      </c>
    </row>
    <row r="214" spans="1:12" x14ac:dyDescent="0.2">
      <c r="A214" s="165" t="s">
        <v>458</v>
      </c>
      <c r="B214" s="165" t="s">
        <v>485</v>
      </c>
      <c r="C214" s="165" t="s">
        <v>486</v>
      </c>
      <c r="D214" s="165"/>
      <c r="E214" s="165">
        <v>214</v>
      </c>
      <c r="F214" s="181"/>
      <c r="G214" s="179"/>
      <c r="H214" s="179"/>
      <c r="I214" s="128">
        <f t="shared" si="63"/>
        <v>0</v>
      </c>
      <c r="J214" s="41"/>
      <c r="K214" s="134">
        <f t="shared" si="64"/>
        <v>214</v>
      </c>
      <c r="L214" s="128">
        <f t="shared" si="65"/>
        <v>1</v>
      </c>
    </row>
    <row r="215" spans="1:12" x14ac:dyDescent="0.2">
      <c r="A215" s="165" t="s">
        <v>458</v>
      </c>
      <c r="B215" s="165" t="s">
        <v>487</v>
      </c>
      <c r="C215" s="165" t="s">
        <v>488</v>
      </c>
      <c r="D215" s="165"/>
      <c r="E215" s="165">
        <v>214</v>
      </c>
      <c r="F215" s="181"/>
      <c r="G215" s="179"/>
      <c r="H215" s="179"/>
      <c r="I215" s="128">
        <f t="shared" si="63"/>
        <v>0</v>
      </c>
      <c r="J215" s="41"/>
      <c r="K215" s="134">
        <f t="shared" si="64"/>
        <v>214</v>
      </c>
      <c r="L215" s="128">
        <f t="shared" si="65"/>
        <v>1</v>
      </c>
    </row>
    <row r="216" spans="1:12" x14ac:dyDescent="0.2">
      <c r="A216" s="165" t="s">
        <v>458</v>
      </c>
      <c r="B216" s="165" t="s">
        <v>489</v>
      </c>
      <c r="C216" s="165" t="s">
        <v>490</v>
      </c>
      <c r="D216" s="165"/>
      <c r="E216" s="165">
        <v>365</v>
      </c>
      <c r="F216" s="181"/>
      <c r="G216" s="179"/>
      <c r="H216" s="179"/>
      <c r="I216" s="128">
        <f t="shared" si="63"/>
        <v>0</v>
      </c>
      <c r="J216" s="41"/>
      <c r="K216" s="134">
        <f t="shared" si="64"/>
        <v>365</v>
      </c>
      <c r="L216" s="128">
        <f t="shared" si="65"/>
        <v>1</v>
      </c>
    </row>
    <row r="217" spans="1:12" x14ac:dyDescent="0.2">
      <c r="A217" s="165" t="s">
        <v>458</v>
      </c>
      <c r="B217" s="165" t="s">
        <v>491</v>
      </c>
      <c r="C217" s="165" t="s">
        <v>492</v>
      </c>
      <c r="D217" s="165"/>
      <c r="E217" s="165">
        <v>365</v>
      </c>
      <c r="F217" s="181"/>
      <c r="G217" s="179"/>
      <c r="H217" s="179"/>
      <c r="I217" s="128">
        <f t="shared" si="63"/>
        <v>0</v>
      </c>
      <c r="J217" s="41"/>
      <c r="K217" s="134">
        <f t="shared" si="64"/>
        <v>365</v>
      </c>
      <c r="L217" s="128">
        <f t="shared" si="65"/>
        <v>1</v>
      </c>
    </row>
    <row r="218" spans="1:12" x14ac:dyDescent="0.2">
      <c r="A218" s="165" t="s">
        <v>458</v>
      </c>
      <c r="B218" s="165" t="s">
        <v>493</v>
      </c>
      <c r="C218" s="165" t="s">
        <v>494</v>
      </c>
      <c r="D218" s="165"/>
      <c r="E218" s="165">
        <v>365</v>
      </c>
      <c r="F218" s="181"/>
      <c r="G218" s="179"/>
      <c r="H218" s="179"/>
      <c r="I218" s="128">
        <f t="shared" si="63"/>
        <v>0</v>
      </c>
      <c r="J218" s="41"/>
      <c r="K218" s="134">
        <f t="shared" si="64"/>
        <v>365</v>
      </c>
      <c r="L218" s="128">
        <f t="shared" si="65"/>
        <v>1</v>
      </c>
    </row>
    <row r="219" spans="1:12" x14ac:dyDescent="0.2">
      <c r="A219" s="165" t="s">
        <v>458</v>
      </c>
      <c r="B219" s="165" t="s">
        <v>495</v>
      </c>
      <c r="C219" s="165" t="s">
        <v>496</v>
      </c>
      <c r="D219" s="165"/>
      <c r="E219" s="165">
        <v>365</v>
      </c>
      <c r="F219" s="181"/>
      <c r="G219" s="179"/>
      <c r="H219" s="179"/>
      <c r="I219" s="128">
        <f t="shared" si="63"/>
        <v>0</v>
      </c>
      <c r="J219" s="41"/>
      <c r="K219" s="134">
        <f t="shared" si="64"/>
        <v>365</v>
      </c>
      <c r="L219" s="128">
        <f t="shared" si="65"/>
        <v>1</v>
      </c>
    </row>
    <row r="220" spans="1:12" x14ac:dyDescent="0.2">
      <c r="A220" s="165" t="s">
        <v>458</v>
      </c>
      <c r="B220" s="165" t="s">
        <v>497</v>
      </c>
      <c r="C220" s="165" t="s">
        <v>498</v>
      </c>
      <c r="D220" s="165"/>
      <c r="E220" s="165">
        <v>214</v>
      </c>
      <c r="F220" s="181"/>
      <c r="G220" s="179"/>
      <c r="H220" s="179"/>
      <c r="I220" s="128">
        <f t="shared" si="63"/>
        <v>0</v>
      </c>
      <c r="J220" s="41"/>
      <c r="K220" s="134">
        <f t="shared" si="64"/>
        <v>214</v>
      </c>
      <c r="L220" s="128">
        <f t="shared" si="65"/>
        <v>1</v>
      </c>
    </row>
    <row r="221" spans="1:12" x14ac:dyDescent="0.2">
      <c r="A221" s="165" t="s">
        <v>458</v>
      </c>
      <c r="B221" s="165" t="s">
        <v>499</v>
      </c>
      <c r="C221" s="165" t="s">
        <v>500</v>
      </c>
      <c r="D221" s="165"/>
      <c r="E221" s="165">
        <v>214</v>
      </c>
      <c r="F221" s="181"/>
      <c r="G221" s="179"/>
      <c r="H221" s="179"/>
      <c r="I221" s="128">
        <f t="shared" si="63"/>
        <v>0</v>
      </c>
      <c r="J221" s="41"/>
      <c r="K221" s="134">
        <f t="shared" si="64"/>
        <v>214</v>
      </c>
      <c r="L221" s="128">
        <f t="shared" si="65"/>
        <v>1</v>
      </c>
    </row>
    <row r="222" spans="1:12" x14ac:dyDescent="0.2">
      <c r="A222" s="165" t="s">
        <v>458</v>
      </c>
      <c r="B222" s="165" t="s">
        <v>501</v>
      </c>
      <c r="C222" s="165" t="s">
        <v>502</v>
      </c>
      <c r="D222" s="165"/>
      <c r="E222" s="165">
        <v>214</v>
      </c>
      <c r="F222" s="181"/>
      <c r="G222" s="179"/>
      <c r="H222" s="179"/>
      <c r="I222" s="128">
        <f t="shared" si="63"/>
        <v>0</v>
      </c>
      <c r="J222" s="41"/>
      <c r="K222" s="134">
        <f t="shared" si="64"/>
        <v>214</v>
      </c>
      <c r="L222" s="128">
        <f t="shared" si="65"/>
        <v>1</v>
      </c>
    </row>
    <row r="223" spans="1:12" x14ac:dyDescent="0.2">
      <c r="A223" s="165" t="s">
        <v>458</v>
      </c>
      <c r="B223" s="165" t="s">
        <v>503</v>
      </c>
      <c r="C223" s="165" t="s">
        <v>504</v>
      </c>
      <c r="D223" s="165"/>
      <c r="E223" s="165">
        <v>214</v>
      </c>
      <c r="F223" s="181"/>
      <c r="G223" s="179"/>
      <c r="H223" s="179"/>
      <c r="I223" s="128">
        <f t="shared" si="63"/>
        <v>0</v>
      </c>
      <c r="J223" s="41"/>
      <c r="K223" s="134">
        <f t="shared" si="64"/>
        <v>214</v>
      </c>
      <c r="L223" s="128">
        <f t="shared" si="65"/>
        <v>1</v>
      </c>
    </row>
    <row r="224" spans="1:12" x14ac:dyDescent="0.2">
      <c r="A224" s="165" t="s">
        <v>458</v>
      </c>
      <c r="B224" s="165" t="s">
        <v>505</v>
      </c>
      <c r="C224" s="165" t="s">
        <v>506</v>
      </c>
      <c r="D224" s="165"/>
      <c r="E224" s="165">
        <v>365</v>
      </c>
      <c r="F224" s="181"/>
      <c r="G224" s="40" t="s">
        <v>1037</v>
      </c>
      <c r="H224" s="179">
        <v>1</v>
      </c>
      <c r="I224" s="128">
        <f t="shared" si="63"/>
        <v>2.7397260273972603E-3</v>
      </c>
      <c r="J224" s="41"/>
      <c r="K224" s="134">
        <f t="shared" si="64"/>
        <v>364</v>
      </c>
      <c r="L224" s="128">
        <f t="shared" si="65"/>
        <v>0.99726027397260275</v>
      </c>
    </row>
    <row r="225" spans="1:12" x14ac:dyDescent="0.2">
      <c r="A225" s="165" t="s">
        <v>458</v>
      </c>
      <c r="B225" s="165" t="s">
        <v>507</v>
      </c>
      <c r="C225" s="165" t="s">
        <v>508</v>
      </c>
      <c r="D225" s="165"/>
      <c r="E225" s="165">
        <v>214</v>
      </c>
      <c r="F225" s="181"/>
      <c r="G225" s="179"/>
      <c r="H225" s="179"/>
      <c r="I225" s="128">
        <f t="shared" si="63"/>
        <v>0</v>
      </c>
      <c r="J225" s="41"/>
      <c r="K225" s="134">
        <f t="shared" si="64"/>
        <v>214</v>
      </c>
      <c r="L225" s="128">
        <f t="shared" si="65"/>
        <v>1</v>
      </c>
    </row>
    <row r="226" spans="1:12" x14ac:dyDescent="0.2">
      <c r="A226" s="165" t="s">
        <v>458</v>
      </c>
      <c r="B226" s="165" t="s">
        <v>509</v>
      </c>
      <c r="C226" s="165" t="s">
        <v>510</v>
      </c>
      <c r="D226" s="165"/>
      <c r="E226" s="165">
        <v>365</v>
      </c>
      <c r="F226" s="181"/>
      <c r="G226" s="40" t="s">
        <v>1037</v>
      </c>
      <c r="H226" s="179">
        <v>2</v>
      </c>
      <c r="I226" s="128">
        <f t="shared" si="63"/>
        <v>5.4794520547945206E-3</v>
      </c>
      <c r="J226" s="41"/>
      <c r="K226" s="134">
        <f t="shared" si="64"/>
        <v>363</v>
      </c>
      <c r="L226" s="128">
        <f t="shared" si="65"/>
        <v>0.9945205479452055</v>
      </c>
    </row>
    <row r="227" spans="1:12" x14ac:dyDescent="0.2">
      <c r="A227" s="165" t="s">
        <v>458</v>
      </c>
      <c r="B227" s="165" t="s">
        <v>527</v>
      </c>
      <c r="C227" s="165" t="s">
        <v>528</v>
      </c>
      <c r="D227" s="165"/>
      <c r="E227" s="165">
        <v>214</v>
      </c>
      <c r="F227" s="181"/>
      <c r="G227" s="179"/>
      <c r="H227" s="179"/>
      <c r="I227" s="128">
        <f t="shared" si="63"/>
        <v>0</v>
      </c>
      <c r="J227" s="41"/>
      <c r="K227" s="134">
        <f t="shared" si="64"/>
        <v>214</v>
      </c>
      <c r="L227" s="128">
        <f t="shared" si="65"/>
        <v>1</v>
      </c>
    </row>
    <row r="228" spans="1:12" x14ac:dyDescent="0.2">
      <c r="A228" s="165" t="s">
        <v>458</v>
      </c>
      <c r="B228" s="165" t="s">
        <v>1021</v>
      </c>
      <c r="C228" s="165" t="s">
        <v>512</v>
      </c>
      <c r="D228" s="165"/>
      <c r="E228" s="165">
        <v>365</v>
      </c>
      <c r="F228" s="181"/>
      <c r="G228" s="179"/>
      <c r="H228" s="179"/>
      <c r="I228" s="128">
        <f t="shared" si="63"/>
        <v>0</v>
      </c>
      <c r="J228" s="41"/>
      <c r="K228" s="134">
        <f t="shared" si="64"/>
        <v>365</v>
      </c>
      <c r="L228" s="128">
        <f t="shared" si="65"/>
        <v>1</v>
      </c>
    </row>
    <row r="229" spans="1:12" x14ac:dyDescent="0.2">
      <c r="A229" s="165" t="s">
        <v>458</v>
      </c>
      <c r="B229" s="165" t="s">
        <v>513</v>
      </c>
      <c r="C229" s="165" t="s">
        <v>514</v>
      </c>
      <c r="D229" s="165"/>
      <c r="E229" s="165">
        <v>365</v>
      </c>
      <c r="F229" s="181"/>
      <c r="G229" s="179"/>
      <c r="H229" s="179"/>
      <c r="I229" s="128">
        <f t="shared" si="63"/>
        <v>0</v>
      </c>
      <c r="J229" s="41"/>
      <c r="K229" s="134">
        <f t="shared" si="64"/>
        <v>365</v>
      </c>
      <c r="L229" s="128">
        <f t="shared" si="65"/>
        <v>1</v>
      </c>
    </row>
    <row r="230" spans="1:12" x14ac:dyDescent="0.2">
      <c r="A230" s="165" t="s">
        <v>458</v>
      </c>
      <c r="B230" s="165" t="s">
        <v>515</v>
      </c>
      <c r="C230" s="165" t="s">
        <v>516</v>
      </c>
      <c r="D230" s="165"/>
      <c r="E230" s="165">
        <v>214</v>
      </c>
      <c r="F230" s="181"/>
      <c r="G230" s="179"/>
      <c r="H230" s="179"/>
      <c r="I230" s="128">
        <f t="shared" si="63"/>
        <v>0</v>
      </c>
      <c r="J230" s="41"/>
      <c r="K230" s="134">
        <f t="shared" si="64"/>
        <v>214</v>
      </c>
      <c r="L230" s="128">
        <f t="shared" si="65"/>
        <v>1</v>
      </c>
    </row>
    <row r="231" spans="1:12" x14ac:dyDescent="0.2">
      <c r="A231" s="165" t="s">
        <v>458</v>
      </c>
      <c r="B231" s="165" t="s">
        <v>517</v>
      </c>
      <c r="C231" s="165" t="s">
        <v>518</v>
      </c>
      <c r="D231" s="165"/>
      <c r="E231" s="165">
        <v>365</v>
      </c>
      <c r="F231" s="181"/>
      <c r="G231" s="179"/>
      <c r="H231" s="179"/>
      <c r="I231" s="128">
        <f t="shared" si="63"/>
        <v>0</v>
      </c>
      <c r="J231" s="41"/>
      <c r="K231" s="134">
        <f t="shared" si="64"/>
        <v>365</v>
      </c>
      <c r="L231" s="128">
        <f t="shared" si="65"/>
        <v>1</v>
      </c>
    </row>
    <row r="232" spans="1:12" x14ac:dyDescent="0.2">
      <c r="A232" s="165" t="s">
        <v>458</v>
      </c>
      <c r="B232" s="165" t="s">
        <v>519</v>
      </c>
      <c r="C232" s="165" t="s">
        <v>520</v>
      </c>
      <c r="D232" s="165"/>
      <c r="E232" s="165">
        <v>365</v>
      </c>
      <c r="F232" s="181"/>
      <c r="G232" s="179"/>
      <c r="H232" s="179"/>
      <c r="I232" s="128">
        <f t="shared" ref="I232:I263" si="66">H232/E232</f>
        <v>0</v>
      </c>
      <c r="J232" s="41"/>
      <c r="K232" s="134">
        <f t="shared" ref="K232:K266" si="67">E232-H232</f>
        <v>365</v>
      </c>
      <c r="L232" s="128">
        <f t="shared" ref="L232:L263" si="68">K232/E232</f>
        <v>1</v>
      </c>
    </row>
    <row r="233" spans="1:12" x14ac:dyDescent="0.2">
      <c r="A233" s="165" t="s">
        <v>458</v>
      </c>
      <c r="B233" s="165" t="s">
        <v>521</v>
      </c>
      <c r="C233" s="165" t="s">
        <v>522</v>
      </c>
      <c r="D233" s="165"/>
      <c r="E233" s="165">
        <v>365</v>
      </c>
      <c r="F233" s="181"/>
      <c r="G233" s="40" t="s">
        <v>1037</v>
      </c>
      <c r="H233" s="179">
        <v>2</v>
      </c>
      <c r="I233" s="128">
        <f t="shared" si="66"/>
        <v>5.4794520547945206E-3</v>
      </c>
      <c r="J233" s="41"/>
      <c r="K233" s="134">
        <f t="shared" si="67"/>
        <v>363</v>
      </c>
      <c r="L233" s="128">
        <f t="shared" si="68"/>
        <v>0.9945205479452055</v>
      </c>
    </row>
    <row r="234" spans="1:12" x14ac:dyDescent="0.2">
      <c r="A234" s="165" t="s">
        <v>458</v>
      </c>
      <c r="B234" s="165" t="s">
        <v>523</v>
      </c>
      <c r="C234" s="165" t="s">
        <v>524</v>
      </c>
      <c r="D234" s="165"/>
      <c r="E234" s="165">
        <v>214</v>
      </c>
      <c r="F234" s="181"/>
      <c r="G234" s="179"/>
      <c r="H234" s="179"/>
      <c r="I234" s="128">
        <f t="shared" si="66"/>
        <v>0</v>
      </c>
      <c r="J234" s="41"/>
      <c r="K234" s="134">
        <f t="shared" si="67"/>
        <v>214</v>
      </c>
      <c r="L234" s="128">
        <f t="shared" si="68"/>
        <v>1</v>
      </c>
    </row>
    <row r="235" spans="1:12" x14ac:dyDescent="0.2">
      <c r="A235" s="165" t="s">
        <v>458</v>
      </c>
      <c r="B235" s="165" t="s">
        <v>525</v>
      </c>
      <c r="C235" s="165" t="s">
        <v>526</v>
      </c>
      <c r="D235" s="165"/>
      <c r="E235" s="165">
        <v>214</v>
      </c>
      <c r="F235" s="181"/>
      <c r="G235" s="179"/>
      <c r="H235" s="179"/>
      <c r="I235" s="128">
        <f t="shared" si="66"/>
        <v>0</v>
      </c>
      <c r="J235" s="41"/>
      <c r="K235" s="134">
        <f t="shared" si="67"/>
        <v>214</v>
      </c>
      <c r="L235" s="128">
        <f t="shared" si="68"/>
        <v>1</v>
      </c>
    </row>
    <row r="236" spans="1:12" x14ac:dyDescent="0.2">
      <c r="A236" s="165" t="s">
        <v>458</v>
      </c>
      <c r="B236" s="165" t="s">
        <v>529</v>
      </c>
      <c r="C236" s="165" t="s">
        <v>530</v>
      </c>
      <c r="D236" s="165"/>
      <c r="E236" s="165">
        <v>365</v>
      </c>
      <c r="F236" s="181"/>
      <c r="G236" s="40" t="s">
        <v>1037</v>
      </c>
      <c r="H236" s="179">
        <v>2</v>
      </c>
      <c r="I236" s="128">
        <f t="shared" si="66"/>
        <v>5.4794520547945206E-3</v>
      </c>
      <c r="J236" s="41"/>
      <c r="K236" s="134">
        <f t="shared" si="67"/>
        <v>363</v>
      </c>
      <c r="L236" s="128">
        <f t="shared" si="68"/>
        <v>0.9945205479452055</v>
      </c>
    </row>
    <row r="237" spans="1:12" x14ac:dyDescent="0.2">
      <c r="A237" s="165" t="s">
        <v>458</v>
      </c>
      <c r="B237" s="165" t="s">
        <v>531</v>
      </c>
      <c r="C237" s="165" t="s">
        <v>532</v>
      </c>
      <c r="D237" s="165"/>
      <c r="E237" s="165">
        <v>365</v>
      </c>
      <c r="F237" s="181"/>
      <c r="G237" s="40" t="s">
        <v>1037</v>
      </c>
      <c r="H237" s="179">
        <v>5</v>
      </c>
      <c r="I237" s="128">
        <f t="shared" si="66"/>
        <v>1.3698630136986301E-2</v>
      </c>
      <c r="J237" s="41"/>
      <c r="K237" s="134">
        <f t="shared" si="67"/>
        <v>360</v>
      </c>
      <c r="L237" s="128">
        <f t="shared" si="68"/>
        <v>0.98630136986301364</v>
      </c>
    </row>
    <row r="238" spans="1:12" x14ac:dyDescent="0.2">
      <c r="A238" s="165" t="s">
        <v>458</v>
      </c>
      <c r="B238" s="165" t="s">
        <v>587</v>
      </c>
      <c r="C238" s="165" t="s">
        <v>588</v>
      </c>
      <c r="D238" s="165"/>
      <c r="E238" s="165">
        <v>365</v>
      </c>
      <c r="F238" s="181"/>
      <c r="G238" s="40" t="s">
        <v>1037</v>
      </c>
      <c r="H238" s="179">
        <v>26</v>
      </c>
      <c r="I238" s="128">
        <f t="shared" si="66"/>
        <v>7.1232876712328766E-2</v>
      </c>
      <c r="J238" s="41"/>
      <c r="K238" s="134">
        <f t="shared" si="67"/>
        <v>339</v>
      </c>
      <c r="L238" s="128">
        <f t="shared" si="68"/>
        <v>0.92876712328767119</v>
      </c>
    </row>
    <row r="239" spans="1:12" x14ac:dyDescent="0.2">
      <c r="A239" s="165" t="s">
        <v>458</v>
      </c>
      <c r="B239" s="165" t="s">
        <v>533</v>
      </c>
      <c r="C239" s="165" t="s">
        <v>534</v>
      </c>
      <c r="D239" s="165"/>
      <c r="E239" s="165">
        <v>365</v>
      </c>
      <c r="F239" s="181"/>
      <c r="G239" s="40" t="s">
        <v>1037</v>
      </c>
      <c r="H239" s="179">
        <v>1</v>
      </c>
      <c r="I239" s="128">
        <f t="shared" si="66"/>
        <v>2.7397260273972603E-3</v>
      </c>
      <c r="J239" s="41"/>
      <c r="K239" s="134">
        <f t="shared" si="67"/>
        <v>364</v>
      </c>
      <c r="L239" s="128">
        <f t="shared" si="68"/>
        <v>0.99726027397260275</v>
      </c>
    </row>
    <row r="240" spans="1:12" x14ac:dyDescent="0.2">
      <c r="A240" s="165" t="s">
        <v>458</v>
      </c>
      <c r="B240" s="165" t="s">
        <v>535</v>
      </c>
      <c r="C240" s="165" t="s">
        <v>536</v>
      </c>
      <c r="D240" s="165"/>
      <c r="E240" s="165">
        <v>365</v>
      </c>
      <c r="F240" s="181"/>
      <c r="G240" s="179"/>
      <c r="H240" s="179"/>
      <c r="I240" s="128">
        <f t="shared" si="66"/>
        <v>0</v>
      </c>
      <c r="J240" s="41"/>
      <c r="K240" s="134">
        <f t="shared" si="67"/>
        <v>365</v>
      </c>
      <c r="L240" s="128">
        <f t="shared" si="68"/>
        <v>1</v>
      </c>
    </row>
    <row r="241" spans="1:12" x14ac:dyDescent="0.2">
      <c r="A241" s="165" t="s">
        <v>458</v>
      </c>
      <c r="B241" s="165" t="s">
        <v>537</v>
      </c>
      <c r="C241" s="165" t="s">
        <v>538</v>
      </c>
      <c r="D241" s="165"/>
      <c r="E241" s="165">
        <v>365</v>
      </c>
      <c r="F241" s="181"/>
      <c r="G241" s="179"/>
      <c r="H241" s="179"/>
      <c r="I241" s="128">
        <f t="shared" si="66"/>
        <v>0</v>
      </c>
      <c r="J241" s="41"/>
      <c r="K241" s="134">
        <f t="shared" si="67"/>
        <v>365</v>
      </c>
      <c r="L241" s="128">
        <f t="shared" si="68"/>
        <v>1</v>
      </c>
    </row>
    <row r="242" spans="1:12" x14ac:dyDescent="0.2">
      <c r="A242" s="165" t="s">
        <v>458</v>
      </c>
      <c r="B242" s="165" t="s">
        <v>539</v>
      </c>
      <c r="C242" s="165" t="s">
        <v>540</v>
      </c>
      <c r="D242" s="165"/>
      <c r="E242" s="165">
        <v>214</v>
      </c>
      <c r="F242" s="181"/>
      <c r="G242" s="179"/>
      <c r="H242" s="179"/>
      <c r="I242" s="128">
        <f t="shared" si="66"/>
        <v>0</v>
      </c>
      <c r="J242" s="41"/>
      <c r="K242" s="134">
        <f t="shared" si="67"/>
        <v>214</v>
      </c>
      <c r="L242" s="128">
        <f t="shared" si="68"/>
        <v>1</v>
      </c>
    </row>
    <row r="243" spans="1:12" x14ac:dyDescent="0.2">
      <c r="A243" s="165" t="s">
        <v>458</v>
      </c>
      <c r="B243" s="165" t="s">
        <v>541</v>
      </c>
      <c r="C243" s="165" t="s">
        <v>542</v>
      </c>
      <c r="D243" s="165"/>
      <c r="E243" s="165">
        <v>365</v>
      </c>
      <c r="F243" s="184"/>
      <c r="G243" s="40" t="s">
        <v>1037</v>
      </c>
      <c r="H243" s="179">
        <v>2</v>
      </c>
      <c r="I243" s="128">
        <f t="shared" si="66"/>
        <v>5.4794520547945206E-3</v>
      </c>
      <c r="J243" s="41"/>
      <c r="K243" s="134">
        <f t="shared" si="67"/>
        <v>363</v>
      </c>
      <c r="L243" s="128">
        <f t="shared" si="68"/>
        <v>0.9945205479452055</v>
      </c>
    </row>
    <row r="244" spans="1:12" x14ac:dyDescent="0.2">
      <c r="A244" s="165" t="s">
        <v>458</v>
      </c>
      <c r="B244" s="165" t="s">
        <v>543</v>
      </c>
      <c r="C244" s="165" t="s">
        <v>544</v>
      </c>
      <c r="D244" s="165"/>
      <c r="E244" s="165">
        <v>214</v>
      </c>
      <c r="F244" s="181"/>
      <c r="G244" s="179"/>
      <c r="H244" s="179"/>
      <c r="I244" s="128">
        <f t="shared" si="66"/>
        <v>0</v>
      </c>
      <c r="J244" s="41"/>
      <c r="K244" s="134">
        <f t="shared" si="67"/>
        <v>214</v>
      </c>
      <c r="L244" s="128">
        <f t="shared" si="68"/>
        <v>1</v>
      </c>
    </row>
    <row r="245" spans="1:12" x14ac:dyDescent="0.2">
      <c r="A245" s="165" t="s">
        <v>458</v>
      </c>
      <c r="B245" s="165" t="s">
        <v>545</v>
      </c>
      <c r="C245" s="165" t="s">
        <v>546</v>
      </c>
      <c r="D245" s="165"/>
      <c r="E245" s="165">
        <v>365</v>
      </c>
      <c r="F245" s="181"/>
      <c r="G245" s="40" t="s">
        <v>1037</v>
      </c>
      <c r="H245" s="179">
        <v>2</v>
      </c>
      <c r="I245" s="128">
        <f t="shared" si="66"/>
        <v>5.4794520547945206E-3</v>
      </c>
      <c r="J245" s="41"/>
      <c r="K245" s="134">
        <f t="shared" si="67"/>
        <v>363</v>
      </c>
      <c r="L245" s="128">
        <f t="shared" si="68"/>
        <v>0.9945205479452055</v>
      </c>
    </row>
    <row r="246" spans="1:12" x14ac:dyDescent="0.2">
      <c r="A246" s="165" t="s">
        <v>458</v>
      </c>
      <c r="B246" s="165" t="s">
        <v>547</v>
      </c>
      <c r="C246" s="165" t="s">
        <v>548</v>
      </c>
      <c r="D246" s="165"/>
      <c r="E246" s="165">
        <v>365</v>
      </c>
      <c r="F246" s="181"/>
      <c r="G246" s="40" t="s">
        <v>1037</v>
      </c>
      <c r="H246" s="179">
        <v>3</v>
      </c>
      <c r="I246" s="128">
        <f t="shared" si="66"/>
        <v>8.21917808219178E-3</v>
      </c>
      <c r="J246" s="41"/>
      <c r="K246" s="134">
        <f t="shared" si="67"/>
        <v>362</v>
      </c>
      <c r="L246" s="128">
        <f t="shared" si="68"/>
        <v>0.99178082191780825</v>
      </c>
    </row>
    <row r="247" spans="1:12" x14ac:dyDescent="0.2">
      <c r="A247" s="165" t="s">
        <v>458</v>
      </c>
      <c r="B247" s="165" t="s">
        <v>1022</v>
      </c>
      <c r="C247" s="165" t="s">
        <v>550</v>
      </c>
      <c r="D247" s="165"/>
      <c r="E247" s="165">
        <v>365</v>
      </c>
      <c r="F247" s="181"/>
      <c r="G247" s="179"/>
      <c r="H247" s="179"/>
      <c r="I247" s="128">
        <f t="shared" si="66"/>
        <v>0</v>
      </c>
      <c r="J247" s="41"/>
      <c r="K247" s="134">
        <f t="shared" si="67"/>
        <v>365</v>
      </c>
      <c r="L247" s="128">
        <f t="shared" si="68"/>
        <v>1</v>
      </c>
    </row>
    <row r="248" spans="1:12" x14ac:dyDescent="0.2">
      <c r="A248" s="165" t="s">
        <v>458</v>
      </c>
      <c r="B248" s="165" t="s">
        <v>551</v>
      </c>
      <c r="C248" s="165" t="s">
        <v>552</v>
      </c>
      <c r="D248" s="165"/>
      <c r="E248" s="165">
        <v>365</v>
      </c>
      <c r="F248" s="181"/>
      <c r="G248" s="179"/>
      <c r="H248" s="179"/>
      <c r="I248" s="128">
        <f t="shared" si="66"/>
        <v>0</v>
      </c>
      <c r="J248" s="41"/>
      <c r="K248" s="134">
        <f t="shared" si="67"/>
        <v>365</v>
      </c>
      <c r="L248" s="128">
        <f t="shared" si="68"/>
        <v>1</v>
      </c>
    </row>
    <row r="249" spans="1:12" x14ac:dyDescent="0.2">
      <c r="A249" s="165" t="s">
        <v>458</v>
      </c>
      <c r="B249" s="165" t="s">
        <v>553</v>
      </c>
      <c r="C249" s="165" t="s">
        <v>554</v>
      </c>
      <c r="D249" s="165"/>
      <c r="E249" s="165">
        <v>214</v>
      </c>
      <c r="F249" s="181"/>
      <c r="G249" s="179"/>
      <c r="H249" s="179"/>
      <c r="I249" s="128">
        <f t="shared" si="66"/>
        <v>0</v>
      </c>
      <c r="J249" s="41"/>
      <c r="K249" s="134">
        <f t="shared" si="67"/>
        <v>214</v>
      </c>
      <c r="L249" s="128">
        <f t="shared" si="68"/>
        <v>1</v>
      </c>
    </row>
    <row r="250" spans="1:12" x14ac:dyDescent="0.2">
      <c r="A250" s="165" t="s">
        <v>458</v>
      </c>
      <c r="B250" s="165" t="s">
        <v>555</v>
      </c>
      <c r="C250" s="165" t="s">
        <v>556</v>
      </c>
      <c r="D250" s="165"/>
      <c r="E250" s="165">
        <v>214</v>
      </c>
      <c r="F250" s="181"/>
      <c r="G250" s="179"/>
      <c r="H250" s="179"/>
      <c r="I250" s="128">
        <f t="shared" si="66"/>
        <v>0</v>
      </c>
      <c r="J250" s="41"/>
      <c r="K250" s="134">
        <f t="shared" si="67"/>
        <v>214</v>
      </c>
      <c r="L250" s="128">
        <f t="shared" si="68"/>
        <v>1</v>
      </c>
    </row>
    <row r="251" spans="1:12" x14ac:dyDescent="0.2">
      <c r="A251" s="165" t="s">
        <v>458</v>
      </c>
      <c r="B251" s="165" t="s">
        <v>557</v>
      </c>
      <c r="C251" s="165" t="s">
        <v>324</v>
      </c>
      <c r="D251" s="165"/>
      <c r="E251" s="165">
        <v>365</v>
      </c>
      <c r="F251" s="181"/>
      <c r="G251" s="179"/>
      <c r="H251" s="179"/>
      <c r="I251" s="128">
        <f t="shared" si="66"/>
        <v>0</v>
      </c>
      <c r="J251" s="41"/>
      <c r="K251" s="134">
        <f t="shared" si="67"/>
        <v>365</v>
      </c>
      <c r="L251" s="128">
        <f t="shared" si="68"/>
        <v>1</v>
      </c>
    </row>
    <row r="252" spans="1:12" x14ac:dyDescent="0.2">
      <c r="A252" s="165" t="s">
        <v>458</v>
      </c>
      <c r="B252" s="165" t="s">
        <v>558</v>
      </c>
      <c r="C252" s="165" t="s">
        <v>559</v>
      </c>
      <c r="D252" s="165"/>
      <c r="E252" s="165">
        <v>365</v>
      </c>
      <c r="F252" s="181"/>
      <c r="G252" s="40" t="s">
        <v>1037</v>
      </c>
      <c r="H252" s="179">
        <v>7</v>
      </c>
      <c r="I252" s="128">
        <f t="shared" si="66"/>
        <v>1.9178082191780823E-2</v>
      </c>
      <c r="J252" s="41"/>
      <c r="K252" s="134">
        <f t="shared" si="67"/>
        <v>358</v>
      </c>
      <c r="L252" s="128">
        <f t="shared" si="68"/>
        <v>0.98082191780821915</v>
      </c>
    </row>
    <row r="253" spans="1:12" x14ac:dyDescent="0.2">
      <c r="A253" s="165" t="s">
        <v>458</v>
      </c>
      <c r="B253" s="165" t="s">
        <v>560</v>
      </c>
      <c r="C253" s="165" t="s">
        <v>561</v>
      </c>
      <c r="D253" s="165"/>
      <c r="E253" s="165">
        <v>365</v>
      </c>
      <c r="F253" s="181"/>
      <c r="G253" s="179"/>
      <c r="H253" s="179"/>
      <c r="I253" s="128">
        <f t="shared" si="66"/>
        <v>0</v>
      </c>
      <c r="J253" s="41"/>
      <c r="K253" s="134">
        <f t="shared" si="67"/>
        <v>365</v>
      </c>
      <c r="L253" s="128">
        <f t="shared" si="68"/>
        <v>1</v>
      </c>
    </row>
    <row r="254" spans="1:12" x14ac:dyDescent="0.2">
      <c r="A254" s="165" t="s">
        <v>458</v>
      </c>
      <c r="B254" s="165" t="s">
        <v>562</v>
      </c>
      <c r="C254" s="165" t="s">
        <v>563</v>
      </c>
      <c r="D254" s="165"/>
      <c r="E254" s="165">
        <v>365</v>
      </c>
      <c r="F254" s="181"/>
      <c r="G254" s="40" t="s">
        <v>1037</v>
      </c>
      <c r="H254" s="179">
        <v>8</v>
      </c>
      <c r="I254" s="128">
        <f t="shared" si="66"/>
        <v>2.1917808219178082E-2</v>
      </c>
      <c r="J254" s="41"/>
      <c r="K254" s="134">
        <f t="shared" si="67"/>
        <v>357</v>
      </c>
      <c r="L254" s="128">
        <f t="shared" si="68"/>
        <v>0.9780821917808219</v>
      </c>
    </row>
    <row r="255" spans="1:12" x14ac:dyDescent="0.2">
      <c r="A255" s="165" t="s">
        <v>458</v>
      </c>
      <c r="B255" s="165" t="s">
        <v>564</v>
      </c>
      <c r="C255" s="165" t="s">
        <v>565</v>
      </c>
      <c r="D255" s="165"/>
      <c r="E255" s="165">
        <v>365</v>
      </c>
      <c r="F255" s="181"/>
      <c r="G255" s="40" t="s">
        <v>1037</v>
      </c>
      <c r="H255" s="179">
        <v>4</v>
      </c>
      <c r="I255" s="128">
        <f t="shared" si="66"/>
        <v>1.0958904109589041E-2</v>
      </c>
      <c r="J255" s="41"/>
      <c r="K255" s="134">
        <f t="shared" si="67"/>
        <v>361</v>
      </c>
      <c r="L255" s="128">
        <f t="shared" si="68"/>
        <v>0.989041095890411</v>
      </c>
    </row>
    <row r="256" spans="1:12" x14ac:dyDescent="0.2">
      <c r="A256" s="165" t="s">
        <v>458</v>
      </c>
      <c r="B256" s="165" t="s">
        <v>566</v>
      </c>
      <c r="C256" s="165" t="s">
        <v>567</v>
      </c>
      <c r="D256" s="165"/>
      <c r="E256" s="165">
        <v>365</v>
      </c>
      <c r="F256" s="181"/>
      <c r="G256" s="179"/>
      <c r="H256" s="179"/>
      <c r="I256" s="128">
        <f t="shared" si="66"/>
        <v>0</v>
      </c>
      <c r="J256" s="41"/>
      <c r="K256" s="134">
        <f t="shared" si="67"/>
        <v>365</v>
      </c>
      <c r="L256" s="128">
        <f t="shared" si="68"/>
        <v>1</v>
      </c>
    </row>
    <row r="257" spans="1:12" x14ac:dyDescent="0.2">
      <c r="A257" s="165" t="s">
        <v>458</v>
      </c>
      <c r="B257" s="165" t="s">
        <v>568</v>
      </c>
      <c r="C257" s="165" t="s">
        <v>569</v>
      </c>
      <c r="D257" s="165"/>
      <c r="E257" s="165">
        <v>214</v>
      </c>
      <c r="F257" s="181"/>
      <c r="G257" s="179"/>
      <c r="H257" s="179"/>
      <c r="I257" s="128">
        <f t="shared" si="66"/>
        <v>0</v>
      </c>
      <c r="J257" s="41"/>
      <c r="K257" s="134">
        <f t="shared" si="67"/>
        <v>214</v>
      </c>
      <c r="L257" s="128">
        <f t="shared" si="68"/>
        <v>1</v>
      </c>
    </row>
    <row r="258" spans="1:12" x14ac:dyDescent="0.2">
      <c r="A258" s="165" t="s">
        <v>458</v>
      </c>
      <c r="B258" s="165" t="s">
        <v>570</v>
      </c>
      <c r="C258" s="165" t="s">
        <v>571</v>
      </c>
      <c r="D258" s="165"/>
      <c r="E258" s="165">
        <v>214</v>
      </c>
      <c r="F258" s="181"/>
      <c r="G258" s="179"/>
      <c r="H258" s="179"/>
      <c r="I258" s="128">
        <f t="shared" si="66"/>
        <v>0</v>
      </c>
      <c r="J258" s="41"/>
      <c r="K258" s="134">
        <f t="shared" si="67"/>
        <v>214</v>
      </c>
      <c r="L258" s="128">
        <f t="shared" si="68"/>
        <v>1</v>
      </c>
    </row>
    <row r="259" spans="1:12" x14ac:dyDescent="0.2">
      <c r="A259" s="165" t="s">
        <v>458</v>
      </c>
      <c r="B259" s="165" t="s">
        <v>1023</v>
      </c>
      <c r="C259" s="165" t="s">
        <v>573</v>
      </c>
      <c r="D259" s="165"/>
      <c r="E259" s="165">
        <v>365</v>
      </c>
      <c r="F259" s="181"/>
      <c r="G259" s="40" t="s">
        <v>1037</v>
      </c>
      <c r="H259" s="179">
        <v>11</v>
      </c>
      <c r="I259" s="128">
        <f t="shared" si="66"/>
        <v>3.0136986301369864E-2</v>
      </c>
      <c r="J259" s="41"/>
      <c r="K259" s="134">
        <f t="shared" si="67"/>
        <v>354</v>
      </c>
      <c r="L259" s="128">
        <f t="shared" si="68"/>
        <v>0.96986301369863015</v>
      </c>
    </row>
    <row r="260" spans="1:12" x14ac:dyDescent="0.2">
      <c r="A260" s="165" t="s">
        <v>458</v>
      </c>
      <c r="B260" s="165" t="s">
        <v>574</v>
      </c>
      <c r="C260" s="165" t="s">
        <v>575</v>
      </c>
      <c r="D260" s="165"/>
      <c r="E260" s="165">
        <v>365</v>
      </c>
      <c r="F260" s="181"/>
      <c r="G260" s="40" t="s">
        <v>1037</v>
      </c>
      <c r="H260" s="179">
        <v>104</v>
      </c>
      <c r="I260" s="128">
        <f t="shared" si="66"/>
        <v>0.28493150684931506</v>
      </c>
      <c r="J260" s="41"/>
      <c r="K260" s="134">
        <f t="shared" si="67"/>
        <v>261</v>
      </c>
      <c r="L260" s="128">
        <f t="shared" si="68"/>
        <v>0.71506849315068488</v>
      </c>
    </row>
    <row r="261" spans="1:12" x14ac:dyDescent="0.2">
      <c r="A261" s="165" t="s">
        <v>458</v>
      </c>
      <c r="B261" s="165" t="s">
        <v>576</v>
      </c>
      <c r="C261" s="165" t="s">
        <v>577</v>
      </c>
      <c r="D261" s="165"/>
      <c r="E261" s="165">
        <v>365</v>
      </c>
      <c r="F261" s="181"/>
      <c r="G261" s="179"/>
      <c r="H261" s="179"/>
      <c r="I261" s="128">
        <f t="shared" si="66"/>
        <v>0</v>
      </c>
      <c r="J261" s="41"/>
      <c r="K261" s="134">
        <f t="shared" si="67"/>
        <v>365</v>
      </c>
      <c r="L261" s="128">
        <f t="shared" si="68"/>
        <v>1</v>
      </c>
    </row>
    <row r="262" spans="1:12" x14ac:dyDescent="0.2">
      <c r="A262" s="165" t="s">
        <v>458</v>
      </c>
      <c r="B262" s="165" t="s">
        <v>578</v>
      </c>
      <c r="C262" s="165" t="s">
        <v>579</v>
      </c>
      <c r="D262" s="165"/>
      <c r="E262" s="165">
        <v>365</v>
      </c>
      <c r="F262" s="181"/>
      <c r="G262" s="40" t="s">
        <v>1037</v>
      </c>
      <c r="H262" s="179">
        <v>3</v>
      </c>
      <c r="I262" s="128">
        <f t="shared" si="66"/>
        <v>8.21917808219178E-3</v>
      </c>
      <c r="J262" s="41"/>
      <c r="K262" s="134">
        <f t="shared" si="67"/>
        <v>362</v>
      </c>
      <c r="L262" s="128">
        <f t="shared" si="68"/>
        <v>0.99178082191780825</v>
      </c>
    </row>
    <row r="263" spans="1:12" x14ac:dyDescent="0.2">
      <c r="A263" s="165" t="s">
        <v>458</v>
      </c>
      <c r="B263" s="165" t="s">
        <v>580</v>
      </c>
      <c r="C263" s="165" t="s">
        <v>581</v>
      </c>
      <c r="D263" s="165"/>
      <c r="E263" s="165">
        <v>365</v>
      </c>
      <c r="F263" s="181"/>
      <c r="G263" s="40" t="s">
        <v>1037</v>
      </c>
      <c r="H263" s="179">
        <v>2</v>
      </c>
      <c r="I263" s="128">
        <f t="shared" si="66"/>
        <v>5.4794520547945206E-3</v>
      </c>
      <c r="J263" s="41"/>
      <c r="K263" s="134">
        <f t="shared" si="67"/>
        <v>363</v>
      </c>
      <c r="L263" s="128">
        <f t="shared" si="68"/>
        <v>0.9945205479452055</v>
      </c>
    </row>
    <row r="264" spans="1:12" x14ac:dyDescent="0.2">
      <c r="A264" s="165" t="s">
        <v>458</v>
      </c>
      <c r="B264" s="165" t="s">
        <v>582</v>
      </c>
      <c r="C264" s="165" t="s">
        <v>583</v>
      </c>
      <c r="D264" s="165"/>
      <c r="E264" s="165">
        <v>365</v>
      </c>
      <c r="F264" s="181"/>
      <c r="G264" s="40" t="s">
        <v>1037</v>
      </c>
      <c r="H264" s="179">
        <v>5</v>
      </c>
      <c r="I264" s="128">
        <f t="shared" ref="I264:I266" si="69">H264/E264</f>
        <v>1.3698630136986301E-2</v>
      </c>
      <c r="J264" s="41"/>
      <c r="K264" s="134">
        <f t="shared" si="67"/>
        <v>360</v>
      </c>
      <c r="L264" s="128">
        <f t="shared" ref="L264:L266" si="70">K264/E264</f>
        <v>0.98630136986301364</v>
      </c>
    </row>
    <row r="265" spans="1:12" x14ac:dyDescent="0.2">
      <c r="A265" s="165" t="s">
        <v>458</v>
      </c>
      <c r="B265" s="165" t="s">
        <v>584</v>
      </c>
      <c r="C265" s="165" t="s">
        <v>981</v>
      </c>
      <c r="D265" s="165"/>
      <c r="E265" s="165">
        <v>365</v>
      </c>
      <c r="F265" s="181"/>
      <c r="G265" s="179"/>
      <c r="H265" s="179"/>
      <c r="I265" s="128">
        <f t="shared" si="69"/>
        <v>0</v>
      </c>
      <c r="J265" s="41"/>
      <c r="K265" s="134">
        <f t="shared" si="67"/>
        <v>365</v>
      </c>
      <c r="L265" s="128">
        <f t="shared" si="70"/>
        <v>1</v>
      </c>
    </row>
    <row r="266" spans="1:12" x14ac:dyDescent="0.2">
      <c r="A266" s="174" t="s">
        <v>458</v>
      </c>
      <c r="B266" s="174" t="s">
        <v>585</v>
      </c>
      <c r="C266" s="174" t="s">
        <v>586</v>
      </c>
      <c r="D266" s="174"/>
      <c r="E266" s="174">
        <v>365</v>
      </c>
      <c r="F266" s="182"/>
      <c r="G266" s="46"/>
      <c r="H266" s="46"/>
      <c r="I266" s="121">
        <f t="shared" si="69"/>
        <v>0</v>
      </c>
      <c r="J266" s="46"/>
      <c r="K266" s="123">
        <f t="shared" si="67"/>
        <v>365</v>
      </c>
      <c r="L266" s="121">
        <f t="shared" si="70"/>
        <v>1</v>
      </c>
    </row>
    <row r="267" spans="1:12" x14ac:dyDescent="0.2">
      <c r="A267" s="26"/>
      <c r="B267" s="27">
        <f>COUNTA(B200:B266)</f>
        <v>67</v>
      </c>
      <c r="C267" s="26"/>
      <c r="D267" s="181"/>
      <c r="E267" s="30">
        <f>SUM(E200:E266)</f>
        <v>21586</v>
      </c>
      <c r="F267" s="32"/>
      <c r="G267" s="27">
        <f>COUNTA(G200:G266)</f>
        <v>22</v>
      </c>
      <c r="H267" s="30">
        <f>SUM(H200:H266)</f>
        <v>223</v>
      </c>
      <c r="I267" s="33">
        <f t="shared" ref="I267" si="71">H267/E267</f>
        <v>1.0330769943481886E-2</v>
      </c>
      <c r="J267" s="178"/>
      <c r="K267" s="183">
        <f t="shared" ref="K267" si="72">E267-H267</f>
        <v>21363</v>
      </c>
      <c r="L267" s="33">
        <f t="shared" ref="L267" si="73">K267/E267</f>
        <v>0.98966923005651808</v>
      </c>
    </row>
    <row r="268" spans="1:12" ht="8.25" customHeight="1" x14ac:dyDescent="0.2">
      <c r="A268" s="26"/>
      <c r="B268" s="27"/>
      <c r="C268" s="26"/>
      <c r="D268" s="181"/>
      <c r="E268" s="30"/>
      <c r="F268" s="32"/>
      <c r="G268" s="27"/>
      <c r="H268" s="30"/>
      <c r="I268" s="33"/>
      <c r="J268" s="178"/>
      <c r="K268" s="183"/>
      <c r="L268" s="33"/>
    </row>
    <row r="269" spans="1:12" x14ac:dyDescent="0.2">
      <c r="A269" s="165" t="s">
        <v>589</v>
      </c>
      <c r="B269" s="165" t="s">
        <v>590</v>
      </c>
      <c r="C269" s="165" t="s">
        <v>591</v>
      </c>
      <c r="D269" s="165"/>
      <c r="E269" s="165">
        <v>365</v>
      </c>
      <c r="F269" s="181"/>
      <c r="G269" s="40" t="s">
        <v>1037</v>
      </c>
      <c r="H269" s="179">
        <v>4</v>
      </c>
      <c r="I269" s="128">
        <f t="shared" ref="I269" si="74">H269/E269</f>
        <v>1.0958904109589041E-2</v>
      </c>
      <c r="J269" s="41"/>
      <c r="K269" s="134">
        <f t="shared" ref="K269" si="75">E269-H269</f>
        <v>361</v>
      </c>
      <c r="L269" s="128">
        <f t="shared" ref="L269" si="76">K269/E269</f>
        <v>0.989041095890411</v>
      </c>
    </row>
    <row r="270" spans="1:12" x14ac:dyDescent="0.2">
      <c r="A270" s="165" t="s">
        <v>589</v>
      </c>
      <c r="B270" s="165" t="s">
        <v>592</v>
      </c>
      <c r="C270" s="165" t="s">
        <v>148</v>
      </c>
      <c r="D270" s="165"/>
      <c r="E270" s="165">
        <v>365</v>
      </c>
      <c r="F270" s="181"/>
      <c r="G270" s="40" t="s">
        <v>1037</v>
      </c>
      <c r="H270" s="179">
        <v>10</v>
      </c>
      <c r="I270" s="128">
        <f t="shared" ref="I270:I275" si="77">H270/E270</f>
        <v>2.7397260273972601E-2</v>
      </c>
      <c r="J270" s="41"/>
      <c r="K270" s="134">
        <f t="shared" ref="K270:K275" si="78">E270-H270</f>
        <v>355</v>
      </c>
      <c r="L270" s="128">
        <f t="shared" ref="L270:L275" si="79">K270/E270</f>
        <v>0.9726027397260274</v>
      </c>
    </row>
    <row r="271" spans="1:12" x14ac:dyDescent="0.2">
      <c r="A271" s="165" t="s">
        <v>589</v>
      </c>
      <c r="B271" s="165" t="s">
        <v>593</v>
      </c>
      <c r="C271" s="165" t="s">
        <v>594</v>
      </c>
      <c r="D271" s="165"/>
      <c r="E271" s="165">
        <v>365</v>
      </c>
      <c r="F271" s="181"/>
      <c r="G271" s="40" t="s">
        <v>1037</v>
      </c>
      <c r="H271" s="179">
        <v>52</v>
      </c>
      <c r="I271" s="128">
        <f t="shared" si="77"/>
        <v>0.14246575342465753</v>
      </c>
      <c r="J271" s="41"/>
      <c r="K271" s="134">
        <f t="shared" si="78"/>
        <v>313</v>
      </c>
      <c r="L271" s="128">
        <f t="shared" si="79"/>
        <v>0.8575342465753425</v>
      </c>
    </row>
    <row r="272" spans="1:12" x14ac:dyDescent="0.2">
      <c r="A272" s="165" t="s">
        <v>589</v>
      </c>
      <c r="B272" s="165" t="s">
        <v>595</v>
      </c>
      <c r="C272" s="165" t="s">
        <v>596</v>
      </c>
      <c r="D272" s="165"/>
      <c r="E272" s="165">
        <v>365</v>
      </c>
      <c r="F272" s="181"/>
      <c r="G272" s="179"/>
      <c r="H272" s="179"/>
      <c r="I272" s="128">
        <f t="shared" si="77"/>
        <v>0</v>
      </c>
      <c r="J272" s="41"/>
      <c r="K272" s="134">
        <f t="shared" si="78"/>
        <v>365</v>
      </c>
      <c r="L272" s="128">
        <f t="shared" si="79"/>
        <v>1</v>
      </c>
    </row>
    <row r="273" spans="1:12" x14ac:dyDescent="0.2">
      <c r="A273" s="165" t="s">
        <v>589</v>
      </c>
      <c r="B273" s="165" t="s">
        <v>597</v>
      </c>
      <c r="C273" s="165" t="s">
        <v>598</v>
      </c>
      <c r="D273" s="165"/>
      <c r="E273" s="165">
        <v>365</v>
      </c>
      <c r="F273" s="181"/>
      <c r="G273" s="40" t="s">
        <v>1037</v>
      </c>
      <c r="H273" s="179">
        <v>8</v>
      </c>
      <c r="I273" s="128">
        <f t="shared" si="77"/>
        <v>2.1917808219178082E-2</v>
      </c>
      <c r="J273" s="41"/>
      <c r="K273" s="134">
        <f t="shared" si="78"/>
        <v>357</v>
      </c>
      <c r="L273" s="128">
        <f t="shared" si="79"/>
        <v>0.9780821917808219</v>
      </c>
    </row>
    <row r="274" spans="1:12" x14ac:dyDescent="0.2">
      <c r="A274" s="165" t="s">
        <v>589</v>
      </c>
      <c r="B274" s="165" t="s">
        <v>599</v>
      </c>
      <c r="C274" s="165" t="s">
        <v>600</v>
      </c>
      <c r="D274" s="165"/>
      <c r="E274" s="165">
        <v>365</v>
      </c>
      <c r="F274" s="181"/>
      <c r="G274" s="179"/>
      <c r="H274" s="179"/>
      <c r="I274" s="128">
        <f t="shared" si="77"/>
        <v>0</v>
      </c>
      <c r="J274" s="41"/>
      <c r="K274" s="134">
        <f t="shared" si="78"/>
        <v>365</v>
      </c>
      <c r="L274" s="128">
        <f t="shared" si="79"/>
        <v>1</v>
      </c>
    </row>
    <row r="275" spans="1:12" x14ac:dyDescent="0.2">
      <c r="A275" s="174" t="s">
        <v>589</v>
      </c>
      <c r="B275" s="174" t="s">
        <v>1024</v>
      </c>
      <c r="C275" s="174" t="s">
        <v>534</v>
      </c>
      <c r="D275" s="174"/>
      <c r="E275" s="174">
        <v>365</v>
      </c>
      <c r="F275" s="182"/>
      <c r="G275" s="88" t="s">
        <v>1037</v>
      </c>
      <c r="H275" s="46">
        <v>2</v>
      </c>
      <c r="I275" s="121">
        <f t="shared" si="77"/>
        <v>5.4794520547945206E-3</v>
      </c>
      <c r="J275" s="46"/>
      <c r="K275" s="123">
        <f t="shared" si="78"/>
        <v>363</v>
      </c>
      <c r="L275" s="121">
        <f t="shared" si="79"/>
        <v>0.9945205479452055</v>
      </c>
    </row>
    <row r="276" spans="1:12" x14ac:dyDescent="0.2">
      <c r="A276" s="26"/>
      <c r="B276" s="27">
        <f>COUNTA(B269:B275)</f>
        <v>7</v>
      </c>
      <c r="C276" s="26"/>
      <c r="D276" s="181"/>
      <c r="E276" s="30">
        <f>SUM(E269:E275)</f>
        <v>2555</v>
      </c>
      <c r="F276" s="32"/>
      <c r="G276" s="27">
        <f>COUNTA(G269:G275)</f>
        <v>5</v>
      </c>
      <c r="H276" s="30">
        <f>SUM(H269:H275)</f>
        <v>76</v>
      </c>
      <c r="I276" s="33">
        <f>H276/E276</f>
        <v>2.974559686888454E-2</v>
      </c>
      <c r="J276" s="178"/>
      <c r="K276" s="183">
        <f>E276-H276</f>
        <v>2479</v>
      </c>
      <c r="L276" s="33">
        <f>K276/E276</f>
        <v>0.97025440313111544</v>
      </c>
    </row>
    <row r="277" spans="1:12" ht="8.25" customHeight="1" x14ac:dyDescent="0.2">
      <c r="A277" s="26"/>
      <c r="B277" s="27"/>
      <c r="C277" s="26"/>
      <c r="D277" s="181"/>
      <c r="E277" s="30"/>
      <c r="F277" s="32"/>
      <c r="G277" s="27"/>
      <c r="H277" s="30"/>
      <c r="I277" s="33"/>
      <c r="J277" s="178"/>
      <c r="K277" s="183"/>
      <c r="L277" s="33"/>
    </row>
    <row r="278" spans="1:12" x14ac:dyDescent="0.2">
      <c r="A278" s="165" t="s">
        <v>602</v>
      </c>
      <c r="B278" s="165" t="s">
        <v>603</v>
      </c>
      <c r="C278" s="165" t="s">
        <v>604</v>
      </c>
      <c r="D278" s="165"/>
      <c r="E278" s="165">
        <v>365</v>
      </c>
      <c r="F278" s="181"/>
      <c r="G278" s="40" t="s">
        <v>1037</v>
      </c>
      <c r="H278" s="179">
        <v>8</v>
      </c>
      <c r="I278" s="128">
        <f t="shared" ref="I278" si="80">H278/E278</f>
        <v>2.1917808219178082E-2</v>
      </c>
      <c r="J278" s="41"/>
      <c r="K278" s="134">
        <f t="shared" ref="K278" si="81">E278-H278</f>
        <v>357</v>
      </c>
      <c r="L278" s="128">
        <f t="shared" ref="L278" si="82">K278/E278</f>
        <v>0.9780821917808219</v>
      </c>
    </row>
    <row r="279" spans="1:12" x14ac:dyDescent="0.2">
      <c r="A279" s="165" t="s">
        <v>602</v>
      </c>
      <c r="B279" s="165" t="s">
        <v>605</v>
      </c>
      <c r="C279" s="165" t="s">
        <v>606</v>
      </c>
      <c r="D279" s="165"/>
      <c r="E279" s="165">
        <v>365</v>
      </c>
      <c r="F279" s="181"/>
      <c r="G279" s="40" t="s">
        <v>1037</v>
      </c>
      <c r="H279" s="179">
        <v>6</v>
      </c>
      <c r="I279" s="128">
        <f t="shared" ref="I279:I293" si="83">H279/E279</f>
        <v>1.643835616438356E-2</v>
      </c>
      <c r="J279" s="41"/>
      <c r="K279" s="134">
        <f t="shared" ref="K279:K293" si="84">E279-H279</f>
        <v>359</v>
      </c>
      <c r="L279" s="128">
        <f t="shared" ref="L279:L293" si="85">K279/E279</f>
        <v>0.98356164383561639</v>
      </c>
    </row>
    <row r="280" spans="1:12" x14ac:dyDescent="0.2">
      <c r="A280" s="165" t="s">
        <v>602</v>
      </c>
      <c r="B280" s="165" t="s">
        <v>607</v>
      </c>
      <c r="C280" s="165" t="s">
        <v>608</v>
      </c>
      <c r="D280" s="165"/>
      <c r="E280" s="165">
        <v>214</v>
      </c>
      <c r="F280" s="181"/>
      <c r="G280" s="29"/>
      <c r="H280" s="29"/>
      <c r="I280" s="128">
        <f t="shared" si="83"/>
        <v>0</v>
      </c>
      <c r="J280" s="41"/>
      <c r="K280" s="134">
        <f t="shared" si="84"/>
        <v>214</v>
      </c>
      <c r="L280" s="128">
        <f t="shared" si="85"/>
        <v>1</v>
      </c>
    </row>
    <row r="281" spans="1:12" x14ac:dyDescent="0.2">
      <c r="A281" s="165" t="s">
        <v>602</v>
      </c>
      <c r="B281" s="165" t="s">
        <v>609</v>
      </c>
      <c r="C281" s="165" t="s">
        <v>610</v>
      </c>
      <c r="D281" s="165"/>
      <c r="E281" s="165">
        <v>214</v>
      </c>
      <c r="F281" s="181"/>
      <c r="G281" s="29"/>
      <c r="H281" s="29"/>
      <c r="I281" s="128">
        <f t="shared" si="83"/>
        <v>0</v>
      </c>
      <c r="J281" s="41"/>
      <c r="K281" s="134">
        <f t="shared" si="84"/>
        <v>214</v>
      </c>
      <c r="L281" s="128">
        <f t="shared" si="85"/>
        <v>1</v>
      </c>
    </row>
    <row r="282" spans="1:12" x14ac:dyDescent="0.2">
      <c r="A282" s="165" t="s">
        <v>602</v>
      </c>
      <c r="B282" s="165" t="s">
        <v>982</v>
      </c>
      <c r="C282" s="165" t="s">
        <v>983</v>
      </c>
      <c r="D282" s="165"/>
      <c r="E282" s="165">
        <v>365</v>
      </c>
      <c r="F282" s="181"/>
      <c r="G282" s="40" t="s">
        <v>1037</v>
      </c>
      <c r="H282" s="179">
        <v>1</v>
      </c>
      <c r="I282" s="128">
        <f t="shared" si="83"/>
        <v>2.7397260273972603E-3</v>
      </c>
      <c r="J282" s="41"/>
      <c r="K282" s="134">
        <f t="shared" si="84"/>
        <v>364</v>
      </c>
      <c r="L282" s="128">
        <f t="shared" si="85"/>
        <v>0.99726027397260275</v>
      </c>
    </row>
    <row r="283" spans="1:12" x14ac:dyDescent="0.2">
      <c r="A283" s="165" t="s">
        <v>602</v>
      </c>
      <c r="B283" s="165" t="s">
        <v>612</v>
      </c>
      <c r="C283" s="165" t="s">
        <v>613</v>
      </c>
      <c r="D283" s="165"/>
      <c r="E283" s="165">
        <v>365</v>
      </c>
      <c r="F283" s="181"/>
      <c r="G283" s="40" t="s">
        <v>1037</v>
      </c>
      <c r="H283" s="179">
        <v>8</v>
      </c>
      <c r="I283" s="128">
        <f t="shared" si="83"/>
        <v>2.1917808219178082E-2</v>
      </c>
      <c r="J283" s="41"/>
      <c r="K283" s="134">
        <f t="shared" si="84"/>
        <v>357</v>
      </c>
      <c r="L283" s="128">
        <f t="shared" si="85"/>
        <v>0.9780821917808219</v>
      </c>
    </row>
    <row r="284" spans="1:12" x14ac:dyDescent="0.2">
      <c r="A284" s="165" t="s">
        <v>602</v>
      </c>
      <c r="B284" s="165" t="s">
        <v>614</v>
      </c>
      <c r="C284" s="165" t="s">
        <v>615</v>
      </c>
      <c r="D284" s="165"/>
      <c r="E284" s="165">
        <v>214</v>
      </c>
      <c r="F284" s="181"/>
      <c r="G284" s="179"/>
      <c r="H284" s="179"/>
      <c r="I284" s="128">
        <f t="shared" si="83"/>
        <v>0</v>
      </c>
      <c r="J284" s="41"/>
      <c r="K284" s="134">
        <f t="shared" si="84"/>
        <v>214</v>
      </c>
      <c r="L284" s="128">
        <f t="shared" si="85"/>
        <v>1</v>
      </c>
    </row>
    <row r="285" spans="1:12" x14ac:dyDescent="0.2">
      <c r="A285" s="165" t="s">
        <v>602</v>
      </c>
      <c r="B285" s="165" t="s">
        <v>616</v>
      </c>
      <c r="C285" s="165" t="s">
        <v>617</v>
      </c>
      <c r="D285" s="165"/>
      <c r="E285" s="165">
        <v>365</v>
      </c>
      <c r="F285" s="181"/>
      <c r="G285" s="40" t="s">
        <v>1037</v>
      </c>
      <c r="H285" s="29">
        <v>1</v>
      </c>
      <c r="I285" s="128">
        <f t="shared" si="83"/>
        <v>2.7397260273972603E-3</v>
      </c>
      <c r="J285" s="41"/>
      <c r="K285" s="134">
        <f t="shared" si="84"/>
        <v>364</v>
      </c>
      <c r="L285" s="128">
        <f t="shared" si="85"/>
        <v>0.99726027397260275</v>
      </c>
    </row>
    <row r="286" spans="1:12" x14ac:dyDescent="0.2">
      <c r="A286" s="165" t="s">
        <v>602</v>
      </c>
      <c r="B286" s="165" t="s">
        <v>618</v>
      </c>
      <c r="C286" s="165" t="s">
        <v>619</v>
      </c>
      <c r="D286" s="165"/>
      <c r="E286" s="165">
        <v>365</v>
      </c>
      <c r="F286" s="181"/>
      <c r="G286" s="40" t="s">
        <v>1037</v>
      </c>
      <c r="H286" s="29">
        <v>9</v>
      </c>
      <c r="I286" s="128">
        <f t="shared" si="83"/>
        <v>2.4657534246575342E-2</v>
      </c>
      <c r="J286" s="41"/>
      <c r="K286" s="134">
        <f t="shared" si="84"/>
        <v>356</v>
      </c>
      <c r="L286" s="128">
        <f t="shared" si="85"/>
        <v>0.97534246575342465</v>
      </c>
    </row>
    <row r="287" spans="1:12" x14ac:dyDescent="0.2">
      <c r="A287" s="165" t="s">
        <v>602</v>
      </c>
      <c r="B287" s="165" t="s">
        <v>1025</v>
      </c>
      <c r="C287" s="165" t="s">
        <v>621</v>
      </c>
      <c r="D287" s="165"/>
      <c r="E287" s="165">
        <v>365</v>
      </c>
      <c r="F287" s="181"/>
      <c r="G287" s="40" t="s">
        <v>1037</v>
      </c>
      <c r="H287" s="179">
        <v>6</v>
      </c>
      <c r="I287" s="128">
        <f t="shared" si="83"/>
        <v>1.643835616438356E-2</v>
      </c>
      <c r="J287" s="41"/>
      <c r="K287" s="134">
        <f t="shared" si="84"/>
        <v>359</v>
      </c>
      <c r="L287" s="128">
        <f t="shared" si="85"/>
        <v>0.98356164383561639</v>
      </c>
    </row>
    <row r="288" spans="1:12" x14ac:dyDescent="0.2">
      <c r="A288" s="165" t="s">
        <v>602</v>
      </c>
      <c r="B288" s="165" t="s">
        <v>622</v>
      </c>
      <c r="C288" s="165" t="s">
        <v>623</v>
      </c>
      <c r="D288" s="165"/>
      <c r="E288" s="165">
        <v>365</v>
      </c>
      <c r="F288" s="181"/>
      <c r="G288" s="179"/>
      <c r="H288" s="179"/>
      <c r="I288" s="128">
        <f t="shared" si="83"/>
        <v>0</v>
      </c>
      <c r="J288" s="41"/>
      <c r="K288" s="134">
        <f t="shared" si="84"/>
        <v>365</v>
      </c>
      <c r="L288" s="128">
        <f t="shared" si="85"/>
        <v>1</v>
      </c>
    </row>
    <row r="289" spans="1:12" x14ac:dyDescent="0.2">
      <c r="A289" s="165" t="s">
        <v>602</v>
      </c>
      <c r="B289" s="165" t="s">
        <v>624</v>
      </c>
      <c r="C289" s="165" t="s">
        <v>625</v>
      </c>
      <c r="D289" s="165"/>
      <c r="E289" s="165">
        <v>365</v>
      </c>
      <c r="F289" s="181"/>
      <c r="G289" s="179"/>
      <c r="H289" s="179"/>
      <c r="I289" s="128">
        <f t="shared" si="83"/>
        <v>0</v>
      </c>
      <c r="J289" s="41"/>
      <c r="K289" s="134">
        <f t="shared" si="84"/>
        <v>365</v>
      </c>
      <c r="L289" s="128">
        <f t="shared" si="85"/>
        <v>1</v>
      </c>
    </row>
    <row r="290" spans="1:12" x14ac:dyDescent="0.2">
      <c r="A290" s="165" t="s">
        <v>602</v>
      </c>
      <c r="B290" s="165" t="s">
        <v>626</v>
      </c>
      <c r="C290" s="165" t="s">
        <v>627</v>
      </c>
      <c r="D290" s="165"/>
      <c r="E290" s="165">
        <v>365</v>
      </c>
      <c r="F290" s="181"/>
      <c r="G290" s="40" t="s">
        <v>1037</v>
      </c>
      <c r="H290" s="29">
        <v>1</v>
      </c>
      <c r="I290" s="128">
        <f t="shared" si="83"/>
        <v>2.7397260273972603E-3</v>
      </c>
      <c r="J290" s="41"/>
      <c r="K290" s="134">
        <f t="shared" si="84"/>
        <v>364</v>
      </c>
      <c r="L290" s="128">
        <f t="shared" si="85"/>
        <v>0.99726027397260275</v>
      </c>
    </row>
    <row r="291" spans="1:12" x14ac:dyDescent="0.2">
      <c r="A291" s="165" t="s">
        <v>602</v>
      </c>
      <c r="B291" s="165" t="s">
        <v>628</v>
      </c>
      <c r="C291" s="165" t="s">
        <v>629</v>
      </c>
      <c r="D291" s="165"/>
      <c r="E291" s="165">
        <v>365</v>
      </c>
      <c r="F291" s="181"/>
      <c r="G291" s="40" t="s">
        <v>1037</v>
      </c>
      <c r="H291" s="29">
        <v>2</v>
      </c>
      <c r="I291" s="128">
        <f t="shared" si="83"/>
        <v>5.4794520547945206E-3</v>
      </c>
      <c r="J291" s="41"/>
      <c r="K291" s="134">
        <f t="shared" si="84"/>
        <v>363</v>
      </c>
      <c r="L291" s="128">
        <f t="shared" si="85"/>
        <v>0.9945205479452055</v>
      </c>
    </row>
    <row r="292" spans="1:12" x14ac:dyDescent="0.2">
      <c r="A292" s="165" t="s">
        <v>602</v>
      </c>
      <c r="B292" s="165" t="s">
        <v>630</v>
      </c>
      <c r="C292" s="165" t="s">
        <v>324</v>
      </c>
      <c r="D292" s="165"/>
      <c r="E292" s="165">
        <v>214</v>
      </c>
      <c r="F292" s="181"/>
      <c r="G292" s="179"/>
      <c r="H292" s="29"/>
      <c r="I292" s="128">
        <f t="shared" si="83"/>
        <v>0</v>
      </c>
      <c r="J292" s="41"/>
      <c r="K292" s="134">
        <f t="shared" si="84"/>
        <v>214</v>
      </c>
      <c r="L292" s="128">
        <f t="shared" si="85"/>
        <v>1</v>
      </c>
    </row>
    <row r="293" spans="1:12" x14ac:dyDescent="0.2">
      <c r="A293" s="174" t="s">
        <v>602</v>
      </c>
      <c r="B293" s="174" t="s">
        <v>631</v>
      </c>
      <c r="C293" s="174" t="s">
        <v>632</v>
      </c>
      <c r="D293" s="174"/>
      <c r="E293" s="174">
        <v>214</v>
      </c>
      <c r="F293" s="182"/>
      <c r="G293" s="119"/>
      <c r="H293" s="119"/>
      <c r="I293" s="121">
        <f t="shared" si="83"/>
        <v>0</v>
      </c>
      <c r="J293" s="46"/>
      <c r="K293" s="123">
        <f t="shared" si="84"/>
        <v>214</v>
      </c>
      <c r="L293" s="121">
        <f t="shared" si="85"/>
        <v>1</v>
      </c>
    </row>
    <row r="294" spans="1:12" x14ac:dyDescent="0.2">
      <c r="A294" s="26"/>
      <c r="B294" s="27">
        <f>COUNTA(B278:B293)</f>
        <v>16</v>
      </c>
      <c r="C294" s="26"/>
      <c r="D294" s="181"/>
      <c r="E294" s="30">
        <f>SUM(E278:E293)</f>
        <v>5085</v>
      </c>
      <c r="F294" s="32"/>
      <c r="G294" s="27">
        <f>COUNTA(G278:G293)</f>
        <v>9</v>
      </c>
      <c r="H294" s="30">
        <f>SUM(H278:H293)</f>
        <v>42</v>
      </c>
      <c r="I294" s="33">
        <f>H294/E294</f>
        <v>8.2595870206489674E-3</v>
      </c>
      <c r="J294" s="178"/>
      <c r="K294" s="183">
        <f>E294-H294</f>
        <v>5043</v>
      </c>
      <c r="L294" s="33">
        <f>K294/E294</f>
        <v>0.991740412979351</v>
      </c>
    </row>
    <row r="295" spans="1:12" ht="8.25" customHeight="1" x14ac:dyDescent="0.2">
      <c r="A295" s="26"/>
      <c r="B295" s="27"/>
      <c r="C295" s="26"/>
      <c r="D295" s="181"/>
      <c r="E295" s="30"/>
      <c r="F295" s="32"/>
      <c r="G295" s="27"/>
      <c r="H295" s="30"/>
      <c r="I295" s="33"/>
      <c r="J295" s="178"/>
      <c r="K295" s="183"/>
      <c r="L295" s="33"/>
    </row>
    <row r="296" spans="1:12" x14ac:dyDescent="0.2">
      <c r="A296" s="165" t="s">
        <v>633</v>
      </c>
      <c r="B296" s="165" t="s">
        <v>634</v>
      </c>
      <c r="C296" s="165" t="s">
        <v>635</v>
      </c>
      <c r="D296" s="165"/>
      <c r="E296" s="165">
        <v>365</v>
      </c>
      <c r="F296" s="181"/>
      <c r="G296" s="29"/>
      <c r="H296" s="29"/>
      <c r="I296" s="128">
        <f t="shared" ref="I296" si="86">H296/E296</f>
        <v>0</v>
      </c>
      <c r="J296" s="41"/>
      <c r="K296" s="134">
        <f t="shared" ref="K296" si="87">E296-H296</f>
        <v>365</v>
      </c>
      <c r="L296" s="128">
        <f t="shared" ref="L296" si="88">K296/E296</f>
        <v>1</v>
      </c>
    </row>
    <row r="297" spans="1:12" x14ac:dyDescent="0.2">
      <c r="A297" s="165" t="s">
        <v>633</v>
      </c>
      <c r="B297" s="165" t="s">
        <v>636</v>
      </c>
      <c r="C297" s="165" t="s">
        <v>591</v>
      </c>
      <c r="D297" s="165"/>
      <c r="E297" s="165">
        <v>365</v>
      </c>
      <c r="F297" s="181"/>
      <c r="G297" s="40" t="s">
        <v>1037</v>
      </c>
      <c r="H297" s="179">
        <v>223</v>
      </c>
      <c r="I297" s="128">
        <f t="shared" ref="I297:I338" si="89">H297/E297</f>
        <v>0.61095890410958908</v>
      </c>
      <c r="J297" s="41"/>
      <c r="K297" s="134">
        <f t="shared" ref="K297:K338" si="90">E297-H297</f>
        <v>142</v>
      </c>
      <c r="L297" s="128">
        <f t="shared" ref="L297:L338" si="91">K297/E297</f>
        <v>0.38904109589041097</v>
      </c>
    </row>
    <row r="298" spans="1:12" x14ac:dyDescent="0.2">
      <c r="A298" s="165" t="s">
        <v>633</v>
      </c>
      <c r="B298" s="165" t="s">
        <v>637</v>
      </c>
      <c r="C298" s="165" t="s">
        <v>638</v>
      </c>
      <c r="D298" s="165"/>
      <c r="E298" s="165">
        <v>365</v>
      </c>
      <c r="F298" s="181"/>
      <c r="G298" s="40" t="s">
        <v>1037</v>
      </c>
      <c r="H298" s="179">
        <v>6</v>
      </c>
      <c r="I298" s="128">
        <f t="shared" si="89"/>
        <v>1.643835616438356E-2</v>
      </c>
      <c r="J298" s="41"/>
      <c r="K298" s="134">
        <f t="shared" si="90"/>
        <v>359</v>
      </c>
      <c r="L298" s="128">
        <f t="shared" si="91"/>
        <v>0.98356164383561639</v>
      </c>
    </row>
    <row r="299" spans="1:12" x14ac:dyDescent="0.2">
      <c r="A299" s="165" t="s">
        <v>633</v>
      </c>
      <c r="B299" s="165" t="s">
        <v>639</v>
      </c>
      <c r="C299" s="165" t="s">
        <v>640</v>
      </c>
      <c r="D299" s="165"/>
      <c r="E299" s="165">
        <v>214</v>
      </c>
      <c r="F299" s="181"/>
      <c r="G299" s="29"/>
      <c r="H299" s="29"/>
      <c r="I299" s="128">
        <f t="shared" si="89"/>
        <v>0</v>
      </c>
      <c r="J299" s="41"/>
      <c r="K299" s="134">
        <f t="shared" si="90"/>
        <v>214</v>
      </c>
      <c r="L299" s="128">
        <f t="shared" si="91"/>
        <v>1</v>
      </c>
    </row>
    <row r="300" spans="1:12" x14ac:dyDescent="0.2">
      <c r="A300" s="165" t="s">
        <v>633</v>
      </c>
      <c r="B300" s="165" t="s">
        <v>641</v>
      </c>
      <c r="C300" s="165" t="s">
        <v>642</v>
      </c>
      <c r="D300" s="165"/>
      <c r="E300" s="165">
        <v>365</v>
      </c>
      <c r="F300" s="181"/>
      <c r="G300" s="40" t="s">
        <v>1037</v>
      </c>
      <c r="H300" s="179">
        <v>67</v>
      </c>
      <c r="I300" s="128">
        <f t="shared" si="89"/>
        <v>0.18356164383561643</v>
      </c>
      <c r="J300" s="41"/>
      <c r="K300" s="134">
        <f t="shared" si="90"/>
        <v>298</v>
      </c>
      <c r="L300" s="128">
        <f t="shared" si="91"/>
        <v>0.81643835616438354</v>
      </c>
    </row>
    <row r="301" spans="1:12" x14ac:dyDescent="0.2">
      <c r="A301" s="165" t="s">
        <v>633</v>
      </c>
      <c r="B301" s="165" t="s">
        <v>643</v>
      </c>
      <c r="C301" s="165" t="s">
        <v>644</v>
      </c>
      <c r="D301" s="165"/>
      <c r="E301" s="165">
        <v>365</v>
      </c>
      <c r="F301" s="181"/>
      <c r="G301" s="40" t="s">
        <v>1037</v>
      </c>
      <c r="H301" s="179">
        <v>49</v>
      </c>
      <c r="I301" s="128">
        <f t="shared" si="89"/>
        <v>0.13424657534246576</v>
      </c>
      <c r="J301" s="41"/>
      <c r="K301" s="134">
        <f t="shared" si="90"/>
        <v>316</v>
      </c>
      <c r="L301" s="128">
        <f t="shared" si="91"/>
        <v>0.86575342465753424</v>
      </c>
    </row>
    <row r="302" spans="1:12" x14ac:dyDescent="0.2">
      <c r="A302" s="165" t="s">
        <v>633</v>
      </c>
      <c r="B302" s="165" t="s">
        <v>645</v>
      </c>
      <c r="C302" s="165" t="s">
        <v>646</v>
      </c>
      <c r="D302" s="165"/>
      <c r="E302" s="165">
        <v>214</v>
      </c>
      <c r="F302" s="181"/>
      <c r="G302" s="29"/>
      <c r="H302" s="29"/>
      <c r="I302" s="128">
        <f t="shared" si="89"/>
        <v>0</v>
      </c>
      <c r="J302" s="41"/>
      <c r="K302" s="134">
        <f t="shared" si="90"/>
        <v>214</v>
      </c>
      <c r="L302" s="128">
        <f t="shared" si="91"/>
        <v>1</v>
      </c>
    </row>
    <row r="303" spans="1:12" x14ac:dyDescent="0.2">
      <c r="A303" s="165" t="s">
        <v>633</v>
      </c>
      <c r="B303" s="165" t="s">
        <v>647</v>
      </c>
      <c r="C303" s="165" t="s">
        <v>648</v>
      </c>
      <c r="D303" s="165"/>
      <c r="E303" s="165">
        <v>365</v>
      </c>
      <c r="F303" s="181"/>
      <c r="G303" s="29"/>
      <c r="H303" s="29"/>
      <c r="I303" s="128">
        <f t="shared" si="89"/>
        <v>0</v>
      </c>
      <c r="J303" s="41"/>
      <c r="K303" s="134">
        <f t="shared" si="90"/>
        <v>365</v>
      </c>
      <c r="L303" s="128">
        <f t="shared" si="91"/>
        <v>1</v>
      </c>
    </row>
    <row r="304" spans="1:12" x14ac:dyDescent="0.2">
      <c r="A304" s="165" t="s">
        <v>633</v>
      </c>
      <c r="B304" s="165" t="s">
        <v>649</v>
      </c>
      <c r="C304" s="165" t="s">
        <v>650</v>
      </c>
      <c r="D304" s="165"/>
      <c r="E304" s="165">
        <v>365</v>
      </c>
      <c r="F304" s="181"/>
      <c r="G304" s="40" t="s">
        <v>1037</v>
      </c>
      <c r="H304" s="179">
        <v>93</v>
      </c>
      <c r="I304" s="128">
        <f t="shared" si="89"/>
        <v>0.25479452054794521</v>
      </c>
      <c r="J304" s="41"/>
      <c r="K304" s="134">
        <f t="shared" si="90"/>
        <v>272</v>
      </c>
      <c r="L304" s="128">
        <f t="shared" si="91"/>
        <v>0.74520547945205484</v>
      </c>
    </row>
    <row r="305" spans="1:12" x14ac:dyDescent="0.2">
      <c r="A305" s="165" t="s">
        <v>633</v>
      </c>
      <c r="B305" s="165" t="s">
        <v>651</v>
      </c>
      <c r="C305" s="165" t="s">
        <v>652</v>
      </c>
      <c r="D305" s="165"/>
      <c r="E305" s="165">
        <v>365</v>
      </c>
      <c r="F305" s="181"/>
      <c r="G305" s="40" t="s">
        <v>1037</v>
      </c>
      <c r="H305" s="179">
        <v>8</v>
      </c>
      <c r="I305" s="128">
        <f t="shared" si="89"/>
        <v>2.1917808219178082E-2</v>
      </c>
      <c r="J305" s="41"/>
      <c r="K305" s="134">
        <f t="shared" si="90"/>
        <v>357</v>
      </c>
      <c r="L305" s="128">
        <f t="shared" si="91"/>
        <v>0.9780821917808219</v>
      </c>
    </row>
    <row r="306" spans="1:12" x14ac:dyDescent="0.2">
      <c r="A306" s="165" t="s">
        <v>633</v>
      </c>
      <c r="B306" s="165" t="s">
        <v>653</v>
      </c>
      <c r="C306" s="165" t="s">
        <v>654</v>
      </c>
      <c r="D306" s="165"/>
      <c r="E306" s="165">
        <v>365</v>
      </c>
      <c r="F306" s="181"/>
      <c r="G306" s="40" t="s">
        <v>1037</v>
      </c>
      <c r="H306" s="179">
        <v>22</v>
      </c>
      <c r="I306" s="128">
        <f t="shared" si="89"/>
        <v>6.0273972602739728E-2</v>
      </c>
      <c r="J306" s="41"/>
      <c r="K306" s="134">
        <f t="shared" si="90"/>
        <v>343</v>
      </c>
      <c r="L306" s="128">
        <f t="shared" si="91"/>
        <v>0.9397260273972603</v>
      </c>
    </row>
    <row r="307" spans="1:12" x14ac:dyDescent="0.2">
      <c r="A307" s="165" t="s">
        <v>633</v>
      </c>
      <c r="B307" s="165" t="s">
        <v>655</v>
      </c>
      <c r="C307" s="165" t="s">
        <v>656</v>
      </c>
      <c r="D307" s="165"/>
      <c r="E307" s="165">
        <v>214</v>
      </c>
      <c r="F307" s="181"/>
      <c r="G307" s="29"/>
      <c r="H307" s="29"/>
      <c r="I307" s="128">
        <f t="shared" si="89"/>
        <v>0</v>
      </c>
      <c r="J307" s="41"/>
      <c r="K307" s="134">
        <f t="shared" si="90"/>
        <v>214</v>
      </c>
      <c r="L307" s="128">
        <f t="shared" si="91"/>
        <v>1</v>
      </c>
    </row>
    <row r="308" spans="1:12" x14ac:dyDescent="0.2">
      <c r="A308" s="165" t="s">
        <v>633</v>
      </c>
      <c r="B308" s="165" t="s">
        <v>952</v>
      </c>
      <c r="C308" s="165" t="s">
        <v>953</v>
      </c>
      <c r="D308" s="165"/>
      <c r="E308" s="165">
        <v>365</v>
      </c>
      <c r="F308" s="181"/>
      <c r="G308" s="40" t="s">
        <v>1037</v>
      </c>
      <c r="H308" s="179">
        <v>96</v>
      </c>
      <c r="I308" s="128"/>
      <c r="J308" s="41"/>
      <c r="K308" s="134"/>
      <c r="L308" s="128"/>
    </row>
    <row r="309" spans="1:12" x14ac:dyDescent="0.2">
      <c r="A309" s="165" t="s">
        <v>633</v>
      </c>
      <c r="B309" s="165" t="s">
        <v>657</v>
      </c>
      <c r="C309" s="165" t="s">
        <v>658</v>
      </c>
      <c r="D309" s="165"/>
      <c r="E309" s="165">
        <v>365</v>
      </c>
      <c r="F309" s="181"/>
      <c r="G309" s="40" t="s">
        <v>1037</v>
      </c>
      <c r="H309" s="179">
        <v>233</v>
      </c>
      <c r="I309" s="128">
        <f t="shared" si="89"/>
        <v>0.63835616438356169</v>
      </c>
      <c r="J309" s="41"/>
      <c r="K309" s="134">
        <f t="shared" si="90"/>
        <v>132</v>
      </c>
      <c r="L309" s="128">
        <f t="shared" si="91"/>
        <v>0.36164383561643837</v>
      </c>
    </row>
    <row r="310" spans="1:12" x14ac:dyDescent="0.2">
      <c r="A310" s="165" t="s">
        <v>633</v>
      </c>
      <c r="B310" s="165" t="s">
        <v>659</v>
      </c>
      <c r="C310" s="165" t="s">
        <v>660</v>
      </c>
      <c r="D310" s="165"/>
      <c r="E310" s="165">
        <v>365</v>
      </c>
      <c r="F310" s="181"/>
      <c r="G310" s="29"/>
      <c r="H310" s="29"/>
      <c r="I310" s="128">
        <f t="shared" si="89"/>
        <v>0</v>
      </c>
      <c r="J310" s="41"/>
      <c r="K310" s="134">
        <f t="shared" si="90"/>
        <v>365</v>
      </c>
      <c r="L310" s="128">
        <f t="shared" si="91"/>
        <v>1</v>
      </c>
    </row>
    <row r="311" spans="1:12" x14ac:dyDescent="0.2">
      <c r="A311" s="165" t="s">
        <v>633</v>
      </c>
      <c r="B311" s="165" t="s">
        <v>661</v>
      </c>
      <c r="C311" s="165" t="s">
        <v>662</v>
      </c>
      <c r="D311" s="165"/>
      <c r="E311" s="165">
        <v>365</v>
      </c>
      <c r="F311" s="181"/>
      <c r="G311" s="29"/>
      <c r="H311" s="29"/>
      <c r="I311" s="128">
        <f t="shared" si="89"/>
        <v>0</v>
      </c>
      <c r="J311" s="41"/>
      <c r="K311" s="134">
        <f t="shared" si="90"/>
        <v>365</v>
      </c>
      <c r="L311" s="128">
        <f t="shared" si="91"/>
        <v>1</v>
      </c>
    </row>
    <row r="312" spans="1:12" x14ac:dyDescent="0.2">
      <c r="A312" s="165" t="s">
        <v>633</v>
      </c>
      <c r="B312" s="165" t="s">
        <v>663</v>
      </c>
      <c r="C312" s="165" t="s">
        <v>664</v>
      </c>
      <c r="D312" s="165"/>
      <c r="E312" s="165">
        <v>214</v>
      </c>
      <c r="F312" s="181"/>
      <c r="G312" s="29"/>
      <c r="H312" s="29"/>
      <c r="I312" s="128">
        <f t="shared" si="89"/>
        <v>0</v>
      </c>
      <c r="J312" s="41"/>
      <c r="K312" s="134">
        <f t="shared" si="90"/>
        <v>214</v>
      </c>
      <c r="L312" s="128">
        <f t="shared" si="91"/>
        <v>1</v>
      </c>
    </row>
    <row r="313" spans="1:12" x14ac:dyDescent="0.2">
      <c r="A313" s="165" t="s">
        <v>633</v>
      </c>
      <c r="B313" s="165" t="s">
        <v>665</v>
      </c>
      <c r="C313" s="165" t="s">
        <v>666</v>
      </c>
      <c r="D313" s="165"/>
      <c r="E313" s="165">
        <v>214</v>
      </c>
      <c r="F313" s="181"/>
      <c r="G313" s="29"/>
      <c r="H313" s="29"/>
      <c r="I313" s="128">
        <f t="shared" si="89"/>
        <v>0</v>
      </c>
      <c r="J313" s="41"/>
      <c r="K313" s="134">
        <f t="shared" si="90"/>
        <v>214</v>
      </c>
      <c r="L313" s="128">
        <f t="shared" si="91"/>
        <v>1</v>
      </c>
    </row>
    <row r="314" spans="1:12" x14ac:dyDescent="0.2">
      <c r="A314" s="165" t="s">
        <v>633</v>
      </c>
      <c r="B314" s="165" t="s">
        <v>667</v>
      </c>
      <c r="C314" s="165" t="s">
        <v>668</v>
      </c>
      <c r="D314" s="165"/>
      <c r="E314" s="165">
        <v>365</v>
      </c>
      <c r="F314" s="181"/>
      <c r="G314" s="40" t="s">
        <v>1037</v>
      </c>
      <c r="H314" s="179">
        <v>208</v>
      </c>
      <c r="I314" s="128">
        <f t="shared" si="89"/>
        <v>0.56986301369863013</v>
      </c>
      <c r="J314" s="41"/>
      <c r="K314" s="134">
        <f t="shared" si="90"/>
        <v>157</v>
      </c>
      <c r="L314" s="128">
        <f t="shared" si="91"/>
        <v>0.43013698630136987</v>
      </c>
    </row>
    <row r="315" spans="1:12" x14ac:dyDescent="0.2">
      <c r="A315" s="165" t="s">
        <v>633</v>
      </c>
      <c r="B315" s="165" t="s">
        <v>669</v>
      </c>
      <c r="C315" s="165" t="s">
        <v>670</v>
      </c>
      <c r="D315" s="165"/>
      <c r="E315" s="165">
        <v>214</v>
      </c>
      <c r="F315" s="181"/>
      <c r="G315" s="29"/>
      <c r="H315" s="29"/>
      <c r="I315" s="128">
        <f t="shared" si="89"/>
        <v>0</v>
      </c>
      <c r="J315" s="41"/>
      <c r="K315" s="134">
        <f t="shared" si="90"/>
        <v>214</v>
      </c>
      <c r="L315" s="128">
        <f t="shared" si="91"/>
        <v>1</v>
      </c>
    </row>
    <row r="316" spans="1:12" x14ac:dyDescent="0.2">
      <c r="A316" s="165" t="s">
        <v>633</v>
      </c>
      <c r="B316" s="165" t="s">
        <v>671</v>
      </c>
      <c r="C316" s="165" t="s">
        <v>672</v>
      </c>
      <c r="D316" s="165"/>
      <c r="E316" s="165">
        <v>365</v>
      </c>
      <c r="F316" s="181"/>
      <c r="G316" s="29"/>
      <c r="H316" s="29"/>
      <c r="I316" s="128">
        <f t="shared" si="89"/>
        <v>0</v>
      </c>
      <c r="J316" s="41"/>
      <c r="K316" s="134">
        <f t="shared" si="90"/>
        <v>365</v>
      </c>
      <c r="L316" s="128">
        <f t="shared" si="91"/>
        <v>1</v>
      </c>
    </row>
    <row r="317" spans="1:12" x14ac:dyDescent="0.2">
      <c r="A317" s="165" t="s">
        <v>633</v>
      </c>
      <c r="B317" s="165" t="s">
        <v>954</v>
      </c>
      <c r="C317" s="165" t="s">
        <v>955</v>
      </c>
      <c r="D317" s="165"/>
      <c r="E317" s="165">
        <v>365</v>
      </c>
      <c r="F317" s="181"/>
      <c r="G317" s="40" t="s">
        <v>1037</v>
      </c>
      <c r="H317" s="179">
        <v>83</v>
      </c>
      <c r="I317" s="128"/>
      <c r="J317" s="41"/>
      <c r="K317" s="134"/>
      <c r="L317" s="128"/>
    </row>
    <row r="318" spans="1:12" x14ac:dyDescent="0.2">
      <c r="A318" s="165" t="s">
        <v>633</v>
      </c>
      <c r="B318" s="165" t="s">
        <v>673</v>
      </c>
      <c r="C318" s="165" t="s">
        <v>674</v>
      </c>
      <c r="D318" s="165"/>
      <c r="E318" s="165">
        <v>365</v>
      </c>
      <c r="F318" s="181"/>
      <c r="G318" s="40" t="s">
        <v>1037</v>
      </c>
      <c r="H318" s="179">
        <v>261</v>
      </c>
      <c r="I318" s="128">
        <f t="shared" si="89"/>
        <v>0.71506849315068488</v>
      </c>
      <c r="J318" s="41"/>
      <c r="K318" s="134">
        <f t="shared" si="90"/>
        <v>104</v>
      </c>
      <c r="L318" s="128">
        <f t="shared" si="91"/>
        <v>0.28493150684931506</v>
      </c>
    </row>
    <row r="319" spans="1:12" x14ac:dyDescent="0.2">
      <c r="A319" s="165" t="s">
        <v>633</v>
      </c>
      <c r="B319" s="165" t="s">
        <v>675</v>
      </c>
      <c r="C319" s="165" t="s">
        <v>135</v>
      </c>
      <c r="D319" s="165"/>
      <c r="E319" s="165">
        <v>214</v>
      </c>
      <c r="F319" s="181"/>
      <c r="G319" s="29"/>
      <c r="H319" s="29"/>
      <c r="I319" s="128">
        <f t="shared" si="89"/>
        <v>0</v>
      </c>
      <c r="J319" s="41"/>
      <c r="K319" s="134">
        <f t="shared" si="90"/>
        <v>214</v>
      </c>
      <c r="L319" s="128">
        <f t="shared" si="91"/>
        <v>1</v>
      </c>
    </row>
    <row r="320" spans="1:12" x14ac:dyDescent="0.2">
      <c r="A320" s="165" t="s">
        <v>633</v>
      </c>
      <c r="B320" s="165" t="s">
        <v>676</v>
      </c>
      <c r="C320" s="165" t="s">
        <v>677</v>
      </c>
      <c r="D320" s="165"/>
      <c r="E320" s="165">
        <v>365</v>
      </c>
      <c r="F320" s="181"/>
      <c r="G320" s="40" t="s">
        <v>1037</v>
      </c>
      <c r="H320" s="179">
        <v>8</v>
      </c>
      <c r="I320" s="128">
        <f t="shared" si="89"/>
        <v>2.1917808219178082E-2</v>
      </c>
      <c r="J320" s="41"/>
      <c r="K320" s="134">
        <f t="shared" si="90"/>
        <v>357</v>
      </c>
      <c r="L320" s="128">
        <f t="shared" si="91"/>
        <v>0.9780821917808219</v>
      </c>
    </row>
    <row r="321" spans="1:12" x14ac:dyDescent="0.2">
      <c r="A321" s="165" t="s">
        <v>633</v>
      </c>
      <c r="B321" s="165" t="s">
        <v>678</v>
      </c>
      <c r="C321" s="165" t="s">
        <v>679</v>
      </c>
      <c r="D321" s="165"/>
      <c r="E321" s="165">
        <v>214</v>
      </c>
      <c r="F321" s="181"/>
      <c r="G321" s="29"/>
      <c r="H321" s="29"/>
      <c r="I321" s="128">
        <f t="shared" si="89"/>
        <v>0</v>
      </c>
      <c r="J321" s="41"/>
      <c r="K321" s="134">
        <f t="shared" si="90"/>
        <v>214</v>
      </c>
      <c r="L321" s="128">
        <f t="shared" si="91"/>
        <v>1</v>
      </c>
    </row>
    <row r="322" spans="1:12" x14ac:dyDescent="0.2">
      <c r="A322" s="165" t="s">
        <v>633</v>
      </c>
      <c r="B322" s="165" t="s">
        <v>1026</v>
      </c>
      <c r="C322" s="165" t="s">
        <v>681</v>
      </c>
      <c r="D322" s="165"/>
      <c r="E322" s="165">
        <v>365</v>
      </c>
      <c r="F322" s="181"/>
      <c r="G322" s="179"/>
      <c r="H322" s="179"/>
      <c r="I322" s="128">
        <f t="shared" si="89"/>
        <v>0</v>
      </c>
      <c r="J322" s="41"/>
      <c r="K322" s="134">
        <f t="shared" si="90"/>
        <v>365</v>
      </c>
      <c r="L322" s="128">
        <f t="shared" si="91"/>
        <v>1</v>
      </c>
    </row>
    <row r="323" spans="1:12" x14ac:dyDescent="0.2">
      <c r="A323" s="165" t="s">
        <v>633</v>
      </c>
      <c r="B323" s="165" t="s">
        <v>682</v>
      </c>
      <c r="C323" s="165" t="s">
        <v>683</v>
      </c>
      <c r="D323" s="165"/>
      <c r="E323" s="165">
        <v>365</v>
      </c>
      <c r="F323" s="181"/>
      <c r="G323" s="29"/>
      <c r="H323" s="29"/>
      <c r="I323" s="128">
        <f t="shared" si="89"/>
        <v>0</v>
      </c>
      <c r="J323" s="41"/>
      <c r="K323" s="134">
        <f t="shared" si="90"/>
        <v>365</v>
      </c>
      <c r="L323" s="128">
        <f t="shared" si="91"/>
        <v>1</v>
      </c>
    </row>
    <row r="324" spans="1:12" x14ac:dyDescent="0.2">
      <c r="A324" s="165" t="s">
        <v>633</v>
      </c>
      <c r="B324" s="165" t="s">
        <v>684</v>
      </c>
      <c r="C324" s="165" t="s">
        <v>685</v>
      </c>
      <c r="D324" s="165"/>
      <c r="E324" s="165">
        <v>365</v>
      </c>
      <c r="F324" s="181"/>
      <c r="G324" s="40" t="s">
        <v>1037</v>
      </c>
      <c r="H324" s="179">
        <v>170</v>
      </c>
      <c r="I324" s="128">
        <f t="shared" si="89"/>
        <v>0.46575342465753422</v>
      </c>
      <c r="J324" s="41"/>
      <c r="K324" s="134">
        <f t="shared" si="90"/>
        <v>195</v>
      </c>
      <c r="L324" s="128">
        <f t="shared" si="91"/>
        <v>0.53424657534246578</v>
      </c>
    </row>
    <row r="325" spans="1:12" x14ac:dyDescent="0.2">
      <c r="A325" s="165" t="s">
        <v>633</v>
      </c>
      <c r="B325" s="165" t="s">
        <v>686</v>
      </c>
      <c r="C325" s="165" t="s">
        <v>687</v>
      </c>
      <c r="D325" s="165"/>
      <c r="E325" s="165">
        <v>365</v>
      </c>
      <c r="F325" s="181"/>
      <c r="G325" s="40" t="s">
        <v>1037</v>
      </c>
      <c r="H325" s="179">
        <v>47</v>
      </c>
      <c r="I325" s="128">
        <f t="shared" si="89"/>
        <v>0.12876712328767123</v>
      </c>
      <c r="J325" s="41"/>
      <c r="K325" s="134">
        <f t="shared" si="90"/>
        <v>318</v>
      </c>
      <c r="L325" s="128">
        <f t="shared" si="91"/>
        <v>0.87123287671232874</v>
      </c>
    </row>
    <row r="326" spans="1:12" x14ac:dyDescent="0.2">
      <c r="A326" s="165" t="s">
        <v>633</v>
      </c>
      <c r="B326" s="165" t="s">
        <v>688</v>
      </c>
      <c r="C326" s="165" t="s">
        <v>689</v>
      </c>
      <c r="D326" s="165"/>
      <c r="E326" s="165">
        <v>365</v>
      </c>
      <c r="F326" s="181"/>
      <c r="G326" s="29"/>
      <c r="H326" s="29"/>
      <c r="I326" s="128">
        <f t="shared" si="89"/>
        <v>0</v>
      </c>
      <c r="J326" s="41"/>
      <c r="K326" s="134">
        <f t="shared" si="90"/>
        <v>365</v>
      </c>
      <c r="L326" s="128">
        <f t="shared" si="91"/>
        <v>1</v>
      </c>
    </row>
    <row r="327" spans="1:12" x14ac:dyDescent="0.2">
      <c r="A327" s="165" t="s">
        <v>633</v>
      </c>
      <c r="B327" s="165" t="s">
        <v>690</v>
      </c>
      <c r="C327" s="165" t="s">
        <v>266</v>
      </c>
      <c r="D327" s="165"/>
      <c r="E327" s="165">
        <v>214</v>
      </c>
      <c r="F327" s="181"/>
      <c r="G327" s="29"/>
      <c r="H327" s="29"/>
      <c r="I327" s="128">
        <f t="shared" si="89"/>
        <v>0</v>
      </c>
      <c r="J327" s="41"/>
      <c r="K327" s="134">
        <f t="shared" si="90"/>
        <v>214</v>
      </c>
      <c r="L327" s="128">
        <f t="shared" si="91"/>
        <v>1</v>
      </c>
    </row>
    <row r="328" spans="1:12" x14ac:dyDescent="0.2">
      <c r="A328" s="165" t="s">
        <v>633</v>
      </c>
      <c r="B328" s="165" t="s">
        <v>691</v>
      </c>
      <c r="C328" s="165" t="s">
        <v>692</v>
      </c>
      <c r="D328" s="165"/>
      <c r="E328" s="165">
        <v>365</v>
      </c>
      <c r="F328" s="181"/>
      <c r="G328" s="40" t="s">
        <v>1037</v>
      </c>
      <c r="H328" s="179">
        <v>17</v>
      </c>
      <c r="I328" s="128">
        <f t="shared" si="89"/>
        <v>4.6575342465753428E-2</v>
      </c>
      <c r="J328" s="41"/>
      <c r="K328" s="134">
        <f t="shared" si="90"/>
        <v>348</v>
      </c>
      <c r="L328" s="128">
        <f t="shared" si="91"/>
        <v>0.95342465753424654</v>
      </c>
    </row>
    <row r="329" spans="1:12" x14ac:dyDescent="0.2">
      <c r="A329" s="165" t="s">
        <v>633</v>
      </c>
      <c r="B329" s="165" t="s">
        <v>693</v>
      </c>
      <c r="C329" s="165" t="s">
        <v>694</v>
      </c>
      <c r="D329" s="165"/>
      <c r="E329" s="165">
        <v>365</v>
      </c>
      <c r="F329" s="181"/>
      <c r="G329" s="40" t="s">
        <v>1037</v>
      </c>
      <c r="H329" s="179">
        <v>50</v>
      </c>
      <c r="I329" s="128">
        <f t="shared" si="89"/>
        <v>0.13698630136986301</v>
      </c>
      <c r="J329" s="41"/>
      <c r="K329" s="134">
        <f t="shared" si="90"/>
        <v>315</v>
      </c>
      <c r="L329" s="128">
        <f t="shared" si="91"/>
        <v>0.86301369863013699</v>
      </c>
    </row>
    <row r="330" spans="1:12" x14ac:dyDescent="0.2">
      <c r="A330" s="165" t="s">
        <v>633</v>
      </c>
      <c r="B330" s="165" t="s">
        <v>695</v>
      </c>
      <c r="C330" s="165" t="s">
        <v>696</v>
      </c>
      <c r="D330" s="165"/>
      <c r="E330" s="165">
        <v>214</v>
      </c>
      <c r="F330" s="181"/>
      <c r="G330" s="29"/>
      <c r="H330" s="29"/>
      <c r="I330" s="128">
        <f t="shared" si="89"/>
        <v>0</v>
      </c>
      <c r="J330" s="41"/>
      <c r="K330" s="134">
        <f t="shared" si="90"/>
        <v>214</v>
      </c>
      <c r="L330" s="128">
        <f t="shared" si="91"/>
        <v>1</v>
      </c>
    </row>
    <row r="331" spans="1:12" x14ac:dyDescent="0.2">
      <c r="A331" s="165" t="s">
        <v>633</v>
      </c>
      <c r="B331" s="165" t="s">
        <v>697</v>
      </c>
      <c r="C331" s="165" t="s">
        <v>698</v>
      </c>
      <c r="D331" s="165"/>
      <c r="E331" s="165">
        <v>365</v>
      </c>
      <c r="F331" s="181"/>
      <c r="G331" s="40" t="s">
        <v>1037</v>
      </c>
      <c r="H331" s="179">
        <v>86</v>
      </c>
      <c r="I331" s="128">
        <f t="shared" si="89"/>
        <v>0.23561643835616439</v>
      </c>
      <c r="J331" s="41"/>
      <c r="K331" s="134">
        <f t="shared" si="90"/>
        <v>279</v>
      </c>
      <c r="L331" s="128">
        <f t="shared" si="91"/>
        <v>0.76438356164383559</v>
      </c>
    </row>
    <row r="332" spans="1:12" x14ac:dyDescent="0.2">
      <c r="A332" s="165" t="s">
        <v>633</v>
      </c>
      <c r="B332" s="165" t="s">
        <v>699</v>
      </c>
      <c r="C332" s="165" t="s">
        <v>700</v>
      </c>
      <c r="D332" s="165"/>
      <c r="E332" s="165">
        <v>214</v>
      </c>
      <c r="F332" s="181"/>
      <c r="G332" s="29"/>
      <c r="H332" s="29"/>
      <c r="I332" s="128">
        <f t="shared" si="89"/>
        <v>0</v>
      </c>
      <c r="J332" s="41"/>
      <c r="K332" s="134">
        <f t="shared" si="90"/>
        <v>214</v>
      </c>
      <c r="L332" s="128">
        <f t="shared" si="91"/>
        <v>1</v>
      </c>
    </row>
    <row r="333" spans="1:12" x14ac:dyDescent="0.2">
      <c r="A333" s="165" t="s">
        <v>633</v>
      </c>
      <c r="B333" s="165" t="s">
        <v>701</v>
      </c>
      <c r="C333" s="165" t="s">
        <v>984</v>
      </c>
      <c r="D333" s="165"/>
      <c r="E333" s="165">
        <v>365</v>
      </c>
      <c r="F333" s="181"/>
      <c r="G333" s="40" t="s">
        <v>1037</v>
      </c>
      <c r="H333" s="29">
        <v>1</v>
      </c>
      <c r="I333" s="128">
        <f t="shared" si="89"/>
        <v>2.7397260273972603E-3</v>
      </c>
      <c r="J333" s="41"/>
      <c r="K333" s="134">
        <f t="shared" si="90"/>
        <v>364</v>
      </c>
      <c r="L333" s="128">
        <f t="shared" si="91"/>
        <v>0.99726027397260275</v>
      </c>
    </row>
    <row r="334" spans="1:12" x14ac:dyDescent="0.2">
      <c r="A334" s="165" t="s">
        <v>633</v>
      </c>
      <c r="B334" s="165" t="s">
        <v>702</v>
      </c>
      <c r="C334" s="165" t="s">
        <v>703</v>
      </c>
      <c r="D334" s="165"/>
      <c r="E334" s="165">
        <v>365</v>
      </c>
      <c r="F334" s="181"/>
      <c r="G334" s="40" t="s">
        <v>1037</v>
      </c>
      <c r="H334" s="179">
        <v>19</v>
      </c>
      <c r="I334" s="128">
        <f t="shared" si="89"/>
        <v>5.2054794520547946E-2</v>
      </c>
      <c r="J334" s="41"/>
      <c r="K334" s="134">
        <f t="shared" si="90"/>
        <v>346</v>
      </c>
      <c r="L334" s="128">
        <f t="shared" si="91"/>
        <v>0.94794520547945205</v>
      </c>
    </row>
    <row r="335" spans="1:12" x14ac:dyDescent="0.2">
      <c r="A335" s="165" t="s">
        <v>633</v>
      </c>
      <c r="B335" s="165" t="s">
        <v>704</v>
      </c>
      <c r="C335" s="165" t="s">
        <v>705</v>
      </c>
      <c r="D335" s="165"/>
      <c r="E335" s="165">
        <v>214</v>
      </c>
      <c r="F335" s="181"/>
      <c r="G335" s="29"/>
      <c r="H335" s="29"/>
      <c r="I335" s="128">
        <f t="shared" si="89"/>
        <v>0</v>
      </c>
      <c r="J335" s="41"/>
      <c r="K335" s="134">
        <f t="shared" si="90"/>
        <v>214</v>
      </c>
      <c r="L335" s="128">
        <f t="shared" si="91"/>
        <v>1</v>
      </c>
    </row>
    <row r="336" spans="1:12" x14ac:dyDescent="0.2">
      <c r="A336" s="165" t="s">
        <v>633</v>
      </c>
      <c r="B336" s="165" t="s">
        <v>706</v>
      </c>
      <c r="C336" s="165" t="s">
        <v>707</v>
      </c>
      <c r="D336" s="165"/>
      <c r="E336" s="165">
        <v>214</v>
      </c>
      <c r="F336" s="181"/>
      <c r="G336" s="29"/>
      <c r="H336" s="29"/>
      <c r="I336" s="128">
        <f t="shared" si="89"/>
        <v>0</v>
      </c>
      <c r="J336" s="41"/>
      <c r="K336" s="134">
        <f t="shared" si="90"/>
        <v>214</v>
      </c>
      <c r="L336" s="128">
        <f t="shared" si="91"/>
        <v>1</v>
      </c>
    </row>
    <row r="337" spans="1:12" x14ac:dyDescent="0.2">
      <c r="A337" s="165" t="s">
        <v>633</v>
      </c>
      <c r="B337" s="165" t="s">
        <v>708</v>
      </c>
      <c r="C337" s="165" t="s">
        <v>709</v>
      </c>
      <c r="D337" s="165"/>
      <c r="E337" s="165">
        <v>214</v>
      </c>
      <c r="F337" s="181"/>
      <c r="G337" s="29"/>
      <c r="H337" s="29"/>
      <c r="I337" s="128">
        <f t="shared" si="89"/>
        <v>0</v>
      </c>
      <c r="J337" s="41"/>
      <c r="K337" s="134">
        <f t="shared" si="90"/>
        <v>214</v>
      </c>
      <c r="L337" s="128">
        <f t="shared" si="91"/>
        <v>1</v>
      </c>
    </row>
    <row r="338" spans="1:12" x14ac:dyDescent="0.2">
      <c r="A338" s="174" t="s">
        <v>633</v>
      </c>
      <c r="B338" s="174" t="s">
        <v>710</v>
      </c>
      <c r="C338" s="174" t="s">
        <v>711</v>
      </c>
      <c r="D338" s="174"/>
      <c r="E338" s="174">
        <v>365</v>
      </c>
      <c r="F338" s="182"/>
      <c r="G338" s="88" t="s">
        <v>1037</v>
      </c>
      <c r="H338" s="46">
        <v>254</v>
      </c>
      <c r="I338" s="121">
        <f t="shared" si="89"/>
        <v>0.69589041095890414</v>
      </c>
      <c r="J338" s="46"/>
      <c r="K338" s="123">
        <f t="shared" si="90"/>
        <v>111</v>
      </c>
      <c r="L338" s="121">
        <f t="shared" si="91"/>
        <v>0.30410958904109592</v>
      </c>
    </row>
    <row r="339" spans="1:12" x14ac:dyDescent="0.2">
      <c r="A339" s="26"/>
      <c r="B339" s="27">
        <f>COUNTA(B296:B338)</f>
        <v>43</v>
      </c>
      <c r="C339" s="26"/>
      <c r="D339" s="181"/>
      <c r="E339" s="30">
        <f>SUM(E296:E338)</f>
        <v>13581</v>
      </c>
      <c r="F339" s="32"/>
      <c r="G339" s="27">
        <f>COUNTA(G296:G338)</f>
        <v>21</v>
      </c>
      <c r="H339" s="30">
        <f>SUM(H296:H338)</f>
        <v>2001</v>
      </c>
      <c r="I339" s="33">
        <f>H339/E339</f>
        <v>0.14733819306383919</v>
      </c>
      <c r="J339" s="178"/>
      <c r="K339" s="183">
        <f>E339-H339</f>
        <v>11580</v>
      </c>
      <c r="L339" s="33">
        <f>K339/E339</f>
        <v>0.85266180693616078</v>
      </c>
    </row>
    <row r="340" spans="1:12" ht="8.25" customHeight="1" x14ac:dyDescent="0.2">
      <c r="A340" s="26"/>
      <c r="B340" s="27"/>
      <c r="C340" s="26"/>
      <c r="D340" s="181"/>
      <c r="E340" s="30"/>
      <c r="F340" s="32"/>
      <c r="G340" s="27"/>
      <c r="H340" s="30"/>
      <c r="I340" s="33"/>
      <c r="J340" s="178"/>
      <c r="K340" s="183"/>
      <c r="L340" s="33"/>
    </row>
    <row r="341" spans="1:12" x14ac:dyDescent="0.2">
      <c r="A341" s="165" t="s">
        <v>712</v>
      </c>
      <c r="B341" s="165" t="s">
        <v>713</v>
      </c>
      <c r="C341" s="165" t="s">
        <v>714</v>
      </c>
      <c r="D341" s="165"/>
      <c r="E341" s="165">
        <v>365</v>
      </c>
      <c r="F341" s="181"/>
      <c r="G341" s="29"/>
      <c r="H341" s="29"/>
      <c r="I341" s="128">
        <f t="shared" ref="I341" si="92">H341/E341</f>
        <v>0</v>
      </c>
      <c r="J341" s="41"/>
      <c r="K341" s="134">
        <f t="shared" ref="K341" si="93">E341-H341</f>
        <v>365</v>
      </c>
      <c r="L341" s="128">
        <f t="shared" ref="L341" si="94">K341/E341</f>
        <v>1</v>
      </c>
    </row>
    <row r="342" spans="1:12" x14ac:dyDescent="0.2">
      <c r="A342" s="165" t="s">
        <v>712</v>
      </c>
      <c r="B342" s="165" t="s">
        <v>1027</v>
      </c>
      <c r="C342" s="165" t="s">
        <v>716</v>
      </c>
      <c r="D342" s="165"/>
      <c r="E342" s="165">
        <v>365</v>
      </c>
      <c r="F342" s="181"/>
      <c r="G342" s="40" t="s">
        <v>1037</v>
      </c>
      <c r="H342" s="179">
        <v>34</v>
      </c>
      <c r="I342" s="128">
        <f t="shared" ref="I342:I374" si="95">H342/E342</f>
        <v>9.3150684931506855E-2</v>
      </c>
      <c r="J342" s="41"/>
      <c r="K342" s="134">
        <f t="shared" ref="K342:K374" si="96">E342-H342</f>
        <v>331</v>
      </c>
      <c r="L342" s="128">
        <f t="shared" ref="L342:L374" si="97">K342/E342</f>
        <v>0.9068493150684932</v>
      </c>
    </row>
    <row r="343" spans="1:12" x14ac:dyDescent="0.2">
      <c r="A343" s="165" t="s">
        <v>712</v>
      </c>
      <c r="B343" s="165" t="s">
        <v>717</v>
      </c>
      <c r="C343" s="165" t="s">
        <v>718</v>
      </c>
      <c r="D343" s="165"/>
      <c r="E343" s="165">
        <v>365</v>
      </c>
      <c r="F343" s="181"/>
      <c r="G343" s="29"/>
      <c r="H343" s="29"/>
      <c r="I343" s="128">
        <f t="shared" si="95"/>
        <v>0</v>
      </c>
      <c r="J343" s="41"/>
      <c r="K343" s="134">
        <f t="shared" si="96"/>
        <v>365</v>
      </c>
      <c r="L343" s="128">
        <f t="shared" si="97"/>
        <v>1</v>
      </c>
    </row>
    <row r="344" spans="1:12" x14ac:dyDescent="0.2">
      <c r="A344" s="165" t="s">
        <v>712</v>
      </c>
      <c r="B344" s="165" t="s">
        <v>719</v>
      </c>
      <c r="C344" s="165" t="s">
        <v>720</v>
      </c>
      <c r="D344" s="165"/>
      <c r="E344" s="165">
        <v>365</v>
      </c>
      <c r="F344" s="181"/>
      <c r="G344" s="40" t="s">
        <v>1037</v>
      </c>
      <c r="H344" s="179">
        <v>11</v>
      </c>
      <c r="I344" s="128">
        <f t="shared" si="95"/>
        <v>3.0136986301369864E-2</v>
      </c>
      <c r="J344" s="41"/>
      <c r="K344" s="134">
        <f t="shared" si="96"/>
        <v>354</v>
      </c>
      <c r="L344" s="128">
        <f t="shared" si="97"/>
        <v>0.96986301369863015</v>
      </c>
    </row>
    <row r="345" spans="1:12" x14ac:dyDescent="0.2">
      <c r="A345" s="165" t="s">
        <v>712</v>
      </c>
      <c r="B345" s="165" t="s">
        <v>721</v>
      </c>
      <c r="C345" s="165" t="s">
        <v>722</v>
      </c>
      <c r="D345" s="165"/>
      <c r="E345" s="165">
        <v>214</v>
      </c>
      <c r="F345" s="181"/>
      <c r="G345" s="29"/>
      <c r="H345" s="29"/>
      <c r="I345" s="128">
        <f t="shared" si="95"/>
        <v>0</v>
      </c>
      <c r="J345" s="41"/>
      <c r="K345" s="134">
        <f t="shared" si="96"/>
        <v>214</v>
      </c>
      <c r="L345" s="128">
        <f t="shared" si="97"/>
        <v>1</v>
      </c>
    </row>
    <row r="346" spans="1:12" x14ac:dyDescent="0.2">
      <c r="A346" s="165" t="s">
        <v>712</v>
      </c>
      <c r="B346" s="165" t="s">
        <v>723</v>
      </c>
      <c r="C346" s="165" t="s">
        <v>724</v>
      </c>
      <c r="D346" s="165"/>
      <c r="E346" s="165">
        <v>365</v>
      </c>
      <c r="F346" s="181"/>
      <c r="G346" s="29"/>
      <c r="H346" s="29"/>
      <c r="I346" s="128">
        <f t="shared" si="95"/>
        <v>0</v>
      </c>
      <c r="J346" s="41"/>
      <c r="K346" s="134">
        <f t="shared" si="96"/>
        <v>365</v>
      </c>
      <c r="L346" s="128">
        <f t="shared" si="97"/>
        <v>1</v>
      </c>
    </row>
    <row r="347" spans="1:12" x14ac:dyDescent="0.2">
      <c r="A347" s="165" t="s">
        <v>712</v>
      </c>
      <c r="B347" s="165" t="s">
        <v>725</v>
      </c>
      <c r="C347" s="165" t="s">
        <v>726</v>
      </c>
      <c r="D347" s="165"/>
      <c r="E347" s="165">
        <v>365</v>
      </c>
      <c r="F347" s="181"/>
      <c r="G347" s="40" t="s">
        <v>1037</v>
      </c>
      <c r="H347" s="179">
        <v>5</v>
      </c>
      <c r="I347" s="128">
        <f t="shared" si="95"/>
        <v>1.3698630136986301E-2</v>
      </c>
      <c r="J347" s="41"/>
      <c r="K347" s="134">
        <f t="shared" si="96"/>
        <v>360</v>
      </c>
      <c r="L347" s="128">
        <f t="shared" si="97"/>
        <v>0.98630136986301364</v>
      </c>
    </row>
    <row r="348" spans="1:12" x14ac:dyDescent="0.2">
      <c r="A348" s="165" t="s">
        <v>712</v>
      </c>
      <c r="B348" s="165" t="s">
        <v>727</v>
      </c>
      <c r="C348" s="165" t="s">
        <v>728</v>
      </c>
      <c r="D348" s="165"/>
      <c r="E348" s="165">
        <v>365</v>
      </c>
      <c r="F348" s="181"/>
      <c r="G348" s="179"/>
      <c r="H348" s="179"/>
      <c r="I348" s="128">
        <f t="shared" si="95"/>
        <v>0</v>
      </c>
      <c r="J348" s="41"/>
      <c r="K348" s="134">
        <f t="shared" si="96"/>
        <v>365</v>
      </c>
      <c r="L348" s="128">
        <f t="shared" si="97"/>
        <v>1</v>
      </c>
    </row>
    <row r="349" spans="1:12" x14ac:dyDescent="0.2">
      <c r="A349" s="165" t="s">
        <v>712</v>
      </c>
      <c r="B349" s="165" t="s">
        <v>729</v>
      </c>
      <c r="C349" s="165" t="s">
        <v>730</v>
      </c>
      <c r="D349" s="165"/>
      <c r="E349" s="165">
        <v>214</v>
      </c>
      <c r="F349" s="181"/>
      <c r="G349" s="29"/>
      <c r="H349" s="29"/>
      <c r="I349" s="128">
        <f t="shared" si="95"/>
        <v>0</v>
      </c>
      <c r="J349" s="41"/>
      <c r="K349" s="134">
        <f t="shared" si="96"/>
        <v>214</v>
      </c>
      <c r="L349" s="128">
        <f t="shared" si="97"/>
        <v>1</v>
      </c>
    </row>
    <row r="350" spans="1:12" x14ac:dyDescent="0.2">
      <c r="A350" s="165" t="s">
        <v>712</v>
      </c>
      <c r="B350" s="165" t="s">
        <v>731</v>
      </c>
      <c r="C350" s="165" t="s">
        <v>732</v>
      </c>
      <c r="D350" s="165"/>
      <c r="E350" s="165">
        <v>214</v>
      </c>
      <c r="F350" s="181"/>
      <c r="G350" s="29"/>
      <c r="H350" s="29"/>
      <c r="I350" s="128">
        <f t="shared" si="95"/>
        <v>0</v>
      </c>
      <c r="J350" s="41"/>
      <c r="K350" s="134">
        <f t="shared" si="96"/>
        <v>214</v>
      </c>
      <c r="L350" s="128">
        <f t="shared" si="97"/>
        <v>1</v>
      </c>
    </row>
    <row r="351" spans="1:12" x14ac:dyDescent="0.2">
      <c r="A351" s="165" t="s">
        <v>712</v>
      </c>
      <c r="B351" s="165" t="s">
        <v>733</v>
      </c>
      <c r="C351" s="165" t="s">
        <v>734</v>
      </c>
      <c r="D351" s="165"/>
      <c r="E351" s="165">
        <v>365</v>
      </c>
      <c r="F351" s="181"/>
      <c r="G351" s="40" t="s">
        <v>1037</v>
      </c>
      <c r="H351" s="179">
        <v>10</v>
      </c>
      <c r="I351" s="128">
        <f t="shared" si="95"/>
        <v>2.7397260273972601E-2</v>
      </c>
      <c r="J351" s="41"/>
      <c r="K351" s="134">
        <f t="shared" si="96"/>
        <v>355</v>
      </c>
      <c r="L351" s="128">
        <f t="shared" si="97"/>
        <v>0.9726027397260274</v>
      </c>
    </row>
    <row r="352" spans="1:12" x14ac:dyDescent="0.2">
      <c r="A352" s="165" t="s">
        <v>712</v>
      </c>
      <c r="B352" s="165" t="s">
        <v>735</v>
      </c>
      <c r="C352" s="165" t="s">
        <v>736</v>
      </c>
      <c r="D352" s="165"/>
      <c r="E352" s="165">
        <v>365</v>
      </c>
      <c r="F352" s="181"/>
      <c r="G352" s="40" t="s">
        <v>1037</v>
      </c>
      <c r="H352" s="179">
        <v>10</v>
      </c>
      <c r="I352" s="128">
        <f t="shared" si="95"/>
        <v>2.7397260273972601E-2</v>
      </c>
      <c r="J352" s="41"/>
      <c r="K352" s="134">
        <f t="shared" si="96"/>
        <v>355</v>
      </c>
      <c r="L352" s="128">
        <f t="shared" si="97"/>
        <v>0.9726027397260274</v>
      </c>
    </row>
    <row r="353" spans="1:12" x14ac:dyDescent="0.2">
      <c r="A353" s="165" t="s">
        <v>712</v>
      </c>
      <c r="B353" s="165" t="s">
        <v>737</v>
      </c>
      <c r="C353" s="165" t="s">
        <v>738</v>
      </c>
      <c r="D353" s="165"/>
      <c r="E353" s="165">
        <v>214</v>
      </c>
      <c r="F353" s="181"/>
      <c r="G353" s="29"/>
      <c r="H353" s="29"/>
      <c r="I353" s="128">
        <f t="shared" si="95"/>
        <v>0</v>
      </c>
      <c r="J353" s="41"/>
      <c r="K353" s="134">
        <f t="shared" si="96"/>
        <v>214</v>
      </c>
      <c r="L353" s="128">
        <f t="shared" si="97"/>
        <v>1</v>
      </c>
    </row>
    <row r="354" spans="1:12" x14ac:dyDescent="0.2">
      <c r="A354" s="165" t="s">
        <v>712</v>
      </c>
      <c r="B354" s="165" t="s">
        <v>739</v>
      </c>
      <c r="C354" s="165" t="s">
        <v>956</v>
      </c>
      <c r="D354" s="165"/>
      <c r="E354" s="165">
        <v>365</v>
      </c>
      <c r="F354" s="181"/>
      <c r="G354" s="40" t="s">
        <v>1037</v>
      </c>
      <c r="H354" s="179">
        <v>6</v>
      </c>
      <c r="I354" s="128">
        <f t="shared" si="95"/>
        <v>1.643835616438356E-2</v>
      </c>
      <c r="J354" s="41"/>
      <c r="K354" s="134">
        <f t="shared" si="96"/>
        <v>359</v>
      </c>
      <c r="L354" s="128">
        <f t="shared" si="97"/>
        <v>0.98356164383561639</v>
      </c>
    </row>
    <row r="355" spans="1:12" x14ac:dyDescent="0.2">
      <c r="A355" s="165" t="s">
        <v>712</v>
      </c>
      <c r="B355" s="165" t="s">
        <v>1028</v>
      </c>
      <c r="C355" s="165" t="s">
        <v>741</v>
      </c>
      <c r="D355" s="165"/>
      <c r="E355" s="165">
        <v>365</v>
      </c>
      <c r="F355" s="181"/>
      <c r="G355" s="40" t="s">
        <v>1037</v>
      </c>
      <c r="H355" s="179">
        <v>18</v>
      </c>
      <c r="I355" s="128">
        <f t="shared" si="95"/>
        <v>4.9315068493150684E-2</v>
      </c>
      <c r="J355" s="41"/>
      <c r="K355" s="134">
        <f t="shared" si="96"/>
        <v>347</v>
      </c>
      <c r="L355" s="128">
        <f t="shared" si="97"/>
        <v>0.9506849315068493</v>
      </c>
    </row>
    <row r="356" spans="1:12" x14ac:dyDescent="0.2">
      <c r="A356" s="165" t="s">
        <v>712</v>
      </c>
      <c r="B356" s="165" t="s">
        <v>742</v>
      </c>
      <c r="C356" s="165" t="s">
        <v>743</v>
      </c>
      <c r="D356" s="165"/>
      <c r="E356" s="165">
        <v>365</v>
      </c>
      <c r="F356" s="181"/>
      <c r="G356" s="179"/>
      <c r="H356" s="179"/>
      <c r="I356" s="128">
        <f t="shared" si="95"/>
        <v>0</v>
      </c>
      <c r="J356" s="41"/>
      <c r="K356" s="134">
        <f t="shared" si="96"/>
        <v>365</v>
      </c>
      <c r="L356" s="128">
        <f t="shared" si="97"/>
        <v>1</v>
      </c>
    </row>
    <row r="357" spans="1:12" x14ac:dyDescent="0.2">
      <c r="A357" s="165" t="s">
        <v>712</v>
      </c>
      <c r="B357" s="165" t="s">
        <v>744</v>
      </c>
      <c r="C357" s="165" t="s">
        <v>745</v>
      </c>
      <c r="D357" s="165"/>
      <c r="E357" s="165">
        <v>365</v>
      </c>
      <c r="F357" s="181"/>
      <c r="G357" s="40" t="s">
        <v>1037</v>
      </c>
      <c r="H357" s="179">
        <v>10</v>
      </c>
      <c r="I357" s="128">
        <f t="shared" si="95"/>
        <v>2.7397260273972601E-2</v>
      </c>
      <c r="J357" s="41"/>
      <c r="K357" s="134">
        <f t="shared" si="96"/>
        <v>355</v>
      </c>
      <c r="L357" s="128">
        <f t="shared" si="97"/>
        <v>0.9726027397260274</v>
      </c>
    </row>
    <row r="358" spans="1:12" x14ac:dyDescent="0.2">
      <c r="A358" s="165" t="s">
        <v>712</v>
      </c>
      <c r="B358" s="165" t="s">
        <v>746</v>
      </c>
      <c r="C358" s="165" t="s">
        <v>747</v>
      </c>
      <c r="D358" s="165"/>
      <c r="E358" s="165">
        <v>365</v>
      </c>
      <c r="F358" s="181"/>
      <c r="G358" s="29"/>
      <c r="H358" s="29"/>
      <c r="I358" s="128">
        <f t="shared" si="95"/>
        <v>0</v>
      </c>
      <c r="J358" s="41"/>
      <c r="K358" s="134">
        <f t="shared" si="96"/>
        <v>365</v>
      </c>
      <c r="L358" s="128">
        <f t="shared" si="97"/>
        <v>1</v>
      </c>
    </row>
    <row r="359" spans="1:12" x14ac:dyDescent="0.2">
      <c r="A359" s="165" t="s">
        <v>712</v>
      </c>
      <c r="B359" s="165" t="s">
        <v>748</v>
      </c>
      <c r="C359" s="165" t="s">
        <v>957</v>
      </c>
      <c r="D359" s="165"/>
      <c r="E359" s="165">
        <v>365</v>
      </c>
      <c r="F359" s="181"/>
      <c r="G359" s="40" t="s">
        <v>1037</v>
      </c>
      <c r="H359" s="179">
        <v>17</v>
      </c>
      <c r="I359" s="128">
        <f t="shared" si="95"/>
        <v>4.6575342465753428E-2</v>
      </c>
      <c r="J359" s="41"/>
      <c r="K359" s="134">
        <f t="shared" si="96"/>
        <v>348</v>
      </c>
      <c r="L359" s="128">
        <f t="shared" si="97"/>
        <v>0.95342465753424654</v>
      </c>
    </row>
    <row r="360" spans="1:12" x14ac:dyDescent="0.2">
      <c r="A360" s="165" t="s">
        <v>712</v>
      </c>
      <c r="B360" s="165" t="s">
        <v>1029</v>
      </c>
      <c r="C360" s="165" t="s">
        <v>750</v>
      </c>
      <c r="D360" s="165"/>
      <c r="E360" s="165">
        <v>214</v>
      </c>
      <c r="F360" s="181"/>
      <c r="G360" s="29"/>
      <c r="H360" s="29"/>
      <c r="I360" s="128">
        <f t="shared" si="95"/>
        <v>0</v>
      </c>
      <c r="J360" s="41"/>
      <c r="K360" s="134">
        <f t="shared" si="96"/>
        <v>214</v>
      </c>
      <c r="L360" s="128">
        <f t="shared" si="97"/>
        <v>1</v>
      </c>
    </row>
    <row r="361" spans="1:12" x14ac:dyDescent="0.2">
      <c r="A361" s="165" t="s">
        <v>712</v>
      </c>
      <c r="B361" s="165" t="s">
        <v>751</v>
      </c>
      <c r="C361" s="165" t="s">
        <v>752</v>
      </c>
      <c r="D361" s="165"/>
      <c r="E361" s="165">
        <v>365</v>
      </c>
      <c r="F361" s="181"/>
      <c r="G361" s="40" t="s">
        <v>1037</v>
      </c>
      <c r="H361" s="179">
        <v>13</v>
      </c>
      <c r="I361" s="128">
        <f t="shared" si="95"/>
        <v>3.5616438356164383E-2</v>
      </c>
      <c r="J361" s="41"/>
      <c r="K361" s="134">
        <f t="shared" si="96"/>
        <v>352</v>
      </c>
      <c r="L361" s="128">
        <f t="shared" si="97"/>
        <v>0.96438356164383565</v>
      </c>
    </row>
    <row r="362" spans="1:12" x14ac:dyDescent="0.2">
      <c r="A362" s="165" t="s">
        <v>712</v>
      </c>
      <c r="B362" s="165" t="s">
        <v>753</v>
      </c>
      <c r="C362" s="165" t="s">
        <v>754</v>
      </c>
      <c r="D362" s="165"/>
      <c r="E362" s="165">
        <v>365</v>
      </c>
      <c r="F362" s="181"/>
      <c r="G362" s="40" t="s">
        <v>1037</v>
      </c>
      <c r="H362" s="179">
        <v>23</v>
      </c>
      <c r="I362" s="128">
        <f t="shared" si="95"/>
        <v>6.3013698630136991E-2</v>
      </c>
      <c r="J362" s="41"/>
      <c r="K362" s="134">
        <f t="shared" si="96"/>
        <v>342</v>
      </c>
      <c r="L362" s="128">
        <f t="shared" si="97"/>
        <v>0.93698630136986305</v>
      </c>
    </row>
    <row r="363" spans="1:12" x14ac:dyDescent="0.2">
      <c r="A363" s="165" t="s">
        <v>712</v>
      </c>
      <c r="B363" s="165" t="s">
        <v>755</v>
      </c>
      <c r="C363" s="165" t="s">
        <v>756</v>
      </c>
      <c r="D363" s="165"/>
      <c r="E363" s="165">
        <v>214</v>
      </c>
      <c r="F363" s="181"/>
      <c r="G363" s="29"/>
      <c r="H363" s="29"/>
      <c r="I363" s="128">
        <f t="shared" si="95"/>
        <v>0</v>
      </c>
      <c r="J363" s="41"/>
      <c r="K363" s="134">
        <f t="shared" si="96"/>
        <v>214</v>
      </c>
      <c r="L363" s="128">
        <f t="shared" si="97"/>
        <v>1</v>
      </c>
    </row>
    <row r="364" spans="1:12" x14ac:dyDescent="0.2">
      <c r="A364" s="165" t="s">
        <v>712</v>
      </c>
      <c r="B364" s="165" t="s">
        <v>757</v>
      </c>
      <c r="C364" s="165" t="s">
        <v>758</v>
      </c>
      <c r="D364" s="165"/>
      <c r="E364" s="165">
        <v>214</v>
      </c>
      <c r="F364" s="181"/>
      <c r="G364" s="29"/>
      <c r="H364" s="29"/>
      <c r="I364" s="128">
        <f t="shared" si="95"/>
        <v>0</v>
      </c>
      <c r="J364" s="41"/>
      <c r="K364" s="134">
        <f t="shared" si="96"/>
        <v>214</v>
      </c>
      <c r="L364" s="128">
        <f t="shared" si="97"/>
        <v>1</v>
      </c>
    </row>
    <row r="365" spans="1:12" x14ac:dyDescent="0.2">
      <c r="A365" s="165" t="s">
        <v>712</v>
      </c>
      <c r="B365" s="165" t="s">
        <v>759</v>
      </c>
      <c r="C365" s="165" t="s">
        <v>760</v>
      </c>
      <c r="D365" s="165"/>
      <c r="E365" s="165">
        <v>214</v>
      </c>
      <c r="F365" s="181"/>
      <c r="G365" s="29"/>
      <c r="H365" s="29"/>
      <c r="I365" s="128">
        <f t="shared" si="95"/>
        <v>0</v>
      </c>
      <c r="J365" s="41"/>
      <c r="K365" s="134">
        <f t="shared" si="96"/>
        <v>214</v>
      </c>
      <c r="L365" s="128">
        <f t="shared" si="97"/>
        <v>1</v>
      </c>
    </row>
    <row r="366" spans="1:12" x14ac:dyDescent="0.2">
      <c r="A366" s="165" t="s">
        <v>712</v>
      </c>
      <c r="B366" s="165" t="s">
        <v>761</v>
      </c>
      <c r="C366" s="165" t="s">
        <v>534</v>
      </c>
      <c r="D366" s="165"/>
      <c r="E366" s="165">
        <v>365</v>
      </c>
      <c r="F366" s="181"/>
      <c r="G366" s="29"/>
      <c r="H366" s="29"/>
      <c r="I366" s="128">
        <f t="shared" si="95"/>
        <v>0</v>
      </c>
      <c r="J366" s="41"/>
      <c r="K366" s="134">
        <f t="shared" si="96"/>
        <v>365</v>
      </c>
      <c r="L366" s="128">
        <f t="shared" si="97"/>
        <v>1</v>
      </c>
    </row>
    <row r="367" spans="1:12" x14ac:dyDescent="0.2">
      <c r="A367" s="165" t="s">
        <v>712</v>
      </c>
      <c r="B367" s="165" t="s">
        <v>762</v>
      </c>
      <c r="C367" s="165" t="s">
        <v>763</v>
      </c>
      <c r="D367" s="165"/>
      <c r="E367" s="165">
        <v>214</v>
      </c>
      <c r="F367" s="181"/>
      <c r="G367" s="29"/>
      <c r="H367" s="29"/>
      <c r="I367" s="128">
        <f t="shared" si="95"/>
        <v>0</v>
      </c>
      <c r="J367" s="41"/>
      <c r="K367" s="134">
        <f t="shared" si="96"/>
        <v>214</v>
      </c>
      <c r="L367" s="128">
        <f t="shared" si="97"/>
        <v>1</v>
      </c>
    </row>
    <row r="368" spans="1:12" x14ac:dyDescent="0.2">
      <c r="A368" s="165" t="s">
        <v>712</v>
      </c>
      <c r="B368" s="165" t="s">
        <v>764</v>
      </c>
      <c r="C368" s="165" t="s">
        <v>765</v>
      </c>
      <c r="D368" s="165"/>
      <c r="E368" s="165">
        <v>365</v>
      </c>
      <c r="F368" s="181"/>
      <c r="G368" s="40" t="s">
        <v>1037</v>
      </c>
      <c r="H368" s="179">
        <v>22</v>
      </c>
      <c r="I368" s="128">
        <f t="shared" si="95"/>
        <v>6.0273972602739728E-2</v>
      </c>
      <c r="J368" s="41"/>
      <c r="K368" s="134">
        <f t="shared" si="96"/>
        <v>343</v>
      </c>
      <c r="L368" s="128">
        <f t="shared" si="97"/>
        <v>0.9397260273972603</v>
      </c>
    </row>
    <row r="369" spans="1:12" x14ac:dyDescent="0.2">
      <c r="A369" s="165" t="s">
        <v>712</v>
      </c>
      <c r="B369" s="165" t="s">
        <v>766</v>
      </c>
      <c r="C369" s="165" t="s">
        <v>767</v>
      </c>
      <c r="D369" s="165"/>
      <c r="E369" s="165">
        <v>365</v>
      </c>
      <c r="F369" s="181"/>
      <c r="G369" s="29"/>
      <c r="H369" s="29"/>
      <c r="I369" s="128">
        <f t="shared" si="95"/>
        <v>0</v>
      </c>
      <c r="J369" s="41"/>
      <c r="K369" s="134">
        <f t="shared" si="96"/>
        <v>365</v>
      </c>
      <c r="L369" s="128">
        <f t="shared" si="97"/>
        <v>1</v>
      </c>
    </row>
    <row r="370" spans="1:12" x14ac:dyDescent="0.2">
      <c r="A370" s="165" t="s">
        <v>712</v>
      </c>
      <c r="B370" s="165" t="s">
        <v>768</v>
      </c>
      <c r="C370" s="165" t="s">
        <v>769</v>
      </c>
      <c r="D370" s="165"/>
      <c r="E370" s="165">
        <v>365</v>
      </c>
      <c r="F370" s="181"/>
      <c r="G370" s="179"/>
      <c r="H370" s="179"/>
      <c r="I370" s="128">
        <f t="shared" si="95"/>
        <v>0</v>
      </c>
      <c r="J370" s="41"/>
      <c r="K370" s="134">
        <f t="shared" si="96"/>
        <v>365</v>
      </c>
      <c r="L370" s="128">
        <f t="shared" si="97"/>
        <v>1</v>
      </c>
    </row>
    <row r="371" spans="1:12" x14ac:dyDescent="0.2">
      <c r="A371" s="165" t="s">
        <v>712</v>
      </c>
      <c r="B371" s="165" t="s">
        <v>770</v>
      </c>
      <c r="C371" s="165" t="s">
        <v>771</v>
      </c>
      <c r="D371" s="165"/>
      <c r="E371" s="165">
        <v>214</v>
      </c>
      <c r="F371" s="181"/>
      <c r="G371" s="29"/>
      <c r="H371" s="29"/>
      <c r="I371" s="128">
        <f t="shared" si="95"/>
        <v>0</v>
      </c>
      <c r="J371" s="41"/>
      <c r="K371" s="134">
        <f t="shared" si="96"/>
        <v>214</v>
      </c>
      <c r="L371" s="128">
        <f t="shared" si="97"/>
        <v>1</v>
      </c>
    </row>
    <row r="372" spans="1:12" x14ac:dyDescent="0.2">
      <c r="A372" s="165" t="s">
        <v>712</v>
      </c>
      <c r="B372" s="165" t="s">
        <v>772</v>
      </c>
      <c r="C372" s="165" t="s">
        <v>773</v>
      </c>
      <c r="D372" s="165"/>
      <c r="E372" s="165">
        <v>365</v>
      </c>
      <c r="F372" s="181"/>
      <c r="G372" s="40" t="s">
        <v>1037</v>
      </c>
      <c r="H372" s="179">
        <v>1</v>
      </c>
      <c r="I372" s="128">
        <f t="shared" si="95"/>
        <v>2.7397260273972603E-3</v>
      </c>
      <c r="J372" s="41"/>
      <c r="K372" s="134">
        <f t="shared" si="96"/>
        <v>364</v>
      </c>
      <c r="L372" s="128">
        <f t="shared" si="97"/>
        <v>0.99726027397260275</v>
      </c>
    </row>
    <row r="373" spans="1:12" x14ac:dyDescent="0.2">
      <c r="A373" s="165" t="s">
        <v>712</v>
      </c>
      <c r="B373" s="165" t="s">
        <v>774</v>
      </c>
      <c r="C373" s="165" t="s">
        <v>775</v>
      </c>
      <c r="D373" s="165"/>
      <c r="E373" s="165">
        <v>365</v>
      </c>
      <c r="F373" s="181"/>
      <c r="G373" s="29"/>
      <c r="H373" s="29"/>
      <c r="I373" s="128">
        <f t="shared" si="95"/>
        <v>0</v>
      </c>
      <c r="J373" s="41"/>
      <c r="K373" s="134">
        <f t="shared" si="96"/>
        <v>365</v>
      </c>
      <c r="L373" s="128">
        <f t="shared" si="97"/>
        <v>1</v>
      </c>
    </row>
    <row r="374" spans="1:12" x14ac:dyDescent="0.2">
      <c r="A374" s="174" t="s">
        <v>712</v>
      </c>
      <c r="B374" s="174" t="s">
        <v>776</v>
      </c>
      <c r="C374" s="174" t="s">
        <v>777</v>
      </c>
      <c r="D374" s="174"/>
      <c r="E374" s="174">
        <v>214</v>
      </c>
      <c r="F374" s="182"/>
      <c r="G374" s="119"/>
      <c r="H374" s="119"/>
      <c r="I374" s="121">
        <f t="shared" si="95"/>
        <v>0</v>
      </c>
      <c r="J374" s="46"/>
      <c r="K374" s="123">
        <f t="shared" si="96"/>
        <v>214</v>
      </c>
      <c r="L374" s="121">
        <f t="shared" si="97"/>
        <v>1</v>
      </c>
    </row>
    <row r="375" spans="1:12" x14ac:dyDescent="0.2">
      <c r="A375" s="26"/>
      <c r="B375" s="27">
        <f>COUNTA(B341:B374)</f>
        <v>34</v>
      </c>
      <c r="C375" s="26"/>
      <c r="D375" s="181"/>
      <c r="E375" s="30">
        <f>SUM(E341:E374)</f>
        <v>10749</v>
      </c>
      <c r="F375" s="32"/>
      <c r="G375" s="27">
        <f>COUNTA(G341:G374)</f>
        <v>13</v>
      </c>
      <c r="H375" s="30">
        <f>SUM(H341:H374)</f>
        <v>180</v>
      </c>
      <c r="I375" s="33">
        <f>H375/E375</f>
        <v>1.6745743790120012E-2</v>
      </c>
      <c r="J375" s="178"/>
      <c r="K375" s="183">
        <f>E375-H375</f>
        <v>10569</v>
      </c>
      <c r="L375" s="33">
        <f>K375/E375</f>
        <v>0.98325425620987994</v>
      </c>
    </row>
    <row r="376" spans="1:12" ht="8.25" customHeight="1" x14ac:dyDescent="0.2">
      <c r="A376" s="26"/>
      <c r="B376" s="27"/>
      <c r="C376" s="26"/>
      <c r="D376" s="181"/>
      <c r="E376" s="30"/>
      <c r="F376" s="32"/>
      <c r="G376" s="27"/>
      <c r="H376" s="30"/>
      <c r="I376" s="33"/>
      <c r="J376" s="178"/>
      <c r="K376" s="183"/>
      <c r="L376" s="33"/>
    </row>
    <row r="377" spans="1:12" x14ac:dyDescent="0.2">
      <c r="A377" s="165" t="s">
        <v>778</v>
      </c>
      <c r="B377" s="165" t="s">
        <v>779</v>
      </c>
      <c r="C377" s="165" t="s">
        <v>780</v>
      </c>
      <c r="D377" s="165"/>
      <c r="E377" s="165">
        <v>365</v>
      </c>
      <c r="F377" s="181"/>
      <c r="G377" s="179"/>
      <c r="H377" s="29"/>
      <c r="I377" s="128">
        <f t="shared" ref="I377" si="98">H377/E377</f>
        <v>0</v>
      </c>
      <c r="J377" s="41"/>
      <c r="K377" s="134">
        <f t="shared" ref="K377" si="99">E377-H377</f>
        <v>365</v>
      </c>
      <c r="L377" s="128">
        <f t="shared" ref="L377" si="100">K377/E377</f>
        <v>1</v>
      </c>
    </row>
    <row r="378" spans="1:12" x14ac:dyDescent="0.2">
      <c r="A378" s="165" t="s">
        <v>778</v>
      </c>
      <c r="B378" s="165" t="s">
        <v>781</v>
      </c>
      <c r="C378" s="165" t="s">
        <v>782</v>
      </c>
      <c r="D378" s="165"/>
      <c r="E378" s="165">
        <v>365</v>
      </c>
      <c r="F378" s="181"/>
      <c r="G378" s="40" t="s">
        <v>1037</v>
      </c>
      <c r="H378" s="179">
        <v>10</v>
      </c>
      <c r="I378" s="128">
        <f t="shared" ref="I378:I403" si="101">H378/E378</f>
        <v>2.7397260273972601E-2</v>
      </c>
      <c r="J378" s="41"/>
      <c r="K378" s="134">
        <f t="shared" ref="K378:K403" si="102">E378-H378</f>
        <v>355</v>
      </c>
      <c r="L378" s="128">
        <f t="shared" ref="L378:L403" si="103">K378/E378</f>
        <v>0.9726027397260274</v>
      </c>
    </row>
    <row r="379" spans="1:12" x14ac:dyDescent="0.2">
      <c r="A379" s="165" t="s">
        <v>778</v>
      </c>
      <c r="B379" s="165" t="s">
        <v>783</v>
      </c>
      <c r="C379" s="165" t="s">
        <v>784</v>
      </c>
      <c r="D379" s="165"/>
      <c r="E379" s="165">
        <v>365</v>
      </c>
      <c r="F379" s="181"/>
      <c r="G379" s="179"/>
      <c r="H379" s="29"/>
      <c r="I379" s="128">
        <f t="shared" si="101"/>
        <v>0</v>
      </c>
      <c r="J379" s="41"/>
      <c r="K379" s="134">
        <f t="shared" si="102"/>
        <v>365</v>
      </c>
      <c r="L379" s="128">
        <f t="shared" si="103"/>
        <v>1</v>
      </c>
    </row>
    <row r="380" spans="1:12" x14ac:dyDescent="0.2">
      <c r="A380" s="165" t="s">
        <v>778</v>
      </c>
      <c r="B380" s="165" t="s">
        <v>785</v>
      </c>
      <c r="C380" s="165" t="s">
        <v>786</v>
      </c>
      <c r="D380" s="165"/>
      <c r="E380" s="165">
        <v>365</v>
      </c>
      <c r="F380" s="181"/>
      <c r="G380" s="40" t="s">
        <v>1037</v>
      </c>
      <c r="H380" s="179">
        <v>120</v>
      </c>
      <c r="I380" s="128">
        <f t="shared" si="101"/>
        <v>0.32876712328767121</v>
      </c>
      <c r="J380" s="41"/>
      <c r="K380" s="134">
        <f t="shared" si="102"/>
        <v>245</v>
      </c>
      <c r="L380" s="128">
        <f t="shared" si="103"/>
        <v>0.67123287671232879</v>
      </c>
    </row>
    <row r="381" spans="1:12" x14ac:dyDescent="0.2">
      <c r="A381" s="165" t="s">
        <v>778</v>
      </c>
      <c r="B381" s="165" t="s">
        <v>787</v>
      </c>
      <c r="C381" s="165" t="s">
        <v>174</v>
      </c>
      <c r="D381" s="165"/>
      <c r="E381" s="165">
        <v>365</v>
      </c>
      <c r="F381" s="181"/>
      <c r="G381" s="179"/>
      <c r="H381" s="29"/>
      <c r="I381" s="128">
        <f t="shared" si="101"/>
        <v>0</v>
      </c>
      <c r="J381" s="41"/>
      <c r="K381" s="134">
        <f t="shared" si="102"/>
        <v>365</v>
      </c>
      <c r="L381" s="128">
        <f t="shared" si="103"/>
        <v>1</v>
      </c>
    </row>
    <row r="382" spans="1:12" x14ac:dyDescent="0.2">
      <c r="A382" s="165" t="s">
        <v>778</v>
      </c>
      <c r="B382" s="165" t="s">
        <v>788</v>
      </c>
      <c r="C382" s="165" t="s">
        <v>789</v>
      </c>
      <c r="D382" s="165"/>
      <c r="E382" s="165">
        <v>214</v>
      </c>
      <c r="F382" s="181"/>
      <c r="G382" s="179"/>
      <c r="H382" s="29"/>
      <c r="I382" s="128">
        <f t="shared" si="101"/>
        <v>0</v>
      </c>
      <c r="J382" s="41"/>
      <c r="K382" s="134">
        <f t="shared" si="102"/>
        <v>214</v>
      </c>
      <c r="L382" s="128">
        <f t="shared" si="103"/>
        <v>1</v>
      </c>
    </row>
    <row r="383" spans="1:12" x14ac:dyDescent="0.2">
      <c r="A383" s="165" t="s">
        <v>778</v>
      </c>
      <c r="B383" s="165" t="s">
        <v>790</v>
      </c>
      <c r="C383" s="165" t="s">
        <v>791</v>
      </c>
      <c r="D383" s="165"/>
      <c r="E383" s="165">
        <v>365</v>
      </c>
      <c r="F383" s="181"/>
      <c r="G383" s="179"/>
      <c r="H383" s="29"/>
      <c r="I383" s="128">
        <f t="shared" si="101"/>
        <v>0</v>
      </c>
      <c r="J383" s="41"/>
      <c r="K383" s="134">
        <f t="shared" si="102"/>
        <v>365</v>
      </c>
      <c r="L383" s="128">
        <f t="shared" si="103"/>
        <v>1</v>
      </c>
    </row>
    <row r="384" spans="1:12" x14ac:dyDescent="0.2">
      <c r="A384" s="165" t="s">
        <v>778</v>
      </c>
      <c r="B384" s="165" t="s">
        <v>792</v>
      </c>
      <c r="C384" s="165" t="s">
        <v>793</v>
      </c>
      <c r="D384" s="165"/>
      <c r="E384" s="165">
        <v>365</v>
      </c>
      <c r="F384" s="181"/>
      <c r="G384" s="40" t="s">
        <v>1037</v>
      </c>
      <c r="H384" s="179">
        <v>1</v>
      </c>
      <c r="I384" s="128">
        <f t="shared" si="101"/>
        <v>2.7397260273972603E-3</v>
      </c>
      <c r="J384" s="41"/>
      <c r="K384" s="134">
        <f t="shared" si="102"/>
        <v>364</v>
      </c>
      <c r="L384" s="128">
        <f t="shared" si="103"/>
        <v>0.99726027397260275</v>
      </c>
    </row>
    <row r="385" spans="1:12" x14ac:dyDescent="0.2">
      <c r="A385" s="165" t="s">
        <v>778</v>
      </c>
      <c r="B385" s="165" t="s">
        <v>794</v>
      </c>
      <c r="C385" s="165" t="s">
        <v>795</v>
      </c>
      <c r="D385" s="165"/>
      <c r="E385" s="165">
        <v>365</v>
      </c>
      <c r="F385" s="181"/>
      <c r="G385" s="179"/>
      <c r="H385" s="179"/>
      <c r="I385" s="128">
        <f t="shared" si="101"/>
        <v>0</v>
      </c>
      <c r="J385" s="41"/>
      <c r="K385" s="134">
        <f t="shared" si="102"/>
        <v>365</v>
      </c>
      <c r="L385" s="128">
        <f t="shared" si="103"/>
        <v>1</v>
      </c>
    </row>
    <row r="386" spans="1:12" x14ac:dyDescent="0.2">
      <c r="A386" s="165" t="s">
        <v>778</v>
      </c>
      <c r="B386" s="165" t="s">
        <v>1030</v>
      </c>
      <c r="C386" s="165" t="s">
        <v>797</v>
      </c>
      <c r="D386" s="165"/>
      <c r="E386" s="165">
        <v>365</v>
      </c>
      <c r="F386" s="181"/>
      <c r="G386" s="179"/>
      <c r="H386" s="29"/>
      <c r="I386" s="128">
        <f t="shared" si="101"/>
        <v>0</v>
      </c>
      <c r="J386" s="41"/>
      <c r="K386" s="134">
        <f t="shared" si="102"/>
        <v>365</v>
      </c>
      <c r="L386" s="128">
        <f t="shared" si="103"/>
        <v>1</v>
      </c>
    </row>
    <row r="387" spans="1:12" x14ac:dyDescent="0.2">
      <c r="A387" s="165" t="s">
        <v>778</v>
      </c>
      <c r="B387" s="165" t="s">
        <v>798</v>
      </c>
      <c r="C387" s="165" t="s">
        <v>799</v>
      </c>
      <c r="D387" s="165"/>
      <c r="E387" s="165">
        <v>365</v>
      </c>
      <c r="F387" s="181"/>
      <c r="G387" s="179"/>
      <c r="H387" s="29"/>
      <c r="I387" s="128">
        <f t="shared" si="101"/>
        <v>0</v>
      </c>
      <c r="J387" s="41"/>
      <c r="K387" s="134">
        <f t="shared" si="102"/>
        <v>365</v>
      </c>
      <c r="L387" s="128">
        <f t="shared" si="103"/>
        <v>1</v>
      </c>
    </row>
    <row r="388" spans="1:12" x14ac:dyDescent="0.2">
      <c r="A388" s="165" t="s">
        <v>778</v>
      </c>
      <c r="B388" s="165" t="s">
        <v>1031</v>
      </c>
      <c r="C388" s="165" t="s">
        <v>801</v>
      </c>
      <c r="D388" s="165"/>
      <c r="E388" s="165">
        <v>365</v>
      </c>
      <c r="F388" s="181"/>
      <c r="G388" s="179"/>
      <c r="H388" s="29"/>
      <c r="I388" s="128">
        <f t="shared" si="101"/>
        <v>0</v>
      </c>
      <c r="J388" s="41"/>
      <c r="K388" s="134">
        <f t="shared" si="102"/>
        <v>365</v>
      </c>
      <c r="L388" s="128">
        <f t="shared" si="103"/>
        <v>1</v>
      </c>
    </row>
    <row r="389" spans="1:12" x14ac:dyDescent="0.2">
      <c r="A389" s="165" t="s">
        <v>778</v>
      </c>
      <c r="B389" s="165" t="s">
        <v>802</v>
      </c>
      <c r="C389" s="165" t="s">
        <v>803</v>
      </c>
      <c r="D389" s="165"/>
      <c r="E389" s="165">
        <v>365</v>
      </c>
      <c r="F389" s="181"/>
      <c r="G389" s="40" t="s">
        <v>1037</v>
      </c>
      <c r="H389" s="29">
        <v>1</v>
      </c>
      <c r="I389" s="128">
        <f t="shared" si="101"/>
        <v>2.7397260273972603E-3</v>
      </c>
      <c r="J389" s="41"/>
      <c r="K389" s="134">
        <f t="shared" si="102"/>
        <v>364</v>
      </c>
      <c r="L389" s="128">
        <f t="shared" si="103"/>
        <v>0.99726027397260275</v>
      </c>
    </row>
    <row r="390" spans="1:12" x14ac:dyDescent="0.2">
      <c r="A390" s="165" t="s">
        <v>778</v>
      </c>
      <c r="B390" s="165" t="s">
        <v>804</v>
      </c>
      <c r="C390" s="165" t="s">
        <v>805</v>
      </c>
      <c r="D390" s="165"/>
      <c r="E390" s="165">
        <v>365</v>
      </c>
      <c r="F390" s="181"/>
      <c r="G390" s="179"/>
      <c r="H390" s="179"/>
      <c r="I390" s="128">
        <f t="shared" si="101"/>
        <v>0</v>
      </c>
      <c r="J390" s="41"/>
      <c r="K390" s="134">
        <f t="shared" si="102"/>
        <v>365</v>
      </c>
      <c r="L390" s="128">
        <f t="shared" si="103"/>
        <v>1</v>
      </c>
    </row>
    <row r="391" spans="1:12" x14ac:dyDescent="0.2">
      <c r="A391" s="165" t="s">
        <v>778</v>
      </c>
      <c r="B391" s="165" t="s">
        <v>806</v>
      </c>
      <c r="C391" s="165" t="s">
        <v>807</v>
      </c>
      <c r="D391" s="165"/>
      <c r="E391" s="165">
        <v>365</v>
      </c>
      <c r="F391" s="181"/>
      <c r="G391" s="179"/>
      <c r="H391" s="29"/>
      <c r="I391" s="128">
        <f t="shared" si="101"/>
        <v>0</v>
      </c>
      <c r="J391" s="41"/>
      <c r="K391" s="134">
        <f t="shared" si="102"/>
        <v>365</v>
      </c>
      <c r="L391" s="128">
        <f t="shared" si="103"/>
        <v>1</v>
      </c>
    </row>
    <row r="392" spans="1:12" x14ac:dyDescent="0.2">
      <c r="A392" s="165" t="s">
        <v>778</v>
      </c>
      <c r="B392" s="165" t="s">
        <v>808</v>
      </c>
      <c r="C392" s="165" t="s">
        <v>809</v>
      </c>
      <c r="D392" s="165"/>
      <c r="E392" s="165">
        <v>365</v>
      </c>
      <c r="F392" s="181"/>
      <c r="G392" s="179"/>
      <c r="H392" s="29"/>
      <c r="I392" s="128">
        <f t="shared" si="101"/>
        <v>0</v>
      </c>
      <c r="J392" s="41"/>
      <c r="K392" s="134">
        <f t="shared" si="102"/>
        <v>365</v>
      </c>
      <c r="L392" s="128">
        <f t="shared" si="103"/>
        <v>1</v>
      </c>
    </row>
    <row r="393" spans="1:12" x14ac:dyDescent="0.2">
      <c r="A393" s="165" t="s">
        <v>778</v>
      </c>
      <c r="B393" s="165" t="s">
        <v>810</v>
      </c>
      <c r="C393" s="165" t="s">
        <v>811</v>
      </c>
      <c r="D393" s="165"/>
      <c r="E393" s="165">
        <v>365</v>
      </c>
      <c r="F393" s="181"/>
      <c r="G393" s="179"/>
      <c r="H393" s="29"/>
      <c r="I393" s="128">
        <f t="shared" si="101"/>
        <v>0</v>
      </c>
      <c r="J393" s="41"/>
      <c r="K393" s="134">
        <f t="shared" si="102"/>
        <v>365</v>
      </c>
      <c r="L393" s="128">
        <f t="shared" si="103"/>
        <v>1</v>
      </c>
    </row>
    <row r="394" spans="1:12" x14ac:dyDescent="0.2">
      <c r="A394" s="165" t="s">
        <v>778</v>
      </c>
      <c r="B394" s="165" t="s">
        <v>812</v>
      </c>
      <c r="C394" s="165" t="s">
        <v>813</v>
      </c>
      <c r="D394" s="165"/>
      <c r="E394" s="165">
        <v>365</v>
      </c>
      <c r="F394" s="181"/>
      <c r="G394" s="179"/>
      <c r="H394" s="29"/>
      <c r="I394" s="128">
        <f t="shared" si="101"/>
        <v>0</v>
      </c>
      <c r="J394" s="41"/>
      <c r="K394" s="134">
        <f t="shared" si="102"/>
        <v>365</v>
      </c>
      <c r="L394" s="128">
        <f t="shared" si="103"/>
        <v>1</v>
      </c>
    </row>
    <row r="395" spans="1:12" x14ac:dyDescent="0.2">
      <c r="A395" s="165" t="s">
        <v>778</v>
      </c>
      <c r="B395" s="165" t="s">
        <v>814</v>
      </c>
      <c r="C395" s="165" t="s">
        <v>815</v>
      </c>
      <c r="D395" s="165"/>
      <c r="E395" s="165">
        <v>365</v>
      </c>
      <c r="F395" s="181"/>
      <c r="G395" s="179"/>
      <c r="H395" s="29"/>
      <c r="I395" s="128">
        <f t="shared" si="101"/>
        <v>0</v>
      </c>
      <c r="J395" s="41"/>
      <c r="K395" s="134">
        <f t="shared" si="102"/>
        <v>365</v>
      </c>
      <c r="L395" s="128">
        <f t="shared" si="103"/>
        <v>1</v>
      </c>
    </row>
    <row r="396" spans="1:12" x14ac:dyDescent="0.2">
      <c r="A396" s="165" t="s">
        <v>778</v>
      </c>
      <c r="B396" s="165" t="s">
        <v>816</v>
      </c>
      <c r="C396" s="165" t="s">
        <v>817</v>
      </c>
      <c r="D396" s="165"/>
      <c r="E396" s="165">
        <v>365</v>
      </c>
      <c r="F396" s="181"/>
      <c r="G396" s="179"/>
      <c r="H396" s="29"/>
      <c r="I396" s="128">
        <f t="shared" si="101"/>
        <v>0</v>
      </c>
      <c r="J396" s="41"/>
      <c r="K396" s="134">
        <f t="shared" si="102"/>
        <v>365</v>
      </c>
      <c r="L396" s="128">
        <f t="shared" si="103"/>
        <v>1</v>
      </c>
    </row>
    <row r="397" spans="1:12" x14ac:dyDescent="0.2">
      <c r="A397" s="165" t="s">
        <v>778</v>
      </c>
      <c r="B397" s="165" t="s">
        <v>818</v>
      </c>
      <c r="C397" s="165" t="s">
        <v>819</v>
      </c>
      <c r="D397" s="165"/>
      <c r="E397" s="165">
        <v>365</v>
      </c>
      <c r="F397" s="181"/>
      <c r="G397" s="179"/>
      <c r="H397" s="29"/>
      <c r="I397" s="128">
        <f t="shared" si="101"/>
        <v>0</v>
      </c>
      <c r="J397" s="41"/>
      <c r="K397" s="134">
        <f t="shared" si="102"/>
        <v>365</v>
      </c>
      <c r="L397" s="128">
        <f t="shared" si="103"/>
        <v>1</v>
      </c>
    </row>
    <row r="398" spans="1:12" x14ac:dyDescent="0.2">
      <c r="A398" s="165" t="s">
        <v>778</v>
      </c>
      <c r="B398" s="165" t="s">
        <v>820</v>
      </c>
      <c r="C398" s="165" t="s">
        <v>821</v>
      </c>
      <c r="D398" s="165"/>
      <c r="E398" s="165">
        <v>365</v>
      </c>
      <c r="F398" s="181"/>
      <c r="G398" s="179"/>
      <c r="H398" s="29"/>
      <c r="I398" s="128">
        <f t="shared" si="101"/>
        <v>0</v>
      </c>
      <c r="J398" s="41"/>
      <c r="K398" s="134">
        <f t="shared" si="102"/>
        <v>365</v>
      </c>
      <c r="L398" s="128">
        <f t="shared" si="103"/>
        <v>1</v>
      </c>
    </row>
    <row r="399" spans="1:12" x14ac:dyDescent="0.2">
      <c r="A399" s="165" t="s">
        <v>778</v>
      </c>
      <c r="B399" s="165" t="s">
        <v>822</v>
      </c>
      <c r="C399" s="165" t="s">
        <v>823</v>
      </c>
      <c r="D399" s="165"/>
      <c r="E399" s="165">
        <v>365</v>
      </c>
      <c r="F399" s="181"/>
      <c r="G399" s="179"/>
      <c r="H399" s="29"/>
      <c r="I399" s="128">
        <f t="shared" si="101"/>
        <v>0</v>
      </c>
      <c r="J399" s="41"/>
      <c r="K399" s="134">
        <f t="shared" si="102"/>
        <v>365</v>
      </c>
      <c r="L399" s="128">
        <f t="shared" si="103"/>
        <v>1</v>
      </c>
    </row>
    <row r="400" spans="1:12" x14ac:dyDescent="0.2">
      <c r="A400" s="165" t="s">
        <v>778</v>
      </c>
      <c r="B400" s="165" t="s">
        <v>1032</v>
      </c>
      <c r="C400" s="165" t="s">
        <v>825</v>
      </c>
      <c r="D400" s="165"/>
      <c r="E400" s="165">
        <v>365</v>
      </c>
      <c r="F400" s="181"/>
      <c r="G400" s="179"/>
      <c r="H400" s="29"/>
      <c r="I400" s="128">
        <f t="shared" si="101"/>
        <v>0</v>
      </c>
      <c r="J400" s="41"/>
      <c r="K400" s="134">
        <f t="shared" si="102"/>
        <v>365</v>
      </c>
      <c r="L400" s="128">
        <f t="shared" si="103"/>
        <v>1</v>
      </c>
    </row>
    <row r="401" spans="1:12" x14ac:dyDescent="0.2">
      <c r="A401" s="165" t="s">
        <v>778</v>
      </c>
      <c r="B401" s="165" t="s">
        <v>826</v>
      </c>
      <c r="C401" s="165" t="s">
        <v>827</v>
      </c>
      <c r="D401" s="165"/>
      <c r="E401" s="165">
        <v>214</v>
      </c>
      <c r="F401" s="181"/>
      <c r="G401" s="179"/>
      <c r="H401" s="29"/>
      <c r="I401" s="128">
        <f t="shared" si="101"/>
        <v>0</v>
      </c>
      <c r="J401" s="41"/>
      <c r="K401" s="134">
        <f t="shared" si="102"/>
        <v>214</v>
      </c>
      <c r="L401" s="128">
        <f t="shared" si="103"/>
        <v>1</v>
      </c>
    </row>
    <row r="402" spans="1:12" x14ac:dyDescent="0.2">
      <c r="A402" s="165" t="s">
        <v>778</v>
      </c>
      <c r="B402" s="165" t="s">
        <v>828</v>
      </c>
      <c r="C402" s="165" t="s">
        <v>829</v>
      </c>
      <c r="D402" s="165"/>
      <c r="E402" s="165">
        <v>365</v>
      </c>
      <c r="F402" s="181"/>
      <c r="G402" s="179"/>
      <c r="H402" s="29"/>
      <c r="I402" s="128">
        <f t="shared" si="101"/>
        <v>0</v>
      </c>
      <c r="J402" s="41"/>
      <c r="K402" s="134">
        <f t="shared" si="102"/>
        <v>365</v>
      </c>
      <c r="L402" s="128">
        <f t="shared" si="103"/>
        <v>1</v>
      </c>
    </row>
    <row r="403" spans="1:12" x14ac:dyDescent="0.2">
      <c r="A403" s="174" t="s">
        <v>778</v>
      </c>
      <c r="B403" s="174" t="s">
        <v>830</v>
      </c>
      <c r="C403" s="174" t="s">
        <v>831</v>
      </c>
      <c r="D403" s="174"/>
      <c r="E403" s="174">
        <v>365</v>
      </c>
      <c r="F403" s="182"/>
      <c r="G403" s="46"/>
      <c r="H403" s="119"/>
      <c r="I403" s="121">
        <f t="shared" si="101"/>
        <v>0</v>
      </c>
      <c r="J403" s="46"/>
      <c r="K403" s="123">
        <f t="shared" si="102"/>
        <v>365</v>
      </c>
      <c r="L403" s="121">
        <f t="shared" si="103"/>
        <v>1</v>
      </c>
    </row>
    <row r="404" spans="1:12" x14ac:dyDescent="0.2">
      <c r="A404" s="26"/>
      <c r="B404" s="27">
        <f>COUNTA(B377:B403)</f>
        <v>27</v>
      </c>
      <c r="C404" s="26"/>
      <c r="D404" s="181"/>
      <c r="E404" s="30">
        <f>SUM(E377:E403)</f>
        <v>9553</v>
      </c>
      <c r="F404" s="32"/>
      <c r="G404" s="27">
        <f>COUNTA(G377:G403)</f>
        <v>4</v>
      </c>
      <c r="H404" s="30">
        <f>SUM(H377:H403)</f>
        <v>132</v>
      </c>
      <c r="I404" s="33">
        <f>H404/E404</f>
        <v>1.3817648906102795E-2</v>
      </c>
      <c r="J404" s="178"/>
      <c r="K404" s="183">
        <f>E404-H404</f>
        <v>9421</v>
      </c>
      <c r="L404" s="33">
        <f>K404/E404</f>
        <v>0.98618235109389718</v>
      </c>
    </row>
    <row r="405" spans="1:12" ht="8.25" customHeight="1" x14ac:dyDescent="0.2">
      <c r="A405" s="26"/>
      <c r="B405" s="27"/>
      <c r="C405" s="26"/>
      <c r="D405" s="181"/>
      <c r="E405" s="30"/>
      <c r="F405" s="32"/>
      <c r="G405" s="27"/>
      <c r="H405" s="30"/>
      <c r="I405" s="33"/>
      <c r="J405" s="178"/>
      <c r="K405" s="183"/>
      <c r="L405" s="33"/>
    </row>
    <row r="406" spans="1:12" x14ac:dyDescent="0.2">
      <c r="A406" s="165" t="s">
        <v>832</v>
      </c>
      <c r="B406" s="165" t="s">
        <v>833</v>
      </c>
      <c r="C406" s="165" t="s">
        <v>834</v>
      </c>
      <c r="D406" s="165"/>
      <c r="E406" s="165">
        <v>214</v>
      </c>
      <c r="F406" s="181"/>
      <c r="G406" s="179"/>
      <c r="H406" s="29"/>
      <c r="I406" s="128">
        <f t="shared" ref="I406:I412" si="104">H406/E406</f>
        <v>0</v>
      </c>
      <c r="J406" s="41"/>
      <c r="K406" s="134">
        <f t="shared" ref="K406:K412" si="105">E406-H406</f>
        <v>214</v>
      </c>
      <c r="L406" s="128">
        <f t="shared" ref="L406:L412" si="106">K406/E406</f>
        <v>1</v>
      </c>
    </row>
    <row r="407" spans="1:12" x14ac:dyDescent="0.2">
      <c r="A407" s="165" t="s">
        <v>832</v>
      </c>
      <c r="B407" s="165" t="s">
        <v>835</v>
      </c>
      <c r="C407" s="165" t="s">
        <v>836</v>
      </c>
      <c r="D407" s="165"/>
      <c r="E407" s="165">
        <v>365</v>
      </c>
      <c r="F407" s="181"/>
      <c r="G407" s="40" t="s">
        <v>1037</v>
      </c>
      <c r="H407" s="29">
        <v>2</v>
      </c>
      <c r="I407" s="128">
        <f t="shared" si="104"/>
        <v>5.4794520547945206E-3</v>
      </c>
      <c r="J407" s="41"/>
      <c r="K407" s="134">
        <f t="shared" si="105"/>
        <v>363</v>
      </c>
      <c r="L407" s="128">
        <f t="shared" si="106"/>
        <v>0.9945205479452055</v>
      </c>
    </row>
    <row r="408" spans="1:12" x14ac:dyDescent="0.2">
      <c r="A408" s="165" t="s">
        <v>832</v>
      </c>
      <c r="B408" s="165" t="s">
        <v>837</v>
      </c>
      <c r="C408" s="165" t="s">
        <v>838</v>
      </c>
      <c r="D408" s="165"/>
      <c r="E408" s="165">
        <v>214</v>
      </c>
      <c r="F408" s="181"/>
      <c r="G408" s="29"/>
      <c r="H408" s="29"/>
      <c r="I408" s="128">
        <f t="shared" si="104"/>
        <v>0</v>
      </c>
      <c r="J408" s="41"/>
      <c r="K408" s="134">
        <f t="shared" si="105"/>
        <v>214</v>
      </c>
      <c r="L408" s="128">
        <f t="shared" si="106"/>
        <v>1</v>
      </c>
    </row>
    <row r="409" spans="1:12" x14ac:dyDescent="0.2">
      <c r="A409" s="165" t="s">
        <v>832</v>
      </c>
      <c r="B409" s="165" t="s">
        <v>839</v>
      </c>
      <c r="C409" s="165" t="s">
        <v>840</v>
      </c>
      <c r="D409" s="165"/>
      <c r="E409" s="165">
        <v>214</v>
      </c>
      <c r="F409" s="181"/>
      <c r="G409" s="179"/>
      <c r="H409" s="29"/>
      <c r="I409" s="128">
        <f t="shared" si="104"/>
        <v>0</v>
      </c>
      <c r="J409" s="41"/>
      <c r="K409" s="134">
        <f t="shared" si="105"/>
        <v>214</v>
      </c>
      <c r="L409" s="128">
        <f t="shared" si="106"/>
        <v>1</v>
      </c>
    </row>
    <row r="410" spans="1:12" x14ac:dyDescent="0.2">
      <c r="A410" s="165" t="s">
        <v>832</v>
      </c>
      <c r="B410" s="165" t="s">
        <v>841</v>
      </c>
      <c r="C410" s="165" t="s">
        <v>842</v>
      </c>
      <c r="D410" s="165"/>
      <c r="E410" s="165">
        <v>214</v>
      </c>
      <c r="F410" s="181"/>
      <c r="G410" s="179"/>
      <c r="H410" s="29"/>
      <c r="I410" s="128">
        <f t="shared" si="104"/>
        <v>0</v>
      </c>
      <c r="J410" s="41"/>
      <c r="K410" s="134">
        <f t="shared" si="105"/>
        <v>214</v>
      </c>
      <c r="L410" s="128">
        <f t="shared" si="106"/>
        <v>1</v>
      </c>
    </row>
    <row r="411" spans="1:12" x14ac:dyDescent="0.2">
      <c r="A411" s="165" t="s">
        <v>832</v>
      </c>
      <c r="B411" s="165" t="s">
        <v>843</v>
      </c>
      <c r="C411" s="165" t="s">
        <v>844</v>
      </c>
      <c r="D411" s="165"/>
      <c r="E411" s="165">
        <v>214</v>
      </c>
      <c r="F411" s="181"/>
      <c r="G411" s="179"/>
      <c r="H411" s="29"/>
      <c r="I411" s="128">
        <f t="shared" si="104"/>
        <v>0</v>
      </c>
      <c r="J411" s="41"/>
      <c r="K411" s="134">
        <f t="shared" si="105"/>
        <v>214</v>
      </c>
      <c r="L411" s="128">
        <f t="shared" si="106"/>
        <v>1</v>
      </c>
    </row>
    <row r="412" spans="1:12" x14ac:dyDescent="0.2">
      <c r="A412" s="174" t="s">
        <v>832</v>
      </c>
      <c r="B412" s="174" t="s">
        <v>845</v>
      </c>
      <c r="C412" s="174" t="s">
        <v>846</v>
      </c>
      <c r="D412" s="174"/>
      <c r="E412" s="174">
        <v>214</v>
      </c>
      <c r="F412" s="182"/>
      <c r="G412" s="119"/>
      <c r="H412" s="119"/>
      <c r="I412" s="121">
        <f t="shared" si="104"/>
        <v>0</v>
      </c>
      <c r="J412" s="46"/>
      <c r="K412" s="123">
        <f t="shared" si="105"/>
        <v>214</v>
      </c>
      <c r="L412" s="121">
        <f t="shared" si="106"/>
        <v>1</v>
      </c>
    </row>
    <row r="413" spans="1:12" x14ac:dyDescent="0.2">
      <c r="A413" s="26"/>
      <c r="B413" s="27">
        <f>COUNTA(B406:B412)</f>
        <v>7</v>
      </c>
      <c r="C413" s="26"/>
      <c r="D413" s="181"/>
      <c r="E413" s="30">
        <f>SUM(E406:E412)</f>
        <v>1649</v>
      </c>
      <c r="F413" s="32"/>
      <c r="G413" s="27">
        <f>COUNTA(G406:G412)</f>
        <v>1</v>
      </c>
      <c r="H413" s="30">
        <f>SUM(H406:H412)</f>
        <v>2</v>
      </c>
      <c r="I413" s="33">
        <f>H413/E413</f>
        <v>1.2128562765312311E-3</v>
      </c>
      <c r="J413" s="178"/>
      <c r="K413" s="183">
        <f>E413-H413</f>
        <v>1647</v>
      </c>
      <c r="L413" s="33">
        <f>K413/E413</f>
        <v>0.99878714372346877</v>
      </c>
    </row>
    <row r="414" spans="1:12" x14ac:dyDescent="0.2">
      <c r="A414" s="26"/>
      <c r="B414" s="27"/>
      <c r="C414" s="26"/>
      <c r="D414" s="181"/>
      <c r="E414" s="30"/>
      <c r="F414" s="32"/>
      <c r="G414" s="27"/>
      <c r="H414" s="30"/>
      <c r="I414" s="33"/>
      <c r="J414" s="178"/>
      <c r="K414" s="183"/>
      <c r="L414" s="33"/>
    </row>
    <row r="415" spans="1:12" x14ac:dyDescent="0.2">
      <c r="A415" s="165" t="s">
        <v>847</v>
      </c>
      <c r="B415" s="165" t="s">
        <v>848</v>
      </c>
      <c r="C415" s="165" t="s">
        <v>849</v>
      </c>
      <c r="D415" s="165"/>
      <c r="E415" s="165">
        <v>365</v>
      </c>
      <c r="F415" s="181"/>
      <c r="G415" s="179"/>
      <c r="H415" s="179"/>
      <c r="I415" s="128">
        <f t="shared" ref="I415" si="107">H415/E415</f>
        <v>0</v>
      </c>
      <c r="J415" s="41"/>
      <c r="K415" s="134">
        <f t="shared" ref="K415" si="108">E415-H415</f>
        <v>365</v>
      </c>
      <c r="L415" s="128">
        <f t="shared" ref="L415" si="109">K415/E415</f>
        <v>1</v>
      </c>
    </row>
    <row r="416" spans="1:12" x14ac:dyDescent="0.2">
      <c r="A416" s="165" t="s">
        <v>847</v>
      </c>
      <c r="B416" s="165" t="s">
        <v>850</v>
      </c>
      <c r="C416" s="165" t="s">
        <v>851</v>
      </c>
      <c r="D416" s="165"/>
      <c r="E416" s="165">
        <v>365</v>
      </c>
      <c r="F416" s="181"/>
      <c r="G416" s="179"/>
      <c r="H416" s="29"/>
      <c r="I416" s="128">
        <f t="shared" ref="I416:I448" si="110">H416/E416</f>
        <v>0</v>
      </c>
      <c r="J416" s="41"/>
      <c r="K416" s="134">
        <f t="shared" ref="K416:K448" si="111">E416-H416</f>
        <v>365</v>
      </c>
      <c r="L416" s="128">
        <f t="shared" ref="L416:L448" si="112">K416/E416</f>
        <v>1</v>
      </c>
    </row>
    <row r="417" spans="1:12" x14ac:dyDescent="0.2">
      <c r="A417" s="165" t="s">
        <v>847</v>
      </c>
      <c r="B417" s="165" t="s">
        <v>852</v>
      </c>
      <c r="C417" s="165" t="s">
        <v>853</v>
      </c>
      <c r="D417" s="165"/>
      <c r="E417" s="165">
        <v>365</v>
      </c>
      <c r="F417" s="181"/>
      <c r="G417" s="40" t="s">
        <v>1037</v>
      </c>
      <c r="H417" s="29">
        <v>2</v>
      </c>
      <c r="I417" s="128">
        <f t="shared" si="110"/>
        <v>5.4794520547945206E-3</v>
      </c>
      <c r="J417" s="41"/>
      <c r="K417" s="134">
        <f t="shared" si="111"/>
        <v>363</v>
      </c>
      <c r="L417" s="128">
        <f t="shared" si="112"/>
        <v>0.9945205479452055</v>
      </c>
    </row>
    <row r="418" spans="1:12" x14ac:dyDescent="0.2">
      <c r="A418" s="165" t="s">
        <v>847</v>
      </c>
      <c r="B418" s="165" t="s">
        <v>1033</v>
      </c>
      <c r="C418" s="165" t="s">
        <v>855</v>
      </c>
      <c r="D418" s="165"/>
      <c r="E418" s="165">
        <v>365</v>
      </c>
      <c r="F418" s="181"/>
      <c r="G418" s="40" t="s">
        <v>1037</v>
      </c>
      <c r="H418" s="29">
        <v>9</v>
      </c>
      <c r="I418" s="128">
        <f t="shared" si="110"/>
        <v>2.4657534246575342E-2</v>
      </c>
      <c r="J418" s="41"/>
      <c r="K418" s="134">
        <f t="shared" si="111"/>
        <v>356</v>
      </c>
      <c r="L418" s="128">
        <f t="shared" si="112"/>
        <v>0.97534246575342465</v>
      </c>
    </row>
    <row r="419" spans="1:12" x14ac:dyDescent="0.2">
      <c r="A419" s="165" t="s">
        <v>847</v>
      </c>
      <c r="B419" s="165" t="s">
        <v>856</v>
      </c>
      <c r="C419" s="165" t="s">
        <v>857</v>
      </c>
      <c r="D419" s="165"/>
      <c r="E419" s="165">
        <v>365</v>
      </c>
      <c r="F419" s="181"/>
      <c r="G419" s="40" t="s">
        <v>1037</v>
      </c>
      <c r="H419" s="179">
        <v>16</v>
      </c>
      <c r="I419" s="128">
        <f t="shared" si="110"/>
        <v>4.3835616438356165E-2</v>
      </c>
      <c r="J419" s="41"/>
      <c r="K419" s="134">
        <f t="shared" si="111"/>
        <v>349</v>
      </c>
      <c r="L419" s="128">
        <f t="shared" si="112"/>
        <v>0.95616438356164379</v>
      </c>
    </row>
    <row r="420" spans="1:12" x14ac:dyDescent="0.2">
      <c r="A420" s="165" t="s">
        <v>847</v>
      </c>
      <c r="B420" s="165" t="s">
        <v>858</v>
      </c>
      <c r="C420" s="165" t="s">
        <v>985</v>
      </c>
      <c r="D420" s="165"/>
      <c r="E420" s="165">
        <v>365</v>
      </c>
      <c r="F420" s="181"/>
      <c r="G420" s="40" t="s">
        <v>1037</v>
      </c>
      <c r="H420" s="29">
        <v>2</v>
      </c>
      <c r="I420" s="128">
        <f t="shared" si="110"/>
        <v>5.4794520547945206E-3</v>
      </c>
      <c r="J420" s="41"/>
      <c r="K420" s="134">
        <f t="shared" si="111"/>
        <v>363</v>
      </c>
      <c r="L420" s="128">
        <f t="shared" si="112"/>
        <v>0.9945205479452055</v>
      </c>
    </row>
    <row r="421" spans="1:12" x14ac:dyDescent="0.2">
      <c r="A421" s="165" t="s">
        <v>847</v>
      </c>
      <c r="B421" s="165" t="s">
        <v>859</v>
      </c>
      <c r="C421" s="165" t="s">
        <v>860</v>
      </c>
      <c r="D421" s="165"/>
      <c r="E421" s="165">
        <v>365</v>
      </c>
      <c r="F421" s="181"/>
      <c r="G421" s="179"/>
      <c r="H421" s="179"/>
      <c r="I421" s="128">
        <f t="shared" si="110"/>
        <v>0</v>
      </c>
      <c r="J421" s="41"/>
      <c r="K421" s="134">
        <f t="shared" si="111"/>
        <v>365</v>
      </c>
      <c r="L421" s="128">
        <f t="shared" si="112"/>
        <v>1</v>
      </c>
    </row>
    <row r="422" spans="1:12" x14ac:dyDescent="0.2">
      <c r="A422" s="165" t="s">
        <v>847</v>
      </c>
      <c r="B422" s="165" t="s">
        <v>861</v>
      </c>
      <c r="C422" s="165" t="s">
        <v>862</v>
      </c>
      <c r="D422" s="165"/>
      <c r="E422" s="165">
        <v>365</v>
      </c>
      <c r="F422" s="181"/>
      <c r="G422" s="40" t="s">
        <v>1037</v>
      </c>
      <c r="H422" s="179">
        <v>28</v>
      </c>
      <c r="I422" s="128">
        <f t="shared" si="110"/>
        <v>7.6712328767123292E-2</v>
      </c>
      <c r="J422" s="41"/>
      <c r="K422" s="134">
        <f t="shared" si="111"/>
        <v>337</v>
      </c>
      <c r="L422" s="128">
        <f t="shared" si="112"/>
        <v>0.92328767123287669</v>
      </c>
    </row>
    <row r="423" spans="1:12" x14ac:dyDescent="0.2">
      <c r="A423" s="165" t="s">
        <v>847</v>
      </c>
      <c r="B423" s="165" t="s">
        <v>863</v>
      </c>
      <c r="C423" s="165" t="s">
        <v>864</v>
      </c>
      <c r="D423" s="165"/>
      <c r="E423" s="165">
        <v>365</v>
      </c>
      <c r="F423" s="181"/>
      <c r="G423" s="179"/>
      <c r="H423" s="29"/>
      <c r="I423" s="128">
        <f t="shared" si="110"/>
        <v>0</v>
      </c>
      <c r="J423" s="41"/>
      <c r="K423" s="134">
        <f t="shared" si="111"/>
        <v>365</v>
      </c>
      <c r="L423" s="128">
        <f t="shared" si="112"/>
        <v>1</v>
      </c>
    </row>
    <row r="424" spans="1:12" x14ac:dyDescent="0.2">
      <c r="A424" s="165" t="s">
        <v>847</v>
      </c>
      <c r="B424" s="165" t="s">
        <v>865</v>
      </c>
      <c r="C424" s="165" t="s">
        <v>866</v>
      </c>
      <c r="D424" s="165"/>
      <c r="E424" s="165">
        <v>365</v>
      </c>
      <c r="F424" s="181"/>
      <c r="G424" s="179"/>
      <c r="H424" s="29"/>
      <c r="I424" s="128">
        <f t="shared" si="110"/>
        <v>0</v>
      </c>
      <c r="J424" s="41"/>
      <c r="K424" s="134">
        <f t="shared" si="111"/>
        <v>365</v>
      </c>
      <c r="L424" s="128">
        <f t="shared" si="112"/>
        <v>1</v>
      </c>
    </row>
    <row r="425" spans="1:12" x14ac:dyDescent="0.2">
      <c r="A425" s="165" t="s">
        <v>847</v>
      </c>
      <c r="B425" s="165" t="s">
        <v>867</v>
      </c>
      <c r="C425" s="165" t="s">
        <v>868</v>
      </c>
      <c r="D425" s="165"/>
      <c r="E425" s="165">
        <v>365</v>
      </c>
      <c r="F425" s="181"/>
      <c r="G425" s="40" t="s">
        <v>1037</v>
      </c>
      <c r="H425" s="179">
        <v>2</v>
      </c>
      <c r="I425" s="128">
        <f t="shared" si="110"/>
        <v>5.4794520547945206E-3</v>
      </c>
      <c r="J425" s="41"/>
      <c r="K425" s="134">
        <f t="shared" si="111"/>
        <v>363</v>
      </c>
      <c r="L425" s="128">
        <f t="shared" si="112"/>
        <v>0.9945205479452055</v>
      </c>
    </row>
    <row r="426" spans="1:12" x14ac:dyDescent="0.2">
      <c r="A426" s="165" t="s">
        <v>847</v>
      </c>
      <c r="B426" s="165" t="s">
        <v>869</v>
      </c>
      <c r="C426" s="165" t="s">
        <v>870</v>
      </c>
      <c r="D426" s="165"/>
      <c r="E426" s="165">
        <v>365</v>
      </c>
      <c r="F426" s="181"/>
      <c r="G426" s="179"/>
      <c r="H426" s="29"/>
      <c r="I426" s="128">
        <f t="shared" si="110"/>
        <v>0</v>
      </c>
      <c r="J426" s="41"/>
      <c r="K426" s="134">
        <f t="shared" si="111"/>
        <v>365</v>
      </c>
      <c r="L426" s="128">
        <f t="shared" si="112"/>
        <v>1</v>
      </c>
    </row>
    <row r="427" spans="1:12" x14ac:dyDescent="0.2">
      <c r="A427" s="165" t="s">
        <v>847</v>
      </c>
      <c r="B427" s="165" t="s">
        <v>871</v>
      </c>
      <c r="C427" s="165" t="s">
        <v>872</v>
      </c>
      <c r="D427" s="165"/>
      <c r="E427" s="165">
        <v>365</v>
      </c>
      <c r="F427" s="181"/>
      <c r="G427" s="179"/>
      <c r="H427" s="29"/>
      <c r="I427" s="128">
        <f t="shared" si="110"/>
        <v>0</v>
      </c>
      <c r="J427" s="41"/>
      <c r="K427" s="134">
        <f t="shared" si="111"/>
        <v>365</v>
      </c>
      <c r="L427" s="128">
        <f t="shared" si="112"/>
        <v>1</v>
      </c>
    </row>
    <row r="428" spans="1:12" x14ac:dyDescent="0.2">
      <c r="A428" s="165" t="s">
        <v>847</v>
      </c>
      <c r="B428" s="165" t="s">
        <v>873</v>
      </c>
      <c r="C428" s="165" t="s">
        <v>874</v>
      </c>
      <c r="D428" s="165"/>
      <c r="E428" s="165">
        <v>365</v>
      </c>
      <c r="F428" s="181"/>
      <c r="G428" s="40" t="s">
        <v>1037</v>
      </c>
      <c r="H428" s="179">
        <v>1</v>
      </c>
      <c r="I428" s="128">
        <f t="shared" si="110"/>
        <v>2.7397260273972603E-3</v>
      </c>
      <c r="J428" s="41"/>
      <c r="K428" s="134">
        <f t="shared" si="111"/>
        <v>364</v>
      </c>
      <c r="L428" s="128">
        <f t="shared" si="112"/>
        <v>0.99726027397260275</v>
      </c>
    </row>
    <row r="429" spans="1:12" x14ac:dyDescent="0.2">
      <c r="A429" s="165" t="s">
        <v>847</v>
      </c>
      <c r="B429" s="165" t="s">
        <v>875</v>
      </c>
      <c r="C429" s="165" t="s">
        <v>876</v>
      </c>
      <c r="D429" s="165"/>
      <c r="E429" s="165">
        <v>365</v>
      </c>
      <c r="F429" s="181"/>
      <c r="G429" s="40" t="s">
        <v>1037</v>
      </c>
      <c r="H429" s="179">
        <v>1</v>
      </c>
      <c r="I429" s="128">
        <f t="shared" si="110"/>
        <v>2.7397260273972603E-3</v>
      </c>
      <c r="J429" s="41"/>
      <c r="K429" s="134">
        <f t="shared" si="111"/>
        <v>364</v>
      </c>
      <c r="L429" s="128">
        <f t="shared" si="112"/>
        <v>0.99726027397260275</v>
      </c>
    </row>
    <row r="430" spans="1:12" x14ac:dyDescent="0.2">
      <c r="A430" s="165" t="s">
        <v>847</v>
      </c>
      <c r="B430" s="165" t="s">
        <v>877</v>
      </c>
      <c r="C430" s="165" t="s">
        <v>878</v>
      </c>
      <c r="D430" s="165"/>
      <c r="E430" s="165">
        <v>365</v>
      </c>
      <c r="F430" s="181"/>
      <c r="G430" s="179"/>
      <c r="H430" s="179"/>
      <c r="I430" s="128">
        <f t="shared" si="110"/>
        <v>0</v>
      </c>
      <c r="J430" s="41"/>
      <c r="K430" s="134">
        <f t="shared" si="111"/>
        <v>365</v>
      </c>
      <c r="L430" s="128">
        <f t="shared" si="112"/>
        <v>1</v>
      </c>
    </row>
    <row r="431" spans="1:12" x14ac:dyDescent="0.2">
      <c r="A431" s="165" t="s">
        <v>847</v>
      </c>
      <c r="B431" s="165" t="s">
        <v>879</v>
      </c>
      <c r="C431" s="165" t="s">
        <v>880</v>
      </c>
      <c r="D431" s="165"/>
      <c r="E431" s="165">
        <v>365</v>
      </c>
      <c r="F431" s="181"/>
      <c r="G431" s="179"/>
      <c r="H431" s="29"/>
      <c r="I431" s="128">
        <f t="shared" si="110"/>
        <v>0</v>
      </c>
      <c r="J431" s="41"/>
      <c r="K431" s="134">
        <f t="shared" si="111"/>
        <v>365</v>
      </c>
      <c r="L431" s="128">
        <f t="shared" si="112"/>
        <v>1</v>
      </c>
    </row>
    <row r="432" spans="1:12" x14ac:dyDescent="0.2">
      <c r="A432" s="165" t="s">
        <v>847</v>
      </c>
      <c r="B432" s="165" t="s">
        <v>881</v>
      </c>
      <c r="C432" s="165" t="s">
        <v>882</v>
      </c>
      <c r="D432" s="165"/>
      <c r="E432" s="165">
        <v>365</v>
      </c>
      <c r="F432" s="181"/>
      <c r="G432" s="40" t="s">
        <v>1037</v>
      </c>
      <c r="H432" s="179">
        <v>1</v>
      </c>
      <c r="I432" s="128">
        <f t="shared" si="110"/>
        <v>2.7397260273972603E-3</v>
      </c>
      <c r="J432" s="41"/>
      <c r="K432" s="134">
        <f t="shared" si="111"/>
        <v>364</v>
      </c>
      <c r="L432" s="128">
        <f t="shared" si="112"/>
        <v>0.99726027397260275</v>
      </c>
    </row>
    <row r="433" spans="1:12" x14ac:dyDescent="0.2">
      <c r="A433" s="165" t="s">
        <v>847</v>
      </c>
      <c r="B433" s="165" t="s">
        <v>883</v>
      </c>
      <c r="C433" s="165" t="s">
        <v>884</v>
      </c>
      <c r="D433" s="165"/>
      <c r="E433" s="165">
        <v>365</v>
      </c>
      <c r="F433" s="181"/>
      <c r="G433" s="179"/>
      <c r="H433" s="29"/>
      <c r="I433" s="128">
        <f t="shared" si="110"/>
        <v>0</v>
      </c>
      <c r="J433" s="41"/>
      <c r="K433" s="134">
        <f t="shared" si="111"/>
        <v>365</v>
      </c>
      <c r="L433" s="128">
        <f t="shared" si="112"/>
        <v>1</v>
      </c>
    </row>
    <row r="434" spans="1:12" x14ac:dyDescent="0.2">
      <c r="A434" s="165" t="s">
        <v>847</v>
      </c>
      <c r="B434" s="165" t="s">
        <v>885</v>
      </c>
      <c r="C434" s="165" t="s">
        <v>886</v>
      </c>
      <c r="D434" s="165"/>
      <c r="E434" s="165">
        <v>365</v>
      </c>
      <c r="F434" s="181"/>
      <c r="G434" s="40" t="s">
        <v>1037</v>
      </c>
      <c r="H434" s="179">
        <v>9</v>
      </c>
      <c r="I434" s="128">
        <f t="shared" si="110"/>
        <v>2.4657534246575342E-2</v>
      </c>
      <c r="J434" s="41"/>
      <c r="K434" s="134">
        <f t="shared" si="111"/>
        <v>356</v>
      </c>
      <c r="L434" s="128">
        <f t="shared" si="112"/>
        <v>0.97534246575342465</v>
      </c>
    </row>
    <row r="435" spans="1:12" x14ac:dyDescent="0.2">
      <c r="A435" s="165" t="s">
        <v>847</v>
      </c>
      <c r="B435" s="165" t="s">
        <v>887</v>
      </c>
      <c r="C435" s="165" t="s">
        <v>888</v>
      </c>
      <c r="D435" s="165"/>
      <c r="E435" s="165">
        <v>365</v>
      </c>
      <c r="F435" s="181"/>
      <c r="G435" s="40" t="s">
        <v>1037</v>
      </c>
      <c r="H435" s="179">
        <v>16</v>
      </c>
      <c r="I435" s="128">
        <f t="shared" si="110"/>
        <v>4.3835616438356165E-2</v>
      </c>
      <c r="J435" s="41"/>
      <c r="K435" s="134">
        <f t="shared" si="111"/>
        <v>349</v>
      </c>
      <c r="L435" s="128">
        <f t="shared" si="112"/>
        <v>0.95616438356164379</v>
      </c>
    </row>
    <row r="436" spans="1:12" x14ac:dyDescent="0.2">
      <c r="A436" s="165" t="s">
        <v>847</v>
      </c>
      <c r="B436" s="165" t="s">
        <v>889</v>
      </c>
      <c r="C436" s="165" t="s">
        <v>767</v>
      </c>
      <c r="D436" s="165"/>
      <c r="E436" s="165">
        <v>365</v>
      </c>
      <c r="F436" s="181"/>
      <c r="G436" s="40" t="s">
        <v>1037</v>
      </c>
      <c r="H436" s="179">
        <v>2</v>
      </c>
      <c r="I436" s="128">
        <f t="shared" si="110"/>
        <v>5.4794520547945206E-3</v>
      </c>
      <c r="J436" s="41"/>
      <c r="K436" s="134">
        <f t="shared" si="111"/>
        <v>363</v>
      </c>
      <c r="L436" s="128">
        <f t="shared" si="112"/>
        <v>0.9945205479452055</v>
      </c>
    </row>
    <row r="437" spans="1:12" x14ac:dyDescent="0.2">
      <c r="A437" s="165" t="s">
        <v>847</v>
      </c>
      <c r="B437" s="165" t="s">
        <v>890</v>
      </c>
      <c r="C437" s="165" t="s">
        <v>891</v>
      </c>
      <c r="D437" s="165"/>
      <c r="E437" s="165">
        <v>365</v>
      </c>
      <c r="F437" s="181"/>
      <c r="G437" s="179"/>
      <c r="H437" s="29"/>
      <c r="I437" s="128">
        <f t="shared" si="110"/>
        <v>0</v>
      </c>
      <c r="J437" s="41"/>
      <c r="K437" s="134">
        <f t="shared" si="111"/>
        <v>365</v>
      </c>
      <c r="L437" s="128">
        <f t="shared" si="112"/>
        <v>1</v>
      </c>
    </row>
    <row r="438" spans="1:12" x14ac:dyDescent="0.2">
      <c r="A438" s="165" t="s">
        <v>847</v>
      </c>
      <c r="B438" s="165" t="s">
        <v>892</v>
      </c>
      <c r="C438" s="165" t="s">
        <v>893</v>
      </c>
      <c r="D438" s="165"/>
      <c r="E438" s="165">
        <v>365</v>
      </c>
      <c r="F438" s="181"/>
      <c r="G438" s="179"/>
      <c r="H438" s="29"/>
      <c r="I438" s="128">
        <f t="shared" si="110"/>
        <v>0</v>
      </c>
      <c r="J438" s="41"/>
      <c r="K438" s="134">
        <f t="shared" si="111"/>
        <v>365</v>
      </c>
      <c r="L438" s="128">
        <f t="shared" si="112"/>
        <v>1</v>
      </c>
    </row>
    <row r="439" spans="1:12" x14ac:dyDescent="0.2">
      <c r="A439" s="165" t="s">
        <v>847</v>
      </c>
      <c r="B439" s="165" t="s">
        <v>894</v>
      </c>
      <c r="C439" s="165" t="s">
        <v>895</v>
      </c>
      <c r="D439" s="165"/>
      <c r="E439" s="165">
        <v>365</v>
      </c>
      <c r="F439" s="181"/>
      <c r="G439" s="40" t="s">
        <v>1037</v>
      </c>
      <c r="H439" s="179">
        <v>14</v>
      </c>
      <c r="I439" s="128">
        <f t="shared" si="110"/>
        <v>3.8356164383561646E-2</v>
      </c>
      <c r="J439" s="41"/>
      <c r="K439" s="134">
        <f t="shared" si="111"/>
        <v>351</v>
      </c>
      <c r="L439" s="128">
        <f t="shared" si="112"/>
        <v>0.9616438356164384</v>
      </c>
    </row>
    <row r="440" spans="1:12" x14ac:dyDescent="0.2">
      <c r="A440" s="165" t="s">
        <v>847</v>
      </c>
      <c r="B440" s="165" t="s">
        <v>896</v>
      </c>
      <c r="C440" s="165" t="s">
        <v>897</v>
      </c>
      <c r="D440" s="165"/>
      <c r="E440" s="165">
        <v>365</v>
      </c>
      <c r="F440" s="181"/>
      <c r="G440" s="179"/>
      <c r="H440" s="29"/>
      <c r="I440" s="128">
        <f t="shared" si="110"/>
        <v>0</v>
      </c>
      <c r="J440" s="41"/>
      <c r="K440" s="134">
        <f t="shared" si="111"/>
        <v>365</v>
      </c>
      <c r="L440" s="128">
        <f t="shared" si="112"/>
        <v>1</v>
      </c>
    </row>
    <row r="441" spans="1:12" x14ac:dyDescent="0.2">
      <c r="A441" s="165" t="s">
        <v>847</v>
      </c>
      <c r="B441" s="165" t="s">
        <v>898</v>
      </c>
      <c r="C441" s="165" t="s">
        <v>899</v>
      </c>
      <c r="D441" s="165"/>
      <c r="E441" s="165">
        <v>365</v>
      </c>
      <c r="F441" s="181"/>
      <c r="G441" s="40" t="s">
        <v>1037</v>
      </c>
      <c r="H441" s="179">
        <v>1</v>
      </c>
      <c r="I441" s="128">
        <f t="shared" si="110"/>
        <v>2.7397260273972603E-3</v>
      </c>
      <c r="J441" s="41"/>
      <c r="K441" s="134">
        <f t="shared" si="111"/>
        <v>364</v>
      </c>
      <c r="L441" s="128">
        <f t="shared" si="112"/>
        <v>0.99726027397260275</v>
      </c>
    </row>
    <row r="442" spans="1:12" x14ac:dyDescent="0.2">
      <c r="A442" s="165" t="s">
        <v>847</v>
      </c>
      <c r="B442" s="165" t="s">
        <v>900</v>
      </c>
      <c r="C442" s="165" t="s">
        <v>901</v>
      </c>
      <c r="D442" s="165"/>
      <c r="E442" s="165">
        <v>365</v>
      </c>
      <c r="F442" s="181"/>
      <c r="G442" s="40" t="s">
        <v>1037</v>
      </c>
      <c r="H442" s="29">
        <v>2</v>
      </c>
      <c r="I442" s="128">
        <f t="shared" si="110"/>
        <v>5.4794520547945206E-3</v>
      </c>
      <c r="J442" s="41"/>
      <c r="K442" s="134">
        <f t="shared" si="111"/>
        <v>363</v>
      </c>
      <c r="L442" s="128">
        <f t="shared" si="112"/>
        <v>0.9945205479452055</v>
      </c>
    </row>
    <row r="443" spans="1:12" x14ac:dyDescent="0.2">
      <c r="A443" s="165" t="s">
        <v>847</v>
      </c>
      <c r="B443" s="165" t="s">
        <v>902</v>
      </c>
      <c r="C443" s="165" t="s">
        <v>903</v>
      </c>
      <c r="D443" s="165"/>
      <c r="E443" s="165">
        <v>365</v>
      </c>
      <c r="F443" s="181"/>
      <c r="G443" s="179"/>
      <c r="H443" s="29"/>
      <c r="I443" s="128">
        <f t="shared" si="110"/>
        <v>0</v>
      </c>
      <c r="J443" s="41"/>
      <c r="K443" s="134">
        <f t="shared" si="111"/>
        <v>365</v>
      </c>
      <c r="L443" s="128">
        <f t="shared" si="112"/>
        <v>1</v>
      </c>
    </row>
    <row r="444" spans="1:12" x14ac:dyDescent="0.2">
      <c r="A444" s="165" t="s">
        <v>847</v>
      </c>
      <c r="B444" s="165" t="s">
        <v>904</v>
      </c>
      <c r="C444" s="165" t="s">
        <v>905</v>
      </c>
      <c r="D444" s="165"/>
      <c r="E444" s="165">
        <v>365</v>
      </c>
      <c r="F444" s="181"/>
      <c r="G444" s="179"/>
      <c r="H444" s="29"/>
      <c r="I444" s="128">
        <f t="shared" si="110"/>
        <v>0</v>
      </c>
      <c r="J444" s="41"/>
      <c r="K444" s="134">
        <f t="shared" si="111"/>
        <v>365</v>
      </c>
      <c r="L444" s="128">
        <f t="shared" si="112"/>
        <v>1</v>
      </c>
    </row>
    <row r="445" spans="1:12" x14ac:dyDescent="0.2">
      <c r="A445" s="165" t="s">
        <v>847</v>
      </c>
      <c r="B445" s="165" t="s">
        <v>1034</v>
      </c>
      <c r="C445" s="165" t="s">
        <v>907</v>
      </c>
      <c r="D445" s="165"/>
      <c r="E445" s="165">
        <v>365</v>
      </c>
      <c r="F445" s="181"/>
      <c r="G445" s="179"/>
      <c r="H445" s="29"/>
      <c r="I445" s="128">
        <f t="shared" si="110"/>
        <v>0</v>
      </c>
      <c r="J445" s="41"/>
      <c r="K445" s="134">
        <f t="shared" si="111"/>
        <v>365</v>
      </c>
      <c r="L445" s="128">
        <f t="shared" si="112"/>
        <v>1</v>
      </c>
    </row>
    <row r="446" spans="1:12" x14ac:dyDescent="0.2">
      <c r="A446" s="165" t="s">
        <v>847</v>
      </c>
      <c r="B446" s="165" t="s">
        <v>908</v>
      </c>
      <c r="C446" s="165" t="s">
        <v>909</v>
      </c>
      <c r="D446" s="165"/>
      <c r="E446" s="165">
        <v>365</v>
      </c>
      <c r="F446" s="181"/>
      <c r="G446" s="40" t="s">
        <v>1037</v>
      </c>
      <c r="H446" s="29">
        <v>3</v>
      </c>
      <c r="I446" s="128">
        <f t="shared" si="110"/>
        <v>8.21917808219178E-3</v>
      </c>
      <c r="J446" s="41"/>
      <c r="K446" s="134">
        <f t="shared" si="111"/>
        <v>362</v>
      </c>
      <c r="L446" s="128">
        <f t="shared" si="112"/>
        <v>0.99178082191780825</v>
      </c>
    </row>
    <row r="447" spans="1:12" x14ac:dyDescent="0.2">
      <c r="A447" s="165" t="s">
        <v>847</v>
      </c>
      <c r="B447" s="165" t="s">
        <v>910</v>
      </c>
      <c r="C447" s="165" t="s">
        <v>911</v>
      </c>
      <c r="D447" s="165"/>
      <c r="E447" s="165">
        <v>365</v>
      </c>
      <c r="F447" s="181"/>
      <c r="G447" s="179"/>
      <c r="H447" s="29"/>
      <c r="I447" s="128">
        <f t="shared" si="110"/>
        <v>0</v>
      </c>
      <c r="J447" s="41"/>
      <c r="K447" s="134">
        <f t="shared" si="111"/>
        <v>365</v>
      </c>
      <c r="L447" s="128">
        <f t="shared" si="112"/>
        <v>1</v>
      </c>
    </row>
    <row r="448" spans="1:12" x14ac:dyDescent="0.2">
      <c r="A448" s="174" t="s">
        <v>847</v>
      </c>
      <c r="B448" s="174" t="s">
        <v>1035</v>
      </c>
      <c r="C448" s="174" t="s">
        <v>913</v>
      </c>
      <c r="D448" s="174"/>
      <c r="E448" s="174">
        <v>365</v>
      </c>
      <c r="F448" s="182"/>
      <c r="G448" s="46"/>
      <c r="H448" s="119"/>
      <c r="I448" s="121">
        <f t="shared" si="110"/>
        <v>0</v>
      </c>
      <c r="J448" s="46"/>
      <c r="K448" s="123">
        <f t="shared" si="111"/>
        <v>365</v>
      </c>
      <c r="L448" s="121">
        <f t="shared" si="112"/>
        <v>1</v>
      </c>
    </row>
    <row r="449" spans="1:12" x14ac:dyDescent="0.2">
      <c r="A449" s="26"/>
      <c r="B449" s="27">
        <f>COUNTA(B415:B448)</f>
        <v>34</v>
      </c>
      <c r="C449" s="26"/>
      <c r="D449" s="181"/>
      <c r="E449" s="30">
        <f>SUM(E415:E448)</f>
        <v>12410</v>
      </c>
      <c r="F449" s="32"/>
      <c r="G449" s="27">
        <f>COUNTA(G415:G448)</f>
        <v>16</v>
      </c>
      <c r="H449" s="30">
        <f>SUM(H415:H448)</f>
        <v>109</v>
      </c>
      <c r="I449" s="33">
        <f>H449/E449</f>
        <v>8.7832393231265116E-3</v>
      </c>
      <c r="J449" s="178"/>
      <c r="K449" s="183">
        <f>E449-H449</f>
        <v>12301</v>
      </c>
      <c r="L449" s="33">
        <f>K449/E449</f>
        <v>0.99121676067687348</v>
      </c>
    </row>
    <row r="450" spans="1:12" x14ac:dyDescent="0.2">
      <c r="A450" s="26"/>
      <c r="B450" s="27"/>
      <c r="C450" s="26"/>
      <c r="E450" s="30"/>
      <c r="F450" s="32"/>
      <c r="G450" s="27"/>
      <c r="H450" s="30"/>
      <c r="I450" s="33"/>
      <c r="J450" s="106"/>
      <c r="K450" s="38"/>
      <c r="L450" s="33"/>
    </row>
    <row r="451" spans="1:12" x14ac:dyDescent="0.2">
      <c r="A451" s="26"/>
      <c r="B451" s="27"/>
      <c r="C451" s="26"/>
      <c r="E451" s="30"/>
      <c r="F451" s="32"/>
      <c r="G451" s="27"/>
      <c r="H451" s="30"/>
      <c r="I451" s="33"/>
      <c r="J451" s="106"/>
      <c r="K451" s="38"/>
      <c r="L451" s="33"/>
    </row>
    <row r="452" spans="1:12" x14ac:dyDescent="0.2">
      <c r="C452" s="163" t="s">
        <v>966</v>
      </c>
      <c r="D452" s="76"/>
      <c r="G452" s="31"/>
      <c r="H452" s="31"/>
    </row>
    <row r="453" spans="1:12" x14ac:dyDescent="0.2">
      <c r="B453" s="68"/>
      <c r="C453" s="78" t="s">
        <v>88</v>
      </c>
      <c r="D453" s="76"/>
      <c r="E453" s="67">
        <f>SUM(B5+B8+B22+B53+B104+B126+B148+B174+B198+B267+B276+B294+B339+B375+B404+B413+B449)</f>
        <v>414</v>
      </c>
      <c r="G453" s="31"/>
      <c r="H453" s="31"/>
    </row>
    <row r="454" spans="1:12" x14ac:dyDescent="0.2">
      <c r="B454" s="68"/>
      <c r="C454" s="78" t="s">
        <v>109</v>
      </c>
      <c r="D454" s="76"/>
      <c r="E454" s="66">
        <f>SUM(E5+E8+E22+E53+E104+E126+E148+E174+E198+E267+E276+E294+E339+E375+E404+E413+E449)</f>
        <v>129215</v>
      </c>
      <c r="G454" s="31"/>
      <c r="H454" s="31"/>
    </row>
    <row r="455" spans="1:12" x14ac:dyDescent="0.2">
      <c r="B455" s="77"/>
      <c r="C455" s="78" t="s">
        <v>100</v>
      </c>
      <c r="D455" s="67"/>
      <c r="E455" s="67">
        <f>SUM(G5+G8+G22+G53+G104+G126+G148+G174+G198+G267+G276+G294+G339+G375+G404+G413+G449)</f>
        <v>152</v>
      </c>
      <c r="G455" s="31"/>
      <c r="H455" s="31"/>
    </row>
    <row r="456" spans="1:12" x14ac:dyDescent="0.2">
      <c r="B456" s="77"/>
      <c r="C456" s="78" t="s">
        <v>110</v>
      </c>
      <c r="D456" s="67"/>
      <c r="E456" s="66">
        <f>SUM(H5+H8+H22+H53+H104+H126+H148+H174+H198+H267+H276+H294+H339+H375+H404+H413+H449)</f>
        <v>5952</v>
      </c>
      <c r="G456" s="31"/>
      <c r="H456" s="31"/>
    </row>
    <row r="457" spans="1:12" x14ac:dyDescent="0.2">
      <c r="B457" s="77"/>
      <c r="C457" s="78" t="s">
        <v>111</v>
      </c>
      <c r="D457" s="67"/>
      <c r="E457" s="82">
        <f>E456/E454</f>
        <v>4.6062763611035867E-2</v>
      </c>
      <c r="G457" s="31"/>
      <c r="H457" s="31"/>
    </row>
    <row r="458" spans="1:12" x14ac:dyDescent="0.2">
      <c r="C458" s="78" t="s">
        <v>112</v>
      </c>
      <c r="E458" s="66">
        <f>SUM(K5+K8+K22+K53+K104+K126+K148+K174+K198+K267+K276+K294+K339+K375+K404+K413+K449)</f>
        <v>123414</v>
      </c>
      <c r="G458" s="31"/>
      <c r="H458" s="31"/>
    </row>
    <row r="459" spans="1:12" x14ac:dyDescent="0.2">
      <c r="C459" s="78" t="s">
        <v>113</v>
      </c>
      <c r="E459" s="82">
        <f>E458/E454</f>
        <v>0.95510583136632743</v>
      </c>
      <c r="G459" s="31"/>
      <c r="H459" s="31"/>
    </row>
    <row r="460" spans="1:12" x14ac:dyDescent="0.2">
      <c r="G460" s="31"/>
      <c r="H460" s="31"/>
    </row>
    <row r="461" spans="1:12" x14ac:dyDescent="0.2">
      <c r="G461" s="31"/>
      <c r="H461" s="31"/>
    </row>
    <row r="462" spans="1:12" x14ac:dyDescent="0.2">
      <c r="G462" s="31"/>
      <c r="H462" s="31"/>
    </row>
    <row r="463" spans="1:12" x14ac:dyDescent="0.2">
      <c r="G463" s="31"/>
      <c r="H463" s="31"/>
    </row>
    <row r="464" spans="1:12" x14ac:dyDescent="0.2">
      <c r="G464" s="31"/>
      <c r="H464" s="31"/>
    </row>
  </sheetData>
  <sortState ref="A200:L266">
    <sortCondition ref="C200:C266"/>
  </sortState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2012 Swimming Season
California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Summary</vt:lpstr>
      <vt:lpstr>Attributes</vt:lpstr>
      <vt:lpstr>Monitoring</vt:lpstr>
      <vt:lpstr>2012 Actions</vt:lpstr>
      <vt:lpstr>Action Durations</vt:lpstr>
      <vt:lpstr>Beach Days</vt:lpstr>
      <vt:lpstr>'2012 Actions'!Print_Area</vt:lpstr>
      <vt:lpstr>'Action Durations'!Print_Area</vt:lpstr>
      <vt:lpstr>Attributes!Print_Area</vt:lpstr>
      <vt:lpstr>'Beach Days'!Print_Area</vt:lpstr>
      <vt:lpstr>Monitoring!Print_Area</vt:lpstr>
      <vt:lpstr>Summary!Print_Area</vt:lpstr>
      <vt:lpstr>'2012 Actions'!Print_Titles</vt:lpstr>
      <vt:lpstr>'Action Durations'!Print_Titles</vt:lpstr>
      <vt:lpstr>Attributes!Print_Titles</vt:lpstr>
      <vt:lpstr>'Beach Days'!Print_Titles</vt:lpstr>
      <vt:lpstr>Monitoring!Print_Titles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2013-09-25T15:02:32Z</cp:lastPrinted>
  <dcterms:created xsi:type="dcterms:W3CDTF">2006-12-12T20:37:17Z</dcterms:created>
  <dcterms:modified xsi:type="dcterms:W3CDTF">2013-09-25T15:03:01Z</dcterms:modified>
</cp:coreProperties>
</file>