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65" yWindow="15" windowWidth="18060" windowHeight="5820"/>
  </bookViews>
  <sheets>
    <sheet name="Summary" sheetId="8" r:id="rId1"/>
    <sheet name="Attributes" sheetId="2" r:id="rId2"/>
    <sheet name="Monitoring" sheetId="10" r:id="rId3"/>
    <sheet name="Pollution Sources" sheetId="11" r:id="rId4"/>
    <sheet name="2012 Actions" sheetId="4" r:id="rId5"/>
    <sheet name="Action Durations" sheetId="9" r:id="rId6"/>
    <sheet name="Beach Days" sheetId="7" r:id="rId7"/>
  </sheets>
  <definedNames>
    <definedName name="_xlnm.Print_Area" localSheetId="4">'2012 Actions'!$A$1:$K$442</definedName>
    <definedName name="_xlnm.Print_Area" localSheetId="5">'Action Durations'!$A$1:$L$86</definedName>
    <definedName name="_xlnm.Print_Area" localSheetId="1">Attributes!$A$1:$J$80</definedName>
    <definedName name="_xlnm.Print_Area" localSheetId="6">'Beach Days'!$A$1:$L$85</definedName>
    <definedName name="_xlnm.Print_Area" localSheetId="2">Monitoring!$A$1:$I$97</definedName>
    <definedName name="_xlnm.Print_Area" localSheetId="3">'Pollution Sources'!$A$1:$R$98</definedName>
    <definedName name="_xlnm.Print_Area" localSheetId="0">Summary!$A$1:$U$24</definedName>
    <definedName name="_xlnm.Print_Titles" localSheetId="4">'2012 Actions'!$1:$1</definedName>
    <definedName name="_xlnm.Print_Titles" localSheetId="5">'Action Durations'!$1:$2</definedName>
    <definedName name="_xlnm.Print_Titles" localSheetId="1">Attributes!$1:$1</definedName>
    <definedName name="_xlnm.Print_Titles" localSheetId="6">'Beach Days'!$1:$2</definedName>
    <definedName name="_xlnm.Print_Titles" localSheetId="2">Monitoring!$1:$1</definedName>
    <definedName name="_xlnm.Print_Titles" localSheetId="3">'Pollution Sources'!$1:$2</definedName>
    <definedName name="_xlnm.Print_Titles" localSheetId="0">Summary!$1:$2</definedName>
  </definedNames>
  <calcPr calcId="145621"/>
</workbook>
</file>

<file path=xl/calcChain.xml><?xml version="1.0" encoding="utf-8"?>
<calcChain xmlns="http://schemas.openxmlformats.org/spreadsheetml/2006/main">
  <c r="E76" i="7" l="1"/>
  <c r="E67" i="7"/>
  <c r="E63" i="7"/>
  <c r="E59" i="7"/>
  <c r="E55" i="7"/>
  <c r="E28" i="7"/>
  <c r="E7" i="7"/>
  <c r="K73" i="7"/>
  <c r="L73" i="7" s="1"/>
  <c r="I73" i="7"/>
  <c r="K72" i="7"/>
  <c r="L72" i="7" s="1"/>
  <c r="I72" i="7"/>
  <c r="K71" i="7"/>
  <c r="L71" i="7" s="1"/>
  <c r="I71" i="7"/>
  <c r="K70" i="7"/>
  <c r="L70" i="7" s="1"/>
  <c r="I70" i="7"/>
  <c r="B76" i="7"/>
  <c r="D79" i="7" s="1"/>
  <c r="D80" i="7"/>
  <c r="G76" i="7"/>
  <c r="H76" i="7"/>
  <c r="D82" i="7"/>
  <c r="B28" i="7"/>
  <c r="G28" i="7"/>
  <c r="B422" i="4"/>
  <c r="D83" i="7" l="1"/>
  <c r="F436" i="4"/>
  <c r="E346" i="4"/>
  <c r="E422" i="4"/>
  <c r="E393" i="4"/>
  <c r="E374" i="4"/>
  <c r="E22" i="4"/>
  <c r="B61" i="9" l="1"/>
  <c r="E441" i="4" l="1"/>
  <c r="E435" i="4"/>
  <c r="E434" i="4"/>
  <c r="E442" i="4" l="1"/>
  <c r="E436" i="4"/>
  <c r="F435" i="4" s="1"/>
  <c r="B374" i="4" l="1"/>
  <c r="H374" i="4"/>
  <c r="E97" i="10"/>
  <c r="E96" i="10"/>
  <c r="E95" i="10"/>
  <c r="E94" i="10"/>
  <c r="E93" i="10"/>
  <c r="E92" i="10"/>
  <c r="E91" i="10"/>
  <c r="E90" i="10"/>
  <c r="E89" i="10"/>
  <c r="E88" i="10"/>
  <c r="E87" i="10"/>
  <c r="E75" i="10" l="1"/>
  <c r="D9" i="8" s="1"/>
  <c r="E66" i="10"/>
  <c r="D8" i="8" s="1"/>
  <c r="E62" i="10"/>
  <c r="D7" i="8" s="1"/>
  <c r="E58" i="10"/>
  <c r="D6" i="8" s="1"/>
  <c r="E54" i="10"/>
  <c r="D5" i="8" s="1"/>
  <c r="E27" i="10"/>
  <c r="D4" i="8" s="1"/>
  <c r="E6" i="10"/>
  <c r="D3" i="8" l="1"/>
  <c r="E82" i="10"/>
  <c r="K57" i="7"/>
  <c r="L57" i="7" s="1"/>
  <c r="I57" i="7"/>
  <c r="H63" i="7"/>
  <c r="G63" i="7"/>
  <c r="B63" i="7"/>
  <c r="K61" i="7"/>
  <c r="L61" i="7" s="1"/>
  <c r="I61" i="7"/>
  <c r="L61" i="9"/>
  <c r="K61" i="9"/>
  <c r="J61" i="9"/>
  <c r="I61" i="9"/>
  <c r="H61" i="9"/>
  <c r="F61" i="9"/>
  <c r="E61" i="9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3" i="11"/>
  <c r="B63" i="11"/>
  <c r="I62" i="10"/>
  <c r="B62" i="10"/>
  <c r="F62" i="2"/>
  <c r="B62" i="2"/>
  <c r="Q7" i="8" l="1"/>
  <c r="P7" i="8"/>
  <c r="O7" i="8"/>
  <c r="N7" i="8"/>
  <c r="M7" i="8"/>
  <c r="L7" i="8"/>
  <c r="K54" i="7"/>
  <c r="L54" i="7" s="1"/>
  <c r="I54" i="7"/>
  <c r="K53" i="7"/>
  <c r="L53" i="7" s="1"/>
  <c r="I53" i="7"/>
  <c r="K52" i="7"/>
  <c r="L52" i="7" s="1"/>
  <c r="I52" i="7"/>
  <c r="K51" i="7"/>
  <c r="L51" i="7" s="1"/>
  <c r="I51" i="7"/>
  <c r="K50" i="7"/>
  <c r="L50" i="7" s="1"/>
  <c r="I50" i="7"/>
  <c r="K49" i="7"/>
  <c r="L49" i="7" s="1"/>
  <c r="I49" i="7"/>
  <c r="K48" i="7"/>
  <c r="L48" i="7" s="1"/>
  <c r="I48" i="7"/>
  <c r="K47" i="7"/>
  <c r="L47" i="7" s="1"/>
  <c r="I47" i="7"/>
  <c r="K46" i="7"/>
  <c r="L46" i="7" s="1"/>
  <c r="I46" i="7"/>
  <c r="K45" i="7"/>
  <c r="L45" i="7" s="1"/>
  <c r="I45" i="7"/>
  <c r="K44" i="7"/>
  <c r="L44" i="7" s="1"/>
  <c r="I44" i="7"/>
  <c r="K43" i="7"/>
  <c r="L43" i="7" s="1"/>
  <c r="I43" i="7"/>
  <c r="K42" i="7"/>
  <c r="L42" i="7" s="1"/>
  <c r="I42" i="7"/>
  <c r="K41" i="7"/>
  <c r="L41" i="7" s="1"/>
  <c r="I41" i="7"/>
  <c r="K40" i="7"/>
  <c r="L40" i="7" s="1"/>
  <c r="I40" i="7"/>
  <c r="K39" i="7"/>
  <c r="L39" i="7" s="1"/>
  <c r="I39" i="7"/>
  <c r="K38" i="7"/>
  <c r="L38" i="7" s="1"/>
  <c r="I38" i="7"/>
  <c r="K37" i="7"/>
  <c r="L37" i="7" s="1"/>
  <c r="I37" i="7"/>
  <c r="K36" i="7"/>
  <c r="L36" i="7" s="1"/>
  <c r="I36" i="7"/>
  <c r="K35" i="7"/>
  <c r="L35" i="7" s="1"/>
  <c r="I35" i="7"/>
  <c r="K34" i="7"/>
  <c r="L34" i="7" s="1"/>
  <c r="I34" i="7"/>
  <c r="K33" i="7"/>
  <c r="L33" i="7" s="1"/>
  <c r="I33" i="7"/>
  <c r="K32" i="7"/>
  <c r="L32" i="7" s="1"/>
  <c r="I32" i="7"/>
  <c r="K31" i="7"/>
  <c r="L31" i="7" s="1"/>
  <c r="I31" i="7"/>
  <c r="K18" i="7"/>
  <c r="L18" i="7" s="1"/>
  <c r="I18" i="7"/>
  <c r="K17" i="7"/>
  <c r="L17" i="7" s="1"/>
  <c r="I17" i="7"/>
  <c r="K16" i="7"/>
  <c r="L16" i="7" s="1"/>
  <c r="I16" i="7"/>
  <c r="K15" i="7"/>
  <c r="L15" i="7" s="1"/>
  <c r="I15" i="7"/>
  <c r="K14" i="7"/>
  <c r="L14" i="7" s="1"/>
  <c r="I14" i="7"/>
  <c r="K13" i="7"/>
  <c r="L13" i="7" s="1"/>
  <c r="I13" i="7"/>
  <c r="K12" i="7"/>
  <c r="L12" i="7" s="1"/>
  <c r="I12" i="7"/>
  <c r="K11" i="7"/>
  <c r="L11" i="7" s="1"/>
  <c r="I11" i="7"/>
  <c r="K10" i="7"/>
  <c r="L10" i="7" s="1"/>
  <c r="I10" i="7"/>
  <c r="I75" i="10"/>
  <c r="I66" i="10"/>
  <c r="I58" i="10"/>
  <c r="I54" i="10"/>
  <c r="I27" i="10"/>
  <c r="I6" i="10"/>
  <c r="E84" i="10" l="1"/>
  <c r="K66" i="7"/>
  <c r="L66" i="7" s="1"/>
  <c r="I66" i="7"/>
  <c r="K58" i="7"/>
  <c r="L58" i="7" s="1"/>
  <c r="I58" i="7"/>
  <c r="K30" i="7"/>
  <c r="L30" i="7" s="1"/>
  <c r="I30" i="7"/>
  <c r="K27" i="7"/>
  <c r="L27" i="7" s="1"/>
  <c r="I27" i="7"/>
  <c r="K26" i="7"/>
  <c r="L26" i="7" s="1"/>
  <c r="I26" i="7"/>
  <c r="K25" i="7"/>
  <c r="L25" i="7" s="1"/>
  <c r="I25" i="7"/>
  <c r="K24" i="7"/>
  <c r="L24" i="7" s="1"/>
  <c r="I24" i="7"/>
  <c r="K23" i="7"/>
  <c r="L23" i="7" s="1"/>
  <c r="I23" i="7"/>
  <c r="K22" i="7"/>
  <c r="L22" i="7" s="1"/>
  <c r="I22" i="7"/>
  <c r="K20" i="7"/>
  <c r="L20" i="7" s="1"/>
  <c r="I20" i="7"/>
  <c r="K19" i="7"/>
  <c r="L19" i="7" s="1"/>
  <c r="I19" i="7"/>
  <c r="K9" i="7"/>
  <c r="L9" i="7" s="1"/>
  <c r="I9" i="7"/>
  <c r="K6" i="7"/>
  <c r="L6" i="7" s="1"/>
  <c r="I6" i="7"/>
  <c r="K5" i="7"/>
  <c r="L5" i="7" s="1"/>
  <c r="I5" i="7"/>
  <c r="K4" i="7"/>
  <c r="L4" i="7" s="1"/>
  <c r="I4" i="7"/>
  <c r="K3" i="7"/>
  <c r="L3" i="7" s="1"/>
  <c r="I3" i="7"/>
  <c r="K75" i="7"/>
  <c r="L75" i="7" s="1"/>
  <c r="I75" i="7"/>
  <c r="K74" i="7"/>
  <c r="L74" i="7" s="1"/>
  <c r="I74" i="7"/>
  <c r="K69" i="7"/>
  <c r="L69" i="7" s="1"/>
  <c r="I69" i="7"/>
  <c r="T9" i="8"/>
  <c r="S9" i="8"/>
  <c r="H67" i="7"/>
  <c r="T8" i="8" s="1"/>
  <c r="G67" i="7"/>
  <c r="S8" i="8"/>
  <c r="B67" i="7"/>
  <c r="K65" i="7"/>
  <c r="L65" i="7" s="1"/>
  <c r="I65" i="7"/>
  <c r="T7" i="8"/>
  <c r="S7" i="8"/>
  <c r="K62" i="7"/>
  <c r="L62" i="7" s="1"/>
  <c r="I62" i="7"/>
  <c r="H59" i="7"/>
  <c r="T6" i="8" s="1"/>
  <c r="G59" i="7"/>
  <c r="S6" i="8"/>
  <c r="B59" i="7"/>
  <c r="U8" i="8" l="1"/>
  <c r="U9" i="8"/>
  <c r="U6" i="8"/>
  <c r="U7" i="8"/>
  <c r="K76" i="7"/>
  <c r="L76" i="7" s="1"/>
  <c r="I59" i="7"/>
  <c r="I63" i="7"/>
  <c r="I76" i="7"/>
  <c r="I67" i="7"/>
  <c r="K67" i="7"/>
  <c r="L67" i="7" s="1"/>
  <c r="K63" i="7"/>
  <c r="L63" i="7" s="1"/>
  <c r="K59" i="7"/>
  <c r="L59" i="7" s="1"/>
  <c r="L72" i="9"/>
  <c r="Q9" i="8" s="1"/>
  <c r="K72" i="9"/>
  <c r="P9" i="8" s="1"/>
  <c r="J72" i="9"/>
  <c r="O9" i="8" s="1"/>
  <c r="I72" i="9"/>
  <c r="N9" i="8" s="1"/>
  <c r="H72" i="9"/>
  <c r="M9" i="8" s="1"/>
  <c r="F72" i="9"/>
  <c r="E72" i="9"/>
  <c r="L9" i="8" s="1"/>
  <c r="B72" i="9"/>
  <c r="L65" i="9"/>
  <c r="Q8" i="8" s="1"/>
  <c r="K65" i="9"/>
  <c r="P8" i="8" s="1"/>
  <c r="J65" i="9"/>
  <c r="O8" i="8" s="1"/>
  <c r="I65" i="9"/>
  <c r="N8" i="8" s="1"/>
  <c r="H65" i="9"/>
  <c r="M8" i="8" s="1"/>
  <c r="F65" i="9"/>
  <c r="E65" i="9"/>
  <c r="L8" i="8" s="1"/>
  <c r="B65" i="9"/>
  <c r="L57" i="9"/>
  <c r="Q6" i="8" s="1"/>
  <c r="K57" i="9"/>
  <c r="P6" i="8" s="1"/>
  <c r="J57" i="9"/>
  <c r="O6" i="8" s="1"/>
  <c r="I57" i="9"/>
  <c r="N6" i="8" s="1"/>
  <c r="H57" i="9"/>
  <c r="M6" i="8" s="1"/>
  <c r="F57" i="9"/>
  <c r="E57" i="9"/>
  <c r="L6" i="8" s="1"/>
  <c r="B57" i="9"/>
  <c r="E438" i="4"/>
  <c r="E439" i="4" s="1"/>
  <c r="H422" i="4" l="1"/>
  <c r="H9" i="8"/>
  <c r="H393" i="4"/>
  <c r="B393" i="4"/>
  <c r="H8" i="8" s="1"/>
  <c r="H7" i="8"/>
  <c r="R76" i="11" l="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B76" i="11"/>
  <c r="R67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E67" i="11"/>
  <c r="D67" i="11"/>
  <c r="B67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B59" i="11"/>
  <c r="F9" i="8"/>
  <c r="F8" i="8"/>
  <c r="F7" i="8"/>
  <c r="F6" i="8"/>
  <c r="F5" i="8"/>
  <c r="F4" i="8"/>
  <c r="B75" i="10"/>
  <c r="C9" i="8" s="1"/>
  <c r="B66" i="10"/>
  <c r="C8" i="8" s="1"/>
  <c r="C7" i="8"/>
  <c r="B58" i="10"/>
  <c r="C6" i="8" s="1"/>
  <c r="F75" i="2"/>
  <c r="B75" i="2"/>
  <c r="F66" i="2"/>
  <c r="B66" i="2"/>
  <c r="F58" i="2"/>
  <c r="B58" i="2"/>
  <c r="E8" i="8" l="1"/>
  <c r="E6" i="8"/>
  <c r="E7" i="8"/>
  <c r="J9" i="8"/>
  <c r="I9" i="8"/>
  <c r="E9" i="8"/>
  <c r="F3" i="8"/>
  <c r="F54" i="2"/>
  <c r="F27" i="2"/>
  <c r="F6" i="2"/>
  <c r="H174" i="4"/>
  <c r="E174" i="4"/>
  <c r="B174" i="4"/>
  <c r="H4" i="8" s="1"/>
  <c r="H346" i="4"/>
  <c r="B346" i="4"/>
  <c r="B55" i="11"/>
  <c r="D55" i="11"/>
  <c r="E55" i="11"/>
  <c r="F55" i="11"/>
  <c r="G55" i="11"/>
  <c r="H55" i="11"/>
  <c r="I55" i="11"/>
  <c r="J55" i="11"/>
  <c r="K55" i="11"/>
  <c r="L55" i="11"/>
  <c r="M55" i="11"/>
  <c r="N55" i="11"/>
  <c r="O55" i="11"/>
  <c r="P55" i="11"/>
  <c r="Q55" i="11"/>
  <c r="R55" i="11"/>
  <c r="S4" i="8"/>
  <c r="E28" i="11"/>
  <c r="E7" i="11"/>
  <c r="B22" i="4"/>
  <c r="H22" i="4"/>
  <c r="H319" i="4"/>
  <c r="B319" i="4"/>
  <c r="H5" i="8" s="1"/>
  <c r="R7" i="11"/>
  <c r="R28" i="11"/>
  <c r="Q7" i="11"/>
  <c r="Q28" i="11"/>
  <c r="D7" i="11"/>
  <c r="D28" i="11"/>
  <c r="P7" i="11"/>
  <c r="P28" i="11"/>
  <c r="O7" i="11"/>
  <c r="O28" i="11"/>
  <c r="N7" i="11"/>
  <c r="N28" i="11"/>
  <c r="M7" i="11"/>
  <c r="M28" i="11"/>
  <c r="L7" i="11"/>
  <c r="L28" i="11"/>
  <c r="K7" i="11"/>
  <c r="K28" i="11"/>
  <c r="J7" i="11"/>
  <c r="J28" i="11"/>
  <c r="I7" i="11"/>
  <c r="I28" i="11"/>
  <c r="H7" i="11"/>
  <c r="H28" i="11"/>
  <c r="G7" i="11"/>
  <c r="G28" i="11"/>
  <c r="F7" i="11"/>
  <c r="F28" i="11"/>
  <c r="B7" i="11"/>
  <c r="B28" i="11"/>
  <c r="H7" i="7"/>
  <c r="H28" i="7"/>
  <c r="T4" i="8" s="1"/>
  <c r="H55" i="7"/>
  <c r="T5" i="8" s="1"/>
  <c r="G7" i="7"/>
  <c r="G55" i="7"/>
  <c r="B7" i="7"/>
  <c r="B55" i="7"/>
  <c r="H7" i="9"/>
  <c r="F7" i="9"/>
  <c r="E7" i="9"/>
  <c r="B53" i="9"/>
  <c r="B27" i="9"/>
  <c r="B7" i="9"/>
  <c r="E319" i="4"/>
  <c r="B54" i="10"/>
  <c r="C5" i="8" s="1"/>
  <c r="B27" i="10"/>
  <c r="C4" i="8" s="1"/>
  <c r="L53" i="9"/>
  <c r="Q5" i="8" s="1"/>
  <c r="K53" i="9"/>
  <c r="P5" i="8" s="1"/>
  <c r="J53" i="9"/>
  <c r="O5" i="8" s="1"/>
  <c r="I53" i="9"/>
  <c r="N5" i="8" s="1"/>
  <c r="H53" i="9"/>
  <c r="M5" i="8" s="1"/>
  <c r="E53" i="9"/>
  <c r="L5" i="8" s="1"/>
  <c r="L27" i="9"/>
  <c r="Q4" i="8" s="1"/>
  <c r="K27" i="9"/>
  <c r="P4" i="8" s="1"/>
  <c r="J27" i="9"/>
  <c r="I27" i="9"/>
  <c r="N4" i="8" s="1"/>
  <c r="H27" i="9"/>
  <c r="M4" i="8" s="1"/>
  <c r="E27" i="9"/>
  <c r="I7" i="9"/>
  <c r="J7" i="9"/>
  <c r="K7" i="9"/>
  <c r="L7" i="9"/>
  <c r="B6" i="10"/>
  <c r="F27" i="9"/>
  <c r="F53" i="9"/>
  <c r="B6" i="2"/>
  <c r="B27" i="2"/>
  <c r="B54" i="2"/>
  <c r="D81" i="7" l="1"/>
  <c r="E428" i="4"/>
  <c r="F434" i="4"/>
  <c r="H82" i="9"/>
  <c r="H84" i="9"/>
  <c r="J8" i="8"/>
  <c r="I8" i="8"/>
  <c r="H85" i="9"/>
  <c r="D80" i="2"/>
  <c r="D79" i="2"/>
  <c r="E76" i="9"/>
  <c r="E78" i="9"/>
  <c r="H81" i="9"/>
  <c r="J7" i="8"/>
  <c r="H6" i="8"/>
  <c r="G80" i="11"/>
  <c r="G85" i="11"/>
  <c r="G86" i="11"/>
  <c r="G87" i="11"/>
  <c r="G88" i="11"/>
  <c r="G89" i="11"/>
  <c r="G90" i="11"/>
  <c r="G91" i="11"/>
  <c r="G92" i="11"/>
  <c r="G93" i="11"/>
  <c r="G94" i="11"/>
  <c r="G95" i="11"/>
  <c r="G81" i="11"/>
  <c r="G96" i="11"/>
  <c r="G97" i="11"/>
  <c r="G82" i="11"/>
  <c r="E81" i="10"/>
  <c r="O4" i="8"/>
  <c r="H83" i="9"/>
  <c r="L4" i="8"/>
  <c r="E77" i="9"/>
  <c r="U4" i="8"/>
  <c r="S5" i="8"/>
  <c r="U5" i="8" s="1"/>
  <c r="T3" i="8"/>
  <c r="T10" i="8" s="1"/>
  <c r="S3" i="8"/>
  <c r="I7" i="7"/>
  <c r="L3" i="8"/>
  <c r="E429" i="4"/>
  <c r="E427" i="4"/>
  <c r="I7" i="8"/>
  <c r="F438" i="4"/>
  <c r="F439" i="4" s="1"/>
  <c r="E5" i="8"/>
  <c r="J5" i="8"/>
  <c r="I5" i="8"/>
  <c r="E4" i="8"/>
  <c r="J4" i="8"/>
  <c r="I4" i="8"/>
  <c r="C3" i="8"/>
  <c r="K55" i="7"/>
  <c r="L55" i="7" s="1"/>
  <c r="I28" i="7"/>
  <c r="Q3" i="8"/>
  <c r="Q10" i="8" s="1"/>
  <c r="M3" i="8"/>
  <c r="M10" i="8" s="1"/>
  <c r="N3" i="8"/>
  <c r="N10" i="8" s="1"/>
  <c r="F441" i="4"/>
  <c r="F10" i="8"/>
  <c r="I55" i="7"/>
  <c r="O3" i="8"/>
  <c r="O10" i="8" s="1"/>
  <c r="K7" i="7"/>
  <c r="H3" i="8"/>
  <c r="P3" i="8"/>
  <c r="P10" i="8" s="1"/>
  <c r="K28" i="7"/>
  <c r="L28" i="7" s="1"/>
  <c r="D84" i="7" l="1"/>
  <c r="D85" i="7" s="1"/>
  <c r="S10" i="8"/>
  <c r="U10" i="8" s="1"/>
  <c r="F90" i="10"/>
  <c r="F96" i="10"/>
  <c r="F87" i="10"/>
  <c r="F88" i="10"/>
  <c r="F94" i="10"/>
  <c r="F93" i="10"/>
  <c r="F97" i="10"/>
  <c r="F89" i="10"/>
  <c r="F92" i="10"/>
  <c r="F91" i="10"/>
  <c r="F95" i="10"/>
  <c r="I6" i="8"/>
  <c r="J6" i="8"/>
  <c r="E3" i="8"/>
  <c r="E83" i="10"/>
  <c r="U3" i="8"/>
  <c r="L10" i="8"/>
  <c r="F442" i="4"/>
  <c r="C10" i="8"/>
  <c r="L7" i="7"/>
  <c r="G98" i="11"/>
  <c r="H86" i="9"/>
  <c r="I85" i="9" s="1"/>
  <c r="D10" i="8"/>
  <c r="H10" i="8"/>
  <c r="J3" i="8"/>
  <c r="I3" i="8"/>
  <c r="E10" i="8" l="1"/>
  <c r="I82" i="9"/>
  <c r="I84" i="9"/>
  <c r="I83" i="9"/>
  <c r="I81" i="9"/>
  <c r="J10" i="8"/>
  <c r="I10" i="8"/>
  <c r="I86" i="9" l="1"/>
</calcChain>
</file>

<file path=xl/sharedStrings.xml><?xml version="1.0" encoding="utf-8"?>
<sst xmlns="http://schemas.openxmlformats.org/spreadsheetml/2006/main" count="4481" uniqueCount="303">
  <si>
    <t>No. of monitored beaches with actions</t>
  </si>
  <si>
    <t>No. of monitored beaches without actions</t>
  </si>
  <si>
    <t>Percent of monitored beaches affected by a beach action</t>
  </si>
  <si>
    <t>No. of beach actions</t>
  </si>
  <si>
    <t>No. of actions of 1 day duration</t>
  </si>
  <si>
    <t>No. of actions of 2 day duration</t>
  </si>
  <si>
    <t>No. of actions of 3 - 7 day duration</t>
  </si>
  <si>
    <t>No. of actions of 8 - 30 day duration</t>
  </si>
  <si>
    <t>No. of actions greater than 30 day duration</t>
  </si>
  <si>
    <t>No. of beach days (monitored beaches)</t>
  </si>
  <si>
    <t>No. of days under a beach action (monitored beaches)</t>
  </si>
  <si>
    <t>Beach Name</t>
  </si>
  <si>
    <t>County</t>
  </si>
  <si>
    <t>Beach ID</t>
  </si>
  <si>
    <t>No. of days under a beach action</t>
  </si>
  <si>
    <t>Percent days under a beach action</t>
  </si>
  <si>
    <t>No. of days not under a beach action</t>
  </si>
  <si>
    <t>Percent days not under a beach action</t>
  </si>
  <si>
    <t>No. of days under an action</t>
  </si>
  <si>
    <t>CSO</t>
  </si>
  <si>
    <t>SSO</t>
  </si>
  <si>
    <t>CAFO</t>
  </si>
  <si>
    <t>POTW</t>
  </si>
  <si>
    <t>UNKNOWN</t>
  </si>
  <si>
    <t>Swim Season Actions Sorted by Duration</t>
  </si>
  <si>
    <t>Monitored Beaches with Actions During Swim Season</t>
  </si>
  <si>
    <t>Monitored Beaches</t>
  </si>
  <si>
    <t>No. of beach days</t>
  </si>
  <si>
    <t>Under a Beach Action</t>
  </si>
  <si>
    <t>Yes</t>
  </si>
  <si>
    <t>Public/Public</t>
  </si>
  <si>
    <t>ELEV_BACT</t>
  </si>
  <si>
    <t>Contamination Advisory</t>
  </si>
  <si>
    <t>Not Under an Action</t>
  </si>
  <si>
    <t>No</t>
  </si>
  <si>
    <t>BEACH Act Beaches</t>
  </si>
  <si>
    <t>MONITORED BEACHES</t>
  </si>
  <si>
    <t>Actions During Swim Season</t>
  </si>
  <si>
    <t>---</t>
  </si>
  <si>
    <t>No. of BEACH Act beaches</t>
  </si>
  <si>
    <t>Swim Season Beach Days</t>
  </si>
  <si>
    <t>Actions Sorted by Duration</t>
  </si>
  <si>
    <t>Total no. of beach actions</t>
  </si>
  <si>
    <t>No. of monitored beaches</t>
  </si>
  <si>
    <t>Percent of beaches monitored</t>
  </si>
  <si>
    <t xml:space="preserve">BEACH Act Beaches: </t>
  </si>
  <si>
    <t xml:space="preserve">Tier 1 beaches: </t>
  </si>
  <si>
    <t xml:space="preserve">Beach actions: </t>
  </si>
  <si>
    <t>Definitions</t>
  </si>
  <si>
    <t xml:space="preserve">Monitored beaches: </t>
  </si>
  <si>
    <t xml:space="preserve">Swim season: </t>
  </si>
  <si>
    <t xml:space="preserve">Action duration: </t>
  </si>
  <si>
    <t xml:space="preserve">Beach days: </t>
  </si>
  <si>
    <t>States indicate to EPA the period of time they consider to be the swim (or recreational) season for each beach. See "Monitoring" tab for swim season lengths.</t>
  </si>
  <si>
    <t>The number of days in the swim season. See "Beach Days" tab for the number of beach days under an action.</t>
  </si>
  <si>
    <t>Beaches that are monitored at regular intervals. See "Monitoring" tab for monitoring frequency information.</t>
  </si>
  <si>
    <t>BEACH Act refers to the Beaches Environmental Assessment, Closure, and Health Act of 2000 which focuses on coastal recreational waters. States/territories provide EPA with a list of their</t>
  </si>
  <si>
    <t>coastal recreational beaches.</t>
  </si>
  <si>
    <t>States and territories designate their significant public beaches as Tier 1 beaches (requirement of BEACH Act grant program).  These are the beaches that have the highest risk. See "Attributes" tab</t>
  </si>
  <si>
    <t>for Tier designations.</t>
  </si>
  <si>
    <t>for action information.</t>
  </si>
  <si>
    <t>Action duration is based on the times an action begins and ends. One "day" is considered the 24-hour period following the time an action is issued. Additional "days" are recorded when an action</t>
  </si>
  <si>
    <t>extends into any portion of subsequent 24-hour period(s). For example, an action that lasts 26 hours is recorded as a two-day action. See "Action Durations" tab for duration breakdowns.</t>
  </si>
  <si>
    <t>POLLUTION SOURCES SUMMARY</t>
  </si>
  <si>
    <t xml:space="preserve">Beach Name </t>
  </si>
  <si>
    <t xml:space="preserve">Beach name </t>
  </si>
  <si>
    <t>Beach accessibility</t>
  </si>
  <si>
    <t xml:space="preserve">Beach tier rank </t>
  </si>
  <si>
    <t>Start latitude</t>
  </si>
  <si>
    <t>Start longitude</t>
  </si>
  <si>
    <t>End latitude</t>
  </si>
  <si>
    <t>End longitude</t>
  </si>
  <si>
    <t>Pollution sources investigated?</t>
  </si>
  <si>
    <t>Pollution sources found?</t>
  </si>
  <si>
    <t>Runoff</t>
  </si>
  <si>
    <t>Storm</t>
  </si>
  <si>
    <t>Agriculture</t>
  </si>
  <si>
    <t>Boat</t>
  </si>
  <si>
    <t>Sewer line</t>
  </si>
  <si>
    <t>Septic</t>
  </si>
  <si>
    <t>Wildlife</t>
  </si>
  <si>
    <t>Other</t>
  </si>
  <si>
    <t>Unknown</t>
  </si>
  <si>
    <t xml:space="preserve">Action type </t>
  </si>
  <si>
    <t xml:space="preserve">Action start date/time </t>
  </si>
  <si>
    <t xml:space="preserve">Action end date/time </t>
  </si>
  <si>
    <t xml:space="preserve">Action reason(s) </t>
  </si>
  <si>
    <t>Action indicator(s)</t>
  </si>
  <si>
    <t>Action source(s)</t>
  </si>
  <si>
    <t>ELEV_BACT:</t>
  </si>
  <si>
    <t>Totals</t>
  </si>
  <si>
    <t>Percentages</t>
  </si>
  <si>
    <t>No. of BEACH Act beaches:</t>
  </si>
  <si>
    <t>Total length of BEACH Act beaches:</t>
  </si>
  <si>
    <t xml:space="preserve"> ATTRIBUTE SUMMARY</t>
  </si>
  <si>
    <t>No. of monitored beaches:</t>
  </si>
  <si>
    <t>Total length of monitored beaches:</t>
  </si>
  <si>
    <t xml:space="preserve"> MONITORING SUMMARY</t>
  </si>
  <si>
    <t>No. of investigated monitored beaches:</t>
  </si>
  <si>
    <t>No. of investigated monitored beaches with possible pollution sources:</t>
  </si>
  <si>
    <t>N/A</t>
  </si>
  <si>
    <t>POLLUTION SOURCE TALLY</t>
  </si>
  <si>
    <t>Percent</t>
  </si>
  <si>
    <t>No. of actions during the swim season:</t>
  </si>
  <si>
    <t>No. of days under an action during the swim season:</t>
  </si>
  <si>
    <t>ACTION REASON, INDICATOR, AND SOURCE TALLY</t>
  </si>
  <si>
    <t>UNKNOWN:</t>
  </si>
  <si>
    <r>
      <rPr>
        <b/>
        <sz val="9"/>
        <rFont val="Arial"/>
        <family val="2"/>
      </rPr>
      <t>Runoff</t>
    </r>
    <r>
      <rPr>
        <sz val="9"/>
        <rFont val="Arial"/>
        <family val="2"/>
      </rPr>
      <t xml:space="preserve"> (Non-storm related, dryweather runoff):</t>
    </r>
  </si>
  <si>
    <r>
      <rPr>
        <b/>
        <sz val="9"/>
        <rFont val="Arial"/>
        <family val="2"/>
      </rPr>
      <t>Storm</t>
    </r>
    <r>
      <rPr>
        <sz val="9"/>
        <rFont val="Arial"/>
        <family val="2"/>
      </rPr>
      <t xml:space="preserve"> (Storm related, wet-weather runoff):</t>
    </r>
  </si>
  <si>
    <r>
      <rPr>
        <b/>
        <sz val="9"/>
        <rFont val="Arial"/>
        <family val="2"/>
      </rPr>
      <t>Agriculture</t>
    </r>
    <r>
      <rPr>
        <sz val="9"/>
        <rFont val="Arial"/>
        <family val="2"/>
      </rPr>
      <t xml:space="preserve"> (Agricultural runoff):</t>
    </r>
  </si>
  <si>
    <r>
      <rPr>
        <b/>
        <sz val="9"/>
        <rFont val="Arial"/>
        <family val="2"/>
      </rPr>
      <t>Boat</t>
    </r>
    <r>
      <rPr>
        <sz val="9"/>
        <rFont val="Arial"/>
        <family val="2"/>
      </rPr>
      <t xml:space="preserve"> (Boat discharge):</t>
    </r>
  </si>
  <si>
    <r>
      <rPr>
        <b/>
        <sz val="9"/>
        <rFont val="Arial"/>
        <family val="2"/>
      </rPr>
      <t>CAFO</t>
    </r>
    <r>
      <rPr>
        <sz val="9"/>
        <rFont val="Arial"/>
        <family val="2"/>
      </rPr>
      <t xml:space="preserve"> (Concentrated animal feeding operation):</t>
    </r>
  </si>
  <si>
    <r>
      <rPr>
        <b/>
        <sz val="9"/>
        <rFont val="Arial"/>
        <family val="2"/>
      </rPr>
      <t>CSO</t>
    </r>
    <r>
      <rPr>
        <sz val="9"/>
        <rFont val="Arial"/>
        <family val="2"/>
      </rPr>
      <t xml:space="preserve"> (Combined sewer overflow):</t>
    </r>
  </si>
  <si>
    <r>
      <rPr>
        <b/>
        <sz val="9"/>
        <rFont val="Arial"/>
        <family val="2"/>
      </rPr>
      <t>SSO</t>
    </r>
    <r>
      <rPr>
        <sz val="9"/>
        <rFont val="Arial"/>
        <family val="2"/>
      </rPr>
      <t xml:space="preserve"> (Sanitary sewer overflow):</t>
    </r>
  </si>
  <si>
    <r>
      <rPr>
        <b/>
        <sz val="9"/>
        <rFont val="Arial"/>
        <family val="2"/>
      </rPr>
      <t>POTW</t>
    </r>
    <r>
      <rPr>
        <sz val="9"/>
        <rFont val="Arial"/>
        <family val="2"/>
      </rPr>
      <t xml:space="preserve"> (Publicly-owned treatment works):</t>
    </r>
  </si>
  <si>
    <r>
      <rPr>
        <b/>
        <sz val="9"/>
        <rFont val="Arial"/>
        <family val="2"/>
      </rPr>
      <t>Sewer line</t>
    </r>
    <r>
      <rPr>
        <sz val="9"/>
        <rFont val="Arial"/>
        <family val="2"/>
      </rPr>
      <t xml:space="preserve"> (Sewer line leak, blockage, or break):</t>
    </r>
  </si>
  <si>
    <r>
      <rPr>
        <b/>
        <sz val="9"/>
        <rFont val="Arial"/>
        <family val="2"/>
      </rPr>
      <t>Septic</t>
    </r>
    <r>
      <rPr>
        <sz val="9"/>
        <rFont val="Arial"/>
        <family val="2"/>
      </rPr>
      <t xml:space="preserve"> (Septic system leakage):</t>
    </r>
  </si>
  <si>
    <r>
      <rPr>
        <b/>
        <sz val="9"/>
        <rFont val="Arial"/>
        <family val="2"/>
      </rPr>
      <t>Wildlife</t>
    </r>
    <r>
      <rPr>
        <sz val="9"/>
        <rFont val="Arial"/>
        <family val="2"/>
      </rPr>
      <t xml:space="preserve"> (Wildlife pollution):</t>
    </r>
  </si>
  <si>
    <r>
      <rPr>
        <b/>
        <sz val="9"/>
        <rFont val="Arial"/>
        <family val="2"/>
      </rPr>
      <t>Other</t>
    </r>
    <r>
      <rPr>
        <sz val="9"/>
        <rFont val="Arial"/>
        <family val="2"/>
      </rPr>
      <t xml:space="preserve"> (Other source known but not listed above):</t>
    </r>
  </si>
  <si>
    <r>
      <rPr>
        <b/>
        <sz val="9"/>
        <rFont val="Arial"/>
        <family val="2"/>
      </rPr>
      <t>Unknown</t>
    </r>
    <r>
      <rPr>
        <sz val="9"/>
        <rFont val="Arial"/>
        <family val="2"/>
      </rPr>
      <t xml:space="preserve"> (Source exists but unidentified):</t>
    </r>
  </si>
  <si>
    <t>Action reasons summary:</t>
  </si>
  <si>
    <t>Action indicators summary:</t>
  </si>
  <si>
    <t>Action sources summary:</t>
  </si>
  <si>
    <t>No. of monitored beaches with actions during swim season:</t>
  </si>
  <si>
    <t>No. of actions during swim season:</t>
  </si>
  <si>
    <t>No. of days under an action during swim season:</t>
  </si>
  <si>
    <t>No. of actions of 1 day duration:</t>
  </si>
  <si>
    <t>No. of actions of 2 day duration:</t>
  </si>
  <si>
    <t>No. of actions of 3-7 day duration:</t>
  </si>
  <si>
    <t>No. of actions of 8-30 day duration:</t>
  </si>
  <si>
    <t>No. of actions of greater than 30 day duration:</t>
  </si>
  <si>
    <t>ACTION DURATION DAY TALLY</t>
  </si>
  <si>
    <t>No. of beach days in swim season:</t>
  </si>
  <si>
    <t>No. of beach days under an action during the swim season:</t>
  </si>
  <si>
    <t>Percent of beach days under an action during the swim season:</t>
  </si>
  <si>
    <t>No. of beach days not under an action during the swim season:</t>
  </si>
  <si>
    <t>Percent of beach days not under an action during the swim season:</t>
  </si>
  <si>
    <t>Percent of BEACH Act beaches monitored:</t>
  </si>
  <si>
    <t>POSSIBLE POLLUTION SOURCES</t>
  </si>
  <si>
    <t>ERIE</t>
  </si>
  <si>
    <t>ECOLI</t>
  </si>
  <si>
    <t>ECOLI:</t>
  </si>
  <si>
    <t>ASHTABULA</t>
  </si>
  <si>
    <t>OH400405</t>
  </si>
  <si>
    <t>Conneaut Township Park</t>
  </si>
  <si>
    <t>OH682568</t>
  </si>
  <si>
    <t>Geneva State Park</t>
  </si>
  <si>
    <t>OH882395</t>
  </si>
  <si>
    <t>Lakeshore Park</t>
  </si>
  <si>
    <t>OH610732</t>
  </si>
  <si>
    <t>Walnut Beach</t>
  </si>
  <si>
    <t>CUYAHOGA</t>
  </si>
  <si>
    <t>OH810688</t>
  </si>
  <si>
    <t>OH983073</t>
  </si>
  <si>
    <t>OH135472</t>
  </si>
  <si>
    <t>OH484007</t>
  </si>
  <si>
    <t>OH862936</t>
  </si>
  <si>
    <t>Columbia Park Beach</t>
  </si>
  <si>
    <t>OH964162</t>
  </si>
  <si>
    <t>OH270037</t>
  </si>
  <si>
    <t>Edgewater State Park</t>
  </si>
  <si>
    <t>OH244759</t>
  </si>
  <si>
    <t>Euclid State Park</t>
  </si>
  <si>
    <t>OH183537</t>
  </si>
  <si>
    <t>Huntington Beach</t>
  </si>
  <si>
    <t>OH507120</t>
  </si>
  <si>
    <t>OH159626</t>
  </si>
  <si>
    <t>OH645425</t>
  </si>
  <si>
    <t>OH934275</t>
  </si>
  <si>
    <t>OH435857</t>
  </si>
  <si>
    <t>OH179611</t>
  </si>
  <si>
    <t>Shoreby Club Beach</t>
  </si>
  <si>
    <t>OH678348</t>
  </si>
  <si>
    <t>Shorehaven Beach</t>
  </si>
  <si>
    <t>OH775880</t>
  </si>
  <si>
    <t>OH736320</t>
  </si>
  <si>
    <t>Villa Angela State Park</t>
  </si>
  <si>
    <t>OH136995</t>
  </si>
  <si>
    <t>OH625113</t>
  </si>
  <si>
    <t>Battery Park</t>
  </si>
  <si>
    <t>OH510880</t>
  </si>
  <si>
    <t>Bay View East</t>
  </si>
  <si>
    <t>OH568760</t>
  </si>
  <si>
    <t>Bay View West</t>
  </si>
  <si>
    <t>OH011172</t>
  </si>
  <si>
    <t>Cedar Point Chausee</t>
  </si>
  <si>
    <t>OH934406</t>
  </si>
  <si>
    <t>Chappel Creek</t>
  </si>
  <si>
    <t>OH014323</t>
  </si>
  <si>
    <t>Cranberry Creek</t>
  </si>
  <si>
    <t>OH158931</t>
  </si>
  <si>
    <t>Crystal Rock</t>
  </si>
  <si>
    <t>OH881916</t>
  </si>
  <si>
    <t>Darby Creek</t>
  </si>
  <si>
    <t>OH517567</t>
  </si>
  <si>
    <t>OH242977</t>
  </si>
  <si>
    <t>Fichtel Creek</t>
  </si>
  <si>
    <t>OH497945</t>
  </si>
  <si>
    <t>Hoffman Ditch</t>
  </si>
  <si>
    <t>OH531706</t>
  </si>
  <si>
    <t>Huron River East</t>
  </si>
  <si>
    <t>OH102681</t>
  </si>
  <si>
    <t>Huron River West</t>
  </si>
  <si>
    <t>OH661129</t>
  </si>
  <si>
    <t>Kiwanis</t>
  </si>
  <si>
    <t>OH921073</t>
  </si>
  <si>
    <t>Lion's Park</t>
  </si>
  <si>
    <t>OH647956</t>
  </si>
  <si>
    <t>Old Womans Creek East</t>
  </si>
  <si>
    <t>OH787470</t>
  </si>
  <si>
    <t>Old Womans Creek West</t>
  </si>
  <si>
    <t>OH957157</t>
  </si>
  <si>
    <t>Pickerel Creek</t>
  </si>
  <si>
    <t>OH453378</t>
  </si>
  <si>
    <t>Sawmill Creek</t>
  </si>
  <si>
    <t>OH840983</t>
  </si>
  <si>
    <t>Sherod Creek</t>
  </si>
  <si>
    <t>OH287343</t>
  </si>
  <si>
    <t>Showse Park</t>
  </si>
  <si>
    <t>OH513071</t>
  </si>
  <si>
    <t>Sugar Creek</t>
  </si>
  <si>
    <t>OH084281</t>
  </si>
  <si>
    <t>Vermilion River East</t>
  </si>
  <si>
    <t>OH944567</t>
  </si>
  <si>
    <t>Vermilion River West</t>
  </si>
  <si>
    <t>OH422598</t>
  </si>
  <si>
    <t>Whites Landing</t>
  </si>
  <si>
    <t>LAKE</t>
  </si>
  <si>
    <t>OH491555</t>
  </si>
  <si>
    <t>Fairport Harbor</t>
  </si>
  <si>
    <t>OH777353</t>
  </si>
  <si>
    <t>Headlands State Park (E)</t>
  </si>
  <si>
    <t>LORAIN</t>
  </si>
  <si>
    <t>OH597908</t>
  </si>
  <si>
    <t>Century Beach</t>
  </si>
  <si>
    <t>LUCAS</t>
  </si>
  <si>
    <t>OH273826</t>
  </si>
  <si>
    <t>Lakeview Beach</t>
  </si>
  <si>
    <t>OH182884</t>
  </si>
  <si>
    <t>Maumee Bay State Park (ERIE))</t>
  </si>
  <si>
    <t>OH318877</t>
  </si>
  <si>
    <t>Maumee Bay State Park (INLAND)</t>
  </si>
  <si>
    <t>OTTAWA</t>
  </si>
  <si>
    <t>OH351307</t>
  </si>
  <si>
    <t>Camp Perry</t>
  </si>
  <si>
    <t>OH396459</t>
  </si>
  <si>
    <t>OH685679</t>
  </si>
  <si>
    <t>East Harbor State Park</t>
  </si>
  <si>
    <t>OH133557</t>
  </si>
  <si>
    <t>Kelleys Island State Park</t>
  </si>
  <si>
    <t>OH216093</t>
  </si>
  <si>
    <t>Lakeside Beach</t>
  </si>
  <si>
    <t>OH463595</t>
  </si>
  <si>
    <t>Port Clinton (Deep\Lakeview))</t>
  </si>
  <si>
    <t>OH907394</t>
  </si>
  <si>
    <t>South Bass Island State Park</t>
  </si>
  <si>
    <t>Beach length (M)</t>
  </si>
  <si>
    <t>Clarkwood Beach</t>
  </si>
  <si>
    <t>Edgecliff Beach</t>
  </si>
  <si>
    <t>Moss Point Beach</t>
  </si>
  <si>
    <t>Noble Beach</t>
  </si>
  <si>
    <t>Parklawn Beach</t>
  </si>
  <si>
    <t>Royal Acres Beach</t>
  </si>
  <si>
    <t>Sims Beach</t>
  </si>
  <si>
    <t>Utopia Beach</t>
  </si>
  <si>
    <t>Wagar Beach</t>
  </si>
  <si>
    <t>Arcadia Beach</t>
  </si>
  <si>
    <t>Bay Park Beach</t>
  </si>
  <si>
    <t>Edson Creek</t>
  </si>
  <si>
    <t>Beach monitored?</t>
  </si>
  <si>
    <t>Swim season monitoring frequency (per week)</t>
  </si>
  <si>
    <t>Off season monitoring frequency (per week)</t>
  </si>
  <si>
    <t>Swim season length (days)</t>
  </si>
  <si>
    <t xml:space="preserve"> MONITORING FREQUENCY SUMMARY</t>
  </si>
  <si>
    <t>No.</t>
  </si>
  <si>
    <t>Monitored once per month</t>
  </si>
  <si>
    <t>Monitored twice per month</t>
  </si>
  <si>
    <t>Monitored once a week</t>
  </si>
  <si>
    <t>Monitored five times per month</t>
  </si>
  <si>
    <t>Monitored six times per month</t>
  </si>
  <si>
    <t>Monitored twice a week</t>
  </si>
  <si>
    <t>Monitored ten times per month</t>
  </si>
  <si>
    <t>Monitored three times a week</t>
  </si>
  <si>
    <t>Monitored four times a week</t>
  </si>
  <si>
    <t>Monitored five times a week</t>
  </si>
  <si>
    <t>Monitored seven times a week</t>
  </si>
  <si>
    <t>MODEL</t>
  </si>
  <si>
    <t>MODEL:</t>
  </si>
  <si>
    <t xml:space="preserve">Swim season action duration (Days) </t>
  </si>
  <si>
    <t xml:space="preserve">Clifton Beach </t>
  </si>
  <si>
    <t>-</t>
  </si>
  <si>
    <t xml:space="preserve">Showse Park </t>
  </si>
  <si>
    <t xml:space="preserve">Catawba Island State Park </t>
  </si>
  <si>
    <t>Miles</t>
  </si>
  <si>
    <t xml:space="preserve"> </t>
  </si>
  <si>
    <t>= This beach is listed as not being monitored (See Monitoring worksheet). EPA will assume this is a data entry error because the action reason is elevated bacteria.</t>
  </si>
  <si>
    <t>2012 BEACH DAYS SUMMARY</t>
  </si>
  <si>
    <t xml:space="preserve">= This beach is listed as not being monitored. EPA will assume this is a data entry error because the reason for </t>
  </si>
  <si>
    <t xml:space="preserve">    action(s) at 3 of the 5 beaches is elevated bacteria. (See 2012 Actions worksheet). </t>
  </si>
  <si>
    <t>2012 ACTIONS DURATION SUMMARY</t>
  </si>
  <si>
    <t>Beach action in 2012?</t>
  </si>
  <si>
    <t>Total length of monitored beaches (MI)</t>
  </si>
  <si>
    <t xml:space="preserve">Beach-specific advisories or closings issued by the reporting state or local governments. An action is recorded for a beach even if only a portion of the beach is affected. See "2012 Actions" tab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</si>
</sst>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[$-409]m/d/yy\ h:mm\ AM/PM;@"/>
    <numFmt numFmtId="166" formatCode="[$-409]mmmm\ d\,\ yyyy;@"/>
  </numFmts>
  <fonts count="21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i/>
      <sz val="7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7"/>
      <color theme="1"/>
      <name val="Arial"/>
      <family val="2"/>
    </font>
    <font>
      <b/>
      <sz val="7"/>
      <color rgb="FFFF0000"/>
      <name val="Arial"/>
      <family val="2"/>
    </font>
    <font>
      <sz val="7"/>
      <color theme="0"/>
      <name val="Arial"/>
      <family val="2"/>
    </font>
    <font>
      <sz val="8"/>
      <color rgb="FF151515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180">
    <xf numFmtId="0" fontId="0" fillId="0" borderId="0" xfId="0"/>
    <xf numFmtId="0" fontId="5" fillId="0" borderId="0" xfId="0" applyFont="1"/>
    <xf numFmtId="0" fontId="5" fillId="0" borderId="0" xfId="0" applyFont="1" applyFill="1" applyBorder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3" fontId="4" fillId="0" borderId="0" xfId="0" applyNumberFormat="1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 wrapText="1"/>
    </xf>
    <xf numFmtId="1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3" fontId="0" fillId="0" borderId="0" xfId="0" applyNumberFormat="1" applyFill="1"/>
    <xf numFmtId="0" fontId="4" fillId="0" borderId="0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165" fontId="5" fillId="0" borderId="0" xfId="0" applyNumberFormat="1" applyFont="1"/>
    <xf numFmtId="3" fontId="5" fillId="0" borderId="0" xfId="0" applyNumberFormat="1" applyFont="1"/>
    <xf numFmtId="0" fontId="5" fillId="0" borderId="0" xfId="0" applyFont="1" applyBorder="1"/>
    <xf numFmtId="0" fontId="4" fillId="0" borderId="1" xfId="0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0" fillId="0" borderId="0" xfId="0" applyBorder="1"/>
    <xf numFmtId="164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3" fontId="0" fillId="0" borderId="0" xfId="0" applyNumberForma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wrapText="1"/>
    </xf>
    <xf numFmtId="0" fontId="2" fillId="0" borderId="0" xfId="0" applyFont="1" applyFill="1"/>
    <xf numFmtId="0" fontId="15" fillId="0" borderId="0" xfId="0" applyFont="1"/>
    <xf numFmtId="0" fontId="16" fillId="0" borderId="3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top" wrapText="1"/>
    </xf>
    <xf numFmtId="0" fontId="4" fillId="0" borderId="0" xfId="0" quotePrefix="1" applyFont="1" applyFill="1" applyBorder="1" applyAlignment="1">
      <alignment horizontal="center" wrapText="1"/>
    </xf>
    <xf numFmtId="0" fontId="1" fillId="0" borderId="0" xfId="0" applyFont="1" applyFill="1" applyAlignment="1">
      <alignment horizontal="right"/>
    </xf>
    <xf numFmtId="0" fontId="7" fillId="0" borderId="0" xfId="0" applyFont="1" applyFill="1"/>
    <xf numFmtId="3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 wrapText="1"/>
    </xf>
    <xf numFmtId="1" fontId="17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/>
    <xf numFmtId="0" fontId="17" fillId="0" borderId="0" xfId="0" applyFont="1"/>
    <xf numFmtId="0" fontId="18" fillId="0" borderId="0" xfId="0" applyFont="1"/>
    <xf numFmtId="0" fontId="18" fillId="0" borderId="0" xfId="0" applyFont="1" applyBorder="1"/>
    <xf numFmtId="0" fontId="17" fillId="0" borderId="0" xfId="0" applyFont="1" applyFill="1" applyBorder="1" applyAlignment="1">
      <alignment horizontal="right" vertical="center"/>
    </xf>
    <xf numFmtId="0" fontId="17" fillId="0" borderId="0" xfId="0" quotePrefix="1" applyFont="1" applyFill="1" applyBorder="1" applyAlignment="1">
      <alignment horizontal="right"/>
    </xf>
    <xf numFmtId="0" fontId="18" fillId="0" borderId="4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right"/>
    </xf>
    <xf numFmtId="164" fontId="17" fillId="0" borderId="0" xfId="0" applyNumberFormat="1" applyFont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7" fillId="0" borderId="0" xfId="0" quotePrefix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1" fontId="17" fillId="0" borderId="0" xfId="0" applyNumberFormat="1" applyFont="1" applyAlignment="1">
      <alignment horizontal="center" vertical="center"/>
    </xf>
    <xf numFmtId="164" fontId="17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5" fillId="0" borderId="0" xfId="0" applyNumberFormat="1" applyFont="1" applyBorder="1"/>
    <xf numFmtId="164" fontId="17" fillId="0" borderId="0" xfId="0" quotePrefix="1" applyNumberFormat="1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4" fontId="1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quotePrefix="1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wrapText="1"/>
    </xf>
    <xf numFmtId="2" fontId="12" fillId="0" borderId="0" xfId="0" applyNumberFormat="1" applyFont="1" applyAlignment="1">
      <alignment horizontal="center" vertical="center"/>
    </xf>
    <xf numFmtId="2" fontId="4" fillId="0" borderId="0" xfId="0" applyNumberFormat="1" applyFont="1" applyFill="1" applyBorder="1" applyAlignment="1">
      <alignment horizontal="center"/>
    </xf>
    <xf numFmtId="2" fontId="5" fillId="0" borderId="0" xfId="0" applyNumberFormat="1" applyFont="1" applyBorder="1"/>
    <xf numFmtId="2" fontId="5" fillId="0" borderId="0" xfId="0" applyNumberFormat="1" applyFont="1" applyFill="1" applyBorder="1"/>
    <xf numFmtId="2" fontId="4" fillId="0" borderId="0" xfId="0" applyNumberFormat="1" applyFont="1" applyBorder="1" applyAlignment="1">
      <alignment horizontal="center" vertical="center"/>
    </xf>
    <xf numFmtId="4" fontId="17" fillId="0" borderId="0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5" fillId="3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vertical="center"/>
    </xf>
    <xf numFmtId="166" fontId="12" fillId="0" borderId="1" xfId="0" applyNumberFormat="1" applyFont="1" applyBorder="1" applyAlignment="1">
      <alignment horizontal="center" vertical="center"/>
    </xf>
    <xf numFmtId="0" fontId="0" fillId="0" borderId="1" xfId="0" applyBorder="1"/>
    <xf numFmtId="4" fontId="5" fillId="0" borderId="0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4" fontId="4" fillId="0" borderId="0" xfId="0" applyNumberFormat="1" applyFont="1" applyFill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14" fontId="9" fillId="2" borderId="0" xfId="0" applyNumberFormat="1" applyFont="1" applyFill="1" applyBorder="1" applyAlignment="1">
      <alignment horizontal="center"/>
    </xf>
    <xf numFmtId="14" fontId="9" fillId="2" borderId="0" xfId="0" applyNumberFormat="1" applyFont="1" applyFill="1" applyBorder="1" applyAlignment="1">
      <alignment horizontal="center" wrapText="1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4"/>
  <sheetViews>
    <sheetView tabSelected="1" workbookViewId="0"/>
  </sheetViews>
  <sheetFormatPr defaultRowHeight="12.75" x14ac:dyDescent="0.2"/>
  <cols>
    <col min="1" max="1" width="11.5703125" style="5" customWidth="1"/>
    <col min="2" max="2" width="0.5703125" style="5" customWidth="1"/>
    <col min="3" max="6" width="8.28515625" style="5" customWidth="1"/>
    <col min="7" max="7" width="0.5703125" style="5" customWidth="1"/>
    <col min="8" max="10" width="8.28515625" style="5" customWidth="1"/>
    <col min="11" max="11" width="0.5703125" style="5" customWidth="1"/>
    <col min="12" max="17" width="8.28515625" style="5" customWidth="1"/>
    <col min="18" max="18" width="0.5703125" style="5" customWidth="1"/>
    <col min="19" max="16384" width="9.140625" style="5"/>
  </cols>
  <sheetData>
    <row r="1" spans="1:21" x14ac:dyDescent="0.2">
      <c r="A1" s="11"/>
      <c r="B1" s="11"/>
      <c r="C1" s="168" t="s">
        <v>35</v>
      </c>
      <c r="D1" s="170"/>
      <c r="E1" s="170"/>
      <c r="F1" s="169"/>
      <c r="G1" s="68"/>
      <c r="H1" s="168" t="s">
        <v>37</v>
      </c>
      <c r="I1" s="168"/>
      <c r="J1" s="168"/>
      <c r="K1" s="57"/>
      <c r="L1" s="168" t="s">
        <v>41</v>
      </c>
      <c r="M1" s="169"/>
      <c r="N1" s="169"/>
      <c r="O1" s="169"/>
      <c r="P1" s="169"/>
      <c r="Q1" s="169"/>
      <c r="R1" s="57"/>
      <c r="S1" s="168" t="s">
        <v>40</v>
      </c>
      <c r="T1" s="169"/>
      <c r="U1" s="169"/>
    </row>
    <row r="2" spans="1:21" ht="88.5" customHeight="1" x14ac:dyDescent="0.2">
      <c r="A2" s="4" t="s">
        <v>12</v>
      </c>
      <c r="B2" s="4"/>
      <c r="C2" s="3" t="s">
        <v>39</v>
      </c>
      <c r="D2" s="3" t="s">
        <v>43</v>
      </c>
      <c r="E2" s="3" t="s">
        <v>44</v>
      </c>
      <c r="F2" s="3" t="s">
        <v>301</v>
      </c>
      <c r="G2" s="3"/>
      <c r="H2" s="3" t="s">
        <v>0</v>
      </c>
      <c r="I2" s="3" t="s">
        <v>1</v>
      </c>
      <c r="J2" s="3" t="s">
        <v>2</v>
      </c>
      <c r="K2" s="3"/>
      <c r="L2" s="14" t="s">
        <v>42</v>
      </c>
      <c r="M2" s="3" t="s">
        <v>4</v>
      </c>
      <c r="N2" s="3" t="s">
        <v>5</v>
      </c>
      <c r="O2" s="3" t="s">
        <v>6</v>
      </c>
      <c r="P2" s="3" t="s">
        <v>7</v>
      </c>
      <c r="Q2" s="3" t="s">
        <v>8</v>
      </c>
      <c r="R2" s="3"/>
      <c r="S2" s="14" t="s">
        <v>9</v>
      </c>
      <c r="T2" s="15" t="s">
        <v>10</v>
      </c>
      <c r="U2" s="3" t="s">
        <v>15</v>
      </c>
    </row>
    <row r="3" spans="1:21" x14ac:dyDescent="0.2">
      <c r="A3" s="66" t="s">
        <v>142</v>
      </c>
      <c r="B3" s="16"/>
      <c r="C3" s="32">
        <f>Monitoring!$B$6</f>
        <v>4</v>
      </c>
      <c r="D3" s="30">
        <f>Monitoring!$E$6</f>
        <v>4</v>
      </c>
      <c r="E3" s="47">
        <f>D3/C3</f>
        <v>1</v>
      </c>
      <c r="F3" s="161">
        <f>Monitoring!$I$6</f>
        <v>1.706</v>
      </c>
      <c r="G3" s="13"/>
      <c r="H3" s="46">
        <f>'2012 Actions'!$B$22</f>
        <v>4</v>
      </c>
      <c r="I3" s="46">
        <f t="shared" ref="I3:I10" si="0">D3-H3</f>
        <v>0</v>
      </c>
      <c r="J3" s="47">
        <f t="shared" ref="J3:J10" si="1">H3/D3</f>
        <v>1</v>
      </c>
      <c r="K3" s="13"/>
      <c r="L3" s="57">
        <f>'Action Durations'!E7</f>
        <v>20</v>
      </c>
      <c r="M3" s="46">
        <f>'Action Durations'!H7</f>
        <v>9</v>
      </c>
      <c r="N3" s="46">
        <f>'Action Durations'!I7</f>
        <v>3</v>
      </c>
      <c r="O3" s="46">
        <f>'Action Durations'!J7</f>
        <v>6</v>
      </c>
      <c r="P3" s="46">
        <f>'Action Durations'!K7</f>
        <v>2</v>
      </c>
      <c r="Q3" s="46">
        <f>'Action Durations'!L7</f>
        <v>0</v>
      </c>
      <c r="R3" s="13"/>
      <c r="S3" s="48">
        <f>'Beach Days'!E7</f>
        <v>392</v>
      </c>
      <c r="T3" s="48">
        <f>'Beach Days'!H7</f>
        <v>62</v>
      </c>
      <c r="U3" s="38">
        <f>T3/S3</f>
        <v>0.15816326530612246</v>
      </c>
    </row>
    <row r="4" spans="1:21" x14ac:dyDescent="0.2">
      <c r="A4" s="66" t="s">
        <v>151</v>
      </c>
      <c r="B4" s="16"/>
      <c r="C4" s="53">
        <f>Monitoring!$B$27</f>
        <v>19</v>
      </c>
      <c r="D4" s="30">
        <f>Monitoring!$E$27</f>
        <v>19</v>
      </c>
      <c r="E4" s="47">
        <f>D4/C4</f>
        <v>1</v>
      </c>
      <c r="F4" s="161">
        <f>Monitoring!$I$27</f>
        <v>7.6899999999999995</v>
      </c>
      <c r="G4" s="13"/>
      <c r="H4" s="46">
        <f>'2012 Actions'!$B$174</f>
        <v>18</v>
      </c>
      <c r="I4" s="46">
        <f t="shared" si="0"/>
        <v>1</v>
      </c>
      <c r="J4" s="47">
        <f t="shared" si="1"/>
        <v>0.94736842105263153</v>
      </c>
      <c r="K4" s="13"/>
      <c r="L4" s="120">
        <f>'Action Durations'!E27</f>
        <v>150</v>
      </c>
      <c r="M4" s="46">
        <f>'Action Durations'!H27</f>
        <v>98</v>
      </c>
      <c r="N4" s="46">
        <f>'Action Durations'!I27</f>
        <v>3</v>
      </c>
      <c r="O4" s="46">
        <f>'Action Durations'!J27</f>
        <v>38</v>
      </c>
      <c r="P4" s="46">
        <f>'Action Durations'!K27</f>
        <v>10</v>
      </c>
      <c r="Q4" s="46">
        <f>'Action Durations'!L27</f>
        <v>1</v>
      </c>
      <c r="R4" s="13"/>
      <c r="S4" s="48">
        <f>'Beach Days'!E28</f>
        <v>1884</v>
      </c>
      <c r="T4" s="48">
        <f>'Beach Days'!H28</f>
        <v>527</v>
      </c>
      <c r="U4" s="38">
        <f>T4/S4</f>
        <v>0.27972399150743099</v>
      </c>
    </row>
    <row r="5" spans="1:21" x14ac:dyDescent="0.2">
      <c r="A5" s="66" t="s">
        <v>139</v>
      </c>
      <c r="B5" s="16"/>
      <c r="C5" s="53">
        <f>Monitoring!$B$54</f>
        <v>25</v>
      </c>
      <c r="D5" s="30">
        <f>Monitoring!$E$54</f>
        <v>25</v>
      </c>
      <c r="E5" s="47">
        <f>D5/C5</f>
        <v>1</v>
      </c>
      <c r="F5" s="161">
        <f>Monitoring!$I$54</f>
        <v>20.570999999999998</v>
      </c>
      <c r="G5" s="13"/>
      <c r="H5" s="46">
        <f>'2012 Actions'!$B$319</f>
        <v>24</v>
      </c>
      <c r="I5" s="46">
        <f t="shared" si="0"/>
        <v>1</v>
      </c>
      <c r="J5" s="47">
        <f t="shared" si="1"/>
        <v>0.96</v>
      </c>
      <c r="K5" s="13"/>
      <c r="L5" s="125">
        <f>'Action Durations'!E53</f>
        <v>143</v>
      </c>
      <c r="M5" s="46">
        <f>'Action Durations'!H53</f>
        <v>73</v>
      </c>
      <c r="N5" s="46">
        <f>'Action Durations'!I53</f>
        <v>15</v>
      </c>
      <c r="O5" s="46">
        <f>'Action Durations'!J53</f>
        <v>42</v>
      </c>
      <c r="P5" s="46">
        <f>'Action Durations'!K53</f>
        <v>13</v>
      </c>
      <c r="Q5" s="46">
        <f>'Action Durations'!L53</f>
        <v>0</v>
      </c>
      <c r="R5" s="13"/>
      <c r="S5" s="48">
        <f>'Beach Days'!E55</f>
        <v>3000</v>
      </c>
      <c r="T5" s="48">
        <f>'Beach Days'!H55</f>
        <v>440</v>
      </c>
      <c r="U5" s="38">
        <f>T5/S5</f>
        <v>0.14666666666666667</v>
      </c>
    </row>
    <row r="6" spans="1:21" x14ac:dyDescent="0.2">
      <c r="A6" s="66" t="s">
        <v>227</v>
      </c>
      <c r="B6" s="16"/>
      <c r="C6" s="53">
        <f>Monitoring!$B$58</f>
        <v>2</v>
      </c>
      <c r="D6" s="30">
        <f>Monitoring!$E$58</f>
        <v>2</v>
      </c>
      <c r="E6" s="47">
        <f>D6/C6</f>
        <v>1</v>
      </c>
      <c r="F6" s="161">
        <f>Monitoring!$I$58</f>
        <v>4.101</v>
      </c>
      <c r="G6" s="13"/>
      <c r="H6" s="46">
        <f>'2012 Actions'!$B$346</f>
        <v>2</v>
      </c>
      <c r="I6" s="46">
        <f t="shared" si="0"/>
        <v>0</v>
      </c>
      <c r="J6" s="47">
        <f t="shared" si="1"/>
        <v>1</v>
      </c>
      <c r="K6" s="13"/>
      <c r="L6" s="128">
        <f>'Action Durations'!E57</f>
        <v>25</v>
      </c>
      <c r="M6" s="46">
        <f>'Action Durations'!H57</f>
        <v>20</v>
      </c>
      <c r="N6" s="46">
        <f>'Action Durations'!I57</f>
        <v>4</v>
      </c>
      <c r="O6" s="46">
        <f>'Action Durations'!J57</f>
        <v>1</v>
      </c>
      <c r="P6" s="46">
        <f>'Action Durations'!K57</f>
        <v>0</v>
      </c>
      <c r="Q6" s="46">
        <f>'Action Durations'!L57</f>
        <v>0</v>
      </c>
      <c r="R6" s="13"/>
      <c r="S6" s="48">
        <f>'Beach Days'!E59</f>
        <v>196</v>
      </c>
      <c r="T6" s="48">
        <f>'Beach Days'!H59</f>
        <v>31</v>
      </c>
      <c r="U6" s="38">
        <f>T6/S6</f>
        <v>0.15816326530612246</v>
      </c>
    </row>
    <row r="7" spans="1:21" x14ac:dyDescent="0.2">
      <c r="A7" s="66" t="s">
        <v>232</v>
      </c>
      <c r="B7" s="16"/>
      <c r="C7" s="53">
        <f>Monitoring!$B$62</f>
        <v>2</v>
      </c>
      <c r="D7" s="30">
        <f>Monitoring!$E$62</f>
        <v>2</v>
      </c>
      <c r="E7" s="47">
        <f t="shared" ref="E7:E9" si="2">D7/C7</f>
        <v>1</v>
      </c>
      <c r="F7" s="161">
        <f>Monitoring!$I$62</f>
        <v>4.3900000000000006</v>
      </c>
      <c r="G7" s="13"/>
      <c r="H7" s="46">
        <f>'2012 Actions'!$B$374</f>
        <v>2</v>
      </c>
      <c r="I7" s="46">
        <f t="shared" si="0"/>
        <v>0</v>
      </c>
      <c r="J7" s="47">
        <f t="shared" si="1"/>
        <v>1</v>
      </c>
      <c r="K7" s="13"/>
      <c r="L7" s="128">
        <f>'Action Durations'!E61</f>
        <v>26</v>
      </c>
      <c r="M7" s="46">
        <f>'Action Durations'!H61</f>
        <v>10</v>
      </c>
      <c r="N7" s="46">
        <f>'Action Durations'!I61</f>
        <v>6</v>
      </c>
      <c r="O7" s="46">
        <f>'Action Durations'!J61</f>
        <v>10</v>
      </c>
      <c r="P7" s="46">
        <f>'Action Durations'!K61</f>
        <v>0</v>
      </c>
      <c r="Q7" s="46">
        <f>'Action Durations'!L61</f>
        <v>0</v>
      </c>
      <c r="R7" s="13"/>
      <c r="S7" s="48">
        <f>'Beach Days'!E63</f>
        <v>194</v>
      </c>
      <c r="T7" s="48">
        <f>'Beach Days'!H63</f>
        <v>68</v>
      </c>
      <c r="U7" s="38">
        <f t="shared" ref="U7:U9" si="3">T7/S7</f>
        <v>0.35051546391752575</v>
      </c>
    </row>
    <row r="8" spans="1:21" x14ac:dyDescent="0.2">
      <c r="A8" s="66" t="s">
        <v>235</v>
      </c>
      <c r="B8" s="16"/>
      <c r="C8" s="53">
        <f>Monitoring!$B$66</f>
        <v>2</v>
      </c>
      <c r="D8" s="30">
        <f>Monitoring!$E$66</f>
        <v>2</v>
      </c>
      <c r="E8" s="47">
        <f t="shared" si="2"/>
        <v>1</v>
      </c>
      <c r="F8" s="161">
        <f>Monitoring!$I$66</f>
        <v>2.0990000000000002</v>
      </c>
      <c r="G8" s="13"/>
      <c r="H8" s="46">
        <f>'2012 Actions'!$B$393</f>
        <v>2</v>
      </c>
      <c r="I8" s="46">
        <f t="shared" si="0"/>
        <v>0</v>
      </c>
      <c r="J8" s="47">
        <f t="shared" si="1"/>
        <v>1</v>
      </c>
      <c r="K8" s="13"/>
      <c r="L8" s="121">
        <f>'Action Durations'!E65</f>
        <v>17</v>
      </c>
      <c r="M8" s="46">
        <f>'Action Durations'!H65</f>
        <v>9</v>
      </c>
      <c r="N8" s="46">
        <f>'Action Durations'!I65</f>
        <v>4</v>
      </c>
      <c r="O8" s="46">
        <f>'Action Durations'!J65</f>
        <v>4</v>
      </c>
      <c r="P8" s="46">
        <f>'Action Durations'!K65</f>
        <v>0</v>
      </c>
      <c r="Q8" s="46">
        <f>'Action Durations'!L65</f>
        <v>0</v>
      </c>
      <c r="R8" s="13"/>
      <c r="S8" s="48">
        <f>'Beach Days'!E67</f>
        <v>186</v>
      </c>
      <c r="T8" s="48">
        <f>'Beach Days'!H67</f>
        <v>32</v>
      </c>
      <c r="U8" s="38">
        <f t="shared" si="3"/>
        <v>0.17204301075268819</v>
      </c>
    </row>
    <row r="9" spans="1:21" x14ac:dyDescent="0.2">
      <c r="A9" s="66" t="s">
        <v>242</v>
      </c>
      <c r="B9" s="16"/>
      <c r="C9" s="129">
        <f>Monitoring!$B$75</f>
        <v>7</v>
      </c>
      <c r="D9" s="130">
        <f>Monitoring!$E$75</f>
        <v>7</v>
      </c>
      <c r="E9" s="39">
        <f t="shared" si="2"/>
        <v>1</v>
      </c>
      <c r="F9" s="162">
        <f>Monitoring!$I$75</f>
        <v>3.0829999999999993</v>
      </c>
      <c r="G9" s="61"/>
      <c r="H9" s="131">
        <f>'2012 Actions'!$B$422</f>
        <v>5</v>
      </c>
      <c r="I9" s="131">
        <f t="shared" si="0"/>
        <v>2</v>
      </c>
      <c r="J9" s="39">
        <f t="shared" si="1"/>
        <v>0.7142857142857143</v>
      </c>
      <c r="K9" s="61"/>
      <c r="L9" s="62">
        <f>'Action Durations'!E72</f>
        <v>27</v>
      </c>
      <c r="M9" s="131">
        <f>'Action Durations'!H72</f>
        <v>7</v>
      </c>
      <c r="N9" s="131">
        <f>'Action Durations'!I72</f>
        <v>6</v>
      </c>
      <c r="O9" s="131">
        <f>'Action Durations'!J72</f>
        <v>11</v>
      </c>
      <c r="P9" s="131">
        <f>'Action Durations'!K72</f>
        <v>3</v>
      </c>
      <c r="Q9" s="131">
        <f>'Action Durations'!L72</f>
        <v>0</v>
      </c>
      <c r="R9" s="61"/>
      <c r="S9" s="40">
        <f>'Beach Days'!E76</f>
        <v>658</v>
      </c>
      <c r="T9" s="40">
        <f>'Beach Days'!H76</f>
        <v>118</v>
      </c>
      <c r="U9" s="39">
        <f t="shared" si="3"/>
        <v>0.17933130699088146</v>
      </c>
    </row>
    <row r="10" spans="1:21" x14ac:dyDescent="0.2">
      <c r="C10" s="12">
        <f>SUM(C3:C9)</f>
        <v>61</v>
      </c>
      <c r="D10" s="12">
        <f>SUM(D3:D9)</f>
        <v>61</v>
      </c>
      <c r="E10" s="18">
        <f>D10/C10</f>
        <v>1</v>
      </c>
      <c r="F10" s="163">
        <f>SUM(F3:F9)</f>
        <v>43.64</v>
      </c>
      <c r="G10" s="12"/>
      <c r="H10" s="12">
        <f>SUM(H3:H9)</f>
        <v>57</v>
      </c>
      <c r="I10" s="17">
        <f t="shared" si="0"/>
        <v>4</v>
      </c>
      <c r="J10" s="18">
        <f t="shared" si="1"/>
        <v>0.93442622950819676</v>
      </c>
      <c r="K10" s="12"/>
      <c r="L10" s="12">
        <f t="shared" ref="L10:Q10" si="4">SUM(L3:L9)</f>
        <v>408</v>
      </c>
      <c r="M10" s="12">
        <f t="shared" si="4"/>
        <v>226</v>
      </c>
      <c r="N10" s="12">
        <f t="shared" si="4"/>
        <v>41</v>
      </c>
      <c r="O10" s="12">
        <f t="shared" si="4"/>
        <v>112</v>
      </c>
      <c r="P10" s="12">
        <f t="shared" si="4"/>
        <v>28</v>
      </c>
      <c r="Q10" s="12">
        <f t="shared" si="4"/>
        <v>1</v>
      </c>
      <c r="R10" s="12"/>
      <c r="S10" s="10">
        <f>SUM(S3:S9)</f>
        <v>6510</v>
      </c>
      <c r="T10" s="10">
        <f>SUM(T3:T9)</f>
        <v>1278</v>
      </c>
      <c r="U10" s="50">
        <f>T10/S10</f>
        <v>0.19631336405529953</v>
      </c>
    </row>
    <row r="11" spans="1:21" x14ac:dyDescent="0.2">
      <c r="C11" s="12"/>
      <c r="D11" s="12"/>
      <c r="E11" s="18"/>
      <c r="F11" s="10"/>
      <c r="G11" s="12"/>
      <c r="H11" s="12"/>
      <c r="I11" s="17"/>
      <c r="J11" s="18"/>
      <c r="K11" s="12"/>
      <c r="L11" s="12"/>
      <c r="M11" s="12"/>
      <c r="N11" s="12"/>
      <c r="O11" s="12"/>
      <c r="P11" s="12"/>
      <c r="Q11" s="12"/>
      <c r="R11" s="12"/>
      <c r="S11" s="10"/>
      <c r="T11" s="10"/>
      <c r="U11" s="50"/>
    </row>
    <row r="12" spans="1:21" x14ac:dyDescent="0.2">
      <c r="T12" s="19"/>
    </row>
    <row r="13" spans="1:21" x14ac:dyDescent="0.2">
      <c r="A13" s="74" t="s">
        <v>48</v>
      </c>
      <c r="T13" s="19"/>
    </row>
    <row r="14" spans="1:21" x14ac:dyDescent="0.2">
      <c r="C14" s="80" t="s">
        <v>45</v>
      </c>
      <c r="D14" s="73" t="s">
        <v>56</v>
      </c>
    </row>
    <row r="15" spans="1:21" x14ac:dyDescent="0.2">
      <c r="C15" s="80"/>
      <c r="D15" s="73" t="s">
        <v>57</v>
      </c>
    </row>
    <row r="16" spans="1:21" x14ac:dyDescent="0.2">
      <c r="C16" s="80" t="s">
        <v>49</v>
      </c>
      <c r="D16" s="72" t="s">
        <v>55</v>
      </c>
    </row>
    <row r="17" spans="3:4" x14ac:dyDescent="0.2">
      <c r="C17" s="80" t="s">
        <v>46</v>
      </c>
      <c r="D17" s="73" t="s">
        <v>58</v>
      </c>
    </row>
    <row r="18" spans="3:4" x14ac:dyDescent="0.2">
      <c r="C18" s="80"/>
      <c r="D18" s="73" t="s">
        <v>59</v>
      </c>
    </row>
    <row r="19" spans="3:4" x14ac:dyDescent="0.2">
      <c r="C19" s="80" t="s">
        <v>47</v>
      </c>
      <c r="D19" s="72" t="s">
        <v>302</v>
      </c>
    </row>
    <row r="20" spans="3:4" x14ac:dyDescent="0.2">
      <c r="C20" s="80"/>
      <c r="D20" s="72" t="s">
        <v>60</v>
      </c>
    </row>
    <row r="21" spans="3:4" x14ac:dyDescent="0.2">
      <c r="C21" s="80" t="s">
        <v>51</v>
      </c>
      <c r="D21" s="72" t="s">
        <v>61</v>
      </c>
    </row>
    <row r="22" spans="3:4" x14ac:dyDescent="0.2">
      <c r="C22" s="81"/>
      <c r="D22" s="72" t="s">
        <v>62</v>
      </c>
    </row>
    <row r="23" spans="3:4" x14ac:dyDescent="0.2">
      <c r="C23" s="80" t="s">
        <v>50</v>
      </c>
      <c r="D23" s="72" t="s">
        <v>53</v>
      </c>
    </row>
    <row r="24" spans="3:4" x14ac:dyDescent="0.2">
      <c r="C24" s="80" t="s">
        <v>52</v>
      </c>
      <c r="D24" s="72" t="s">
        <v>54</v>
      </c>
    </row>
  </sheetData>
  <mergeCells count="4">
    <mergeCell ref="H1:J1"/>
    <mergeCell ref="L1:Q1"/>
    <mergeCell ref="S1:U1"/>
    <mergeCell ref="C1:F1"/>
  </mergeCells>
  <phoneticPr fontId="3" type="noConversion"/>
  <printOptions horizontalCentered="1" gridLines="1"/>
  <pageMargins left="0.25" right="0.25" top="1.5" bottom="0.75" header="0.5" footer="0.5"/>
  <pageSetup scale="80" orientation="landscape" r:id="rId1"/>
  <headerFooter alignWithMargins="0">
    <oddHeader>&amp;C&amp;"Arial,Bold"&amp;16 2012 Swimming Season
Ohio Summary</oddHeader>
    <oddFooter>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80"/>
  <sheetViews>
    <sheetView zoomScaleNormal="100" workbookViewId="0"/>
  </sheetViews>
  <sheetFormatPr defaultRowHeight="12.75" x14ac:dyDescent="0.2"/>
  <cols>
    <col min="1" max="1" width="12.5703125" style="28" customWidth="1"/>
    <col min="2" max="2" width="7.7109375" style="28" customWidth="1"/>
    <col min="3" max="3" width="33" style="28" customWidth="1"/>
    <col min="4" max="4" width="12.5703125" style="28" customWidth="1"/>
    <col min="5" max="5" width="8.28515625" style="52" customWidth="1"/>
    <col min="6" max="6" width="9.140625" style="145"/>
    <col min="7" max="10" width="9.7109375" style="28" customWidth="1"/>
    <col min="12" max="16384" width="9.140625" style="24"/>
  </cols>
  <sheetData>
    <row r="1" spans="1:10" ht="33.75" customHeight="1" x14ac:dyDescent="0.2">
      <c r="A1" s="25" t="s">
        <v>12</v>
      </c>
      <c r="B1" s="25" t="s">
        <v>13</v>
      </c>
      <c r="C1" s="25" t="s">
        <v>65</v>
      </c>
      <c r="D1" s="25" t="s">
        <v>66</v>
      </c>
      <c r="E1" s="3" t="s">
        <v>67</v>
      </c>
      <c r="F1" s="142" t="s">
        <v>256</v>
      </c>
      <c r="G1" s="25" t="s">
        <v>68</v>
      </c>
      <c r="H1" s="25" t="s">
        <v>69</v>
      </c>
      <c r="I1" s="25" t="s">
        <v>70</v>
      </c>
      <c r="J1" s="25" t="s">
        <v>71</v>
      </c>
    </row>
    <row r="2" spans="1:10" ht="12.75" customHeight="1" x14ac:dyDescent="0.2">
      <c r="A2" s="66" t="s">
        <v>142</v>
      </c>
      <c r="B2" s="141" t="s">
        <v>143</v>
      </c>
      <c r="C2" s="141" t="s">
        <v>144</v>
      </c>
      <c r="D2" s="141" t="s">
        <v>30</v>
      </c>
      <c r="E2" s="141">
        <v>1</v>
      </c>
      <c r="F2" s="143">
        <v>0.82</v>
      </c>
      <c r="G2" s="141">
        <v>41.961350000000003</v>
      </c>
      <c r="H2" s="141">
        <v>-80.57002</v>
      </c>
      <c r="I2" s="141">
        <v>41.966709999999999</v>
      </c>
      <c r="J2" s="141">
        <v>-80.561189999999996</v>
      </c>
    </row>
    <row r="3" spans="1:10" ht="12.75" customHeight="1" x14ac:dyDescent="0.2">
      <c r="A3" s="66" t="s">
        <v>142</v>
      </c>
      <c r="B3" s="141" t="s">
        <v>145</v>
      </c>
      <c r="C3" s="141" t="s">
        <v>146</v>
      </c>
      <c r="D3" s="141" t="s">
        <v>30</v>
      </c>
      <c r="E3" s="141">
        <v>1</v>
      </c>
      <c r="F3" s="143">
        <v>0.19700000000000001</v>
      </c>
      <c r="G3" s="141">
        <v>41.85666621</v>
      </c>
      <c r="H3" s="141">
        <v>-80.980262740000001</v>
      </c>
      <c r="I3" s="141">
        <v>41.85745026</v>
      </c>
      <c r="J3" s="141">
        <v>-80.975553619999999</v>
      </c>
    </row>
    <row r="4" spans="1:10" ht="12.75" customHeight="1" x14ac:dyDescent="0.2">
      <c r="A4" s="66" t="s">
        <v>142</v>
      </c>
      <c r="B4" s="141" t="s">
        <v>147</v>
      </c>
      <c r="C4" s="141" t="s">
        <v>148</v>
      </c>
      <c r="D4" s="141" t="s">
        <v>30</v>
      </c>
      <c r="E4" s="141">
        <v>1</v>
      </c>
      <c r="F4" s="143">
        <v>0.32800000000000001</v>
      </c>
      <c r="G4" s="141">
        <v>41.908369</v>
      </c>
      <c r="H4" s="141">
        <v>-80.775840000000002</v>
      </c>
      <c r="I4" s="141">
        <v>41.908839999999998</v>
      </c>
      <c r="J4" s="141">
        <v>-80.772440000000003</v>
      </c>
    </row>
    <row r="5" spans="1:10" ht="12.75" customHeight="1" x14ac:dyDescent="0.2">
      <c r="A5" s="67" t="s">
        <v>142</v>
      </c>
      <c r="B5" s="149" t="s">
        <v>149</v>
      </c>
      <c r="C5" s="149" t="s">
        <v>150</v>
      </c>
      <c r="D5" s="149" t="s">
        <v>30</v>
      </c>
      <c r="E5" s="149">
        <v>1</v>
      </c>
      <c r="F5" s="150">
        <v>0.36099999999999999</v>
      </c>
      <c r="G5" s="149">
        <v>41.89996584</v>
      </c>
      <c r="H5" s="149">
        <v>-80.811176169999996</v>
      </c>
      <c r="I5" s="149">
        <v>41.902657269999999</v>
      </c>
      <c r="J5" s="149">
        <v>-80.807933770000005</v>
      </c>
    </row>
    <row r="6" spans="1:10" ht="12.75" customHeight="1" x14ac:dyDescent="0.2">
      <c r="A6" s="32"/>
      <c r="B6" s="33">
        <f>COUNTA(B2:B5)</f>
        <v>4</v>
      </c>
      <c r="C6" s="32"/>
      <c r="D6" s="32"/>
      <c r="E6" s="70"/>
      <c r="F6" s="144">
        <f>SUM(F2:F5)</f>
        <v>1.706</v>
      </c>
      <c r="G6" s="32"/>
      <c r="H6" s="32"/>
      <c r="I6" s="32"/>
      <c r="J6" s="32"/>
    </row>
    <row r="7" spans="1:10" ht="12.75" customHeight="1" x14ac:dyDescent="0.2">
      <c r="A7" s="32"/>
      <c r="B7" s="32"/>
      <c r="C7" s="32"/>
      <c r="D7" s="32"/>
      <c r="E7" s="53"/>
      <c r="G7" s="32"/>
      <c r="H7" s="32"/>
      <c r="I7" s="32"/>
      <c r="J7" s="32"/>
    </row>
    <row r="8" spans="1:10" ht="12.75" customHeight="1" x14ac:dyDescent="0.2">
      <c r="A8" s="66" t="s">
        <v>151</v>
      </c>
      <c r="B8" s="141" t="s">
        <v>152</v>
      </c>
      <c r="C8" s="141" t="s">
        <v>266</v>
      </c>
      <c r="D8" s="141" t="s">
        <v>30</v>
      </c>
      <c r="E8" s="141">
        <v>2</v>
      </c>
      <c r="F8" s="143">
        <v>0.48</v>
      </c>
      <c r="G8" s="141">
        <v>41.605420729999999</v>
      </c>
      <c r="H8" s="141">
        <v>-81.543131180000003</v>
      </c>
      <c r="I8" s="141">
        <v>41.6068803</v>
      </c>
      <c r="J8" s="141">
        <v>-81.54111589</v>
      </c>
    </row>
    <row r="9" spans="1:10" ht="12.75" customHeight="1" x14ac:dyDescent="0.2">
      <c r="A9" s="66" t="s">
        <v>151</v>
      </c>
      <c r="B9" s="141" t="s">
        <v>153</v>
      </c>
      <c r="C9" s="141" t="s">
        <v>267</v>
      </c>
      <c r="D9" s="141" t="s">
        <v>30</v>
      </c>
      <c r="E9" s="141">
        <v>2</v>
      </c>
      <c r="F9" s="143">
        <v>0.23899999999999999</v>
      </c>
      <c r="G9" s="141">
        <v>41.486468170000002</v>
      </c>
      <c r="H9" s="141">
        <v>-81.895854630000002</v>
      </c>
      <c r="I9" s="141">
        <v>41.486239400000002</v>
      </c>
      <c r="J9" s="141">
        <v>-81.895071590000001</v>
      </c>
    </row>
    <row r="10" spans="1:10" ht="12.75" customHeight="1" x14ac:dyDescent="0.2">
      <c r="A10" s="66" t="s">
        <v>151</v>
      </c>
      <c r="B10" s="141" t="s">
        <v>154</v>
      </c>
      <c r="C10" s="141" t="s">
        <v>257</v>
      </c>
      <c r="D10" s="141" t="s">
        <v>30</v>
      </c>
      <c r="E10" s="141">
        <v>2</v>
      </c>
      <c r="F10" s="143">
        <v>0.214</v>
      </c>
      <c r="G10" s="141">
        <v>41.625298999999998</v>
      </c>
      <c r="H10" s="141">
        <v>-81.499290000000002</v>
      </c>
      <c r="I10" s="141">
        <v>41.625979999999998</v>
      </c>
      <c r="J10" s="141">
        <v>-81.497697000000002</v>
      </c>
    </row>
    <row r="11" spans="1:10" ht="12.75" customHeight="1" x14ac:dyDescent="0.2">
      <c r="A11" s="66" t="s">
        <v>151</v>
      </c>
      <c r="B11" s="141" t="s">
        <v>155</v>
      </c>
      <c r="C11" s="141" t="s">
        <v>289</v>
      </c>
      <c r="D11" s="141" t="s">
        <v>30</v>
      </c>
      <c r="E11" s="141">
        <v>2</v>
      </c>
      <c r="F11" s="143">
        <v>0.72</v>
      </c>
      <c r="G11" s="141" t="s">
        <v>290</v>
      </c>
      <c r="H11" s="141" t="s">
        <v>290</v>
      </c>
      <c r="I11" s="141" t="s">
        <v>290</v>
      </c>
      <c r="J11" s="141" t="s">
        <v>290</v>
      </c>
    </row>
    <row r="12" spans="1:10" ht="12.75" customHeight="1" x14ac:dyDescent="0.2">
      <c r="A12" s="66" t="s">
        <v>151</v>
      </c>
      <c r="B12" s="141" t="s">
        <v>156</v>
      </c>
      <c r="C12" s="141" t="s">
        <v>157</v>
      </c>
      <c r="D12" s="141" t="s">
        <v>30</v>
      </c>
      <c r="E12" s="141">
        <v>2</v>
      </c>
      <c r="F12" s="143">
        <v>0.55700000000000005</v>
      </c>
      <c r="G12" s="141" t="s">
        <v>290</v>
      </c>
      <c r="H12" s="141" t="s">
        <v>290</v>
      </c>
      <c r="I12" s="141" t="s">
        <v>290</v>
      </c>
      <c r="J12" s="141" t="s">
        <v>290</v>
      </c>
    </row>
    <row r="13" spans="1:10" ht="12.75" customHeight="1" x14ac:dyDescent="0.2">
      <c r="A13" s="66" t="s">
        <v>151</v>
      </c>
      <c r="B13" s="141" t="s">
        <v>158</v>
      </c>
      <c r="C13" s="141" t="s">
        <v>258</v>
      </c>
      <c r="D13" s="141" t="s">
        <v>30</v>
      </c>
      <c r="E13" s="141">
        <v>2</v>
      </c>
      <c r="F13" s="143">
        <v>0.26</v>
      </c>
      <c r="G13" s="141">
        <v>41.609782840000001</v>
      </c>
      <c r="H13" s="141">
        <v>-81.537108110000005</v>
      </c>
      <c r="I13" s="141">
        <v>41.610574769999999</v>
      </c>
      <c r="J13" s="141">
        <v>-81.535987669999997</v>
      </c>
    </row>
    <row r="14" spans="1:10" ht="12.75" customHeight="1" x14ac:dyDescent="0.2">
      <c r="A14" s="66" t="s">
        <v>151</v>
      </c>
      <c r="B14" s="141" t="s">
        <v>159</v>
      </c>
      <c r="C14" s="141" t="s">
        <v>160</v>
      </c>
      <c r="D14" s="141" t="s">
        <v>30</v>
      </c>
      <c r="E14" s="141">
        <v>1</v>
      </c>
      <c r="F14" s="143">
        <v>0.55800000000000005</v>
      </c>
      <c r="G14" s="141">
        <v>41.487636000000002</v>
      </c>
      <c r="H14" s="141">
        <v>-81.746709999999993</v>
      </c>
      <c r="I14" s="141">
        <v>41.489719999999998</v>
      </c>
      <c r="J14" s="141">
        <v>-81.738730000000004</v>
      </c>
    </row>
    <row r="15" spans="1:10" ht="12.75" customHeight="1" x14ac:dyDescent="0.2">
      <c r="A15" s="66" t="s">
        <v>151</v>
      </c>
      <c r="B15" s="141" t="s">
        <v>161</v>
      </c>
      <c r="C15" s="141" t="s">
        <v>162</v>
      </c>
      <c r="D15" s="141" t="s">
        <v>30</v>
      </c>
      <c r="E15" s="141">
        <v>1</v>
      </c>
      <c r="F15" s="143">
        <v>0.65600000000000003</v>
      </c>
      <c r="G15" s="141">
        <v>41.583405999999997</v>
      </c>
      <c r="H15" s="141">
        <v>-81.569956000000005</v>
      </c>
      <c r="I15" s="141">
        <v>41.586827999999997</v>
      </c>
      <c r="J15" s="141">
        <v>-81.566125</v>
      </c>
    </row>
    <row r="16" spans="1:10" ht="12.75" customHeight="1" x14ac:dyDescent="0.2">
      <c r="A16" s="66" t="s">
        <v>151</v>
      </c>
      <c r="B16" s="141" t="s">
        <v>163</v>
      </c>
      <c r="C16" s="141" t="s">
        <v>164</v>
      </c>
      <c r="D16" s="141" t="s">
        <v>30</v>
      </c>
      <c r="E16" s="141">
        <v>1</v>
      </c>
      <c r="F16" s="143">
        <v>1.64</v>
      </c>
      <c r="G16" s="141">
        <v>41.490333679999999</v>
      </c>
      <c r="H16" s="141">
        <v>-81.930697809999998</v>
      </c>
      <c r="I16" s="141">
        <v>41.490333679999999</v>
      </c>
      <c r="J16" s="141">
        <v>-81.930697809999998</v>
      </c>
    </row>
    <row r="17" spans="1:10" ht="12.75" customHeight="1" x14ac:dyDescent="0.2">
      <c r="A17" s="66" t="s">
        <v>151</v>
      </c>
      <c r="B17" s="141" t="s">
        <v>165</v>
      </c>
      <c r="C17" s="141" t="s">
        <v>259</v>
      </c>
      <c r="D17" s="141" t="s">
        <v>30</v>
      </c>
      <c r="E17" s="141">
        <v>2</v>
      </c>
      <c r="F17" s="143">
        <v>0.27700000000000002</v>
      </c>
      <c r="G17" s="141">
        <v>41.613167900000001</v>
      </c>
      <c r="H17" s="141">
        <v>-81.531936360000003</v>
      </c>
      <c r="I17" s="141">
        <v>41.614005259999999</v>
      </c>
      <c r="J17" s="141">
        <v>-81.530783740000004</v>
      </c>
    </row>
    <row r="18" spans="1:10" ht="12.75" customHeight="1" x14ac:dyDescent="0.2">
      <c r="A18" s="66" t="s">
        <v>151</v>
      </c>
      <c r="B18" s="141" t="s">
        <v>166</v>
      </c>
      <c r="C18" s="141" t="s">
        <v>260</v>
      </c>
      <c r="D18" s="141" t="s">
        <v>30</v>
      </c>
      <c r="E18" s="141">
        <v>2</v>
      </c>
      <c r="F18" s="143">
        <v>0.06</v>
      </c>
      <c r="G18" s="141" t="s">
        <v>290</v>
      </c>
      <c r="H18" s="141" t="s">
        <v>290</v>
      </c>
      <c r="I18" s="141" t="s">
        <v>290</v>
      </c>
      <c r="J18" s="141" t="s">
        <v>290</v>
      </c>
    </row>
    <row r="19" spans="1:10" ht="12.75" customHeight="1" x14ac:dyDescent="0.2">
      <c r="A19" s="66" t="s">
        <v>151</v>
      </c>
      <c r="B19" s="141" t="s">
        <v>167</v>
      </c>
      <c r="C19" s="141" t="s">
        <v>261</v>
      </c>
      <c r="D19" s="141" t="s">
        <v>30</v>
      </c>
      <c r="E19" s="141">
        <v>2</v>
      </c>
      <c r="F19" s="143">
        <v>8.4000000000000005E-2</v>
      </c>
      <c r="G19" s="141">
        <v>41.48337162</v>
      </c>
      <c r="H19" s="141">
        <v>-81.860630130000004</v>
      </c>
      <c r="I19" s="141">
        <v>41.483462979999999</v>
      </c>
      <c r="J19" s="141">
        <v>-81.860161520000005</v>
      </c>
    </row>
    <row r="20" spans="1:10" ht="12.75" customHeight="1" x14ac:dyDescent="0.2">
      <c r="A20" s="66" t="s">
        <v>151</v>
      </c>
      <c r="B20" s="141" t="s">
        <v>168</v>
      </c>
      <c r="C20" s="141" t="s">
        <v>262</v>
      </c>
      <c r="D20" s="141" t="s">
        <v>30</v>
      </c>
      <c r="E20" s="141">
        <v>2</v>
      </c>
      <c r="F20" s="143">
        <v>0.23</v>
      </c>
      <c r="G20" s="141">
        <v>41.625240410000004</v>
      </c>
      <c r="H20" s="141">
        <v>-81.499485269999994</v>
      </c>
      <c r="I20" s="141">
        <v>41.625903370000003</v>
      </c>
      <c r="J20" s="141">
        <v>-81.498394279999999</v>
      </c>
    </row>
    <row r="21" spans="1:10" ht="12.75" customHeight="1" x14ac:dyDescent="0.2">
      <c r="A21" s="66" t="s">
        <v>151</v>
      </c>
      <c r="B21" s="141" t="s">
        <v>170</v>
      </c>
      <c r="C21" s="141" t="s">
        <v>171</v>
      </c>
      <c r="D21" s="141" t="s">
        <v>30</v>
      </c>
      <c r="E21" s="141">
        <v>2</v>
      </c>
      <c r="F21" s="143">
        <v>3.1E-2</v>
      </c>
      <c r="G21" s="141" t="s">
        <v>290</v>
      </c>
      <c r="H21" s="141" t="s">
        <v>290</v>
      </c>
      <c r="I21" s="141" t="s">
        <v>290</v>
      </c>
      <c r="J21" s="141" t="s">
        <v>290</v>
      </c>
    </row>
    <row r="22" spans="1:10" ht="12.75" customHeight="1" x14ac:dyDescent="0.2">
      <c r="A22" s="66" t="s">
        <v>151</v>
      </c>
      <c r="B22" s="141" t="s">
        <v>172</v>
      </c>
      <c r="C22" s="141" t="s">
        <v>173</v>
      </c>
      <c r="D22" s="141" t="s">
        <v>30</v>
      </c>
      <c r="E22" s="141">
        <v>2</v>
      </c>
      <c r="F22" s="143">
        <v>0.28000000000000003</v>
      </c>
      <c r="G22" s="141" t="s">
        <v>290</v>
      </c>
      <c r="H22" s="141" t="s">
        <v>290</v>
      </c>
      <c r="I22" s="141" t="s">
        <v>290</v>
      </c>
      <c r="J22" s="141" t="s">
        <v>290</v>
      </c>
    </row>
    <row r="23" spans="1:10" ht="12.75" customHeight="1" x14ac:dyDescent="0.2">
      <c r="A23" s="66" t="s">
        <v>151</v>
      </c>
      <c r="B23" s="141" t="s">
        <v>169</v>
      </c>
      <c r="C23" s="141" t="s">
        <v>263</v>
      </c>
      <c r="D23" s="141" t="s">
        <v>30</v>
      </c>
      <c r="E23" s="141">
        <v>2</v>
      </c>
      <c r="F23" s="143">
        <v>0.58799999999999997</v>
      </c>
      <c r="G23" s="141" t="s">
        <v>290</v>
      </c>
      <c r="H23" s="141" t="s">
        <v>290</v>
      </c>
      <c r="I23" s="141" t="s">
        <v>290</v>
      </c>
      <c r="J23" s="141" t="s">
        <v>290</v>
      </c>
    </row>
    <row r="24" spans="1:10" ht="12.75" customHeight="1" x14ac:dyDescent="0.2">
      <c r="A24" s="66" t="s">
        <v>151</v>
      </c>
      <c r="B24" s="141" t="s">
        <v>174</v>
      </c>
      <c r="C24" s="141" t="s">
        <v>264</v>
      </c>
      <c r="D24" s="141" t="s">
        <v>30</v>
      </c>
      <c r="E24" s="141">
        <v>2</v>
      </c>
      <c r="F24" s="143">
        <v>0.17599999999999999</v>
      </c>
      <c r="G24" s="141">
        <v>41.603586</v>
      </c>
      <c r="H24" s="141">
        <v>-81.545050000000003</v>
      </c>
      <c r="I24" s="141">
        <v>41.606248999999998</v>
      </c>
      <c r="J24" s="141">
        <v>-81.541600000000003</v>
      </c>
    </row>
    <row r="25" spans="1:10" ht="12.75" customHeight="1" x14ac:dyDescent="0.2">
      <c r="A25" s="66" t="s">
        <v>151</v>
      </c>
      <c r="B25" s="141" t="s">
        <v>175</v>
      </c>
      <c r="C25" s="141" t="s">
        <v>176</v>
      </c>
      <c r="D25" s="141" t="s">
        <v>30</v>
      </c>
      <c r="E25" s="141">
        <v>1</v>
      </c>
      <c r="F25" s="143">
        <v>0.29499999999999998</v>
      </c>
      <c r="G25" s="141">
        <v>41.583410000000001</v>
      </c>
      <c r="H25" s="141">
        <v>-81.570120000000003</v>
      </c>
      <c r="I25" s="141">
        <v>41.58672</v>
      </c>
      <c r="J25" s="141">
        <v>-81.566000000000003</v>
      </c>
    </row>
    <row r="26" spans="1:10" ht="12.75" customHeight="1" x14ac:dyDescent="0.2">
      <c r="A26" s="67" t="s">
        <v>151</v>
      </c>
      <c r="B26" s="149" t="s">
        <v>177</v>
      </c>
      <c r="C26" s="149" t="s">
        <v>265</v>
      </c>
      <c r="D26" s="149" t="s">
        <v>30</v>
      </c>
      <c r="E26" s="149">
        <v>2</v>
      </c>
      <c r="F26" s="150">
        <v>0.34499999999999997</v>
      </c>
      <c r="G26" s="149">
        <v>41.485246310000001</v>
      </c>
      <c r="H26" s="149">
        <v>-81.853102449999994</v>
      </c>
      <c r="I26" s="149">
        <v>41.485747330000002</v>
      </c>
      <c r="J26" s="149">
        <v>-81.851329960000001</v>
      </c>
    </row>
    <row r="27" spans="1:10" ht="12.75" customHeight="1" x14ac:dyDescent="0.2">
      <c r="A27" s="32"/>
      <c r="B27" s="33">
        <f>COUNTA(B8:B26)</f>
        <v>19</v>
      </c>
      <c r="C27" s="32"/>
      <c r="D27" s="44"/>
      <c r="E27" s="70"/>
      <c r="F27" s="144">
        <f>SUM(F8:F26)</f>
        <v>7.6899999999999995</v>
      </c>
      <c r="G27" s="44"/>
      <c r="H27" s="44"/>
      <c r="I27" s="44"/>
      <c r="J27" s="44"/>
    </row>
    <row r="28" spans="1:10" ht="12.75" customHeight="1" x14ac:dyDescent="0.2">
      <c r="A28" s="32"/>
      <c r="B28" s="33"/>
      <c r="C28" s="32"/>
      <c r="D28" s="44"/>
      <c r="E28" s="54"/>
      <c r="G28" s="44"/>
      <c r="H28" s="44"/>
      <c r="I28" s="44"/>
      <c r="J28" s="44"/>
    </row>
    <row r="29" spans="1:10" ht="12.75" customHeight="1" x14ac:dyDescent="0.2">
      <c r="A29" s="66" t="s">
        <v>139</v>
      </c>
      <c r="B29" s="141" t="s">
        <v>178</v>
      </c>
      <c r="C29" s="141" t="s">
        <v>179</v>
      </c>
      <c r="D29" s="141" t="s">
        <v>30</v>
      </c>
      <c r="E29" s="141">
        <v>1</v>
      </c>
      <c r="F29" s="143">
        <v>9.9000000000000005E-2</v>
      </c>
      <c r="G29" s="141" t="s">
        <v>290</v>
      </c>
      <c r="H29" s="141" t="s">
        <v>290</v>
      </c>
      <c r="I29" s="141" t="s">
        <v>290</v>
      </c>
      <c r="J29" s="141" t="s">
        <v>290</v>
      </c>
    </row>
    <row r="30" spans="1:10" ht="12.75" customHeight="1" x14ac:dyDescent="0.2">
      <c r="A30" s="66" t="s">
        <v>139</v>
      </c>
      <c r="B30" s="141" t="s">
        <v>180</v>
      </c>
      <c r="C30" s="141" t="s">
        <v>181</v>
      </c>
      <c r="D30" s="141" t="s">
        <v>30</v>
      </c>
      <c r="E30" s="141">
        <v>1</v>
      </c>
      <c r="F30" s="143">
        <v>0.16400000000000001</v>
      </c>
      <c r="G30" s="141">
        <v>41.469689610000003</v>
      </c>
      <c r="H30" s="141">
        <v>-82.81929427</v>
      </c>
      <c r="I30" s="141">
        <v>41.469689330000001</v>
      </c>
      <c r="J30" s="141">
        <v>-82.818730500000001</v>
      </c>
    </row>
    <row r="31" spans="1:10" ht="12.75" customHeight="1" x14ac:dyDescent="0.2">
      <c r="A31" s="66" t="s">
        <v>139</v>
      </c>
      <c r="B31" s="141" t="s">
        <v>182</v>
      </c>
      <c r="C31" s="141" t="s">
        <v>183</v>
      </c>
      <c r="D31" s="141" t="s">
        <v>30</v>
      </c>
      <c r="E31" s="141">
        <v>1</v>
      </c>
      <c r="F31" s="143">
        <v>9.8000000000000004E-2</v>
      </c>
      <c r="G31" s="141">
        <v>41.47368281</v>
      </c>
      <c r="H31" s="141">
        <v>-82.827022380000002</v>
      </c>
      <c r="I31" s="141">
        <v>41.473699070000002</v>
      </c>
      <c r="J31" s="141">
        <v>-82.826881400000005</v>
      </c>
    </row>
    <row r="32" spans="1:10" ht="12.75" customHeight="1" x14ac:dyDescent="0.2">
      <c r="A32" s="66" t="s">
        <v>139</v>
      </c>
      <c r="B32" s="141" t="s">
        <v>184</v>
      </c>
      <c r="C32" s="141" t="s">
        <v>185</v>
      </c>
      <c r="D32" s="141" t="s">
        <v>30</v>
      </c>
      <c r="E32" s="141">
        <v>1</v>
      </c>
      <c r="F32" s="143">
        <v>13.122999999999999</v>
      </c>
      <c r="G32" s="141">
        <v>41.49315</v>
      </c>
      <c r="H32" s="141">
        <v>-82.686729999999997</v>
      </c>
      <c r="I32" s="141">
        <v>41.441949999999999</v>
      </c>
      <c r="J32" s="141">
        <v>-82.633970000000005</v>
      </c>
    </row>
    <row r="33" spans="1:10" ht="12.75" customHeight="1" x14ac:dyDescent="0.2">
      <c r="A33" s="66" t="s">
        <v>139</v>
      </c>
      <c r="B33" s="141" t="s">
        <v>186</v>
      </c>
      <c r="C33" s="141" t="s">
        <v>187</v>
      </c>
      <c r="D33" s="141" t="s">
        <v>30</v>
      </c>
      <c r="E33" s="141">
        <v>1</v>
      </c>
      <c r="F33" s="143">
        <v>0.32800000000000001</v>
      </c>
      <c r="G33" s="141">
        <v>41.393766390000003</v>
      </c>
      <c r="H33" s="141">
        <v>-82.442334430000002</v>
      </c>
      <c r="I33" s="141">
        <v>41.394190680000001</v>
      </c>
      <c r="J33" s="141">
        <v>-82.440009130000007</v>
      </c>
    </row>
    <row r="34" spans="1:10" ht="12.75" customHeight="1" x14ac:dyDescent="0.2">
      <c r="A34" s="66" t="s">
        <v>139</v>
      </c>
      <c r="B34" s="141" t="s">
        <v>188</v>
      </c>
      <c r="C34" s="141" t="s">
        <v>189</v>
      </c>
      <c r="D34" s="141" t="s">
        <v>30</v>
      </c>
      <c r="E34" s="141">
        <v>1</v>
      </c>
      <c r="F34" s="143">
        <v>0.16400000000000001</v>
      </c>
      <c r="G34" s="141">
        <v>41.383045709999998</v>
      </c>
      <c r="H34" s="141">
        <v>-82.473735000000005</v>
      </c>
      <c r="I34" s="141">
        <v>41.383215810000003</v>
      </c>
      <c r="J34" s="141">
        <v>-82.472882170000005</v>
      </c>
    </row>
    <row r="35" spans="1:10" ht="12.75" customHeight="1" x14ac:dyDescent="0.2">
      <c r="A35" s="66" t="s">
        <v>139</v>
      </c>
      <c r="B35" s="141" t="s">
        <v>190</v>
      </c>
      <c r="C35" s="141" t="s">
        <v>191</v>
      </c>
      <c r="D35" s="141" t="s">
        <v>30</v>
      </c>
      <c r="E35" s="141">
        <v>1</v>
      </c>
      <c r="F35" s="143">
        <v>4.2999999999999997E-2</v>
      </c>
      <c r="G35" s="141" t="s">
        <v>290</v>
      </c>
      <c r="H35" s="141" t="s">
        <v>290</v>
      </c>
      <c r="I35" s="141" t="s">
        <v>290</v>
      </c>
      <c r="J35" s="141" t="s">
        <v>290</v>
      </c>
    </row>
    <row r="36" spans="1:10" ht="12.75" customHeight="1" x14ac:dyDescent="0.2">
      <c r="A36" s="66" t="s">
        <v>139</v>
      </c>
      <c r="B36" s="141" t="s">
        <v>192</v>
      </c>
      <c r="C36" s="141" t="s">
        <v>193</v>
      </c>
      <c r="D36" s="141" t="s">
        <v>30</v>
      </c>
      <c r="E36" s="141">
        <v>1</v>
      </c>
      <c r="F36" s="143">
        <v>0.32800000000000001</v>
      </c>
      <c r="G36" s="141">
        <v>41.412762690000001</v>
      </c>
      <c r="H36" s="141">
        <v>-82.398591629999999</v>
      </c>
      <c r="I36" s="141">
        <v>41.415149999999997</v>
      </c>
      <c r="J36" s="141">
        <v>-82.393720000000002</v>
      </c>
    </row>
    <row r="37" spans="1:10" ht="12.75" customHeight="1" x14ac:dyDescent="0.2">
      <c r="A37" s="66" t="s">
        <v>139</v>
      </c>
      <c r="B37" s="141" t="s">
        <v>194</v>
      </c>
      <c r="C37" s="141" t="s">
        <v>268</v>
      </c>
      <c r="D37" s="141" t="s">
        <v>30</v>
      </c>
      <c r="E37" s="141">
        <v>1</v>
      </c>
      <c r="F37" s="143">
        <v>0.16400000000000001</v>
      </c>
      <c r="G37" s="141">
        <v>41.422283919999998</v>
      </c>
      <c r="H37" s="141">
        <v>-82.371422019999997</v>
      </c>
      <c r="I37" s="141">
        <v>41.422283919999998</v>
      </c>
      <c r="J37" s="141">
        <v>-82.371422019999997</v>
      </c>
    </row>
    <row r="38" spans="1:10" ht="12.75" customHeight="1" x14ac:dyDescent="0.2">
      <c r="A38" s="66" t="s">
        <v>139</v>
      </c>
      <c r="B38" s="141" t="s">
        <v>195</v>
      </c>
      <c r="C38" s="141" t="s">
        <v>196</v>
      </c>
      <c r="D38" s="141" t="s">
        <v>30</v>
      </c>
      <c r="E38" s="141">
        <v>1</v>
      </c>
      <c r="F38" s="143">
        <v>0.65600000000000003</v>
      </c>
      <c r="G38" s="141">
        <v>41.38831776</v>
      </c>
      <c r="H38" s="141">
        <v>-82.455900209999996</v>
      </c>
      <c r="I38" s="141">
        <v>41.38887639</v>
      </c>
      <c r="J38" s="141">
        <v>-82.454292339999995</v>
      </c>
    </row>
    <row r="39" spans="1:10" ht="12.75" customHeight="1" x14ac:dyDescent="0.2">
      <c r="A39" s="66" t="s">
        <v>139</v>
      </c>
      <c r="B39" s="141" t="s">
        <v>197</v>
      </c>
      <c r="C39" s="141" t="s">
        <v>198</v>
      </c>
      <c r="D39" s="141" t="s">
        <v>30</v>
      </c>
      <c r="E39" s="141">
        <v>1</v>
      </c>
      <c r="F39" s="143">
        <v>0.16400000000000001</v>
      </c>
      <c r="G39" s="141">
        <v>41.390860000000004</v>
      </c>
      <c r="H39" s="141">
        <v>-82.531989999999993</v>
      </c>
      <c r="I39" s="141">
        <v>41.389762470000001</v>
      </c>
      <c r="J39" s="141">
        <v>-82.529413640000001</v>
      </c>
    </row>
    <row r="40" spans="1:10" ht="12.75" customHeight="1" x14ac:dyDescent="0.2">
      <c r="A40" s="66" t="s">
        <v>139</v>
      </c>
      <c r="B40" s="141" t="s">
        <v>199</v>
      </c>
      <c r="C40" s="141" t="s">
        <v>200</v>
      </c>
      <c r="D40" s="141" t="s">
        <v>30</v>
      </c>
      <c r="E40" s="141">
        <v>1</v>
      </c>
      <c r="F40" s="143">
        <v>0.98399999999999999</v>
      </c>
      <c r="G40" s="141">
        <v>41.39688563</v>
      </c>
      <c r="H40" s="141">
        <v>-82.545053820000007</v>
      </c>
      <c r="I40" s="141">
        <v>41.394530000000003</v>
      </c>
      <c r="J40" s="141">
        <v>-82.540279999999996</v>
      </c>
    </row>
    <row r="41" spans="1:10" ht="12.75" customHeight="1" x14ac:dyDescent="0.2">
      <c r="A41" s="66" t="s">
        <v>139</v>
      </c>
      <c r="B41" s="141" t="s">
        <v>201</v>
      </c>
      <c r="C41" s="141" t="s">
        <v>202</v>
      </c>
      <c r="D41" s="141" t="s">
        <v>30</v>
      </c>
      <c r="E41" s="141">
        <v>1</v>
      </c>
      <c r="F41" s="143">
        <v>0.65600000000000003</v>
      </c>
      <c r="G41" s="141">
        <v>41.398857890000002</v>
      </c>
      <c r="H41" s="141">
        <v>-82.554770680000004</v>
      </c>
      <c r="I41" s="141">
        <v>41.398189350000003</v>
      </c>
      <c r="J41" s="141">
        <v>-82.552675429999994</v>
      </c>
    </row>
    <row r="42" spans="1:10" ht="12.75" customHeight="1" x14ac:dyDescent="0.2">
      <c r="A42" s="66" t="s">
        <v>139</v>
      </c>
      <c r="B42" s="141" t="s">
        <v>203</v>
      </c>
      <c r="C42" s="141" t="s">
        <v>204</v>
      </c>
      <c r="D42" s="141" t="s">
        <v>30</v>
      </c>
      <c r="E42" s="141">
        <v>1</v>
      </c>
      <c r="F42" s="143">
        <v>4.4999999999999998E-2</v>
      </c>
      <c r="G42" s="141" t="s">
        <v>290</v>
      </c>
      <c r="H42" s="141" t="s">
        <v>290</v>
      </c>
      <c r="I42" s="141" t="s">
        <v>290</v>
      </c>
      <c r="J42" s="141" t="s">
        <v>290</v>
      </c>
    </row>
    <row r="43" spans="1:10" ht="12.75" customHeight="1" x14ac:dyDescent="0.2">
      <c r="A43" s="66" t="s">
        <v>139</v>
      </c>
      <c r="B43" s="141" t="s">
        <v>205</v>
      </c>
      <c r="C43" s="141" t="s">
        <v>206</v>
      </c>
      <c r="D43" s="141" t="s">
        <v>30</v>
      </c>
      <c r="E43" s="141">
        <v>1</v>
      </c>
      <c r="F43" s="143">
        <v>6.6000000000000003E-2</v>
      </c>
      <c r="G43" s="141" t="s">
        <v>290</v>
      </c>
      <c r="H43" s="141" t="s">
        <v>290</v>
      </c>
      <c r="I43" s="141" t="s">
        <v>290</v>
      </c>
      <c r="J43" s="141" t="s">
        <v>290</v>
      </c>
    </row>
    <row r="44" spans="1:10" ht="12.75" customHeight="1" x14ac:dyDescent="0.2">
      <c r="A44" s="66" t="s">
        <v>139</v>
      </c>
      <c r="B44" s="141" t="s">
        <v>207</v>
      </c>
      <c r="C44" s="141" t="s">
        <v>208</v>
      </c>
      <c r="D44" s="141" t="s">
        <v>30</v>
      </c>
      <c r="E44" s="141">
        <v>1</v>
      </c>
      <c r="F44" s="143">
        <v>0.32800000000000001</v>
      </c>
      <c r="G44" s="141">
        <v>41.383390319999997</v>
      </c>
      <c r="H44" s="141">
        <v>-82.511941780000001</v>
      </c>
      <c r="I44" s="141">
        <v>41.383390319999997</v>
      </c>
      <c r="J44" s="141">
        <v>-82.511941780000001</v>
      </c>
    </row>
    <row r="45" spans="1:10" ht="12.75" customHeight="1" x14ac:dyDescent="0.2">
      <c r="A45" s="66" t="s">
        <v>139</v>
      </c>
      <c r="B45" s="141" t="s">
        <v>209</v>
      </c>
      <c r="C45" s="141" t="s">
        <v>210</v>
      </c>
      <c r="D45" s="141" t="s">
        <v>30</v>
      </c>
      <c r="E45" s="141">
        <v>1</v>
      </c>
      <c r="F45" s="143">
        <v>0.16400000000000001</v>
      </c>
      <c r="G45" s="141">
        <v>41.385023169999997</v>
      </c>
      <c r="H45" s="141">
        <v>-82.515814950000006</v>
      </c>
      <c r="I45" s="141">
        <v>41.384079759999999</v>
      </c>
      <c r="J45" s="141">
        <v>-82.513654990000006</v>
      </c>
    </row>
    <row r="46" spans="1:10" ht="12.75" customHeight="1" x14ac:dyDescent="0.2">
      <c r="A46" s="66" t="s">
        <v>139</v>
      </c>
      <c r="B46" s="141" t="s">
        <v>211</v>
      </c>
      <c r="C46" s="141" t="s">
        <v>212</v>
      </c>
      <c r="D46" s="141" t="s">
        <v>30</v>
      </c>
      <c r="E46" s="141">
        <v>1</v>
      </c>
      <c r="F46" s="143">
        <v>0.16400000000000001</v>
      </c>
      <c r="G46" s="141">
        <v>41.437319369999997</v>
      </c>
      <c r="H46" s="141">
        <v>-82.888256600000005</v>
      </c>
      <c r="I46" s="141">
        <v>41.437527469999999</v>
      </c>
      <c r="J46" s="141">
        <v>-82.888010399999999</v>
      </c>
    </row>
    <row r="47" spans="1:10" ht="12.75" customHeight="1" x14ac:dyDescent="0.2">
      <c r="A47" s="66" t="s">
        <v>139</v>
      </c>
      <c r="B47" s="141" t="s">
        <v>213</v>
      </c>
      <c r="C47" s="141" t="s">
        <v>214</v>
      </c>
      <c r="D47" s="141" t="s">
        <v>30</v>
      </c>
      <c r="E47" s="141">
        <v>1</v>
      </c>
      <c r="F47" s="143">
        <v>0.65600000000000003</v>
      </c>
      <c r="G47" s="141">
        <v>41.413929899999999</v>
      </c>
      <c r="H47" s="141">
        <v>-82.58855131</v>
      </c>
      <c r="I47" s="141">
        <v>41.41381389</v>
      </c>
      <c r="J47" s="141">
        <v>-82.588166470000004</v>
      </c>
    </row>
    <row r="48" spans="1:10" ht="12.75" customHeight="1" x14ac:dyDescent="0.2">
      <c r="A48" s="66" t="s">
        <v>139</v>
      </c>
      <c r="B48" s="141" t="s">
        <v>215</v>
      </c>
      <c r="C48" s="141" t="s">
        <v>216</v>
      </c>
      <c r="D48" s="141" t="s">
        <v>30</v>
      </c>
      <c r="E48" s="141">
        <v>1</v>
      </c>
      <c r="F48" s="143">
        <v>0.65600000000000003</v>
      </c>
      <c r="G48" s="141">
        <v>41.416742579999998</v>
      </c>
      <c r="H48" s="141">
        <v>-82.390404070000002</v>
      </c>
      <c r="I48" s="141">
        <v>41.417378999999997</v>
      </c>
      <c r="J48" s="141">
        <v>-82.386650000000003</v>
      </c>
    </row>
    <row r="49" spans="1:10" ht="12.75" customHeight="1" x14ac:dyDescent="0.2">
      <c r="A49" s="66" t="s">
        <v>139</v>
      </c>
      <c r="B49" s="141" t="s">
        <v>217</v>
      </c>
      <c r="C49" s="141" t="s">
        <v>291</v>
      </c>
      <c r="D49" s="141" t="s">
        <v>30</v>
      </c>
      <c r="E49" s="141">
        <v>1</v>
      </c>
      <c r="F49" s="143">
        <v>0.32800000000000001</v>
      </c>
      <c r="G49" s="141" t="s">
        <v>290</v>
      </c>
      <c r="H49" s="141" t="s">
        <v>290</v>
      </c>
      <c r="I49" s="141" t="s">
        <v>290</v>
      </c>
      <c r="J49" s="141" t="s">
        <v>290</v>
      </c>
    </row>
    <row r="50" spans="1:10" ht="12.75" customHeight="1" x14ac:dyDescent="0.2">
      <c r="A50" s="66" t="s">
        <v>139</v>
      </c>
      <c r="B50" s="141" t="s">
        <v>219</v>
      </c>
      <c r="C50" s="141" t="s">
        <v>220</v>
      </c>
      <c r="D50" s="141" t="s">
        <v>30</v>
      </c>
      <c r="E50" s="141">
        <v>1</v>
      </c>
      <c r="F50" s="143">
        <v>0.16400000000000001</v>
      </c>
      <c r="G50" s="141">
        <v>41.39987</v>
      </c>
      <c r="H50" s="141">
        <v>-82.425030000000007</v>
      </c>
      <c r="I50" s="141">
        <v>41.401110000000003</v>
      </c>
      <c r="J50" s="141">
        <v>-82.422439999999995</v>
      </c>
    </row>
    <row r="51" spans="1:10" ht="12.75" customHeight="1" x14ac:dyDescent="0.2">
      <c r="A51" s="66" t="s">
        <v>139</v>
      </c>
      <c r="B51" s="141" t="s">
        <v>221</v>
      </c>
      <c r="C51" s="141" t="s">
        <v>222</v>
      </c>
      <c r="D51" s="141" t="s">
        <v>30</v>
      </c>
      <c r="E51" s="141">
        <v>1</v>
      </c>
      <c r="F51" s="143">
        <v>0.65600000000000003</v>
      </c>
      <c r="G51" s="141">
        <v>41.427843180000004</v>
      </c>
      <c r="H51" s="141">
        <v>-82.363644399999998</v>
      </c>
      <c r="I51" s="141">
        <v>41.427506229999999</v>
      </c>
      <c r="J51" s="141">
        <v>-82.353414959999995</v>
      </c>
    </row>
    <row r="52" spans="1:10" ht="12.75" customHeight="1" x14ac:dyDescent="0.2">
      <c r="A52" s="66" t="s">
        <v>139</v>
      </c>
      <c r="B52" s="141" t="s">
        <v>223</v>
      </c>
      <c r="C52" s="141" t="s">
        <v>224</v>
      </c>
      <c r="D52" s="141" t="s">
        <v>30</v>
      </c>
      <c r="E52" s="141">
        <v>1</v>
      </c>
      <c r="F52" s="143">
        <v>0.32800000000000001</v>
      </c>
      <c r="G52" s="141">
        <v>41.42523328</v>
      </c>
      <c r="H52" s="141">
        <v>-82.366891769999995</v>
      </c>
      <c r="I52" s="141">
        <v>41.425373319999999</v>
      </c>
      <c r="J52" s="141">
        <v>-82.3655914</v>
      </c>
    </row>
    <row r="53" spans="1:10" ht="12.75" customHeight="1" x14ac:dyDescent="0.2">
      <c r="A53" s="67" t="s">
        <v>139</v>
      </c>
      <c r="B53" s="149" t="s">
        <v>225</v>
      </c>
      <c r="C53" s="149" t="s">
        <v>226</v>
      </c>
      <c r="D53" s="149" t="s">
        <v>30</v>
      </c>
      <c r="E53" s="149">
        <v>1</v>
      </c>
      <c r="F53" s="150">
        <v>4.4999999999999998E-2</v>
      </c>
      <c r="G53" s="149" t="s">
        <v>290</v>
      </c>
      <c r="H53" s="149" t="s">
        <v>290</v>
      </c>
      <c r="I53" s="149" t="s">
        <v>290</v>
      </c>
      <c r="J53" s="149" t="s">
        <v>290</v>
      </c>
    </row>
    <row r="54" spans="1:10" ht="12.75" customHeight="1" x14ac:dyDescent="0.2">
      <c r="A54" s="32"/>
      <c r="B54" s="33">
        <f>COUNTA(B29:B53)</f>
        <v>25</v>
      </c>
      <c r="C54" s="32"/>
      <c r="D54" s="32"/>
      <c r="E54" s="70"/>
      <c r="F54" s="144">
        <f>SUM(F29:F53)</f>
        <v>20.570999999999998</v>
      </c>
      <c r="G54" s="32"/>
      <c r="H54" s="32"/>
      <c r="I54" s="32"/>
      <c r="J54" s="32"/>
    </row>
    <row r="55" spans="1:10" ht="12.75" customHeight="1" x14ac:dyDescent="0.2">
      <c r="A55" s="32"/>
      <c r="B55" s="33"/>
      <c r="C55" s="32"/>
      <c r="D55" s="32"/>
      <c r="E55" s="70"/>
      <c r="F55" s="144"/>
      <c r="G55" s="32"/>
      <c r="H55" s="32"/>
      <c r="I55" s="32"/>
      <c r="J55" s="32"/>
    </row>
    <row r="56" spans="1:10" ht="12.75" customHeight="1" x14ac:dyDescent="0.2">
      <c r="A56" s="66" t="s">
        <v>227</v>
      </c>
      <c r="B56" s="141" t="s">
        <v>228</v>
      </c>
      <c r="C56" s="141" t="s">
        <v>229</v>
      </c>
      <c r="D56" s="141" t="s">
        <v>30</v>
      </c>
      <c r="E56" s="141">
        <v>1</v>
      </c>
      <c r="F56" s="143">
        <v>0.82</v>
      </c>
      <c r="G56" s="141">
        <v>41.759169</v>
      </c>
      <c r="H56" s="141">
        <v>-81.276853000000003</v>
      </c>
      <c r="I56" s="141">
        <v>41.758453000000003</v>
      </c>
      <c r="J56" s="141">
        <v>-81.272394000000006</v>
      </c>
    </row>
    <row r="57" spans="1:10" ht="12.75" customHeight="1" x14ac:dyDescent="0.2">
      <c r="A57" s="67" t="s">
        <v>227</v>
      </c>
      <c r="B57" s="149" t="s">
        <v>230</v>
      </c>
      <c r="C57" s="149" t="s">
        <v>231</v>
      </c>
      <c r="D57" s="149" t="s">
        <v>30</v>
      </c>
      <c r="E57" s="149">
        <v>1</v>
      </c>
      <c r="F57" s="150">
        <v>3.2810000000000001</v>
      </c>
      <c r="G57" s="149">
        <v>41.754789000000002</v>
      </c>
      <c r="H57" s="149">
        <v>-81.294864000000004</v>
      </c>
      <c r="I57" s="149">
        <v>41.760556000000001</v>
      </c>
      <c r="J57" s="149">
        <v>-81.287356000000003</v>
      </c>
    </row>
    <row r="58" spans="1:10" ht="12.75" customHeight="1" x14ac:dyDescent="0.2">
      <c r="A58" s="32"/>
      <c r="B58" s="33">
        <f>COUNTA(B56:B57)</f>
        <v>2</v>
      </c>
      <c r="C58" s="32"/>
      <c r="D58" s="32"/>
      <c r="E58" s="70"/>
      <c r="F58" s="144">
        <f>SUM(F56:F57)</f>
        <v>4.101</v>
      </c>
      <c r="G58" s="32"/>
      <c r="H58" s="32"/>
      <c r="I58" s="32"/>
      <c r="J58" s="32"/>
    </row>
    <row r="59" spans="1:10" ht="12.75" customHeight="1" x14ac:dyDescent="0.2">
      <c r="A59" s="32"/>
      <c r="B59" s="33"/>
      <c r="C59" s="32"/>
      <c r="D59" s="32"/>
      <c r="E59" s="70"/>
      <c r="F59" s="144"/>
      <c r="G59" s="32"/>
      <c r="H59" s="32"/>
      <c r="I59" s="32"/>
      <c r="J59" s="32"/>
    </row>
    <row r="60" spans="1:10" ht="12.75" customHeight="1" x14ac:dyDescent="0.2">
      <c r="A60" s="66" t="s">
        <v>232</v>
      </c>
      <c r="B60" s="141" t="s">
        <v>233</v>
      </c>
      <c r="C60" s="141" t="s">
        <v>234</v>
      </c>
      <c r="D60" s="141" t="s">
        <v>30</v>
      </c>
      <c r="E60" s="141">
        <v>1</v>
      </c>
      <c r="F60" s="143">
        <v>3.2810000000000001</v>
      </c>
      <c r="G60" s="141">
        <v>41.477379999999997</v>
      </c>
      <c r="H60" s="141">
        <v>-82.154785000000004</v>
      </c>
      <c r="I60" s="141">
        <v>41.478014999999999</v>
      </c>
      <c r="J60" s="141">
        <v>-82.151949999999999</v>
      </c>
    </row>
    <row r="61" spans="1:10" ht="12.75" customHeight="1" x14ac:dyDescent="0.2">
      <c r="A61" s="67" t="s">
        <v>232</v>
      </c>
      <c r="B61" s="149" t="s">
        <v>236</v>
      </c>
      <c r="C61" s="149" t="s">
        <v>237</v>
      </c>
      <c r="D61" s="149" t="s">
        <v>30</v>
      </c>
      <c r="E61" s="149">
        <v>1</v>
      </c>
      <c r="F61" s="150">
        <v>1.109</v>
      </c>
      <c r="G61" s="149">
        <v>41.462758059999999</v>
      </c>
      <c r="H61" s="149">
        <v>-82.198137740000007</v>
      </c>
      <c r="I61" s="149">
        <v>41.464575930000002</v>
      </c>
      <c r="J61" s="149">
        <v>-82.193859669999995</v>
      </c>
    </row>
    <row r="62" spans="1:10" ht="12.75" customHeight="1" x14ac:dyDescent="0.2">
      <c r="A62" s="32"/>
      <c r="B62" s="33">
        <f>COUNTA(B60:B61)</f>
        <v>2</v>
      </c>
      <c r="C62" s="32"/>
      <c r="D62" s="32"/>
      <c r="E62" s="70"/>
      <c r="F62" s="144">
        <f>SUM(F60:F61)</f>
        <v>4.3900000000000006</v>
      </c>
      <c r="G62" s="32"/>
      <c r="H62" s="32"/>
      <c r="I62" s="32"/>
      <c r="J62" s="32"/>
    </row>
    <row r="63" spans="1:10" ht="12.75" customHeight="1" x14ac:dyDescent="0.2">
      <c r="A63" s="32"/>
      <c r="B63" s="33"/>
      <c r="C63" s="32"/>
      <c r="D63" s="32"/>
      <c r="E63" s="70"/>
      <c r="F63" s="144"/>
      <c r="G63" s="32"/>
      <c r="H63" s="32"/>
      <c r="I63" s="32"/>
      <c r="J63" s="32"/>
    </row>
    <row r="64" spans="1:10" ht="12.75" customHeight="1" x14ac:dyDescent="0.2">
      <c r="A64" s="66" t="s">
        <v>235</v>
      </c>
      <c r="B64" s="141" t="s">
        <v>238</v>
      </c>
      <c r="C64" s="141" t="s">
        <v>239</v>
      </c>
      <c r="D64" s="141" t="s">
        <v>30</v>
      </c>
      <c r="E64" s="141">
        <v>1</v>
      </c>
      <c r="F64" s="143">
        <v>1.476</v>
      </c>
      <c r="G64" s="141">
        <v>41.686369999999997</v>
      </c>
      <c r="H64" s="141">
        <v>-83.381100000000004</v>
      </c>
      <c r="I64" s="141">
        <v>41.68573</v>
      </c>
      <c r="J64" s="141">
        <v>-83.372169999999997</v>
      </c>
    </row>
    <row r="65" spans="1:10" ht="12.75" customHeight="1" x14ac:dyDescent="0.2">
      <c r="A65" s="67" t="s">
        <v>235</v>
      </c>
      <c r="B65" s="149" t="s">
        <v>240</v>
      </c>
      <c r="C65" s="149" t="s">
        <v>241</v>
      </c>
      <c r="D65" s="149" t="s">
        <v>30</v>
      </c>
      <c r="E65" s="149">
        <v>1</v>
      </c>
      <c r="F65" s="150">
        <v>0.623</v>
      </c>
      <c r="G65" s="149">
        <v>41.681424999999997</v>
      </c>
      <c r="H65" s="149">
        <v>-83.376490000000004</v>
      </c>
      <c r="I65" s="149">
        <v>41.683630000000001</v>
      </c>
      <c r="J65" s="149">
        <v>-83.374619999999993</v>
      </c>
    </row>
    <row r="66" spans="1:10" ht="12.75" customHeight="1" x14ac:dyDescent="0.2">
      <c r="A66" s="32"/>
      <c r="B66" s="33">
        <f>COUNTA(B64:B65)</f>
        <v>2</v>
      </c>
      <c r="C66" s="32"/>
      <c r="D66" s="32"/>
      <c r="E66" s="70"/>
      <c r="F66" s="144">
        <f>SUM(F64:F65)</f>
        <v>2.0990000000000002</v>
      </c>
      <c r="G66" s="32"/>
      <c r="H66" s="32"/>
      <c r="I66" s="32"/>
      <c r="J66" s="32"/>
    </row>
    <row r="67" spans="1:10" ht="12.75" customHeight="1" x14ac:dyDescent="0.2">
      <c r="A67" s="32"/>
      <c r="B67" s="33"/>
      <c r="C67" s="32"/>
      <c r="D67" s="32"/>
      <c r="E67" s="70"/>
      <c r="F67" s="144"/>
      <c r="G67" s="32"/>
      <c r="H67" s="32"/>
      <c r="I67" s="32"/>
      <c r="J67" s="32"/>
    </row>
    <row r="68" spans="1:10" ht="12.75" customHeight="1" x14ac:dyDescent="0.2">
      <c r="A68" s="66" t="s">
        <v>242</v>
      </c>
      <c r="B68" s="141" t="s">
        <v>243</v>
      </c>
      <c r="C68" s="141" t="s">
        <v>244</v>
      </c>
      <c r="D68" s="141" t="s">
        <v>30</v>
      </c>
      <c r="E68" s="141">
        <v>1</v>
      </c>
      <c r="F68" s="143">
        <v>0.42599999999999999</v>
      </c>
      <c r="G68" s="141">
        <v>41.547922329999999</v>
      </c>
      <c r="H68" s="141">
        <v>-83.014525059999997</v>
      </c>
      <c r="I68" s="141">
        <v>41.546706229999998</v>
      </c>
      <c r="J68" s="141">
        <v>-83.012959089999995</v>
      </c>
    </row>
    <row r="69" spans="1:10" ht="12.75" customHeight="1" x14ac:dyDescent="0.2">
      <c r="A69" s="66" t="s">
        <v>242</v>
      </c>
      <c r="B69" s="141" t="s">
        <v>245</v>
      </c>
      <c r="C69" s="141" t="s">
        <v>292</v>
      </c>
      <c r="D69" s="141" t="s">
        <v>30</v>
      </c>
      <c r="E69" s="141">
        <v>1</v>
      </c>
      <c r="F69" s="143">
        <v>0.65600000000000003</v>
      </c>
      <c r="G69" s="141">
        <v>41.573114310000001</v>
      </c>
      <c r="H69" s="141">
        <v>-82.857239199999995</v>
      </c>
      <c r="I69" s="141">
        <v>41.573631859999999</v>
      </c>
      <c r="J69" s="141">
        <v>-82.857738150000003</v>
      </c>
    </row>
    <row r="70" spans="1:10" ht="12.75" customHeight="1" x14ac:dyDescent="0.2">
      <c r="A70" s="66" t="s">
        <v>242</v>
      </c>
      <c r="B70" s="141" t="s">
        <v>246</v>
      </c>
      <c r="C70" s="141" t="s">
        <v>247</v>
      </c>
      <c r="D70" s="141" t="s">
        <v>30</v>
      </c>
      <c r="E70" s="141">
        <v>1</v>
      </c>
      <c r="F70" s="143">
        <v>0.91800000000000004</v>
      </c>
      <c r="G70" s="141">
        <v>41.560715000000002</v>
      </c>
      <c r="H70" s="141">
        <v>-82.806250000000006</v>
      </c>
      <c r="I70" s="141">
        <v>41.556968580000003</v>
      </c>
      <c r="J70" s="141">
        <v>-82.802377519999993</v>
      </c>
    </row>
    <row r="71" spans="1:10" ht="12.75" customHeight="1" x14ac:dyDescent="0.2">
      <c r="A71" s="66" t="s">
        <v>242</v>
      </c>
      <c r="B71" s="141" t="s">
        <v>248</v>
      </c>
      <c r="C71" s="141" t="s">
        <v>249</v>
      </c>
      <c r="D71" s="141" t="s">
        <v>30</v>
      </c>
      <c r="E71" s="141">
        <v>2</v>
      </c>
      <c r="F71" s="143">
        <v>6.6000000000000003E-2</v>
      </c>
      <c r="G71" s="141">
        <v>41.615940000000002</v>
      </c>
      <c r="H71" s="141">
        <v>-82.704689999999999</v>
      </c>
      <c r="I71" s="141">
        <v>41.610750000000003</v>
      </c>
      <c r="J71" s="141">
        <v>-82.696690000000004</v>
      </c>
    </row>
    <row r="72" spans="1:10" ht="12.75" customHeight="1" x14ac:dyDescent="0.2">
      <c r="A72" s="66" t="s">
        <v>242</v>
      </c>
      <c r="B72" s="141" t="s">
        <v>250</v>
      </c>
      <c r="C72" s="141" t="s">
        <v>251</v>
      </c>
      <c r="D72" s="141" t="s">
        <v>30</v>
      </c>
      <c r="E72" s="141">
        <v>1</v>
      </c>
      <c r="F72" s="143">
        <v>0.32800000000000001</v>
      </c>
      <c r="G72" s="141">
        <v>41.545909999999999</v>
      </c>
      <c r="H72" s="141">
        <v>-82.752830000000003</v>
      </c>
      <c r="I72" s="141">
        <v>41.546410000000002</v>
      </c>
      <c r="J72" s="141">
        <v>-82.750569999999996</v>
      </c>
    </row>
    <row r="73" spans="1:10" ht="12.75" customHeight="1" x14ac:dyDescent="0.2">
      <c r="A73" s="66" t="s">
        <v>242</v>
      </c>
      <c r="B73" s="141" t="s">
        <v>252</v>
      </c>
      <c r="C73" s="141" t="s">
        <v>253</v>
      </c>
      <c r="D73" s="141" t="s">
        <v>30</v>
      </c>
      <c r="E73" s="141">
        <v>1</v>
      </c>
      <c r="F73" s="143">
        <v>0.623</v>
      </c>
      <c r="G73" s="141">
        <v>41.514968930000002</v>
      </c>
      <c r="H73" s="141">
        <v>-82.926223770000007</v>
      </c>
      <c r="I73" s="141">
        <v>41.515183010000001</v>
      </c>
      <c r="J73" s="141">
        <v>-82.923948030000005</v>
      </c>
    </row>
    <row r="74" spans="1:10" ht="12.75" customHeight="1" x14ac:dyDescent="0.2">
      <c r="A74" s="67" t="s">
        <v>242</v>
      </c>
      <c r="B74" s="149" t="s">
        <v>254</v>
      </c>
      <c r="C74" s="149" t="s">
        <v>255</v>
      </c>
      <c r="D74" s="149" t="s">
        <v>30</v>
      </c>
      <c r="E74" s="149">
        <v>2</v>
      </c>
      <c r="F74" s="150">
        <v>6.6000000000000003E-2</v>
      </c>
      <c r="G74" s="149">
        <v>41.643578339999998</v>
      </c>
      <c r="H74" s="149">
        <v>-82.840181189999996</v>
      </c>
      <c r="I74" s="149">
        <v>41.642574689999996</v>
      </c>
      <c r="J74" s="149">
        <v>-82.837977140000007</v>
      </c>
    </row>
    <row r="75" spans="1:10" ht="12.75" customHeight="1" x14ac:dyDescent="0.2">
      <c r="A75" s="32"/>
      <c r="B75" s="33">
        <f>COUNTA(B68:B74)</f>
        <v>7</v>
      </c>
      <c r="C75" s="32"/>
      <c r="D75" s="32"/>
      <c r="E75" s="70"/>
      <c r="F75" s="144">
        <f>SUM(F68:F74)</f>
        <v>3.0829999999999993</v>
      </c>
      <c r="G75" s="32"/>
      <c r="H75" s="32"/>
      <c r="I75" s="32"/>
      <c r="J75" s="32"/>
    </row>
    <row r="76" spans="1:10" ht="12.75" customHeight="1" x14ac:dyDescent="0.2">
      <c r="A76" s="32"/>
      <c r="B76" s="33"/>
      <c r="C76" s="32"/>
      <c r="D76" s="32"/>
      <c r="E76" s="70"/>
      <c r="F76" s="144"/>
      <c r="G76" s="32"/>
      <c r="H76" s="32"/>
      <c r="I76" s="32"/>
      <c r="J76" s="32"/>
    </row>
    <row r="77" spans="1:10" ht="12.75" customHeight="1" x14ac:dyDescent="0.2">
      <c r="A77" s="32"/>
      <c r="B77" s="33"/>
      <c r="C77" s="32"/>
      <c r="D77" s="32"/>
      <c r="E77" s="70"/>
      <c r="F77" s="144"/>
      <c r="G77" s="32"/>
      <c r="H77" s="32"/>
      <c r="I77" s="32"/>
      <c r="J77" s="32"/>
    </row>
    <row r="78" spans="1:10" ht="12.75" customHeight="1" x14ac:dyDescent="0.2">
      <c r="A78" s="32"/>
      <c r="C78" s="112" t="s">
        <v>94</v>
      </c>
      <c r="D78" s="95"/>
      <c r="E78" s="96"/>
      <c r="G78" s="32"/>
      <c r="H78" s="32"/>
      <c r="I78" s="32"/>
      <c r="J78" s="32"/>
    </row>
    <row r="79" spans="1:10" s="2" customFormat="1" ht="12.75" customHeight="1" x14ac:dyDescent="0.15">
      <c r="C79" s="90" t="s">
        <v>92</v>
      </c>
      <c r="D79" s="91">
        <f>SUM(B6+B27+B54+B58+B62+B66+B75)</f>
        <v>61</v>
      </c>
      <c r="E79" s="96"/>
      <c r="F79" s="146"/>
      <c r="G79" s="52"/>
      <c r="H79" s="52"/>
      <c r="I79" s="52"/>
      <c r="J79" s="52"/>
    </row>
    <row r="80" spans="1:10" ht="12.75" customHeight="1" x14ac:dyDescent="0.2">
      <c r="A80" s="45"/>
      <c r="B80" s="45"/>
      <c r="C80" s="90" t="s">
        <v>93</v>
      </c>
      <c r="D80" s="148">
        <f>SUM(F6+F27+F54+F58+F62+F66+F75)</f>
        <v>43.64</v>
      </c>
      <c r="E80" s="93" t="s">
        <v>293</v>
      </c>
      <c r="F80" s="147"/>
      <c r="G80" s="44"/>
      <c r="H80" s="44"/>
      <c r="I80" s="44"/>
      <c r="J80" s="44"/>
    </row>
  </sheetData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2012 Swimming Season
Ohio Beach Attributes</oddHeader>
    <oddFooter>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97"/>
  <sheetViews>
    <sheetView zoomScaleNormal="100" workbookViewId="0"/>
  </sheetViews>
  <sheetFormatPr defaultRowHeight="12.75" x14ac:dyDescent="0.2"/>
  <cols>
    <col min="1" max="1" width="11.5703125" style="5" customWidth="1"/>
    <col min="2" max="2" width="7.7109375" style="5" customWidth="1"/>
    <col min="3" max="3" width="41" style="5" customWidth="1"/>
    <col min="4" max="4" width="9" style="5" customWidth="1"/>
    <col min="5" max="5" width="9.7109375" style="5" customWidth="1"/>
    <col min="6" max="8" width="9.28515625" style="5" customWidth="1"/>
    <col min="9" max="9" width="9.140625" style="24"/>
    <col min="10" max="16384" width="9.140625" style="5"/>
  </cols>
  <sheetData>
    <row r="1" spans="1:9" s="2" customFormat="1" ht="53.25" customHeight="1" x14ac:dyDescent="0.15">
      <c r="A1" s="25" t="s">
        <v>12</v>
      </c>
      <c r="B1" s="25" t="s">
        <v>13</v>
      </c>
      <c r="C1" s="25" t="s">
        <v>64</v>
      </c>
      <c r="D1" s="3" t="s">
        <v>67</v>
      </c>
      <c r="E1" s="3" t="s">
        <v>269</v>
      </c>
      <c r="F1" s="3" t="s">
        <v>272</v>
      </c>
      <c r="G1" s="3" t="s">
        <v>270</v>
      </c>
      <c r="H1" s="3" t="s">
        <v>271</v>
      </c>
      <c r="I1" s="71" t="s">
        <v>256</v>
      </c>
    </row>
    <row r="2" spans="1:9" ht="12.75" customHeight="1" x14ac:dyDescent="0.2">
      <c r="A2" s="66" t="s">
        <v>142</v>
      </c>
      <c r="B2" s="141" t="s">
        <v>143</v>
      </c>
      <c r="C2" s="141" t="s">
        <v>144</v>
      </c>
      <c r="D2" s="141">
        <v>1</v>
      </c>
      <c r="E2" s="141" t="s">
        <v>29</v>
      </c>
      <c r="F2" s="141">
        <v>98</v>
      </c>
      <c r="G2" s="141">
        <v>4</v>
      </c>
      <c r="H2" s="141">
        <v>0</v>
      </c>
      <c r="I2" s="141">
        <v>0.82</v>
      </c>
    </row>
    <row r="3" spans="1:9" ht="12.75" customHeight="1" x14ac:dyDescent="0.2">
      <c r="A3" s="66" t="s">
        <v>142</v>
      </c>
      <c r="B3" s="141" t="s">
        <v>145</v>
      </c>
      <c r="C3" s="141" t="s">
        <v>146</v>
      </c>
      <c r="D3" s="141">
        <v>1</v>
      </c>
      <c r="E3" s="141" t="s">
        <v>29</v>
      </c>
      <c r="F3" s="141">
        <v>98</v>
      </c>
      <c r="G3" s="141">
        <v>4</v>
      </c>
      <c r="H3" s="141">
        <v>0</v>
      </c>
      <c r="I3" s="141">
        <v>0.19700000000000001</v>
      </c>
    </row>
    <row r="4" spans="1:9" ht="12.75" customHeight="1" x14ac:dyDescent="0.2">
      <c r="A4" s="66" t="s">
        <v>142</v>
      </c>
      <c r="B4" s="141" t="s">
        <v>147</v>
      </c>
      <c r="C4" s="141" t="s">
        <v>148</v>
      </c>
      <c r="D4" s="141">
        <v>1</v>
      </c>
      <c r="E4" s="141" t="s">
        <v>29</v>
      </c>
      <c r="F4" s="141">
        <v>98</v>
      </c>
      <c r="G4" s="141">
        <v>4</v>
      </c>
      <c r="H4" s="141">
        <v>0</v>
      </c>
      <c r="I4" s="141">
        <v>0.32800000000000001</v>
      </c>
    </row>
    <row r="5" spans="1:9" ht="12.75" customHeight="1" x14ac:dyDescent="0.2">
      <c r="A5" s="67" t="s">
        <v>142</v>
      </c>
      <c r="B5" s="149" t="s">
        <v>149</v>
      </c>
      <c r="C5" s="149" t="s">
        <v>150</v>
      </c>
      <c r="D5" s="149">
        <v>1</v>
      </c>
      <c r="E5" s="149" t="s">
        <v>29</v>
      </c>
      <c r="F5" s="149">
        <v>98</v>
      </c>
      <c r="G5" s="149">
        <v>4</v>
      </c>
      <c r="H5" s="149">
        <v>0</v>
      </c>
      <c r="I5" s="149">
        <v>0.36099999999999999</v>
      </c>
    </row>
    <row r="6" spans="1:9" ht="12.75" customHeight="1" x14ac:dyDescent="0.2">
      <c r="A6" s="31"/>
      <c r="B6" s="59">
        <f>COUNTA(B2:B5)</f>
        <v>4</v>
      </c>
      <c r="C6" s="20"/>
      <c r="D6" s="20"/>
      <c r="E6" s="29">
        <f>COUNTIF(E2:E5, "Yes")</f>
        <v>4</v>
      </c>
      <c r="F6" s="20"/>
      <c r="G6" s="29"/>
      <c r="H6" s="29"/>
      <c r="I6" s="51">
        <f>SUM(I2:I5)</f>
        <v>1.706</v>
      </c>
    </row>
    <row r="7" spans="1:9" ht="12.75" customHeight="1" x14ac:dyDescent="0.2">
      <c r="A7" s="31"/>
      <c r="B7" s="53"/>
      <c r="C7" s="31"/>
      <c r="D7" s="31"/>
      <c r="E7" s="31"/>
      <c r="F7" s="31"/>
      <c r="G7" s="31"/>
      <c r="H7" s="31"/>
      <c r="I7" s="126"/>
    </row>
    <row r="8" spans="1:9" ht="12.75" customHeight="1" x14ac:dyDescent="0.2">
      <c r="A8" s="66" t="s">
        <v>151</v>
      </c>
      <c r="B8" s="141" t="s">
        <v>152</v>
      </c>
      <c r="C8" s="141" t="s">
        <v>266</v>
      </c>
      <c r="D8" s="141">
        <v>2</v>
      </c>
      <c r="E8" s="141" t="s">
        <v>29</v>
      </c>
      <c r="F8" s="141">
        <v>97</v>
      </c>
      <c r="G8" s="141">
        <v>1</v>
      </c>
      <c r="H8" s="141">
        <v>0</v>
      </c>
      <c r="I8" s="141">
        <v>0.48</v>
      </c>
    </row>
    <row r="9" spans="1:9" ht="12.75" customHeight="1" x14ac:dyDescent="0.2">
      <c r="A9" s="66" t="s">
        <v>151</v>
      </c>
      <c r="B9" s="141" t="s">
        <v>153</v>
      </c>
      <c r="C9" s="141" t="s">
        <v>267</v>
      </c>
      <c r="D9" s="141">
        <v>2</v>
      </c>
      <c r="E9" s="141" t="s">
        <v>29</v>
      </c>
      <c r="F9" s="141">
        <v>97</v>
      </c>
      <c r="G9" s="141">
        <v>1</v>
      </c>
      <c r="H9" s="141">
        <v>0</v>
      </c>
      <c r="I9" s="141">
        <v>0.23899999999999999</v>
      </c>
    </row>
    <row r="10" spans="1:9" ht="12.75" customHeight="1" x14ac:dyDescent="0.2">
      <c r="A10" s="66" t="s">
        <v>151</v>
      </c>
      <c r="B10" s="141" t="s">
        <v>154</v>
      </c>
      <c r="C10" s="141" t="s">
        <v>257</v>
      </c>
      <c r="D10" s="141">
        <v>2</v>
      </c>
      <c r="E10" s="141" t="s">
        <v>29</v>
      </c>
      <c r="F10" s="141">
        <v>97</v>
      </c>
      <c r="G10" s="141">
        <v>1</v>
      </c>
      <c r="H10" s="141">
        <v>0</v>
      </c>
      <c r="I10" s="141">
        <v>0.214</v>
      </c>
    </row>
    <row r="11" spans="1:9" ht="12.75" customHeight="1" x14ac:dyDescent="0.2">
      <c r="A11" s="66" t="s">
        <v>151</v>
      </c>
      <c r="B11" s="141" t="s">
        <v>155</v>
      </c>
      <c r="C11" s="141" t="s">
        <v>289</v>
      </c>
      <c r="D11" s="141">
        <v>2</v>
      </c>
      <c r="E11" s="141" t="s">
        <v>29</v>
      </c>
      <c r="F11" s="141">
        <v>97</v>
      </c>
      <c r="G11" s="141">
        <v>2</v>
      </c>
      <c r="H11" s="141">
        <v>0</v>
      </c>
      <c r="I11" s="141">
        <v>0.72</v>
      </c>
    </row>
    <row r="12" spans="1:9" ht="12.75" customHeight="1" x14ac:dyDescent="0.2">
      <c r="A12" s="66" t="s">
        <v>151</v>
      </c>
      <c r="B12" s="141" t="s">
        <v>156</v>
      </c>
      <c r="C12" s="141" t="s">
        <v>157</v>
      </c>
      <c r="D12" s="141">
        <v>2</v>
      </c>
      <c r="E12" s="141" t="s">
        <v>29</v>
      </c>
      <c r="F12" s="141">
        <v>97</v>
      </c>
      <c r="G12" s="141">
        <v>1</v>
      </c>
      <c r="H12" s="141">
        <v>0</v>
      </c>
      <c r="I12" s="141">
        <v>0.55700000000000005</v>
      </c>
    </row>
    <row r="13" spans="1:9" ht="12.75" customHeight="1" x14ac:dyDescent="0.2">
      <c r="A13" s="66" t="s">
        <v>151</v>
      </c>
      <c r="B13" s="141" t="s">
        <v>158</v>
      </c>
      <c r="C13" s="141" t="s">
        <v>258</v>
      </c>
      <c r="D13" s="141">
        <v>2</v>
      </c>
      <c r="E13" s="141" t="s">
        <v>29</v>
      </c>
      <c r="F13" s="141">
        <v>97</v>
      </c>
      <c r="G13" s="141">
        <v>1</v>
      </c>
      <c r="H13" s="141">
        <v>0</v>
      </c>
      <c r="I13" s="141">
        <v>0.26</v>
      </c>
    </row>
    <row r="14" spans="1:9" ht="12.75" customHeight="1" x14ac:dyDescent="0.2">
      <c r="A14" s="66" t="s">
        <v>151</v>
      </c>
      <c r="B14" s="141" t="s">
        <v>159</v>
      </c>
      <c r="C14" s="141" t="s">
        <v>160</v>
      </c>
      <c r="D14" s="141">
        <v>1</v>
      </c>
      <c r="E14" s="141" t="s">
        <v>29</v>
      </c>
      <c r="F14" s="141">
        <v>106</v>
      </c>
      <c r="G14" s="141">
        <v>7</v>
      </c>
      <c r="H14" s="141">
        <v>0</v>
      </c>
      <c r="I14" s="141">
        <v>0.55800000000000005</v>
      </c>
    </row>
    <row r="15" spans="1:9" ht="12.75" customHeight="1" x14ac:dyDescent="0.2">
      <c r="A15" s="66" t="s">
        <v>151</v>
      </c>
      <c r="B15" s="141" t="s">
        <v>161</v>
      </c>
      <c r="C15" s="141" t="s">
        <v>162</v>
      </c>
      <c r="D15" s="141">
        <v>1</v>
      </c>
      <c r="E15" s="141" t="s">
        <v>29</v>
      </c>
      <c r="F15" s="141">
        <v>106</v>
      </c>
      <c r="G15" s="141">
        <v>7</v>
      </c>
      <c r="H15" s="141">
        <v>0</v>
      </c>
      <c r="I15" s="141">
        <v>0.65600000000000003</v>
      </c>
    </row>
    <row r="16" spans="1:9" ht="12.75" customHeight="1" x14ac:dyDescent="0.2">
      <c r="A16" s="66" t="s">
        <v>151</v>
      </c>
      <c r="B16" s="141" t="s">
        <v>163</v>
      </c>
      <c r="C16" s="141" t="s">
        <v>164</v>
      </c>
      <c r="D16" s="141">
        <v>1</v>
      </c>
      <c r="E16" s="141" t="s">
        <v>29</v>
      </c>
      <c r="F16" s="141">
        <v>98</v>
      </c>
      <c r="G16" s="141">
        <v>7</v>
      </c>
      <c r="H16" s="141">
        <v>0</v>
      </c>
      <c r="I16" s="141">
        <v>1.64</v>
      </c>
    </row>
    <row r="17" spans="1:9" ht="12.75" customHeight="1" x14ac:dyDescent="0.2">
      <c r="A17" s="66" t="s">
        <v>151</v>
      </c>
      <c r="B17" s="141" t="s">
        <v>165</v>
      </c>
      <c r="C17" s="141" t="s">
        <v>259</v>
      </c>
      <c r="D17" s="141">
        <v>2</v>
      </c>
      <c r="E17" s="141" t="s">
        <v>29</v>
      </c>
      <c r="F17" s="141">
        <v>97</v>
      </c>
      <c r="G17" s="141">
        <v>1</v>
      </c>
      <c r="H17" s="141">
        <v>0</v>
      </c>
      <c r="I17" s="141">
        <v>0.27700000000000002</v>
      </c>
    </row>
    <row r="18" spans="1:9" ht="12.75" customHeight="1" x14ac:dyDescent="0.2">
      <c r="A18" s="66" t="s">
        <v>151</v>
      </c>
      <c r="B18" s="141" t="s">
        <v>166</v>
      </c>
      <c r="C18" s="141" t="s">
        <v>260</v>
      </c>
      <c r="D18" s="141">
        <v>2</v>
      </c>
      <c r="E18" s="141" t="s">
        <v>29</v>
      </c>
      <c r="F18" s="141">
        <v>97</v>
      </c>
      <c r="G18" s="141">
        <v>1</v>
      </c>
      <c r="H18" s="141">
        <v>0</v>
      </c>
      <c r="I18" s="141">
        <v>0.06</v>
      </c>
    </row>
    <row r="19" spans="1:9" ht="12.75" customHeight="1" x14ac:dyDescent="0.2">
      <c r="A19" s="66" t="s">
        <v>151</v>
      </c>
      <c r="B19" s="141" t="s">
        <v>167</v>
      </c>
      <c r="C19" s="141" t="s">
        <v>261</v>
      </c>
      <c r="D19" s="141">
        <v>2</v>
      </c>
      <c r="E19" s="141" t="s">
        <v>29</v>
      </c>
      <c r="F19" s="141">
        <v>97</v>
      </c>
      <c r="G19" s="141">
        <v>1</v>
      </c>
      <c r="H19" s="141">
        <v>0</v>
      </c>
      <c r="I19" s="141">
        <v>8.4000000000000005E-2</v>
      </c>
    </row>
    <row r="20" spans="1:9" ht="12.75" customHeight="1" x14ac:dyDescent="0.2">
      <c r="A20" s="66" t="s">
        <v>151</v>
      </c>
      <c r="B20" s="141" t="s">
        <v>168</v>
      </c>
      <c r="C20" s="141" t="s">
        <v>262</v>
      </c>
      <c r="D20" s="141">
        <v>2</v>
      </c>
      <c r="E20" s="141" t="s">
        <v>29</v>
      </c>
      <c r="F20" s="141">
        <v>97</v>
      </c>
      <c r="G20" s="141">
        <v>1</v>
      </c>
      <c r="H20" s="141">
        <v>0</v>
      </c>
      <c r="I20" s="141">
        <v>0.23</v>
      </c>
    </row>
    <row r="21" spans="1:9" ht="12.75" customHeight="1" x14ac:dyDescent="0.2">
      <c r="A21" s="66" t="s">
        <v>151</v>
      </c>
      <c r="B21" s="141" t="s">
        <v>170</v>
      </c>
      <c r="C21" s="141" t="s">
        <v>171</v>
      </c>
      <c r="D21" s="141">
        <v>2</v>
      </c>
      <c r="E21" s="141" t="s">
        <v>29</v>
      </c>
      <c r="F21" s="141">
        <v>97</v>
      </c>
      <c r="G21" s="141">
        <v>1</v>
      </c>
      <c r="H21" s="141">
        <v>0</v>
      </c>
      <c r="I21" s="141">
        <v>3.1E-2</v>
      </c>
    </row>
    <row r="22" spans="1:9" ht="12.75" customHeight="1" x14ac:dyDescent="0.2">
      <c r="A22" s="66" t="s">
        <v>151</v>
      </c>
      <c r="B22" s="152" t="s">
        <v>172</v>
      </c>
      <c r="C22" s="152" t="s">
        <v>173</v>
      </c>
      <c r="D22" s="141">
        <v>2</v>
      </c>
      <c r="E22" s="141" t="s">
        <v>29</v>
      </c>
      <c r="F22" s="141">
        <v>110</v>
      </c>
      <c r="G22" s="152">
        <v>0</v>
      </c>
      <c r="H22" s="141">
        <v>0</v>
      </c>
      <c r="I22" s="141">
        <v>0.28000000000000003</v>
      </c>
    </row>
    <row r="23" spans="1:9" ht="12.75" customHeight="1" x14ac:dyDescent="0.2">
      <c r="A23" s="66" t="s">
        <v>151</v>
      </c>
      <c r="B23" s="141" t="s">
        <v>169</v>
      </c>
      <c r="C23" s="141" t="s">
        <v>263</v>
      </c>
      <c r="D23" s="141">
        <v>2</v>
      </c>
      <c r="E23" s="141" t="s">
        <v>29</v>
      </c>
      <c r="F23" s="141">
        <v>97</v>
      </c>
      <c r="G23" s="141">
        <v>1</v>
      </c>
      <c r="H23" s="141">
        <v>0</v>
      </c>
      <c r="I23" s="141">
        <v>0.58799999999999997</v>
      </c>
    </row>
    <row r="24" spans="1:9" ht="12.75" customHeight="1" x14ac:dyDescent="0.2">
      <c r="A24" s="66" t="s">
        <v>151</v>
      </c>
      <c r="B24" s="141" t="s">
        <v>174</v>
      </c>
      <c r="C24" s="141" t="s">
        <v>264</v>
      </c>
      <c r="D24" s="141">
        <v>2</v>
      </c>
      <c r="E24" s="141" t="s">
        <v>29</v>
      </c>
      <c r="F24" s="141">
        <v>97</v>
      </c>
      <c r="G24" s="141">
        <v>1</v>
      </c>
      <c r="H24" s="141">
        <v>0</v>
      </c>
      <c r="I24" s="141">
        <v>0.17599999999999999</v>
      </c>
    </row>
    <row r="25" spans="1:9" ht="12.75" customHeight="1" x14ac:dyDescent="0.2">
      <c r="A25" s="66" t="s">
        <v>151</v>
      </c>
      <c r="B25" s="141" t="s">
        <v>175</v>
      </c>
      <c r="C25" s="141" t="s">
        <v>176</v>
      </c>
      <c r="D25" s="141">
        <v>1</v>
      </c>
      <c r="E25" s="141" t="s">
        <v>29</v>
      </c>
      <c r="F25" s="141">
        <v>106</v>
      </c>
      <c r="G25" s="141">
        <v>7</v>
      </c>
      <c r="H25" s="141">
        <v>0</v>
      </c>
      <c r="I25" s="141">
        <v>0.29499999999999998</v>
      </c>
    </row>
    <row r="26" spans="1:9" ht="12.75" customHeight="1" x14ac:dyDescent="0.2">
      <c r="A26" s="67" t="s">
        <v>151</v>
      </c>
      <c r="B26" s="149" t="s">
        <v>177</v>
      </c>
      <c r="C26" s="149" t="s">
        <v>265</v>
      </c>
      <c r="D26" s="149">
        <v>2</v>
      </c>
      <c r="E26" s="149" t="s">
        <v>29</v>
      </c>
      <c r="F26" s="149">
        <v>97</v>
      </c>
      <c r="G26" s="149">
        <v>1</v>
      </c>
      <c r="H26" s="149">
        <v>0</v>
      </c>
      <c r="I26" s="149">
        <v>0.34499999999999997</v>
      </c>
    </row>
    <row r="27" spans="1:9" ht="12.75" customHeight="1" x14ac:dyDescent="0.2">
      <c r="A27" s="30"/>
      <c r="B27" s="29">
        <f>COUNTA(G8:G26)</f>
        <v>19</v>
      </c>
      <c r="C27" s="29"/>
      <c r="D27" s="29"/>
      <c r="E27" s="29">
        <f>COUNTIF(E8:E26, "Yes")</f>
        <v>19</v>
      </c>
      <c r="F27" s="30"/>
      <c r="G27" s="29"/>
      <c r="H27" s="29"/>
      <c r="I27" s="51">
        <f>SUM(I8:I26)</f>
        <v>7.6899999999999995</v>
      </c>
    </row>
    <row r="28" spans="1:9" ht="12.75" customHeight="1" x14ac:dyDescent="0.2">
      <c r="A28" s="31"/>
      <c r="B28" s="59"/>
      <c r="C28" s="31"/>
      <c r="D28" s="31"/>
      <c r="E28" s="31"/>
      <c r="F28" s="31"/>
      <c r="G28" s="31"/>
      <c r="H28" s="31"/>
      <c r="I28" s="126"/>
    </row>
    <row r="29" spans="1:9" ht="12.75" customHeight="1" x14ac:dyDescent="0.2">
      <c r="A29" s="66" t="s">
        <v>139</v>
      </c>
      <c r="B29" s="141" t="s">
        <v>178</v>
      </c>
      <c r="C29" s="141" t="s">
        <v>179</v>
      </c>
      <c r="D29" s="141">
        <v>1</v>
      </c>
      <c r="E29" s="141" t="s">
        <v>29</v>
      </c>
      <c r="F29" s="141">
        <v>120</v>
      </c>
      <c r="G29" s="141">
        <v>4</v>
      </c>
      <c r="H29" s="141">
        <v>0</v>
      </c>
      <c r="I29" s="141">
        <v>9.9000000000000005E-2</v>
      </c>
    </row>
    <row r="30" spans="1:9" ht="12.75" customHeight="1" x14ac:dyDescent="0.2">
      <c r="A30" s="66" t="s">
        <v>139</v>
      </c>
      <c r="B30" s="141" t="s">
        <v>180</v>
      </c>
      <c r="C30" s="141" t="s">
        <v>181</v>
      </c>
      <c r="D30" s="141">
        <v>1</v>
      </c>
      <c r="E30" s="141" t="s">
        <v>29</v>
      </c>
      <c r="F30" s="141">
        <v>120</v>
      </c>
      <c r="G30" s="141">
        <v>4</v>
      </c>
      <c r="H30" s="141">
        <v>0</v>
      </c>
      <c r="I30" s="141">
        <v>0.16400000000000001</v>
      </c>
    </row>
    <row r="31" spans="1:9" ht="12.75" customHeight="1" x14ac:dyDescent="0.2">
      <c r="A31" s="66" t="s">
        <v>139</v>
      </c>
      <c r="B31" s="141" t="s">
        <v>182</v>
      </c>
      <c r="C31" s="141" t="s">
        <v>183</v>
      </c>
      <c r="D31" s="141">
        <v>1</v>
      </c>
      <c r="E31" s="141" t="s">
        <v>29</v>
      </c>
      <c r="F31" s="141">
        <v>120</v>
      </c>
      <c r="G31" s="141">
        <v>4</v>
      </c>
      <c r="H31" s="141">
        <v>0</v>
      </c>
      <c r="I31" s="141">
        <v>9.8000000000000004E-2</v>
      </c>
    </row>
    <row r="32" spans="1:9" ht="12.75" customHeight="1" x14ac:dyDescent="0.2">
      <c r="A32" s="66" t="s">
        <v>139</v>
      </c>
      <c r="B32" s="141" t="s">
        <v>184</v>
      </c>
      <c r="C32" s="141" t="s">
        <v>185</v>
      </c>
      <c r="D32" s="141">
        <v>1</v>
      </c>
      <c r="E32" s="141" t="s">
        <v>29</v>
      </c>
      <c r="F32" s="141">
        <v>120</v>
      </c>
      <c r="G32" s="141">
        <v>4</v>
      </c>
      <c r="H32" s="141">
        <v>0</v>
      </c>
      <c r="I32" s="141">
        <v>13.122999999999999</v>
      </c>
    </row>
    <row r="33" spans="1:9" ht="12.75" customHeight="1" x14ac:dyDescent="0.2">
      <c r="A33" s="66" t="s">
        <v>139</v>
      </c>
      <c r="B33" s="141" t="s">
        <v>186</v>
      </c>
      <c r="C33" s="141" t="s">
        <v>187</v>
      </c>
      <c r="D33" s="141">
        <v>1</v>
      </c>
      <c r="E33" s="141" t="s">
        <v>29</v>
      </c>
      <c r="F33" s="141">
        <v>120</v>
      </c>
      <c r="G33" s="141">
        <v>4</v>
      </c>
      <c r="H33" s="141">
        <v>0</v>
      </c>
      <c r="I33" s="141">
        <v>0.32800000000000001</v>
      </c>
    </row>
    <row r="34" spans="1:9" ht="12.75" customHeight="1" x14ac:dyDescent="0.2">
      <c r="A34" s="66" t="s">
        <v>139</v>
      </c>
      <c r="B34" s="141" t="s">
        <v>188</v>
      </c>
      <c r="C34" s="141" t="s">
        <v>189</v>
      </c>
      <c r="D34" s="141">
        <v>1</v>
      </c>
      <c r="E34" s="141" t="s">
        <v>29</v>
      </c>
      <c r="F34" s="141">
        <v>120</v>
      </c>
      <c r="G34" s="141">
        <v>4</v>
      </c>
      <c r="H34" s="141">
        <v>0</v>
      </c>
      <c r="I34" s="141">
        <v>0.16400000000000001</v>
      </c>
    </row>
    <row r="35" spans="1:9" ht="12.75" customHeight="1" x14ac:dyDescent="0.2">
      <c r="A35" s="66" t="s">
        <v>139</v>
      </c>
      <c r="B35" s="141" t="s">
        <v>190</v>
      </c>
      <c r="C35" s="141" t="s">
        <v>191</v>
      </c>
      <c r="D35" s="141">
        <v>1</v>
      </c>
      <c r="E35" s="141" t="s">
        <v>29</v>
      </c>
      <c r="F35" s="141">
        <v>120</v>
      </c>
      <c r="G35" s="141">
        <v>4</v>
      </c>
      <c r="H35" s="141">
        <v>0</v>
      </c>
      <c r="I35" s="141">
        <v>4.2999999999999997E-2</v>
      </c>
    </row>
    <row r="36" spans="1:9" ht="12.75" customHeight="1" x14ac:dyDescent="0.2">
      <c r="A36" s="66" t="s">
        <v>139</v>
      </c>
      <c r="B36" s="141" t="s">
        <v>192</v>
      </c>
      <c r="C36" s="141" t="s">
        <v>193</v>
      </c>
      <c r="D36" s="141">
        <v>1</v>
      </c>
      <c r="E36" s="141" t="s">
        <v>29</v>
      </c>
      <c r="F36" s="141">
        <v>120</v>
      </c>
      <c r="G36" s="141">
        <v>4</v>
      </c>
      <c r="H36" s="141">
        <v>0</v>
      </c>
      <c r="I36" s="141">
        <v>0.32800000000000001</v>
      </c>
    </row>
    <row r="37" spans="1:9" ht="12.75" customHeight="1" x14ac:dyDescent="0.2">
      <c r="A37" s="66" t="s">
        <v>139</v>
      </c>
      <c r="B37" s="141" t="s">
        <v>194</v>
      </c>
      <c r="C37" s="141" t="s">
        <v>268</v>
      </c>
      <c r="D37" s="141">
        <v>1</v>
      </c>
      <c r="E37" s="141" t="s">
        <v>29</v>
      </c>
      <c r="F37" s="141">
        <v>120</v>
      </c>
      <c r="G37" s="141">
        <v>4</v>
      </c>
      <c r="H37" s="141">
        <v>0</v>
      </c>
      <c r="I37" s="141">
        <v>0.16400000000000001</v>
      </c>
    </row>
    <row r="38" spans="1:9" ht="12.75" customHeight="1" x14ac:dyDescent="0.2">
      <c r="A38" s="66" t="s">
        <v>139</v>
      </c>
      <c r="B38" s="141" t="s">
        <v>195</v>
      </c>
      <c r="C38" s="141" t="s">
        <v>196</v>
      </c>
      <c r="D38" s="141">
        <v>1</v>
      </c>
      <c r="E38" s="141" t="s">
        <v>29</v>
      </c>
      <c r="F38" s="141">
        <v>120</v>
      </c>
      <c r="G38" s="141">
        <v>4</v>
      </c>
      <c r="H38" s="141">
        <v>0</v>
      </c>
      <c r="I38" s="141">
        <v>0.65600000000000003</v>
      </c>
    </row>
    <row r="39" spans="1:9" ht="12.75" customHeight="1" x14ac:dyDescent="0.2">
      <c r="A39" s="66" t="s">
        <v>139</v>
      </c>
      <c r="B39" s="141" t="s">
        <v>197</v>
      </c>
      <c r="C39" s="141" t="s">
        <v>198</v>
      </c>
      <c r="D39" s="141">
        <v>1</v>
      </c>
      <c r="E39" s="141" t="s">
        <v>29</v>
      </c>
      <c r="F39" s="141">
        <v>120</v>
      </c>
      <c r="G39" s="141">
        <v>4</v>
      </c>
      <c r="H39" s="141">
        <v>0</v>
      </c>
      <c r="I39" s="141">
        <v>0.16400000000000001</v>
      </c>
    </row>
    <row r="40" spans="1:9" ht="12.75" customHeight="1" x14ac:dyDescent="0.2">
      <c r="A40" s="66" t="s">
        <v>139</v>
      </c>
      <c r="B40" s="141" t="s">
        <v>199</v>
      </c>
      <c r="C40" s="141" t="s">
        <v>200</v>
      </c>
      <c r="D40" s="141">
        <v>1</v>
      </c>
      <c r="E40" s="141" t="s">
        <v>29</v>
      </c>
      <c r="F40" s="141">
        <v>120</v>
      </c>
      <c r="G40" s="141">
        <v>4</v>
      </c>
      <c r="H40" s="141">
        <v>0</v>
      </c>
      <c r="I40" s="141">
        <v>0.98399999999999999</v>
      </c>
    </row>
    <row r="41" spans="1:9" ht="12.75" customHeight="1" x14ac:dyDescent="0.2">
      <c r="A41" s="66" t="s">
        <v>139</v>
      </c>
      <c r="B41" s="141" t="s">
        <v>201</v>
      </c>
      <c r="C41" s="141" t="s">
        <v>202</v>
      </c>
      <c r="D41" s="141">
        <v>1</v>
      </c>
      <c r="E41" s="141" t="s">
        <v>29</v>
      </c>
      <c r="F41" s="141">
        <v>120</v>
      </c>
      <c r="G41" s="141">
        <v>4</v>
      </c>
      <c r="H41" s="141">
        <v>0</v>
      </c>
      <c r="I41" s="141">
        <v>0.65600000000000003</v>
      </c>
    </row>
    <row r="42" spans="1:9" ht="12.75" customHeight="1" x14ac:dyDescent="0.2">
      <c r="A42" s="66" t="s">
        <v>139</v>
      </c>
      <c r="B42" s="141" t="s">
        <v>203</v>
      </c>
      <c r="C42" s="141" t="s">
        <v>204</v>
      </c>
      <c r="D42" s="141">
        <v>1</v>
      </c>
      <c r="E42" s="141" t="s">
        <v>29</v>
      </c>
      <c r="F42" s="141">
        <v>120</v>
      </c>
      <c r="G42" s="141">
        <v>4</v>
      </c>
      <c r="H42" s="141">
        <v>0</v>
      </c>
      <c r="I42" s="141">
        <v>4.4999999999999998E-2</v>
      </c>
    </row>
    <row r="43" spans="1:9" ht="12.75" customHeight="1" x14ac:dyDescent="0.2">
      <c r="A43" s="66" t="s">
        <v>139</v>
      </c>
      <c r="B43" s="141" t="s">
        <v>205</v>
      </c>
      <c r="C43" s="141" t="s">
        <v>206</v>
      </c>
      <c r="D43" s="141">
        <v>1</v>
      </c>
      <c r="E43" s="141" t="s">
        <v>29</v>
      </c>
      <c r="F43" s="141">
        <v>120</v>
      </c>
      <c r="G43" s="141">
        <v>4</v>
      </c>
      <c r="H43" s="141">
        <v>0</v>
      </c>
      <c r="I43" s="141">
        <v>6.6000000000000003E-2</v>
      </c>
    </row>
    <row r="44" spans="1:9" ht="12.75" customHeight="1" x14ac:dyDescent="0.2">
      <c r="A44" s="66" t="s">
        <v>139</v>
      </c>
      <c r="B44" s="141" t="s">
        <v>207</v>
      </c>
      <c r="C44" s="141" t="s">
        <v>208</v>
      </c>
      <c r="D44" s="141">
        <v>1</v>
      </c>
      <c r="E44" s="141" t="s">
        <v>29</v>
      </c>
      <c r="F44" s="141">
        <v>120</v>
      </c>
      <c r="G44" s="141">
        <v>4</v>
      </c>
      <c r="H44" s="141">
        <v>0</v>
      </c>
      <c r="I44" s="141">
        <v>0.32800000000000001</v>
      </c>
    </row>
    <row r="45" spans="1:9" ht="12.75" customHeight="1" x14ac:dyDescent="0.2">
      <c r="A45" s="66" t="s">
        <v>139</v>
      </c>
      <c r="B45" s="141" t="s">
        <v>209</v>
      </c>
      <c r="C45" s="141" t="s">
        <v>210</v>
      </c>
      <c r="D45" s="141">
        <v>1</v>
      </c>
      <c r="E45" s="141" t="s">
        <v>29</v>
      </c>
      <c r="F45" s="141">
        <v>120</v>
      </c>
      <c r="G45" s="141">
        <v>4</v>
      </c>
      <c r="H45" s="141">
        <v>0</v>
      </c>
      <c r="I45" s="141">
        <v>0.16400000000000001</v>
      </c>
    </row>
    <row r="46" spans="1:9" ht="12.75" customHeight="1" x14ac:dyDescent="0.2">
      <c r="A46" s="66" t="s">
        <v>139</v>
      </c>
      <c r="B46" s="141" t="s">
        <v>211</v>
      </c>
      <c r="C46" s="141" t="s">
        <v>212</v>
      </c>
      <c r="D46" s="141">
        <v>1</v>
      </c>
      <c r="E46" s="141" t="s">
        <v>29</v>
      </c>
      <c r="F46" s="141">
        <v>120</v>
      </c>
      <c r="G46" s="141">
        <v>4</v>
      </c>
      <c r="H46" s="141">
        <v>0</v>
      </c>
      <c r="I46" s="141">
        <v>0.16400000000000001</v>
      </c>
    </row>
    <row r="47" spans="1:9" ht="12.75" customHeight="1" x14ac:dyDescent="0.2">
      <c r="A47" s="66" t="s">
        <v>139</v>
      </c>
      <c r="B47" s="141" t="s">
        <v>213</v>
      </c>
      <c r="C47" s="141" t="s">
        <v>214</v>
      </c>
      <c r="D47" s="141">
        <v>1</v>
      </c>
      <c r="E47" s="141" t="s">
        <v>29</v>
      </c>
      <c r="F47" s="141">
        <v>120</v>
      </c>
      <c r="G47" s="141">
        <v>4</v>
      </c>
      <c r="H47" s="141">
        <v>0</v>
      </c>
      <c r="I47" s="141">
        <v>0.65600000000000003</v>
      </c>
    </row>
    <row r="48" spans="1:9" ht="12.75" customHeight="1" x14ac:dyDescent="0.2">
      <c r="A48" s="66" t="s">
        <v>139</v>
      </c>
      <c r="B48" s="141" t="s">
        <v>215</v>
      </c>
      <c r="C48" s="141" t="s">
        <v>216</v>
      </c>
      <c r="D48" s="141">
        <v>1</v>
      </c>
      <c r="E48" s="141" t="s">
        <v>29</v>
      </c>
      <c r="F48" s="141">
        <v>120</v>
      </c>
      <c r="G48" s="141">
        <v>4</v>
      </c>
      <c r="H48" s="141">
        <v>0</v>
      </c>
      <c r="I48" s="141">
        <v>0.65600000000000003</v>
      </c>
    </row>
    <row r="49" spans="1:9" ht="12.75" customHeight="1" x14ac:dyDescent="0.2">
      <c r="A49" s="66" t="s">
        <v>139</v>
      </c>
      <c r="B49" s="141" t="s">
        <v>217</v>
      </c>
      <c r="C49" s="141" t="s">
        <v>291</v>
      </c>
      <c r="D49" s="141">
        <v>1</v>
      </c>
      <c r="E49" s="141" t="s">
        <v>29</v>
      </c>
      <c r="F49" s="141">
        <v>120</v>
      </c>
      <c r="G49" s="141">
        <v>4</v>
      </c>
      <c r="H49" s="141">
        <v>0</v>
      </c>
      <c r="I49" s="141">
        <v>0.32800000000000001</v>
      </c>
    </row>
    <row r="50" spans="1:9" ht="12.75" customHeight="1" x14ac:dyDescent="0.2">
      <c r="A50" s="66" t="s">
        <v>139</v>
      </c>
      <c r="B50" s="141" t="s">
        <v>219</v>
      </c>
      <c r="C50" s="141" t="s">
        <v>220</v>
      </c>
      <c r="D50" s="141">
        <v>1</v>
      </c>
      <c r="E50" s="141" t="s">
        <v>29</v>
      </c>
      <c r="F50" s="141">
        <v>120</v>
      </c>
      <c r="G50" s="141">
        <v>4</v>
      </c>
      <c r="H50" s="141">
        <v>0</v>
      </c>
      <c r="I50" s="141">
        <v>0.16400000000000001</v>
      </c>
    </row>
    <row r="51" spans="1:9" ht="12.75" customHeight="1" x14ac:dyDescent="0.2">
      <c r="A51" s="66" t="s">
        <v>139</v>
      </c>
      <c r="B51" s="141" t="s">
        <v>221</v>
      </c>
      <c r="C51" s="141" t="s">
        <v>222</v>
      </c>
      <c r="D51" s="141">
        <v>1</v>
      </c>
      <c r="E51" s="141" t="s">
        <v>29</v>
      </c>
      <c r="F51" s="141">
        <v>120</v>
      </c>
      <c r="G51" s="141">
        <v>4</v>
      </c>
      <c r="H51" s="141">
        <v>0</v>
      </c>
      <c r="I51" s="141">
        <v>0.65600000000000003</v>
      </c>
    </row>
    <row r="52" spans="1:9" ht="12.75" customHeight="1" x14ac:dyDescent="0.2">
      <c r="A52" s="66" t="s">
        <v>139</v>
      </c>
      <c r="B52" s="141" t="s">
        <v>223</v>
      </c>
      <c r="C52" s="141" t="s">
        <v>224</v>
      </c>
      <c r="D52" s="141">
        <v>1</v>
      </c>
      <c r="E52" s="141" t="s">
        <v>29</v>
      </c>
      <c r="F52" s="141">
        <v>120</v>
      </c>
      <c r="G52" s="141">
        <v>4</v>
      </c>
      <c r="H52" s="141">
        <v>0</v>
      </c>
      <c r="I52" s="141">
        <v>0.32800000000000001</v>
      </c>
    </row>
    <row r="53" spans="1:9" ht="12.75" customHeight="1" x14ac:dyDescent="0.2">
      <c r="A53" s="67" t="s">
        <v>139</v>
      </c>
      <c r="B53" s="149" t="s">
        <v>225</v>
      </c>
      <c r="C53" s="149" t="s">
        <v>226</v>
      </c>
      <c r="D53" s="149">
        <v>1</v>
      </c>
      <c r="E53" s="149" t="s">
        <v>29</v>
      </c>
      <c r="F53" s="149">
        <v>120</v>
      </c>
      <c r="G53" s="149">
        <v>4</v>
      </c>
      <c r="H53" s="149">
        <v>0</v>
      </c>
      <c r="I53" s="149">
        <v>4.4999999999999998E-2</v>
      </c>
    </row>
    <row r="54" spans="1:9" x14ac:dyDescent="0.2">
      <c r="A54" s="30"/>
      <c r="B54" s="29">
        <f>COUNTA(B29:B53)</f>
        <v>25</v>
      </c>
      <c r="C54" s="29"/>
      <c r="D54" s="29"/>
      <c r="E54" s="29">
        <f>COUNTIF(E29:E53, "Yes")</f>
        <v>25</v>
      </c>
      <c r="F54" s="30"/>
      <c r="G54" s="29"/>
      <c r="H54" s="29"/>
      <c r="I54" s="51">
        <f>SUM(I29:I53)</f>
        <v>20.570999999999998</v>
      </c>
    </row>
    <row r="55" spans="1:9" x14ac:dyDescent="0.2">
      <c r="A55" s="30"/>
      <c r="B55" s="29"/>
      <c r="C55" s="29"/>
      <c r="D55" s="29"/>
      <c r="E55" s="29"/>
      <c r="F55" s="30"/>
      <c r="G55" s="29"/>
      <c r="H55" s="29"/>
      <c r="I55" s="51"/>
    </row>
    <row r="56" spans="1:9" ht="12.75" customHeight="1" x14ac:dyDescent="0.2">
      <c r="A56" s="66" t="s">
        <v>227</v>
      </c>
      <c r="B56" s="141" t="s">
        <v>228</v>
      </c>
      <c r="C56" s="141" t="s">
        <v>229</v>
      </c>
      <c r="D56" s="141">
        <v>1</v>
      </c>
      <c r="E56" s="141" t="s">
        <v>29</v>
      </c>
      <c r="F56" s="141">
        <v>98</v>
      </c>
      <c r="G56" s="141">
        <v>7</v>
      </c>
      <c r="H56" s="141">
        <v>0</v>
      </c>
      <c r="I56" s="141">
        <v>0.82</v>
      </c>
    </row>
    <row r="57" spans="1:9" ht="12.75" customHeight="1" x14ac:dyDescent="0.2">
      <c r="A57" s="67" t="s">
        <v>227</v>
      </c>
      <c r="B57" s="149" t="s">
        <v>230</v>
      </c>
      <c r="C57" s="149" t="s">
        <v>231</v>
      </c>
      <c r="D57" s="149">
        <v>1</v>
      </c>
      <c r="E57" s="149" t="s">
        <v>29</v>
      </c>
      <c r="F57" s="149">
        <v>98</v>
      </c>
      <c r="G57" s="149">
        <v>7</v>
      </c>
      <c r="H57" s="149">
        <v>0</v>
      </c>
      <c r="I57" s="149">
        <v>3.2810000000000001</v>
      </c>
    </row>
    <row r="58" spans="1:9" x14ac:dyDescent="0.2">
      <c r="A58" s="30"/>
      <c r="B58" s="29">
        <f>COUNTA(B56:B57)</f>
        <v>2</v>
      </c>
      <c r="C58" s="29"/>
      <c r="D58" s="29"/>
      <c r="E58" s="29">
        <f>COUNTIF(E56:E57, "Yes")</f>
        <v>2</v>
      </c>
      <c r="F58" s="30"/>
      <c r="G58" s="29"/>
      <c r="H58" s="29"/>
      <c r="I58" s="51">
        <f>SUM(I56:I57)</f>
        <v>4.101</v>
      </c>
    </row>
    <row r="59" spans="1:9" x14ac:dyDescent="0.2">
      <c r="A59" s="30"/>
      <c r="B59" s="29"/>
      <c r="C59" s="29"/>
      <c r="D59" s="29"/>
      <c r="E59" s="29"/>
      <c r="F59" s="30"/>
      <c r="G59" s="29"/>
      <c r="H59" s="29"/>
      <c r="I59" s="51"/>
    </row>
    <row r="60" spans="1:9" ht="12.75" customHeight="1" x14ac:dyDescent="0.2">
      <c r="A60" s="66" t="s">
        <v>232</v>
      </c>
      <c r="B60" s="141" t="s">
        <v>233</v>
      </c>
      <c r="C60" s="141" t="s">
        <v>234</v>
      </c>
      <c r="D60" s="141">
        <v>1</v>
      </c>
      <c r="E60" s="141" t="s">
        <v>29</v>
      </c>
      <c r="F60" s="141">
        <v>97</v>
      </c>
      <c r="G60" s="141">
        <v>4</v>
      </c>
      <c r="H60" s="141">
        <v>0</v>
      </c>
      <c r="I60" s="141">
        <v>3.2810000000000001</v>
      </c>
    </row>
    <row r="61" spans="1:9" ht="12.75" customHeight="1" x14ac:dyDescent="0.2">
      <c r="A61" s="67" t="s">
        <v>232</v>
      </c>
      <c r="B61" s="149" t="s">
        <v>236</v>
      </c>
      <c r="C61" s="149" t="s">
        <v>237</v>
      </c>
      <c r="D61" s="149">
        <v>1</v>
      </c>
      <c r="E61" s="149" t="s">
        <v>29</v>
      </c>
      <c r="F61" s="149">
        <v>97</v>
      </c>
      <c r="G61" s="149">
        <v>7</v>
      </c>
      <c r="H61" s="149">
        <v>0</v>
      </c>
      <c r="I61" s="149">
        <v>1.109</v>
      </c>
    </row>
    <row r="62" spans="1:9" x14ac:dyDescent="0.2">
      <c r="A62" s="30"/>
      <c r="B62" s="29">
        <f>COUNTA(B60:B61)</f>
        <v>2</v>
      </c>
      <c r="C62" s="29"/>
      <c r="D62" s="29"/>
      <c r="E62" s="29">
        <f>COUNTIF(E60:E61, "Yes")</f>
        <v>2</v>
      </c>
      <c r="F62" s="30"/>
      <c r="G62" s="29"/>
      <c r="H62" s="29"/>
      <c r="I62" s="51">
        <f>SUM(I60:I61)</f>
        <v>4.3900000000000006</v>
      </c>
    </row>
    <row r="63" spans="1:9" x14ac:dyDescent="0.2">
      <c r="A63" s="30"/>
      <c r="B63" s="29"/>
      <c r="C63" s="29"/>
      <c r="D63" s="29"/>
      <c r="E63" s="29"/>
      <c r="F63" s="30"/>
      <c r="G63" s="29"/>
      <c r="H63" s="29"/>
      <c r="I63" s="51"/>
    </row>
    <row r="64" spans="1:9" ht="12.75" customHeight="1" x14ac:dyDescent="0.2">
      <c r="A64" s="66" t="s">
        <v>235</v>
      </c>
      <c r="B64" s="141" t="s">
        <v>238</v>
      </c>
      <c r="C64" s="141" t="s">
        <v>239</v>
      </c>
      <c r="D64" s="141">
        <v>1</v>
      </c>
      <c r="E64" s="141" t="s">
        <v>29</v>
      </c>
      <c r="F64" s="141">
        <v>93</v>
      </c>
      <c r="G64" s="141">
        <v>4</v>
      </c>
      <c r="H64" s="141">
        <v>0</v>
      </c>
      <c r="I64" s="141">
        <v>1.476</v>
      </c>
    </row>
    <row r="65" spans="1:9" ht="12.75" customHeight="1" x14ac:dyDescent="0.2">
      <c r="A65" s="67" t="s">
        <v>235</v>
      </c>
      <c r="B65" s="149" t="s">
        <v>240</v>
      </c>
      <c r="C65" s="149" t="s">
        <v>241</v>
      </c>
      <c r="D65" s="149">
        <v>1</v>
      </c>
      <c r="E65" s="149" t="s">
        <v>29</v>
      </c>
      <c r="F65" s="149">
        <v>93</v>
      </c>
      <c r="G65" s="149">
        <v>4</v>
      </c>
      <c r="H65" s="149">
        <v>0</v>
      </c>
      <c r="I65" s="149">
        <v>0.623</v>
      </c>
    </row>
    <row r="66" spans="1:9" x14ac:dyDescent="0.2">
      <c r="A66" s="30"/>
      <c r="B66" s="29">
        <f>COUNTA(B64:B65)</f>
        <v>2</v>
      </c>
      <c r="C66" s="29"/>
      <c r="D66" s="29"/>
      <c r="E66" s="29">
        <f>COUNTIF(E64:E65, "Yes")</f>
        <v>2</v>
      </c>
      <c r="F66" s="30"/>
      <c r="G66" s="29"/>
      <c r="H66" s="29"/>
      <c r="I66" s="51">
        <f>SUM(I64:I65)</f>
        <v>2.0990000000000002</v>
      </c>
    </row>
    <row r="67" spans="1:9" x14ac:dyDescent="0.2">
      <c r="A67" s="30"/>
      <c r="B67" s="29"/>
      <c r="C67" s="29"/>
      <c r="D67" s="29"/>
      <c r="E67" s="29"/>
      <c r="F67" s="30"/>
      <c r="G67" s="29"/>
      <c r="H67" s="29"/>
      <c r="I67" s="51"/>
    </row>
    <row r="68" spans="1:9" ht="12.75" customHeight="1" x14ac:dyDescent="0.2">
      <c r="A68" s="66" t="s">
        <v>242</v>
      </c>
      <c r="B68" s="152" t="s">
        <v>243</v>
      </c>
      <c r="C68" s="152" t="s">
        <v>244</v>
      </c>
      <c r="D68" s="141">
        <v>1</v>
      </c>
      <c r="E68" s="141" t="s">
        <v>29</v>
      </c>
      <c r="F68" s="141">
        <v>94</v>
      </c>
      <c r="G68" s="152">
        <v>0</v>
      </c>
      <c r="H68" s="141">
        <v>0</v>
      </c>
      <c r="I68" s="141">
        <v>0.42599999999999999</v>
      </c>
    </row>
    <row r="69" spans="1:9" ht="12.75" customHeight="1" x14ac:dyDescent="0.2">
      <c r="A69" s="66" t="s">
        <v>242</v>
      </c>
      <c r="B69" s="152" t="s">
        <v>245</v>
      </c>
      <c r="C69" s="152" t="s">
        <v>292</v>
      </c>
      <c r="D69" s="141">
        <v>1</v>
      </c>
      <c r="E69" s="141" t="s">
        <v>29</v>
      </c>
      <c r="F69" s="141">
        <v>94</v>
      </c>
      <c r="G69" s="152">
        <v>0</v>
      </c>
      <c r="H69" s="141">
        <v>0</v>
      </c>
      <c r="I69" s="141">
        <v>0.65600000000000003</v>
      </c>
    </row>
    <row r="70" spans="1:9" ht="12.75" customHeight="1" x14ac:dyDescent="0.2">
      <c r="A70" s="66" t="s">
        <v>242</v>
      </c>
      <c r="B70" s="141" t="s">
        <v>246</v>
      </c>
      <c r="C70" s="141" t="s">
        <v>247</v>
      </c>
      <c r="D70" s="141">
        <v>1</v>
      </c>
      <c r="E70" s="141" t="s">
        <v>29</v>
      </c>
      <c r="F70" s="141">
        <v>94</v>
      </c>
      <c r="G70" s="141">
        <v>4</v>
      </c>
      <c r="H70" s="141">
        <v>0</v>
      </c>
      <c r="I70" s="141">
        <v>0.91800000000000004</v>
      </c>
    </row>
    <row r="71" spans="1:9" ht="12.75" customHeight="1" x14ac:dyDescent="0.2">
      <c r="A71" s="66" t="s">
        <v>242</v>
      </c>
      <c r="B71" s="152" t="s">
        <v>248</v>
      </c>
      <c r="C71" s="152" t="s">
        <v>249</v>
      </c>
      <c r="D71" s="141">
        <v>2</v>
      </c>
      <c r="E71" s="141" t="s">
        <v>29</v>
      </c>
      <c r="F71" s="141">
        <v>94</v>
      </c>
      <c r="G71" s="152">
        <v>0</v>
      </c>
      <c r="H71" s="141">
        <v>0</v>
      </c>
      <c r="I71" s="141">
        <v>6.6000000000000003E-2</v>
      </c>
    </row>
    <row r="72" spans="1:9" ht="12.75" customHeight="1" x14ac:dyDescent="0.2">
      <c r="A72" s="66" t="s">
        <v>242</v>
      </c>
      <c r="B72" s="141" t="s">
        <v>250</v>
      </c>
      <c r="C72" s="141" t="s">
        <v>251</v>
      </c>
      <c r="D72" s="141">
        <v>1</v>
      </c>
      <c r="E72" s="141" t="s">
        <v>29</v>
      </c>
      <c r="F72" s="141">
        <v>94</v>
      </c>
      <c r="G72" s="141">
        <v>4</v>
      </c>
      <c r="H72" s="141">
        <v>0</v>
      </c>
      <c r="I72" s="141">
        <v>0.32800000000000001</v>
      </c>
    </row>
    <row r="73" spans="1:9" ht="12.75" customHeight="1" x14ac:dyDescent="0.2">
      <c r="A73" s="66" t="s">
        <v>242</v>
      </c>
      <c r="B73" s="141" t="s">
        <v>252</v>
      </c>
      <c r="C73" s="141" t="s">
        <v>253</v>
      </c>
      <c r="D73" s="141">
        <v>1</v>
      </c>
      <c r="E73" s="141" t="s">
        <v>29</v>
      </c>
      <c r="F73" s="141">
        <v>94</v>
      </c>
      <c r="G73" s="141">
        <v>4</v>
      </c>
      <c r="H73" s="141">
        <v>0</v>
      </c>
      <c r="I73" s="141">
        <v>0.623</v>
      </c>
    </row>
    <row r="74" spans="1:9" ht="12.75" customHeight="1" x14ac:dyDescent="0.2">
      <c r="A74" s="67" t="s">
        <v>242</v>
      </c>
      <c r="B74" s="153" t="s">
        <v>254</v>
      </c>
      <c r="C74" s="153" t="s">
        <v>255</v>
      </c>
      <c r="D74" s="149">
        <v>2</v>
      </c>
      <c r="E74" s="149" t="s">
        <v>29</v>
      </c>
      <c r="F74" s="149">
        <v>94</v>
      </c>
      <c r="G74" s="153">
        <v>0</v>
      </c>
      <c r="H74" s="149">
        <v>0</v>
      </c>
      <c r="I74" s="149">
        <v>6.6000000000000003E-2</v>
      </c>
    </row>
    <row r="75" spans="1:9" x14ac:dyDescent="0.2">
      <c r="A75" s="30"/>
      <c r="B75" s="29">
        <f>COUNTA(B68:B74)</f>
        <v>7</v>
      </c>
      <c r="C75" s="29"/>
      <c r="D75" s="29"/>
      <c r="E75" s="29">
        <f>COUNTIF(E68:E74, "Yes")</f>
        <v>7</v>
      </c>
      <c r="F75" s="30"/>
      <c r="G75" s="29"/>
      <c r="H75" s="29"/>
      <c r="I75" s="51">
        <f>SUM(I68:I74)</f>
        <v>3.0829999999999993</v>
      </c>
    </row>
    <row r="76" spans="1:9" x14ac:dyDescent="0.2">
      <c r="A76" s="30"/>
      <c r="B76" s="29"/>
      <c r="C76" s="29"/>
      <c r="D76" s="29"/>
      <c r="E76" s="29"/>
      <c r="F76" s="30"/>
      <c r="G76" s="29"/>
      <c r="H76" s="29"/>
      <c r="I76" s="51"/>
    </row>
    <row r="77" spans="1:9" x14ac:dyDescent="0.2">
      <c r="A77" s="30"/>
      <c r="B77" s="157"/>
      <c r="C77" s="137" t="s">
        <v>297</v>
      </c>
      <c r="D77" s="29"/>
      <c r="E77" s="29"/>
      <c r="F77" s="30"/>
      <c r="G77" s="29"/>
      <c r="H77" s="29"/>
      <c r="I77" s="51"/>
    </row>
    <row r="78" spans="1:9" x14ac:dyDescent="0.2">
      <c r="A78" s="31"/>
      <c r="B78" s="20"/>
      <c r="C78" s="158" t="s">
        <v>298</v>
      </c>
      <c r="D78" s="20"/>
      <c r="E78" s="20"/>
      <c r="F78" s="31"/>
      <c r="G78" s="20"/>
      <c r="H78" s="20"/>
      <c r="I78" s="51"/>
    </row>
    <row r="79" spans="1:9" x14ac:dyDescent="0.2">
      <c r="A79" s="31"/>
      <c r="B79" s="20"/>
      <c r="C79" s="158"/>
      <c r="D79" s="20"/>
      <c r="E79" s="20"/>
      <c r="F79" s="31"/>
      <c r="G79" s="20"/>
      <c r="H79" s="20"/>
      <c r="I79" s="51"/>
    </row>
    <row r="80" spans="1:9" x14ac:dyDescent="0.2">
      <c r="A80" s="63"/>
      <c r="B80" s="63"/>
      <c r="C80" s="88"/>
      <c r="D80" s="112" t="s">
        <v>97</v>
      </c>
      <c r="E80" s="88"/>
      <c r="F80" s="89"/>
      <c r="G80" s="63"/>
      <c r="H80" s="63"/>
    </row>
    <row r="81" spans="1:9" x14ac:dyDescent="0.2">
      <c r="A81" s="63"/>
      <c r="B81" s="63"/>
      <c r="D81" s="102" t="s">
        <v>92</v>
      </c>
      <c r="E81" s="91">
        <f>SUM(B6+B27+B54+B58+B62+B66+B75)</f>
        <v>61</v>
      </c>
      <c r="G81" s="63"/>
      <c r="H81" s="63"/>
      <c r="I81" s="2"/>
    </row>
    <row r="82" spans="1:9" x14ac:dyDescent="0.2">
      <c r="D82" s="102" t="s">
        <v>95</v>
      </c>
      <c r="E82" s="91">
        <f>SUM(E6+E27+E54+E58+E62+E66+E75)</f>
        <v>61</v>
      </c>
      <c r="I82" s="82"/>
    </row>
    <row r="83" spans="1:9" x14ac:dyDescent="0.2">
      <c r="D83" s="102" t="s">
        <v>137</v>
      </c>
      <c r="E83" s="118">
        <f>E82/E81</f>
        <v>1</v>
      </c>
    </row>
    <row r="84" spans="1:9" x14ac:dyDescent="0.2">
      <c r="D84" s="102" t="s">
        <v>96</v>
      </c>
      <c r="E84" s="92">
        <f>SUM(I6+I27+I54+I58+I62+I66+I75)</f>
        <v>43.64</v>
      </c>
    </row>
    <row r="86" spans="1:9" x14ac:dyDescent="0.2">
      <c r="D86" s="112" t="s">
        <v>273</v>
      </c>
      <c r="E86" s="133" t="s">
        <v>274</v>
      </c>
      <c r="F86" s="133" t="s">
        <v>102</v>
      </c>
    </row>
    <row r="87" spans="1:9" x14ac:dyDescent="0.2">
      <c r="D87" s="102" t="s">
        <v>275</v>
      </c>
      <c r="E87" s="134">
        <f>COUNTIF(G2:G74, "0.25")</f>
        <v>0</v>
      </c>
      <c r="F87" s="135">
        <f>E87/E82</f>
        <v>0</v>
      </c>
    </row>
    <row r="88" spans="1:9" x14ac:dyDescent="0.2">
      <c r="D88" s="102" t="s">
        <v>276</v>
      </c>
      <c r="E88" s="134">
        <f>COUNTIF(G2:G74, "0.5")</f>
        <v>0</v>
      </c>
      <c r="F88" s="135">
        <f>E88/E82</f>
        <v>0</v>
      </c>
    </row>
    <row r="89" spans="1:9" x14ac:dyDescent="0.2">
      <c r="D89" s="102" t="s">
        <v>277</v>
      </c>
      <c r="E89" s="134">
        <f>COUNTIF(G2:G74, "1")</f>
        <v>13</v>
      </c>
      <c r="F89" s="135">
        <f>E89/E82</f>
        <v>0.21311475409836064</v>
      </c>
    </row>
    <row r="90" spans="1:9" x14ac:dyDescent="0.2">
      <c r="D90" s="102" t="s">
        <v>278</v>
      </c>
      <c r="E90" s="134">
        <f>COUNTIF(G2:G74, "1.25")</f>
        <v>0</v>
      </c>
      <c r="F90" s="135">
        <f>E90/E82</f>
        <v>0</v>
      </c>
    </row>
    <row r="91" spans="1:9" x14ac:dyDescent="0.2">
      <c r="D91" s="102" t="s">
        <v>279</v>
      </c>
      <c r="E91" s="134">
        <f>COUNTIF(G2:G74, "1.50")</f>
        <v>0</v>
      </c>
      <c r="F91" s="135">
        <f>E91/E82</f>
        <v>0</v>
      </c>
    </row>
    <row r="92" spans="1:9" x14ac:dyDescent="0.2">
      <c r="D92" s="102" t="s">
        <v>280</v>
      </c>
      <c r="E92" s="134">
        <f>COUNTIF(G2:G74, "2")</f>
        <v>1</v>
      </c>
      <c r="F92" s="135">
        <f>E92/E82</f>
        <v>1.6393442622950821E-2</v>
      </c>
    </row>
    <row r="93" spans="1:9" x14ac:dyDescent="0.2">
      <c r="D93" s="102" t="s">
        <v>281</v>
      </c>
      <c r="E93" s="134">
        <f>COUNTIF(G2:G74, "2.5")</f>
        <v>0</v>
      </c>
      <c r="F93" s="135">
        <f>E93/E82</f>
        <v>0</v>
      </c>
    </row>
    <row r="94" spans="1:9" x14ac:dyDescent="0.2">
      <c r="D94" s="102" t="s">
        <v>282</v>
      </c>
      <c r="E94" s="134">
        <f>COUNTIF(G2:G74, "3")</f>
        <v>0</v>
      </c>
      <c r="F94" s="135">
        <f>E94/E82</f>
        <v>0</v>
      </c>
    </row>
    <row r="95" spans="1:9" x14ac:dyDescent="0.2">
      <c r="D95" s="102" t="s">
        <v>283</v>
      </c>
      <c r="E95" s="134">
        <f>COUNTIF(G2:G74, "4")</f>
        <v>35</v>
      </c>
      <c r="F95" s="135">
        <f>E95/E82</f>
        <v>0.57377049180327866</v>
      </c>
    </row>
    <row r="96" spans="1:9" x14ac:dyDescent="0.2">
      <c r="D96" s="102" t="s">
        <v>284</v>
      </c>
      <c r="E96" s="134">
        <f>COUNTIF(G2:G74, "5")</f>
        <v>0</v>
      </c>
      <c r="F96" s="135">
        <f>E96/E82</f>
        <v>0</v>
      </c>
    </row>
    <row r="97" spans="4:6" x14ac:dyDescent="0.2">
      <c r="D97" s="102" t="s">
        <v>285</v>
      </c>
      <c r="E97" s="134">
        <f>COUNTIF(G2:G74, "7")</f>
        <v>7</v>
      </c>
      <c r="F97" s="135">
        <f>E97/E82</f>
        <v>0.11475409836065574</v>
      </c>
    </row>
  </sheetData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 2012 Swimming Season
Ohio Beach Monitoring</oddHeader>
    <oddFooter>&amp;R&amp;P of &amp;N</oddFooter>
  </headerFooter>
  <rowBreaks count="1" manualBreakCount="1">
    <brk id="76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98"/>
  <sheetViews>
    <sheetView zoomScaleNormal="100" workbookViewId="0">
      <pane ySplit="2" topLeftCell="A3" activePane="bottomLeft" state="frozen"/>
      <selection pane="bottomLeft"/>
    </sheetView>
  </sheetViews>
  <sheetFormatPr defaultRowHeight="12.75" x14ac:dyDescent="0.2"/>
  <cols>
    <col min="1" max="1" width="11.140625" customWidth="1"/>
    <col min="2" max="2" width="7.28515625" customWidth="1"/>
    <col min="3" max="3" width="24.140625" customWidth="1"/>
    <col min="4" max="4" width="8.28515625" customWidth="1"/>
    <col min="5" max="5" width="7.7109375" customWidth="1"/>
    <col min="6" max="7" width="7.85546875" customWidth="1"/>
    <col min="8" max="8" width="8.85546875" customWidth="1"/>
    <col min="9" max="18" width="7.85546875" customWidth="1"/>
  </cols>
  <sheetData>
    <row r="1" spans="1:33" x14ac:dyDescent="0.2">
      <c r="A1" s="58"/>
      <c r="B1" s="171" t="s">
        <v>36</v>
      </c>
      <c r="C1" s="171"/>
      <c r="D1" s="58"/>
      <c r="E1" s="58"/>
      <c r="F1" s="172" t="s">
        <v>138</v>
      </c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</row>
    <row r="2" spans="1:33" s="24" customFormat="1" ht="39" customHeight="1" x14ac:dyDescent="0.15">
      <c r="A2" s="25" t="s">
        <v>12</v>
      </c>
      <c r="B2" s="25" t="s">
        <v>13</v>
      </c>
      <c r="C2" s="25" t="s">
        <v>64</v>
      </c>
      <c r="D2" s="25" t="s">
        <v>72</v>
      </c>
      <c r="E2" s="25" t="s">
        <v>73</v>
      </c>
      <c r="F2" s="25" t="s">
        <v>74</v>
      </c>
      <c r="G2" s="25" t="s">
        <v>75</v>
      </c>
      <c r="H2" s="3" t="s">
        <v>76</v>
      </c>
      <c r="I2" s="25" t="s">
        <v>77</v>
      </c>
      <c r="J2" s="25" t="s">
        <v>21</v>
      </c>
      <c r="K2" s="25" t="s">
        <v>19</v>
      </c>
      <c r="L2" s="25" t="s">
        <v>20</v>
      </c>
      <c r="M2" s="25" t="s">
        <v>22</v>
      </c>
      <c r="N2" s="25" t="s">
        <v>78</v>
      </c>
      <c r="O2" s="25" t="s">
        <v>79</v>
      </c>
      <c r="P2" s="25" t="s">
        <v>80</v>
      </c>
      <c r="Q2" s="25" t="s">
        <v>81</v>
      </c>
      <c r="R2" s="25" t="s">
        <v>82</v>
      </c>
    </row>
    <row r="3" spans="1:33" x14ac:dyDescent="0.2">
      <c r="A3" s="66" t="s">
        <v>142</v>
      </c>
      <c r="B3" s="66" t="s">
        <v>143</v>
      </c>
      <c r="C3" s="66" t="s">
        <v>144</v>
      </c>
      <c r="D3" s="66" t="s">
        <v>34</v>
      </c>
      <c r="E3" s="66" t="s">
        <v>100</v>
      </c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30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</row>
    <row r="4" spans="1:33" x14ac:dyDescent="0.2">
      <c r="A4" s="66" t="s">
        <v>142</v>
      </c>
      <c r="B4" s="66" t="s">
        <v>145</v>
      </c>
      <c r="C4" s="66" t="s">
        <v>146</v>
      </c>
      <c r="D4" s="66" t="s">
        <v>34</v>
      </c>
      <c r="E4" s="66" t="s">
        <v>100</v>
      </c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30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</row>
    <row r="5" spans="1:33" x14ac:dyDescent="0.2">
      <c r="A5" s="66" t="s">
        <v>142</v>
      </c>
      <c r="B5" s="66" t="s">
        <v>147</v>
      </c>
      <c r="C5" s="66" t="s">
        <v>148</v>
      </c>
      <c r="D5" s="66" t="s">
        <v>34</v>
      </c>
      <c r="E5" s="66" t="s">
        <v>100</v>
      </c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30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</row>
    <row r="6" spans="1:33" x14ac:dyDescent="0.2">
      <c r="A6" s="67" t="s">
        <v>142</v>
      </c>
      <c r="B6" s="67" t="s">
        <v>149</v>
      </c>
      <c r="C6" s="67" t="s">
        <v>150</v>
      </c>
      <c r="D6" s="67" t="s">
        <v>34</v>
      </c>
      <c r="E6" s="67" t="s">
        <v>100</v>
      </c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30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</row>
    <row r="7" spans="1:33" x14ac:dyDescent="0.2">
      <c r="A7" s="32"/>
      <c r="B7" s="33">
        <f>COUNTA(B3:B6)</f>
        <v>4</v>
      </c>
      <c r="C7" s="58"/>
      <c r="D7" s="33">
        <f t="shared" ref="D7:R7" si="0">COUNTIF(D3:D6,"Yes")</f>
        <v>0</v>
      </c>
      <c r="E7" s="33">
        <f t="shared" si="0"/>
        <v>0</v>
      </c>
      <c r="F7" s="33">
        <f t="shared" si="0"/>
        <v>0</v>
      </c>
      <c r="G7" s="33">
        <f t="shared" si="0"/>
        <v>0</v>
      </c>
      <c r="H7" s="33">
        <f t="shared" si="0"/>
        <v>0</v>
      </c>
      <c r="I7" s="33">
        <f t="shared" si="0"/>
        <v>0</v>
      </c>
      <c r="J7" s="33">
        <f t="shared" si="0"/>
        <v>0</v>
      </c>
      <c r="K7" s="33">
        <f t="shared" si="0"/>
        <v>0</v>
      </c>
      <c r="L7" s="33">
        <f t="shared" si="0"/>
        <v>0</v>
      </c>
      <c r="M7" s="33">
        <f t="shared" si="0"/>
        <v>0</v>
      </c>
      <c r="N7" s="33">
        <f t="shared" si="0"/>
        <v>0</v>
      </c>
      <c r="O7" s="33">
        <f t="shared" si="0"/>
        <v>0</v>
      </c>
      <c r="P7" s="33">
        <f t="shared" si="0"/>
        <v>0</v>
      </c>
      <c r="Q7" s="33">
        <f t="shared" si="0"/>
        <v>0</v>
      </c>
      <c r="R7" s="33">
        <f t="shared" si="0"/>
        <v>0</v>
      </c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</row>
    <row r="8" spans="1:33" x14ac:dyDescent="0.2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</row>
    <row r="9" spans="1:33" x14ac:dyDescent="0.2">
      <c r="A9" s="164" t="s">
        <v>151</v>
      </c>
      <c r="B9" s="165" t="s">
        <v>152</v>
      </c>
      <c r="C9" s="165" t="s">
        <v>266</v>
      </c>
      <c r="D9" s="66" t="s">
        <v>34</v>
      </c>
      <c r="E9" s="66" t="s">
        <v>100</v>
      </c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</row>
    <row r="10" spans="1:33" x14ac:dyDescent="0.2">
      <c r="A10" s="164" t="s">
        <v>151</v>
      </c>
      <c r="B10" s="165" t="s">
        <v>153</v>
      </c>
      <c r="C10" s="165" t="s">
        <v>267</v>
      </c>
      <c r="D10" s="66" t="s">
        <v>34</v>
      </c>
      <c r="E10" s="66" t="s">
        <v>100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</row>
    <row r="11" spans="1:33" x14ac:dyDescent="0.2">
      <c r="A11" s="164" t="s">
        <v>151</v>
      </c>
      <c r="B11" s="165" t="s">
        <v>154</v>
      </c>
      <c r="C11" s="165" t="s">
        <v>257</v>
      </c>
      <c r="D11" s="66" t="s">
        <v>34</v>
      </c>
      <c r="E11" s="66" t="s">
        <v>100</v>
      </c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</row>
    <row r="12" spans="1:33" x14ac:dyDescent="0.2">
      <c r="A12" s="164" t="s">
        <v>151</v>
      </c>
      <c r="B12" s="165" t="s">
        <v>155</v>
      </c>
      <c r="C12" s="165" t="s">
        <v>289</v>
      </c>
      <c r="D12" s="66" t="s">
        <v>34</v>
      </c>
      <c r="E12" s="66" t="s">
        <v>100</v>
      </c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</row>
    <row r="13" spans="1:33" x14ac:dyDescent="0.2">
      <c r="A13" s="164" t="s">
        <v>151</v>
      </c>
      <c r="B13" s="165" t="s">
        <v>156</v>
      </c>
      <c r="C13" s="165" t="s">
        <v>157</v>
      </c>
      <c r="D13" s="66" t="s">
        <v>34</v>
      </c>
      <c r="E13" s="66" t="s">
        <v>100</v>
      </c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</row>
    <row r="14" spans="1:33" x14ac:dyDescent="0.2">
      <c r="A14" s="164" t="s">
        <v>151</v>
      </c>
      <c r="B14" s="165" t="s">
        <v>158</v>
      </c>
      <c r="C14" s="165" t="s">
        <v>258</v>
      </c>
      <c r="D14" s="66" t="s">
        <v>34</v>
      </c>
      <c r="E14" s="66" t="s">
        <v>100</v>
      </c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</row>
    <row r="15" spans="1:33" x14ac:dyDescent="0.2">
      <c r="A15" s="164" t="s">
        <v>151</v>
      </c>
      <c r="B15" s="165" t="s">
        <v>159</v>
      </c>
      <c r="C15" s="165" t="s">
        <v>160</v>
      </c>
      <c r="D15" s="66" t="s">
        <v>34</v>
      </c>
      <c r="E15" s="66" t="s">
        <v>100</v>
      </c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</row>
    <row r="16" spans="1:33" x14ac:dyDescent="0.2">
      <c r="A16" s="164" t="s">
        <v>151</v>
      </c>
      <c r="B16" s="165" t="s">
        <v>161</v>
      </c>
      <c r="C16" s="165" t="s">
        <v>162</v>
      </c>
      <c r="D16" s="66" t="s">
        <v>34</v>
      </c>
      <c r="E16" s="66" t="s">
        <v>100</v>
      </c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</row>
    <row r="17" spans="1:18" x14ac:dyDescent="0.2">
      <c r="A17" s="164" t="s">
        <v>151</v>
      </c>
      <c r="B17" s="165" t="s">
        <v>163</v>
      </c>
      <c r="C17" s="165" t="s">
        <v>164</v>
      </c>
      <c r="D17" s="66" t="s">
        <v>34</v>
      </c>
      <c r="E17" s="66" t="s">
        <v>100</v>
      </c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</row>
    <row r="18" spans="1:18" x14ac:dyDescent="0.2">
      <c r="A18" s="164" t="s">
        <v>151</v>
      </c>
      <c r="B18" s="165" t="s">
        <v>165</v>
      </c>
      <c r="C18" s="165" t="s">
        <v>259</v>
      </c>
      <c r="D18" s="66" t="s">
        <v>34</v>
      </c>
      <c r="E18" s="66" t="s">
        <v>100</v>
      </c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</row>
    <row r="19" spans="1:18" x14ac:dyDescent="0.2">
      <c r="A19" s="164" t="s">
        <v>151</v>
      </c>
      <c r="B19" s="165" t="s">
        <v>166</v>
      </c>
      <c r="C19" s="165" t="s">
        <v>260</v>
      </c>
      <c r="D19" s="66" t="s">
        <v>34</v>
      </c>
      <c r="E19" s="66" t="s">
        <v>100</v>
      </c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</row>
    <row r="20" spans="1:18" x14ac:dyDescent="0.2">
      <c r="A20" s="164" t="s">
        <v>151</v>
      </c>
      <c r="B20" s="165" t="s">
        <v>167</v>
      </c>
      <c r="C20" s="165" t="s">
        <v>261</v>
      </c>
      <c r="D20" s="66" t="s">
        <v>34</v>
      </c>
      <c r="E20" s="66" t="s">
        <v>100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</row>
    <row r="21" spans="1:18" x14ac:dyDescent="0.2">
      <c r="A21" s="164" t="s">
        <v>151</v>
      </c>
      <c r="B21" s="165" t="s">
        <v>168</v>
      </c>
      <c r="C21" s="165" t="s">
        <v>262</v>
      </c>
      <c r="D21" s="66" t="s">
        <v>34</v>
      </c>
      <c r="E21" s="66" t="s">
        <v>100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</row>
    <row r="22" spans="1:18" x14ac:dyDescent="0.2">
      <c r="A22" s="164" t="s">
        <v>151</v>
      </c>
      <c r="B22" s="165" t="s">
        <v>170</v>
      </c>
      <c r="C22" s="165" t="s">
        <v>171</v>
      </c>
      <c r="D22" s="66" t="s">
        <v>34</v>
      </c>
      <c r="E22" s="66" t="s">
        <v>100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</row>
    <row r="23" spans="1:18" x14ac:dyDescent="0.2">
      <c r="A23" s="164" t="s">
        <v>151</v>
      </c>
      <c r="B23" s="165" t="s">
        <v>172</v>
      </c>
      <c r="C23" s="165" t="s">
        <v>173</v>
      </c>
      <c r="D23" s="66" t="s">
        <v>34</v>
      </c>
      <c r="E23" s="66" t="s">
        <v>100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</row>
    <row r="24" spans="1:18" x14ac:dyDescent="0.2">
      <c r="A24" s="164" t="s">
        <v>151</v>
      </c>
      <c r="B24" s="165" t="s">
        <v>169</v>
      </c>
      <c r="C24" s="165" t="s">
        <v>263</v>
      </c>
      <c r="D24" s="66" t="s">
        <v>34</v>
      </c>
      <c r="E24" s="66" t="s">
        <v>100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</row>
    <row r="25" spans="1:18" x14ac:dyDescent="0.2">
      <c r="A25" s="164" t="s">
        <v>151</v>
      </c>
      <c r="B25" s="165" t="s">
        <v>174</v>
      </c>
      <c r="C25" s="165" t="s">
        <v>264</v>
      </c>
      <c r="D25" s="66" t="s">
        <v>34</v>
      </c>
      <c r="E25" s="66" t="s">
        <v>100</v>
      </c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</row>
    <row r="26" spans="1:18" x14ac:dyDescent="0.2">
      <c r="A26" s="164" t="s">
        <v>151</v>
      </c>
      <c r="B26" s="165" t="s">
        <v>175</v>
      </c>
      <c r="C26" s="165" t="s">
        <v>176</v>
      </c>
      <c r="D26" s="66" t="s">
        <v>34</v>
      </c>
      <c r="E26" s="66" t="s">
        <v>100</v>
      </c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</row>
    <row r="27" spans="1:18" x14ac:dyDescent="0.2">
      <c r="A27" s="166" t="s">
        <v>151</v>
      </c>
      <c r="B27" s="167" t="s">
        <v>177</v>
      </c>
      <c r="C27" s="167" t="s">
        <v>265</v>
      </c>
      <c r="D27" s="67" t="s">
        <v>34</v>
      </c>
      <c r="E27" s="67" t="s">
        <v>100</v>
      </c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</row>
    <row r="28" spans="1:18" x14ac:dyDescent="0.2">
      <c r="A28" s="32"/>
      <c r="B28" s="33">
        <f>COUNTA(B9:B27)</f>
        <v>19</v>
      </c>
      <c r="C28" s="58"/>
      <c r="D28" s="33">
        <f t="shared" ref="D28:R28" si="1">COUNTIF(D9:D27,"Yes")</f>
        <v>0</v>
      </c>
      <c r="E28" s="33">
        <f t="shared" si="1"/>
        <v>0</v>
      </c>
      <c r="F28" s="33">
        <f t="shared" si="1"/>
        <v>0</v>
      </c>
      <c r="G28" s="33">
        <f t="shared" si="1"/>
        <v>0</v>
      </c>
      <c r="H28" s="33">
        <f t="shared" si="1"/>
        <v>0</v>
      </c>
      <c r="I28" s="33">
        <f t="shared" si="1"/>
        <v>0</v>
      </c>
      <c r="J28" s="33">
        <f t="shared" si="1"/>
        <v>0</v>
      </c>
      <c r="K28" s="33">
        <f t="shared" si="1"/>
        <v>0</v>
      </c>
      <c r="L28" s="33">
        <f t="shared" si="1"/>
        <v>0</v>
      </c>
      <c r="M28" s="33">
        <f t="shared" si="1"/>
        <v>0</v>
      </c>
      <c r="N28" s="33">
        <f t="shared" si="1"/>
        <v>0</v>
      </c>
      <c r="O28" s="33">
        <f t="shared" si="1"/>
        <v>0</v>
      </c>
      <c r="P28" s="33">
        <f t="shared" si="1"/>
        <v>0</v>
      </c>
      <c r="Q28" s="33">
        <f t="shared" si="1"/>
        <v>0</v>
      </c>
      <c r="R28" s="33">
        <f t="shared" si="1"/>
        <v>0</v>
      </c>
    </row>
    <row r="29" spans="1:18" x14ac:dyDescent="0.2">
      <c r="A29" s="32"/>
      <c r="B29" s="44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18" x14ac:dyDescent="0.2">
      <c r="A30" s="66" t="s">
        <v>139</v>
      </c>
      <c r="B30" s="66" t="s">
        <v>178</v>
      </c>
      <c r="C30" s="66" t="s">
        <v>179</v>
      </c>
      <c r="D30" s="66" t="s">
        <v>34</v>
      </c>
      <c r="E30" s="66" t="s">
        <v>100</v>
      </c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</row>
    <row r="31" spans="1:18" x14ac:dyDescent="0.2">
      <c r="A31" s="66" t="s">
        <v>139</v>
      </c>
      <c r="B31" s="66" t="s">
        <v>180</v>
      </c>
      <c r="C31" s="66" t="s">
        <v>181</v>
      </c>
      <c r="D31" s="66" t="s">
        <v>34</v>
      </c>
      <c r="E31" s="66" t="s">
        <v>100</v>
      </c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</row>
    <row r="32" spans="1:18" x14ac:dyDescent="0.2">
      <c r="A32" s="66" t="s">
        <v>139</v>
      </c>
      <c r="B32" s="66" t="s">
        <v>182</v>
      </c>
      <c r="C32" s="66" t="s">
        <v>183</v>
      </c>
      <c r="D32" s="66" t="s">
        <v>34</v>
      </c>
      <c r="E32" s="66" t="s">
        <v>100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</row>
    <row r="33" spans="1:18" x14ac:dyDescent="0.2">
      <c r="A33" s="66" t="s">
        <v>139</v>
      </c>
      <c r="B33" s="66" t="s">
        <v>184</v>
      </c>
      <c r="C33" s="66" t="s">
        <v>185</v>
      </c>
      <c r="D33" s="66" t="s">
        <v>34</v>
      </c>
      <c r="E33" s="66" t="s">
        <v>100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</row>
    <row r="34" spans="1:18" x14ac:dyDescent="0.2">
      <c r="A34" s="66" t="s">
        <v>139</v>
      </c>
      <c r="B34" s="66" t="s">
        <v>186</v>
      </c>
      <c r="C34" s="66" t="s">
        <v>187</v>
      </c>
      <c r="D34" s="66" t="s">
        <v>34</v>
      </c>
      <c r="E34" s="66" t="s">
        <v>100</v>
      </c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</row>
    <row r="35" spans="1:18" x14ac:dyDescent="0.2">
      <c r="A35" s="66" t="s">
        <v>139</v>
      </c>
      <c r="B35" s="66" t="s">
        <v>188</v>
      </c>
      <c r="C35" s="66" t="s">
        <v>189</v>
      </c>
      <c r="D35" s="66" t="s">
        <v>34</v>
      </c>
      <c r="E35" s="66" t="s">
        <v>100</v>
      </c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</row>
    <row r="36" spans="1:18" x14ac:dyDescent="0.2">
      <c r="A36" s="66" t="s">
        <v>139</v>
      </c>
      <c r="B36" s="66" t="s">
        <v>190</v>
      </c>
      <c r="C36" s="66" t="s">
        <v>191</v>
      </c>
      <c r="D36" s="66" t="s">
        <v>34</v>
      </c>
      <c r="E36" s="66" t="s">
        <v>100</v>
      </c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</row>
    <row r="37" spans="1:18" x14ac:dyDescent="0.2">
      <c r="A37" s="66" t="s">
        <v>139</v>
      </c>
      <c r="B37" s="66" t="s">
        <v>192</v>
      </c>
      <c r="C37" s="66" t="s">
        <v>193</v>
      </c>
      <c r="D37" s="66" t="s">
        <v>34</v>
      </c>
      <c r="E37" s="66" t="s">
        <v>100</v>
      </c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</row>
    <row r="38" spans="1:18" x14ac:dyDescent="0.2">
      <c r="A38" s="66" t="s">
        <v>139</v>
      </c>
      <c r="B38" s="66" t="s">
        <v>194</v>
      </c>
      <c r="C38" s="66" t="s">
        <v>268</v>
      </c>
      <c r="D38" s="66" t="s">
        <v>34</v>
      </c>
      <c r="E38" s="66" t="s">
        <v>100</v>
      </c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</row>
    <row r="39" spans="1:18" x14ac:dyDescent="0.2">
      <c r="A39" s="66" t="s">
        <v>139</v>
      </c>
      <c r="B39" s="66" t="s">
        <v>195</v>
      </c>
      <c r="C39" s="66" t="s">
        <v>196</v>
      </c>
      <c r="D39" s="66" t="s">
        <v>34</v>
      </c>
      <c r="E39" s="66" t="s">
        <v>100</v>
      </c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</row>
    <row r="40" spans="1:18" x14ac:dyDescent="0.2">
      <c r="A40" s="66" t="s">
        <v>139</v>
      </c>
      <c r="B40" s="66" t="s">
        <v>197</v>
      </c>
      <c r="C40" s="66" t="s">
        <v>198</v>
      </c>
      <c r="D40" s="66" t="s">
        <v>34</v>
      </c>
      <c r="E40" s="66" t="s">
        <v>100</v>
      </c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</row>
    <row r="41" spans="1:18" x14ac:dyDescent="0.2">
      <c r="A41" s="66" t="s">
        <v>139</v>
      </c>
      <c r="B41" s="66" t="s">
        <v>199</v>
      </c>
      <c r="C41" s="66" t="s">
        <v>200</v>
      </c>
      <c r="D41" s="66" t="s">
        <v>34</v>
      </c>
      <c r="E41" s="66" t="s">
        <v>100</v>
      </c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</row>
    <row r="42" spans="1:18" x14ac:dyDescent="0.2">
      <c r="A42" s="66" t="s">
        <v>139</v>
      </c>
      <c r="B42" s="66" t="s">
        <v>201</v>
      </c>
      <c r="C42" s="66" t="s">
        <v>202</v>
      </c>
      <c r="D42" s="66" t="s">
        <v>34</v>
      </c>
      <c r="E42" s="66" t="s">
        <v>100</v>
      </c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</row>
    <row r="43" spans="1:18" x14ac:dyDescent="0.2">
      <c r="A43" s="66" t="s">
        <v>139</v>
      </c>
      <c r="B43" s="66" t="s">
        <v>203</v>
      </c>
      <c r="C43" s="66" t="s">
        <v>204</v>
      </c>
      <c r="D43" s="66" t="s">
        <v>34</v>
      </c>
      <c r="E43" s="66" t="s">
        <v>100</v>
      </c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</row>
    <row r="44" spans="1:18" x14ac:dyDescent="0.2">
      <c r="A44" s="66" t="s">
        <v>139</v>
      </c>
      <c r="B44" s="66" t="s">
        <v>205</v>
      </c>
      <c r="C44" s="66" t="s">
        <v>206</v>
      </c>
      <c r="D44" s="66" t="s">
        <v>34</v>
      </c>
      <c r="E44" s="66" t="s">
        <v>100</v>
      </c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</row>
    <row r="45" spans="1:18" x14ac:dyDescent="0.2">
      <c r="A45" s="66" t="s">
        <v>139</v>
      </c>
      <c r="B45" s="66" t="s">
        <v>207</v>
      </c>
      <c r="C45" s="66" t="s">
        <v>208</v>
      </c>
      <c r="D45" s="66" t="s">
        <v>34</v>
      </c>
      <c r="E45" s="66" t="s">
        <v>100</v>
      </c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</row>
    <row r="46" spans="1:18" x14ac:dyDescent="0.2">
      <c r="A46" s="66" t="s">
        <v>139</v>
      </c>
      <c r="B46" s="66" t="s">
        <v>209</v>
      </c>
      <c r="C46" s="66" t="s">
        <v>210</v>
      </c>
      <c r="D46" s="66" t="s">
        <v>34</v>
      </c>
      <c r="E46" s="66" t="s">
        <v>100</v>
      </c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</row>
    <row r="47" spans="1:18" x14ac:dyDescent="0.2">
      <c r="A47" s="66" t="s">
        <v>139</v>
      </c>
      <c r="B47" s="66" t="s">
        <v>211</v>
      </c>
      <c r="C47" s="66" t="s">
        <v>212</v>
      </c>
      <c r="D47" s="66" t="s">
        <v>34</v>
      </c>
      <c r="E47" s="66" t="s">
        <v>100</v>
      </c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</row>
    <row r="48" spans="1:18" x14ac:dyDescent="0.2">
      <c r="A48" s="66" t="s">
        <v>139</v>
      </c>
      <c r="B48" s="66" t="s">
        <v>213</v>
      </c>
      <c r="C48" s="66" t="s">
        <v>214</v>
      </c>
      <c r="D48" s="66" t="s">
        <v>34</v>
      </c>
      <c r="E48" s="66" t="s">
        <v>100</v>
      </c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</row>
    <row r="49" spans="1:18" x14ac:dyDescent="0.2">
      <c r="A49" s="66" t="s">
        <v>139</v>
      </c>
      <c r="B49" s="66" t="s">
        <v>215</v>
      </c>
      <c r="C49" s="66" t="s">
        <v>216</v>
      </c>
      <c r="D49" s="66" t="s">
        <v>34</v>
      </c>
      <c r="E49" s="66" t="s">
        <v>100</v>
      </c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</row>
    <row r="50" spans="1:18" x14ac:dyDescent="0.2">
      <c r="A50" s="66" t="s">
        <v>139</v>
      </c>
      <c r="B50" s="66" t="s">
        <v>217</v>
      </c>
      <c r="C50" s="66" t="s">
        <v>218</v>
      </c>
      <c r="D50" s="66" t="s">
        <v>34</v>
      </c>
      <c r="E50" s="66" t="s">
        <v>100</v>
      </c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</row>
    <row r="51" spans="1:18" x14ac:dyDescent="0.2">
      <c r="A51" s="66" t="s">
        <v>139</v>
      </c>
      <c r="B51" s="66" t="s">
        <v>219</v>
      </c>
      <c r="C51" s="66" t="s">
        <v>220</v>
      </c>
      <c r="D51" s="66" t="s">
        <v>34</v>
      </c>
      <c r="E51" s="66" t="s">
        <v>100</v>
      </c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</row>
    <row r="52" spans="1:18" x14ac:dyDescent="0.2">
      <c r="A52" s="66" t="s">
        <v>139</v>
      </c>
      <c r="B52" s="66" t="s">
        <v>221</v>
      </c>
      <c r="C52" s="66" t="s">
        <v>222</v>
      </c>
      <c r="D52" s="66" t="s">
        <v>34</v>
      </c>
      <c r="E52" s="66" t="s">
        <v>100</v>
      </c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</row>
    <row r="53" spans="1:18" x14ac:dyDescent="0.2">
      <c r="A53" s="66" t="s">
        <v>139</v>
      </c>
      <c r="B53" s="66" t="s">
        <v>223</v>
      </c>
      <c r="C53" s="66" t="s">
        <v>224</v>
      </c>
      <c r="D53" s="66" t="s">
        <v>34</v>
      </c>
      <c r="E53" s="66" t="s">
        <v>100</v>
      </c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</row>
    <row r="54" spans="1:18" x14ac:dyDescent="0.2">
      <c r="A54" s="67" t="s">
        <v>139</v>
      </c>
      <c r="B54" s="67" t="s">
        <v>225</v>
      </c>
      <c r="C54" s="67" t="s">
        <v>226</v>
      </c>
      <c r="D54" s="67" t="s">
        <v>34</v>
      </c>
      <c r="E54" s="67" t="s">
        <v>100</v>
      </c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</row>
    <row r="55" spans="1:18" x14ac:dyDescent="0.2">
      <c r="A55" s="32"/>
      <c r="B55" s="33">
        <f>COUNTA(B30:B54)</f>
        <v>25</v>
      </c>
      <c r="C55" s="58"/>
      <c r="D55" s="33">
        <f t="shared" ref="D55:R55" si="2">COUNTIF(D30:D54,"Yes")</f>
        <v>0</v>
      </c>
      <c r="E55" s="33">
        <f t="shared" si="2"/>
        <v>0</v>
      </c>
      <c r="F55" s="33">
        <f t="shared" si="2"/>
        <v>0</v>
      </c>
      <c r="G55" s="33">
        <f t="shared" si="2"/>
        <v>0</v>
      </c>
      <c r="H55" s="33">
        <f t="shared" si="2"/>
        <v>0</v>
      </c>
      <c r="I55" s="33">
        <f t="shared" si="2"/>
        <v>0</v>
      </c>
      <c r="J55" s="33">
        <f t="shared" si="2"/>
        <v>0</v>
      </c>
      <c r="K55" s="33">
        <f t="shared" si="2"/>
        <v>0</v>
      </c>
      <c r="L55" s="33">
        <f t="shared" si="2"/>
        <v>0</v>
      </c>
      <c r="M55" s="33">
        <f t="shared" si="2"/>
        <v>0</v>
      </c>
      <c r="N55" s="33">
        <f t="shared" si="2"/>
        <v>0</v>
      </c>
      <c r="O55" s="33">
        <f t="shared" si="2"/>
        <v>0</v>
      </c>
      <c r="P55" s="33">
        <f t="shared" si="2"/>
        <v>0</v>
      </c>
      <c r="Q55" s="33">
        <f t="shared" si="2"/>
        <v>0</v>
      </c>
      <c r="R55" s="33">
        <f t="shared" si="2"/>
        <v>0</v>
      </c>
    </row>
    <row r="56" spans="1:18" x14ac:dyDescent="0.2">
      <c r="A56" s="45"/>
      <c r="B56" s="45"/>
      <c r="C56" s="83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</row>
    <row r="57" spans="1:18" x14ac:dyDescent="0.2">
      <c r="A57" s="66" t="s">
        <v>227</v>
      </c>
      <c r="B57" s="66" t="s">
        <v>228</v>
      </c>
      <c r="C57" s="66" t="s">
        <v>229</v>
      </c>
      <c r="D57" s="66" t="s">
        <v>34</v>
      </c>
      <c r="E57" s="66" t="s">
        <v>100</v>
      </c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</row>
    <row r="58" spans="1:18" x14ac:dyDescent="0.2">
      <c r="A58" s="67" t="s">
        <v>227</v>
      </c>
      <c r="B58" s="67" t="s">
        <v>230</v>
      </c>
      <c r="C58" s="67" t="s">
        <v>231</v>
      </c>
      <c r="D58" s="67" t="s">
        <v>34</v>
      </c>
      <c r="E58" s="67" t="s">
        <v>100</v>
      </c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</row>
    <row r="59" spans="1:18" x14ac:dyDescent="0.2">
      <c r="A59" s="32"/>
      <c r="B59" s="33">
        <f>COUNTA(B57:B58)</f>
        <v>2</v>
      </c>
      <c r="C59" s="119"/>
      <c r="D59" s="33">
        <f t="shared" ref="D59:R59" si="3">COUNTIF(D57:D58,"Yes")</f>
        <v>0</v>
      </c>
      <c r="E59" s="33">
        <f t="shared" si="3"/>
        <v>0</v>
      </c>
      <c r="F59" s="33">
        <f t="shared" si="3"/>
        <v>0</v>
      </c>
      <c r="G59" s="33">
        <f t="shared" si="3"/>
        <v>0</v>
      </c>
      <c r="H59" s="33">
        <f t="shared" si="3"/>
        <v>0</v>
      </c>
      <c r="I59" s="33">
        <f t="shared" si="3"/>
        <v>0</v>
      </c>
      <c r="J59" s="33">
        <f t="shared" si="3"/>
        <v>0</v>
      </c>
      <c r="K59" s="33">
        <f t="shared" si="3"/>
        <v>0</v>
      </c>
      <c r="L59" s="33">
        <f t="shared" si="3"/>
        <v>0</v>
      </c>
      <c r="M59" s="33">
        <f t="shared" si="3"/>
        <v>0</v>
      </c>
      <c r="N59" s="33">
        <f t="shared" si="3"/>
        <v>0</v>
      </c>
      <c r="O59" s="33">
        <f t="shared" si="3"/>
        <v>0</v>
      </c>
      <c r="P59" s="33">
        <f t="shared" si="3"/>
        <v>0</v>
      </c>
      <c r="Q59" s="33">
        <f t="shared" si="3"/>
        <v>0</v>
      </c>
      <c r="R59" s="33">
        <f t="shared" si="3"/>
        <v>0</v>
      </c>
    </row>
    <row r="60" spans="1:18" x14ac:dyDescent="0.2">
      <c r="A60" s="45"/>
      <c r="B60" s="45"/>
      <c r="C60" s="83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</row>
    <row r="61" spans="1:18" x14ac:dyDescent="0.2">
      <c r="A61" s="66" t="s">
        <v>232</v>
      </c>
      <c r="B61" s="66" t="s">
        <v>233</v>
      </c>
      <c r="C61" s="66" t="s">
        <v>234</v>
      </c>
      <c r="D61" s="66" t="s">
        <v>34</v>
      </c>
      <c r="E61" s="66" t="s">
        <v>100</v>
      </c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</row>
    <row r="62" spans="1:18" x14ac:dyDescent="0.2">
      <c r="A62" s="67" t="s">
        <v>232</v>
      </c>
      <c r="B62" s="67" t="s">
        <v>236</v>
      </c>
      <c r="C62" s="67" t="s">
        <v>237</v>
      </c>
      <c r="D62" s="67" t="s">
        <v>34</v>
      </c>
      <c r="E62" s="67" t="s">
        <v>100</v>
      </c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</row>
    <row r="63" spans="1:18" x14ac:dyDescent="0.2">
      <c r="A63" s="32"/>
      <c r="B63" s="33">
        <f>COUNTA(B61:B62)</f>
        <v>2</v>
      </c>
      <c r="C63" s="119"/>
      <c r="D63" s="33">
        <f>COUNTIF(D61:D62,"Yes")</f>
        <v>0</v>
      </c>
      <c r="E63" s="33">
        <f>COUNTIF(E61:E62,"Yes")</f>
        <v>0</v>
      </c>
      <c r="F63" s="33">
        <f>COUNTIF(F61:F62,"Yes")</f>
        <v>0</v>
      </c>
      <c r="G63" s="33">
        <f t="shared" ref="G63:R63" si="4">COUNTIF(G61:G62,"Yes")</f>
        <v>0</v>
      </c>
      <c r="H63" s="33">
        <f t="shared" si="4"/>
        <v>0</v>
      </c>
      <c r="I63" s="33">
        <f t="shared" si="4"/>
        <v>0</v>
      </c>
      <c r="J63" s="33">
        <f t="shared" si="4"/>
        <v>0</v>
      </c>
      <c r="K63" s="33">
        <f t="shared" si="4"/>
        <v>0</v>
      </c>
      <c r="L63" s="33">
        <f t="shared" si="4"/>
        <v>0</v>
      </c>
      <c r="M63" s="33">
        <f t="shared" si="4"/>
        <v>0</v>
      </c>
      <c r="N63" s="33">
        <f t="shared" si="4"/>
        <v>0</v>
      </c>
      <c r="O63" s="33">
        <f t="shared" si="4"/>
        <v>0</v>
      </c>
      <c r="P63" s="33">
        <f t="shared" si="4"/>
        <v>0</v>
      </c>
      <c r="Q63" s="33">
        <f t="shared" si="4"/>
        <v>0</v>
      </c>
      <c r="R63" s="33">
        <f t="shared" si="4"/>
        <v>0</v>
      </c>
    </row>
    <row r="64" spans="1:18" x14ac:dyDescent="0.2">
      <c r="A64" s="45"/>
      <c r="B64" s="45"/>
      <c r="C64" s="83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</row>
    <row r="65" spans="1:18" x14ac:dyDescent="0.2">
      <c r="A65" s="66" t="s">
        <v>235</v>
      </c>
      <c r="B65" s="66" t="s">
        <v>238</v>
      </c>
      <c r="C65" s="66" t="s">
        <v>239</v>
      </c>
      <c r="D65" s="66" t="s">
        <v>34</v>
      </c>
      <c r="E65" s="66" t="s">
        <v>100</v>
      </c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</row>
    <row r="66" spans="1:18" x14ac:dyDescent="0.2">
      <c r="A66" s="67" t="s">
        <v>235</v>
      </c>
      <c r="B66" s="67" t="s">
        <v>240</v>
      </c>
      <c r="C66" s="67" t="s">
        <v>241</v>
      </c>
      <c r="D66" s="67" t="s">
        <v>34</v>
      </c>
      <c r="E66" s="67" t="s">
        <v>100</v>
      </c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</row>
    <row r="67" spans="1:18" x14ac:dyDescent="0.2">
      <c r="A67" s="32"/>
      <c r="B67" s="33">
        <f>COUNTA(B65:B66)</f>
        <v>2</v>
      </c>
      <c r="C67" s="119"/>
      <c r="D67" s="33">
        <f t="shared" ref="D67:R67" si="5">COUNTIF(D65:D66,"Yes")</f>
        <v>0</v>
      </c>
      <c r="E67" s="33">
        <f t="shared" si="5"/>
        <v>0</v>
      </c>
      <c r="F67" s="33">
        <f t="shared" si="5"/>
        <v>0</v>
      </c>
      <c r="G67" s="33">
        <f t="shared" si="5"/>
        <v>0</v>
      </c>
      <c r="H67" s="33">
        <f t="shared" si="5"/>
        <v>0</v>
      </c>
      <c r="I67" s="33">
        <f t="shared" si="5"/>
        <v>0</v>
      </c>
      <c r="J67" s="33">
        <f t="shared" si="5"/>
        <v>0</v>
      </c>
      <c r="K67" s="33">
        <f t="shared" si="5"/>
        <v>0</v>
      </c>
      <c r="L67" s="33">
        <f t="shared" si="5"/>
        <v>0</v>
      </c>
      <c r="M67" s="33">
        <f t="shared" si="5"/>
        <v>0</v>
      </c>
      <c r="N67" s="33">
        <f t="shared" si="5"/>
        <v>0</v>
      </c>
      <c r="O67" s="33">
        <f t="shared" si="5"/>
        <v>0</v>
      </c>
      <c r="P67" s="33">
        <f t="shared" si="5"/>
        <v>0</v>
      </c>
      <c r="Q67" s="33">
        <f t="shared" si="5"/>
        <v>0</v>
      </c>
      <c r="R67" s="33">
        <f t="shared" si="5"/>
        <v>0</v>
      </c>
    </row>
    <row r="68" spans="1:18" x14ac:dyDescent="0.2">
      <c r="A68" s="45"/>
      <c r="B68" s="45"/>
      <c r="C68" s="83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</row>
    <row r="69" spans="1:18" x14ac:dyDescent="0.2">
      <c r="A69" s="164" t="s">
        <v>242</v>
      </c>
      <c r="B69" s="165" t="s">
        <v>243</v>
      </c>
      <c r="C69" s="165" t="s">
        <v>244</v>
      </c>
      <c r="D69" s="66" t="s">
        <v>34</v>
      </c>
      <c r="E69" s="66" t="s">
        <v>100</v>
      </c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</row>
    <row r="70" spans="1:18" x14ac:dyDescent="0.2">
      <c r="A70" s="164" t="s">
        <v>242</v>
      </c>
      <c r="B70" s="165" t="s">
        <v>245</v>
      </c>
      <c r="C70" s="165" t="s">
        <v>292</v>
      </c>
      <c r="D70" s="66" t="s">
        <v>34</v>
      </c>
      <c r="E70" s="66" t="s">
        <v>100</v>
      </c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</row>
    <row r="71" spans="1:18" x14ac:dyDescent="0.2">
      <c r="A71" s="164" t="s">
        <v>242</v>
      </c>
      <c r="B71" s="165" t="s">
        <v>246</v>
      </c>
      <c r="C71" s="165" t="s">
        <v>247</v>
      </c>
      <c r="D71" s="66" t="s">
        <v>34</v>
      </c>
      <c r="E71" s="66" t="s">
        <v>100</v>
      </c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</row>
    <row r="72" spans="1:18" x14ac:dyDescent="0.2">
      <c r="A72" s="164" t="s">
        <v>242</v>
      </c>
      <c r="B72" s="165" t="s">
        <v>248</v>
      </c>
      <c r="C72" s="165" t="s">
        <v>249</v>
      </c>
      <c r="D72" s="66" t="s">
        <v>34</v>
      </c>
      <c r="E72" s="66" t="s">
        <v>100</v>
      </c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</row>
    <row r="73" spans="1:18" x14ac:dyDescent="0.2">
      <c r="A73" s="164" t="s">
        <v>242</v>
      </c>
      <c r="B73" s="165" t="s">
        <v>250</v>
      </c>
      <c r="C73" s="165" t="s">
        <v>251</v>
      </c>
      <c r="D73" s="66" t="s">
        <v>34</v>
      </c>
      <c r="E73" s="66" t="s">
        <v>100</v>
      </c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</row>
    <row r="74" spans="1:18" x14ac:dyDescent="0.2">
      <c r="A74" s="164" t="s">
        <v>242</v>
      </c>
      <c r="B74" s="165" t="s">
        <v>252</v>
      </c>
      <c r="C74" s="165" t="s">
        <v>253</v>
      </c>
      <c r="D74" s="66" t="s">
        <v>34</v>
      </c>
      <c r="E74" s="66" t="s">
        <v>100</v>
      </c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</row>
    <row r="75" spans="1:18" x14ac:dyDescent="0.2">
      <c r="A75" s="166" t="s">
        <v>242</v>
      </c>
      <c r="B75" s="167" t="s">
        <v>254</v>
      </c>
      <c r="C75" s="167" t="s">
        <v>255</v>
      </c>
      <c r="D75" s="67" t="s">
        <v>34</v>
      </c>
      <c r="E75" s="67" t="s">
        <v>100</v>
      </c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</row>
    <row r="76" spans="1:18" x14ac:dyDescent="0.2">
      <c r="A76" s="32"/>
      <c r="B76" s="33">
        <f>COUNTA(B69:B75)</f>
        <v>7</v>
      </c>
      <c r="C76" s="119"/>
      <c r="D76" s="33">
        <f t="shared" ref="D76:R76" si="6">COUNTIF(D69:D75,"Yes")</f>
        <v>0</v>
      </c>
      <c r="E76" s="33">
        <f t="shared" si="6"/>
        <v>0</v>
      </c>
      <c r="F76" s="33">
        <f t="shared" si="6"/>
        <v>0</v>
      </c>
      <c r="G76" s="33">
        <f t="shared" si="6"/>
        <v>0</v>
      </c>
      <c r="H76" s="33">
        <f t="shared" si="6"/>
        <v>0</v>
      </c>
      <c r="I76" s="33">
        <f t="shared" si="6"/>
        <v>0</v>
      </c>
      <c r="J76" s="33">
        <f t="shared" si="6"/>
        <v>0</v>
      </c>
      <c r="K76" s="33">
        <f t="shared" si="6"/>
        <v>0</v>
      </c>
      <c r="L76" s="33">
        <f t="shared" si="6"/>
        <v>0</v>
      </c>
      <c r="M76" s="33">
        <f t="shared" si="6"/>
        <v>0</v>
      </c>
      <c r="N76" s="33">
        <f t="shared" si="6"/>
        <v>0</v>
      </c>
      <c r="O76" s="33">
        <f t="shared" si="6"/>
        <v>0</v>
      </c>
      <c r="P76" s="33">
        <f t="shared" si="6"/>
        <v>0</v>
      </c>
      <c r="Q76" s="33">
        <f t="shared" si="6"/>
        <v>0</v>
      </c>
      <c r="R76" s="33">
        <f t="shared" si="6"/>
        <v>0</v>
      </c>
    </row>
    <row r="77" spans="1:18" x14ac:dyDescent="0.2">
      <c r="A77" s="45"/>
      <c r="B77" s="45"/>
      <c r="C77" s="83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</row>
    <row r="78" spans="1:18" x14ac:dyDescent="0.2">
      <c r="A78" s="49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</row>
    <row r="79" spans="1:18" x14ac:dyDescent="0.2">
      <c r="A79" s="49"/>
      <c r="C79" s="97" t="s">
        <v>63</v>
      </c>
      <c r="D79" s="98"/>
      <c r="E79" s="98"/>
      <c r="F79" s="98"/>
      <c r="G79" s="98"/>
      <c r="H79" s="98"/>
      <c r="I79" s="49"/>
      <c r="J79" s="49"/>
      <c r="K79" s="49"/>
      <c r="L79" s="49"/>
      <c r="M79" s="49"/>
      <c r="N79" s="49"/>
      <c r="O79" s="49"/>
      <c r="P79" s="49"/>
      <c r="Q79" s="49"/>
      <c r="R79" s="49"/>
    </row>
    <row r="80" spans="1:18" x14ac:dyDescent="0.2">
      <c r="A80" s="49"/>
      <c r="B80" s="87"/>
      <c r="C80" s="99"/>
      <c r="D80" s="100"/>
      <c r="E80" s="101"/>
      <c r="F80" s="102" t="s">
        <v>95</v>
      </c>
      <c r="G80" s="93">
        <f>SUM(B7+B28+B55+B59+B63+B67+B76)</f>
        <v>61</v>
      </c>
      <c r="H80" s="98"/>
      <c r="I80" s="49"/>
      <c r="J80" s="49"/>
      <c r="K80" s="49"/>
      <c r="L80" s="49"/>
      <c r="M80" s="49"/>
      <c r="N80" s="49"/>
      <c r="O80" s="49"/>
      <c r="P80" s="49"/>
      <c r="Q80" s="49"/>
      <c r="R80" s="49"/>
    </row>
    <row r="81" spans="2:8" x14ac:dyDescent="0.2">
      <c r="B81" s="86"/>
      <c r="C81" s="99"/>
      <c r="D81" s="100"/>
      <c r="E81" s="100"/>
      <c r="F81" s="103" t="s">
        <v>98</v>
      </c>
      <c r="G81" s="93">
        <f>SUM(D7+D28+D55+D59+D63+D67+D76)</f>
        <v>0</v>
      </c>
      <c r="H81" s="99"/>
    </row>
    <row r="82" spans="2:8" x14ac:dyDescent="0.2">
      <c r="B82" s="86"/>
      <c r="C82" s="99"/>
      <c r="D82" s="100"/>
      <c r="E82" s="100"/>
      <c r="F82" s="103" t="s">
        <v>99</v>
      </c>
      <c r="G82" s="93">
        <f>SUM(E7+E28+E55+E59+E63+E67+E76)</f>
        <v>0</v>
      </c>
      <c r="H82" s="99"/>
    </row>
    <row r="83" spans="2:8" x14ac:dyDescent="0.2">
      <c r="B83" s="86"/>
      <c r="C83" s="99"/>
      <c r="D83" s="99"/>
      <c r="E83" s="99"/>
      <c r="F83" s="99"/>
      <c r="G83" s="99"/>
      <c r="H83" s="99"/>
    </row>
    <row r="84" spans="2:8" x14ac:dyDescent="0.2">
      <c r="B84" s="86"/>
      <c r="C84" s="97" t="s">
        <v>101</v>
      </c>
      <c r="D84" s="99"/>
      <c r="E84" s="99"/>
      <c r="F84" s="99"/>
      <c r="G84" s="104" t="s">
        <v>90</v>
      </c>
      <c r="H84" s="104" t="s">
        <v>102</v>
      </c>
    </row>
    <row r="85" spans="2:8" x14ac:dyDescent="0.2">
      <c r="B85" s="86"/>
      <c r="C85" s="99"/>
      <c r="D85" s="99"/>
      <c r="E85" s="99"/>
      <c r="F85" s="105" t="s">
        <v>107</v>
      </c>
      <c r="G85" s="93">
        <f>SUM(F7+F28+F55+F59+F63+F67+F76)</f>
        <v>0</v>
      </c>
      <c r="H85" s="127" t="s">
        <v>38</v>
      </c>
    </row>
    <row r="86" spans="2:8" x14ac:dyDescent="0.2">
      <c r="B86" s="86"/>
      <c r="C86" s="99"/>
      <c r="D86" s="99"/>
      <c r="E86" s="99"/>
      <c r="F86" s="105" t="s">
        <v>108</v>
      </c>
      <c r="G86" s="93">
        <f>SUM(G7+G28+G55+G59+G63+G67+G76)</f>
        <v>0</v>
      </c>
      <c r="H86" s="127" t="s">
        <v>38</v>
      </c>
    </row>
    <row r="87" spans="2:8" x14ac:dyDescent="0.2">
      <c r="B87" s="86"/>
      <c r="C87" s="99"/>
      <c r="D87" s="99"/>
      <c r="E87" s="99"/>
      <c r="F87" s="105" t="s">
        <v>109</v>
      </c>
      <c r="G87" s="93">
        <f>SUM(H7+H28+H55+H59+H63+H67+H76)</f>
        <v>0</v>
      </c>
      <c r="H87" s="127" t="s">
        <v>38</v>
      </c>
    </row>
    <row r="88" spans="2:8" x14ac:dyDescent="0.2">
      <c r="B88" s="86"/>
      <c r="C88" s="99"/>
      <c r="D88" s="99"/>
      <c r="E88" s="99"/>
      <c r="F88" s="105" t="s">
        <v>110</v>
      </c>
      <c r="G88" s="93">
        <f>SUM(I7+I28+I55+I59+I63+I67+I76)</f>
        <v>0</v>
      </c>
      <c r="H88" s="127" t="s">
        <v>38</v>
      </c>
    </row>
    <row r="89" spans="2:8" x14ac:dyDescent="0.2">
      <c r="B89" s="86"/>
      <c r="C89" s="99"/>
      <c r="D89" s="99"/>
      <c r="E89" s="99"/>
      <c r="F89" s="105" t="s">
        <v>111</v>
      </c>
      <c r="G89" s="93">
        <f>SUM(J7+J28+J55+J59+J63+J67+J76)</f>
        <v>0</v>
      </c>
      <c r="H89" s="127" t="s">
        <v>38</v>
      </c>
    </row>
    <row r="90" spans="2:8" x14ac:dyDescent="0.2">
      <c r="B90" s="86"/>
      <c r="C90" s="99"/>
      <c r="D90" s="99"/>
      <c r="E90" s="99"/>
      <c r="F90" s="105" t="s">
        <v>112</v>
      </c>
      <c r="G90" s="93">
        <f>SUM(K7+K28+K55+K59+K63+K67+K76)</f>
        <v>0</v>
      </c>
      <c r="H90" s="127" t="s">
        <v>38</v>
      </c>
    </row>
    <row r="91" spans="2:8" x14ac:dyDescent="0.2">
      <c r="B91" s="86"/>
      <c r="C91" s="99"/>
      <c r="D91" s="99"/>
      <c r="E91" s="99"/>
      <c r="F91" s="105" t="s">
        <v>113</v>
      </c>
      <c r="G91" s="93">
        <f>SUM(L7+L28+L55+L59+L63+L67+L76)</f>
        <v>0</v>
      </c>
      <c r="H91" s="127" t="s">
        <v>38</v>
      </c>
    </row>
    <row r="92" spans="2:8" x14ac:dyDescent="0.2">
      <c r="B92" s="86"/>
      <c r="C92" s="99"/>
      <c r="D92" s="99"/>
      <c r="E92" s="99"/>
      <c r="F92" s="105" t="s">
        <v>114</v>
      </c>
      <c r="G92" s="93">
        <f>SUM(M7+M28+M55+M59+M63+M67+M76)</f>
        <v>0</v>
      </c>
      <c r="H92" s="127" t="s">
        <v>38</v>
      </c>
    </row>
    <row r="93" spans="2:8" x14ac:dyDescent="0.2">
      <c r="B93" s="86"/>
      <c r="C93" s="99"/>
      <c r="D93" s="99"/>
      <c r="E93" s="99"/>
      <c r="F93" s="105" t="s">
        <v>115</v>
      </c>
      <c r="G93" s="93">
        <f>SUM(N7+N28+N55+N59+N63+N67+N76)</f>
        <v>0</v>
      </c>
      <c r="H93" s="127" t="s">
        <v>38</v>
      </c>
    </row>
    <row r="94" spans="2:8" x14ac:dyDescent="0.2">
      <c r="B94" s="86"/>
      <c r="C94" s="99"/>
      <c r="D94" s="99"/>
      <c r="E94" s="99"/>
      <c r="F94" s="105" t="s">
        <v>116</v>
      </c>
      <c r="G94" s="93">
        <f>SUM(O7+O28+O55+O59+O63+O67+O76)</f>
        <v>0</v>
      </c>
      <c r="H94" s="127" t="s">
        <v>38</v>
      </c>
    </row>
    <row r="95" spans="2:8" x14ac:dyDescent="0.2">
      <c r="B95" s="86"/>
      <c r="C95" s="99"/>
      <c r="D95" s="99"/>
      <c r="E95" s="99"/>
      <c r="F95" s="105" t="s">
        <v>117</v>
      </c>
      <c r="G95" s="93">
        <f>SUM(P7+P28+P55+P59+P63+P67+P76)</f>
        <v>0</v>
      </c>
      <c r="H95" s="127" t="s">
        <v>38</v>
      </c>
    </row>
    <row r="96" spans="2:8" x14ac:dyDescent="0.2">
      <c r="B96" s="86"/>
      <c r="C96" s="99"/>
      <c r="D96" s="99"/>
      <c r="E96" s="99"/>
      <c r="F96" s="105" t="s">
        <v>118</v>
      </c>
      <c r="G96" s="93">
        <f>SUM(Q7+Q28+Q55+Q59+Q63+Q67+Q76)</f>
        <v>0</v>
      </c>
      <c r="H96" s="127" t="s">
        <v>38</v>
      </c>
    </row>
    <row r="97" spans="2:8" x14ac:dyDescent="0.2">
      <c r="B97" s="86"/>
      <c r="C97" s="99"/>
      <c r="D97" s="99"/>
      <c r="E97" s="99"/>
      <c r="F97" s="105" t="s">
        <v>119</v>
      </c>
      <c r="G97" s="115">
        <f>SUM(R7+R28+R55+R59+R63+R67+R76)</f>
        <v>0</v>
      </c>
      <c r="H97" s="127" t="s">
        <v>38</v>
      </c>
    </row>
    <row r="98" spans="2:8" x14ac:dyDescent="0.2">
      <c r="B98" s="86"/>
      <c r="C98" s="99"/>
      <c r="D98" s="99"/>
      <c r="E98" s="99"/>
      <c r="F98" s="105"/>
      <c r="G98" s="114">
        <f>SUM(G85:G97)</f>
        <v>0</v>
      </c>
      <c r="H98" s="127" t="s">
        <v>38</v>
      </c>
    </row>
  </sheetData>
  <mergeCells count="2">
    <mergeCell ref="B1:C1"/>
    <mergeCell ref="F1:R1"/>
  </mergeCells>
  <phoneticPr fontId="3" type="noConversion"/>
  <printOptions gridLines="1"/>
  <pageMargins left="0.5" right="0.5" top="1.5" bottom="0.75" header="0.5" footer="0.5"/>
  <pageSetup scale="80" orientation="landscape" r:id="rId1"/>
  <headerFooter alignWithMargins="0">
    <oddHeader>&amp;C&amp;"Arial,Bold"&amp;16 2012 Swimming Season
Possible Pollution Sources for Monitored Ohio Beaches</oddHeader>
    <oddFooter>&amp;R&amp;P of &amp;N</oddFooter>
  </headerFooter>
  <rowBreaks count="1" manualBreakCount="1">
    <brk id="77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445"/>
  <sheetViews>
    <sheetView zoomScaleNormal="100" workbookViewId="0">
      <pane ySplit="1" topLeftCell="A2" activePane="bottomLeft" state="frozen"/>
      <selection pane="bottomLeft"/>
    </sheetView>
  </sheetViews>
  <sheetFormatPr defaultRowHeight="9" x14ac:dyDescent="0.15"/>
  <cols>
    <col min="1" max="1" width="12.7109375" style="1" customWidth="1"/>
    <col min="2" max="2" width="8.28515625" style="1" customWidth="1"/>
    <col min="3" max="3" width="39" style="21" customWidth="1"/>
    <col min="4" max="4" width="8.7109375" style="21" customWidth="1"/>
    <col min="5" max="5" width="16.7109375" style="1" customWidth="1"/>
    <col min="6" max="7" width="13" style="22" customWidth="1"/>
    <col min="8" max="8" width="9.28515625" style="23" customWidth="1"/>
    <col min="9" max="11" width="12.28515625" style="1" customWidth="1"/>
    <col min="12" max="16384" width="9.140625" style="1"/>
  </cols>
  <sheetData>
    <row r="1" spans="1:12" ht="49.5" customHeight="1" x14ac:dyDescent="0.15">
      <c r="A1" s="25" t="s">
        <v>12</v>
      </c>
      <c r="B1" s="25" t="s">
        <v>13</v>
      </c>
      <c r="C1" s="25" t="s">
        <v>64</v>
      </c>
      <c r="D1" s="3" t="s">
        <v>67</v>
      </c>
      <c r="E1" s="25" t="s">
        <v>83</v>
      </c>
      <c r="F1" s="26" t="s">
        <v>84</v>
      </c>
      <c r="G1" s="26" t="s">
        <v>85</v>
      </c>
      <c r="H1" s="27" t="s">
        <v>288</v>
      </c>
      <c r="I1" s="25" t="s">
        <v>86</v>
      </c>
      <c r="J1" s="25" t="s">
        <v>87</v>
      </c>
      <c r="K1" s="25" t="s">
        <v>88</v>
      </c>
    </row>
    <row r="2" spans="1:12" ht="12.75" customHeight="1" x14ac:dyDescent="0.15">
      <c r="A2" s="66" t="s">
        <v>142</v>
      </c>
      <c r="B2" s="141" t="s">
        <v>143</v>
      </c>
      <c r="C2" s="141" t="s">
        <v>144</v>
      </c>
      <c r="D2" s="141"/>
      <c r="E2" s="141" t="s">
        <v>32</v>
      </c>
      <c r="F2" s="151">
        <v>41086</v>
      </c>
      <c r="G2" s="151">
        <v>41087</v>
      </c>
      <c r="H2" s="141">
        <v>1</v>
      </c>
      <c r="I2" s="141" t="s">
        <v>31</v>
      </c>
      <c r="J2" s="141" t="s">
        <v>140</v>
      </c>
      <c r="K2" s="141" t="s">
        <v>23</v>
      </c>
      <c r="L2" s="66"/>
    </row>
    <row r="3" spans="1:12" ht="12.75" customHeight="1" x14ac:dyDescent="0.15">
      <c r="A3" s="66" t="s">
        <v>142</v>
      </c>
      <c r="B3" s="141" t="s">
        <v>143</v>
      </c>
      <c r="C3" s="141" t="s">
        <v>144</v>
      </c>
      <c r="D3" s="141"/>
      <c r="E3" s="141" t="s">
        <v>32</v>
      </c>
      <c r="F3" s="151">
        <v>41107</v>
      </c>
      <c r="G3" s="151">
        <v>41108</v>
      </c>
      <c r="H3" s="141">
        <v>1</v>
      </c>
      <c r="I3" s="141" t="s">
        <v>31</v>
      </c>
      <c r="J3" s="141" t="s">
        <v>140</v>
      </c>
      <c r="K3" s="141" t="s">
        <v>23</v>
      </c>
      <c r="L3" s="66"/>
    </row>
    <row r="4" spans="1:12" ht="12.75" customHeight="1" x14ac:dyDescent="0.15">
      <c r="A4" s="66" t="s">
        <v>142</v>
      </c>
      <c r="B4" s="141" t="s">
        <v>143</v>
      </c>
      <c r="C4" s="141" t="s">
        <v>144</v>
      </c>
      <c r="D4" s="141"/>
      <c r="E4" s="141" t="s">
        <v>32</v>
      </c>
      <c r="F4" s="151">
        <v>41149</v>
      </c>
      <c r="G4" s="151">
        <v>41150</v>
      </c>
      <c r="H4" s="141">
        <v>1</v>
      </c>
      <c r="I4" s="141" t="s">
        <v>31</v>
      </c>
      <c r="J4" s="141" t="s">
        <v>140</v>
      </c>
      <c r="K4" s="141" t="s">
        <v>23</v>
      </c>
      <c r="L4" s="66"/>
    </row>
    <row r="5" spans="1:12" ht="12.75" customHeight="1" x14ac:dyDescent="0.15">
      <c r="A5" s="66" t="s">
        <v>142</v>
      </c>
      <c r="B5" s="141" t="s">
        <v>145</v>
      </c>
      <c r="C5" s="141" t="s">
        <v>146</v>
      </c>
      <c r="D5" s="141"/>
      <c r="E5" s="141" t="s">
        <v>32</v>
      </c>
      <c r="F5" s="151">
        <v>41102</v>
      </c>
      <c r="G5" s="151">
        <v>41106</v>
      </c>
      <c r="H5" s="141">
        <v>4</v>
      </c>
      <c r="I5" s="141" t="s">
        <v>31</v>
      </c>
      <c r="J5" s="141" t="s">
        <v>140</v>
      </c>
      <c r="K5" s="141" t="s">
        <v>23</v>
      </c>
      <c r="L5" s="66"/>
    </row>
    <row r="6" spans="1:12" ht="12.75" customHeight="1" x14ac:dyDescent="0.15">
      <c r="A6" s="66" t="s">
        <v>142</v>
      </c>
      <c r="B6" s="141" t="s">
        <v>145</v>
      </c>
      <c r="C6" s="141" t="s">
        <v>146</v>
      </c>
      <c r="D6" s="141"/>
      <c r="E6" s="141" t="s">
        <v>32</v>
      </c>
      <c r="F6" s="151">
        <v>41149</v>
      </c>
      <c r="G6" s="151">
        <v>41150</v>
      </c>
      <c r="H6" s="141">
        <v>1</v>
      </c>
      <c r="I6" s="141" t="s">
        <v>31</v>
      </c>
      <c r="J6" s="141" t="s">
        <v>140</v>
      </c>
      <c r="K6" s="141" t="s">
        <v>23</v>
      </c>
      <c r="L6" s="66"/>
    </row>
    <row r="7" spans="1:12" ht="12.75" customHeight="1" x14ac:dyDescent="0.15">
      <c r="A7" s="66" t="s">
        <v>142</v>
      </c>
      <c r="B7" s="141" t="s">
        <v>147</v>
      </c>
      <c r="C7" s="141" t="s">
        <v>148</v>
      </c>
      <c r="D7" s="141"/>
      <c r="E7" s="141" t="s">
        <v>32</v>
      </c>
      <c r="F7" s="151">
        <v>41051</v>
      </c>
      <c r="G7" s="151">
        <v>41052</v>
      </c>
      <c r="H7" s="141">
        <v>1</v>
      </c>
      <c r="I7" s="141" t="s">
        <v>31</v>
      </c>
      <c r="J7" s="141" t="s">
        <v>140</v>
      </c>
      <c r="K7" s="141" t="s">
        <v>23</v>
      </c>
      <c r="L7" s="66"/>
    </row>
    <row r="8" spans="1:12" ht="12.75" customHeight="1" x14ac:dyDescent="0.15">
      <c r="A8" s="66" t="s">
        <v>142</v>
      </c>
      <c r="B8" s="141" t="s">
        <v>147</v>
      </c>
      <c r="C8" s="141" t="s">
        <v>148</v>
      </c>
      <c r="D8" s="141"/>
      <c r="E8" s="141" t="s">
        <v>32</v>
      </c>
      <c r="F8" s="151">
        <v>41060</v>
      </c>
      <c r="G8" s="151">
        <v>41064</v>
      </c>
      <c r="H8" s="141">
        <v>4</v>
      </c>
      <c r="I8" s="141" t="s">
        <v>31</v>
      </c>
      <c r="J8" s="141" t="s">
        <v>140</v>
      </c>
      <c r="K8" s="141" t="s">
        <v>23</v>
      </c>
      <c r="L8" s="66"/>
    </row>
    <row r="9" spans="1:12" ht="12.75" customHeight="1" x14ac:dyDescent="0.15">
      <c r="A9" s="66" t="s">
        <v>142</v>
      </c>
      <c r="B9" s="141" t="s">
        <v>147</v>
      </c>
      <c r="C9" s="141" t="s">
        <v>148</v>
      </c>
      <c r="D9" s="141"/>
      <c r="E9" s="141" t="s">
        <v>32</v>
      </c>
      <c r="F9" s="151">
        <v>41073</v>
      </c>
      <c r="G9" s="151">
        <v>41078</v>
      </c>
      <c r="H9" s="141">
        <v>5</v>
      </c>
      <c r="I9" s="141" t="s">
        <v>31</v>
      </c>
      <c r="J9" s="141" t="s">
        <v>140</v>
      </c>
      <c r="K9" s="141" t="s">
        <v>23</v>
      </c>
      <c r="L9" s="66"/>
    </row>
    <row r="10" spans="1:12" ht="12.75" customHeight="1" x14ac:dyDescent="0.15">
      <c r="A10" s="66" t="s">
        <v>142</v>
      </c>
      <c r="B10" s="141" t="s">
        <v>147</v>
      </c>
      <c r="C10" s="141" t="s">
        <v>148</v>
      </c>
      <c r="D10" s="141"/>
      <c r="E10" s="141" t="s">
        <v>32</v>
      </c>
      <c r="F10" s="151">
        <v>41080</v>
      </c>
      <c r="G10" s="151">
        <v>41081</v>
      </c>
      <c r="H10" s="141">
        <v>1</v>
      </c>
      <c r="I10" s="141" t="s">
        <v>31</v>
      </c>
      <c r="J10" s="141" t="s">
        <v>140</v>
      </c>
      <c r="K10" s="141" t="s">
        <v>23</v>
      </c>
      <c r="L10" s="66"/>
    </row>
    <row r="11" spans="1:12" ht="12.75" customHeight="1" x14ac:dyDescent="0.15">
      <c r="A11" s="66" t="s">
        <v>142</v>
      </c>
      <c r="B11" s="141" t="s">
        <v>147</v>
      </c>
      <c r="C11" s="141" t="s">
        <v>148</v>
      </c>
      <c r="D11" s="141"/>
      <c r="E11" s="141" t="s">
        <v>32</v>
      </c>
      <c r="F11" s="151">
        <v>41085</v>
      </c>
      <c r="G11" s="151">
        <v>41087</v>
      </c>
      <c r="H11" s="141">
        <v>2</v>
      </c>
      <c r="I11" s="141" t="s">
        <v>31</v>
      </c>
      <c r="J11" s="141" t="s">
        <v>140</v>
      </c>
      <c r="K11" s="141" t="s">
        <v>23</v>
      </c>
      <c r="L11" s="66"/>
    </row>
    <row r="12" spans="1:12" ht="12.75" customHeight="1" x14ac:dyDescent="0.15">
      <c r="A12" s="66" t="s">
        <v>142</v>
      </c>
      <c r="B12" s="141" t="s">
        <v>147</v>
      </c>
      <c r="C12" s="141" t="s">
        <v>148</v>
      </c>
      <c r="D12" s="141"/>
      <c r="E12" s="141" t="s">
        <v>32</v>
      </c>
      <c r="F12" s="151">
        <v>41092</v>
      </c>
      <c r="G12" s="151">
        <v>41103</v>
      </c>
      <c r="H12" s="141">
        <v>11</v>
      </c>
      <c r="I12" s="141" t="s">
        <v>31</v>
      </c>
      <c r="J12" s="141" t="s">
        <v>140</v>
      </c>
      <c r="K12" s="141" t="s">
        <v>23</v>
      </c>
      <c r="L12" s="66"/>
    </row>
    <row r="13" spans="1:12" ht="12.75" customHeight="1" x14ac:dyDescent="0.15">
      <c r="A13" s="66" t="s">
        <v>142</v>
      </c>
      <c r="B13" s="141" t="s">
        <v>147</v>
      </c>
      <c r="C13" s="141" t="s">
        <v>148</v>
      </c>
      <c r="D13" s="141"/>
      <c r="E13" s="141" t="s">
        <v>32</v>
      </c>
      <c r="F13" s="151">
        <v>41106</v>
      </c>
      <c r="G13" s="151">
        <v>41114</v>
      </c>
      <c r="H13" s="141">
        <v>8</v>
      </c>
      <c r="I13" s="141" t="s">
        <v>31</v>
      </c>
      <c r="J13" s="141" t="s">
        <v>140</v>
      </c>
      <c r="K13" s="141" t="s">
        <v>23</v>
      </c>
      <c r="L13" s="66"/>
    </row>
    <row r="14" spans="1:12" ht="12.75" customHeight="1" x14ac:dyDescent="0.15">
      <c r="A14" s="66" t="s">
        <v>142</v>
      </c>
      <c r="B14" s="141" t="s">
        <v>147</v>
      </c>
      <c r="C14" s="141" t="s">
        <v>148</v>
      </c>
      <c r="D14" s="141"/>
      <c r="E14" s="141" t="s">
        <v>32</v>
      </c>
      <c r="F14" s="151">
        <v>41115</v>
      </c>
      <c r="G14" s="151">
        <v>41120</v>
      </c>
      <c r="H14" s="141">
        <v>5</v>
      </c>
      <c r="I14" s="141" t="s">
        <v>31</v>
      </c>
      <c r="J14" s="141" t="s">
        <v>140</v>
      </c>
      <c r="K14" s="141" t="s">
        <v>23</v>
      </c>
      <c r="L14" s="66"/>
    </row>
    <row r="15" spans="1:12" ht="12.75" customHeight="1" x14ac:dyDescent="0.15">
      <c r="A15" s="66" t="s">
        <v>142</v>
      </c>
      <c r="B15" s="141" t="s">
        <v>147</v>
      </c>
      <c r="C15" s="141" t="s">
        <v>148</v>
      </c>
      <c r="D15" s="141"/>
      <c r="E15" s="141" t="s">
        <v>32</v>
      </c>
      <c r="F15" s="151">
        <v>41121</v>
      </c>
      <c r="G15" s="151">
        <v>41123</v>
      </c>
      <c r="H15" s="141">
        <v>2</v>
      </c>
      <c r="I15" s="141" t="s">
        <v>31</v>
      </c>
      <c r="J15" s="141" t="s">
        <v>140</v>
      </c>
      <c r="K15" s="141" t="s">
        <v>23</v>
      </c>
      <c r="L15" s="66"/>
    </row>
    <row r="16" spans="1:12" ht="12.75" customHeight="1" x14ac:dyDescent="0.15">
      <c r="A16" s="66" t="s">
        <v>142</v>
      </c>
      <c r="B16" s="141" t="s">
        <v>147</v>
      </c>
      <c r="C16" s="141" t="s">
        <v>148</v>
      </c>
      <c r="D16" s="141"/>
      <c r="E16" s="141" t="s">
        <v>32</v>
      </c>
      <c r="F16" s="151">
        <v>41130</v>
      </c>
      <c r="G16" s="151">
        <v>41134</v>
      </c>
      <c r="H16" s="141">
        <v>4</v>
      </c>
      <c r="I16" s="141" t="s">
        <v>31</v>
      </c>
      <c r="J16" s="141" t="s">
        <v>140</v>
      </c>
      <c r="K16" s="141" t="s">
        <v>23</v>
      </c>
      <c r="L16" s="66"/>
    </row>
    <row r="17" spans="1:12" ht="12.75" customHeight="1" x14ac:dyDescent="0.15">
      <c r="A17" s="66" t="s">
        <v>142</v>
      </c>
      <c r="B17" s="141" t="s">
        <v>147</v>
      </c>
      <c r="C17" s="141" t="s">
        <v>148</v>
      </c>
      <c r="D17" s="141"/>
      <c r="E17" s="141" t="s">
        <v>32</v>
      </c>
      <c r="F17" s="151">
        <v>41136</v>
      </c>
      <c r="G17" s="151">
        <v>41137</v>
      </c>
      <c r="H17" s="141">
        <v>1</v>
      </c>
      <c r="I17" s="141" t="s">
        <v>31</v>
      </c>
      <c r="J17" s="141" t="s">
        <v>140</v>
      </c>
      <c r="K17" s="141" t="s">
        <v>23</v>
      </c>
      <c r="L17" s="66"/>
    </row>
    <row r="18" spans="1:12" ht="12.75" customHeight="1" x14ac:dyDescent="0.15">
      <c r="A18" s="66" t="s">
        <v>142</v>
      </c>
      <c r="B18" s="141" t="s">
        <v>147</v>
      </c>
      <c r="C18" s="141" t="s">
        <v>148</v>
      </c>
      <c r="D18" s="141"/>
      <c r="E18" s="141" t="s">
        <v>32</v>
      </c>
      <c r="F18" s="151">
        <v>41149</v>
      </c>
      <c r="G18" s="151">
        <v>41151</v>
      </c>
      <c r="H18" s="141">
        <v>2</v>
      </c>
      <c r="I18" s="141" t="s">
        <v>31</v>
      </c>
      <c r="J18" s="141" t="s">
        <v>140</v>
      </c>
      <c r="K18" s="141" t="s">
        <v>23</v>
      </c>
      <c r="L18" s="66"/>
    </row>
    <row r="19" spans="1:12" ht="12.75" customHeight="1" x14ac:dyDescent="0.15">
      <c r="A19" s="66" t="s">
        <v>142</v>
      </c>
      <c r="B19" s="141" t="s">
        <v>149</v>
      </c>
      <c r="C19" s="141" t="s">
        <v>150</v>
      </c>
      <c r="D19" s="141"/>
      <c r="E19" s="141" t="s">
        <v>32</v>
      </c>
      <c r="F19" s="151">
        <v>41093</v>
      </c>
      <c r="G19" s="151">
        <v>41099</v>
      </c>
      <c r="H19" s="141">
        <v>6</v>
      </c>
      <c r="I19" s="141" t="s">
        <v>31</v>
      </c>
      <c r="J19" s="141" t="s">
        <v>140</v>
      </c>
      <c r="K19" s="141" t="s">
        <v>23</v>
      </c>
      <c r="L19" s="66"/>
    </row>
    <row r="20" spans="1:12" ht="12.75" customHeight="1" x14ac:dyDescent="0.15">
      <c r="A20" s="66" t="s">
        <v>142</v>
      </c>
      <c r="B20" s="141" t="s">
        <v>149</v>
      </c>
      <c r="C20" s="141" t="s">
        <v>150</v>
      </c>
      <c r="D20" s="141"/>
      <c r="E20" s="141" t="s">
        <v>32</v>
      </c>
      <c r="F20" s="151">
        <v>41107</v>
      </c>
      <c r="G20" s="151">
        <v>41108</v>
      </c>
      <c r="H20" s="141">
        <v>1</v>
      </c>
      <c r="I20" s="141" t="s">
        <v>31</v>
      </c>
      <c r="J20" s="141" t="s">
        <v>140</v>
      </c>
      <c r="K20" s="141" t="s">
        <v>23</v>
      </c>
      <c r="L20" s="66"/>
    </row>
    <row r="21" spans="1:12" ht="12.75" customHeight="1" x14ac:dyDescent="0.15">
      <c r="A21" s="67" t="s">
        <v>142</v>
      </c>
      <c r="B21" s="149" t="s">
        <v>149</v>
      </c>
      <c r="C21" s="149" t="s">
        <v>150</v>
      </c>
      <c r="D21" s="149"/>
      <c r="E21" s="149" t="s">
        <v>32</v>
      </c>
      <c r="F21" s="159">
        <v>41149</v>
      </c>
      <c r="G21" s="159">
        <v>41150</v>
      </c>
      <c r="H21" s="149">
        <v>1</v>
      </c>
      <c r="I21" s="149" t="s">
        <v>31</v>
      </c>
      <c r="J21" s="149" t="s">
        <v>140</v>
      </c>
      <c r="K21" s="149" t="s">
        <v>23</v>
      </c>
      <c r="L21" s="66"/>
    </row>
    <row r="22" spans="1:12" ht="12.75" customHeight="1" x14ac:dyDescent="0.15">
      <c r="A22" s="32" t="s">
        <v>294</v>
      </c>
      <c r="B22" s="60">
        <f>SUM(IF(FREQUENCY(MATCH(B2:B21,B2:B21,0),MATCH(B2:B21,B2:B21,0))&gt;0,1))</f>
        <v>4</v>
      </c>
      <c r="C22" s="60"/>
      <c r="D22" s="60"/>
      <c r="E22" s="29">
        <f>COUNTA(E2:E21)</f>
        <v>20</v>
      </c>
      <c r="F22" s="29"/>
      <c r="G22" s="29"/>
      <c r="H22" s="29">
        <f>SUM(H2:H21)</f>
        <v>62</v>
      </c>
      <c r="I22" s="32"/>
      <c r="J22" s="32"/>
      <c r="K22" s="32"/>
      <c r="L22" s="66"/>
    </row>
    <row r="23" spans="1:12" ht="12.75" customHeight="1" x14ac:dyDescent="0.1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66"/>
    </row>
    <row r="24" spans="1:12" ht="12.75" customHeight="1" x14ac:dyDescent="0.15">
      <c r="A24" s="66" t="s">
        <v>151</v>
      </c>
      <c r="B24" s="141" t="s">
        <v>152</v>
      </c>
      <c r="C24" s="141" t="s">
        <v>266</v>
      </c>
      <c r="D24" s="141"/>
      <c r="E24" s="141" t="s">
        <v>32</v>
      </c>
      <c r="F24" s="151">
        <v>41066</v>
      </c>
      <c r="G24" s="151">
        <v>41073</v>
      </c>
      <c r="H24" s="141">
        <v>7</v>
      </c>
      <c r="I24" s="141" t="s">
        <v>31</v>
      </c>
      <c r="J24" s="141" t="s">
        <v>140</v>
      </c>
      <c r="K24" s="141" t="s">
        <v>23</v>
      </c>
      <c r="L24" s="66"/>
    </row>
    <row r="25" spans="1:12" ht="12.75" customHeight="1" x14ac:dyDescent="0.15">
      <c r="A25" s="66" t="s">
        <v>151</v>
      </c>
      <c r="B25" s="141" t="s">
        <v>152</v>
      </c>
      <c r="C25" s="141" t="s">
        <v>266</v>
      </c>
      <c r="D25" s="141"/>
      <c r="E25" s="141" t="s">
        <v>32</v>
      </c>
      <c r="F25" s="151">
        <v>41080</v>
      </c>
      <c r="G25" s="151">
        <v>41122</v>
      </c>
      <c r="H25" s="141">
        <v>42</v>
      </c>
      <c r="I25" s="141" t="s">
        <v>31</v>
      </c>
      <c r="J25" s="141" t="s">
        <v>140</v>
      </c>
      <c r="K25" s="141" t="s">
        <v>23</v>
      </c>
      <c r="L25" s="66"/>
    </row>
    <row r="26" spans="1:12" ht="12.75" customHeight="1" x14ac:dyDescent="0.15">
      <c r="A26" s="66" t="s">
        <v>151</v>
      </c>
      <c r="B26" s="141" t="s">
        <v>152</v>
      </c>
      <c r="C26" s="141" t="s">
        <v>266</v>
      </c>
      <c r="D26" s="141"/>
      <c r="E26" s="141" t="s">
        <v>32</v>
      </c>
      <c r="F26" s="151">
        <v>41150</v>
      </c>
      <c r="G26" s="151">
        <v>41156</v>
      </c>
      <c r="H26" s="141">
        <v>6</v>
      </c>
      <c r="I26" s="141" t="s">
        <v>31</v>
      </c>
      <c r="J26" s="141" t="s">
        <v>140</v>
      </c>
      <c r="K26" s="141" t="s">
        <v>23</v>
      </c>
      <c r="L26" s="66"/>
    </row>
    <row r="27" spans="1:12" ht="12.75" customHeight="1" x14ac:dyDescent="0.15">
      <c r="A27" s="66" t="s">
        <v>151</v>
      </c>
      <c r="B27" s="141" t="s">
        <v>153</v>
      </c>
      <c r="C27" s="141" t="s">
        <v>267</v>
      </c>
      <c r="D27" s="141"/>
      <c r="E27" s="141" t="s">
        <v>32</v>
      </c>
      <c r="F27" s="151">
        <v>41086</v>
      </c>
      <c r="G27" s="151">
        <v>41093</v>
      </c>
      <c r="H27" s="141">
        <v>7</v>
      </c>
      <c r="I27" s="141" t="s">
        <v>31</v>
      </c>
      <c r="J27" s="141" t="s">
        <v>140</v>
      </c>
      <c r="K27" s="141" t="s">
        <v>23</v>
      </c>
      <c r="L27" s="66"/>
    </row>
    <row r="28" spans="1:12" ht="12.75" customHeight="1" x14ac:dyDescent="0.15">
      <c r="A28" s="66" t="s">
        <v>151</v>
      </c>
      <c r="B28" s="141" t="s">
        <v>154</v>
      </c>
      <c r="C28" s="141" t="s">
        <v>257</v>
      </c>
      <c r="D28" s="141"/>
      <c r="E28" s="141" t="s">
        <v>32</v>
      </c>
      <c r="F28" s="151">
        <v>41087</v>
      </c>
      <c r="G28" s="151">
        <v>41094</v>
      </c>
      <c r="H28" s="141">
        <v>7</v>
      </c>
      <c r="I28" s="141" t="s">
        <v>31</v>
      </c>
      <c r="J28" s="141" t="s">
        <v>140</v>
      </c>
      <c r="K28" s="141" t="s">
        <v>23</v>
      </c>
      <c r="L28" s="66"/>
    </row>
    <row r="29" spans="1:12" ht="12.75" customHeight="1" x14ac:dyDescent="0.15">
      <c r="A29" s="66" t="s">
        <v>151</v>
      </c>
      <c r="B29" s="141" t="s">
        <v>154</v>
      </c>
      <c r="C29" s="141" t="s">
        <v>257</v>
      </c>
      <c r="D29" s="141"/>
      <c r="E29" s="141" t="s">
        <v>32</v>
      </c>
      <c r="F29" s="151">
        <v>41101</v>
      </c>
      <c r="G29" s="151">
        <v>41108</v>
      </c>
      <c r="H29" s="141">
        <v>7</v>
      </c>
      <c r="I29" s="141" t="s">
        <v>31</v>
      </c>
      <c r="J29" s="141" t="s">
        <v>140</v>
      </c>
      <c r="K29" s="141" t="s">
        <v>23</v>
      </c>
      <c r="L29" s="66"/>
    </row>
    <row r="30" spans="1:12" ht="12.75" customHeight="1" x14ac:dyDescent="0.15">
      <c r="A30" s="66" t="s">
        <v>151</v>
      </c>
      <c r="B30" s="141" t="s">
        <v>154</v>
      </c>
      <c r="C30" s="141" t="s">
        <v>257</v>
      </c>
      <c r="D30" s="141"/>
      <c r="E30" s="141" t="s">
        <v>32</v>
      </c>
      <c r="F30" s="151">
        <v>41115</v>
      </c>
      <c r="G30" s="151">
        <v>41122</v>
      </c>
      <c r="H30" s="141">
        <v>7</v>
      </c>
      <c r="I30" s="141" t="s">
        <v>31</v>
      </c>
      <c r="J30" s="141" t="s">
        <v>140</v>
      </c>
      <c r="K30" s="141" t="s">
        <v>23</v>
      </c>
      <c r="L30" s="66"/>
    </row>
    <row r="31" spans="1:12" ht="12.75" customHeight="1" x14ac:dyDescent="0.15">
      <c r="A31" s="66" t="s">
        <v>151</v>
      </c>
      <c r="B31" s="141" t="s">
        <v>154</v>
      </c>
      <c r="C31" s="141" t="s">
        <v>257</v>
      </c>
      <c r="D31" s="141"/>
      <c r="E31" s="141" t="s">
        <v>32</v>
      </c>
      <c r="F31" s="151">
        <v>41150</v>
      </c>
      <c r="G31" s="151">
        <v>41156</v>
      </c>
      <c r="H31" s="141">
        <v>6</v>
      </c>
      <c r="I31" s="141" t="s">
        <v>31</v>
      </c>
      <c r="J31" s="141" t="s">
        <v>140</v>
      </c>
      <c r="K31" s="141" t="s">
        <v>23</v>
      </c>
      <c r="L31" s="66"/>
    </row>
    <row r="32" spans="1:12" ht="12.75" customHeight="1" x14ac:dyDescent="0.15">
      <c r="A32" s="66" t="s">
        <v>151</v>
      </c>
      <c r="B32" s="141" t="s">
        <v>155</v>
      </c>
      <c r="C32" s="141" t="s">
        <v>289</v>
      </c>
      <c r="D32" s="141"/>
      <c r="E32" s="141" t="s">
        <v>32</v>
      </c>
      <c r="F32" s="151">
        <v>41061</v>
      </c>
      <c r="G32" s="151">
        <v>41066</v>
      </c>
      <c r="H32" s="141">
        <v>5</v>
      </c>
      <c r="I32" s="141" t="s">
        <v>31</v>
      </c>
      <c r="J32" s="141" t="s">
        <v>140</v>
      </c>
      <c r="K32" s="141" t="s">
        <v>23</v>
      </c>
      <c r="L32" s="66"/>
    </row>
    <row r="33" spans="1:12" ht="12.75" customHeight="1" x14ac:dyDescent="0.15">
      <c r="A33" s="66" t="s">
        <v>151</v>
      </c>
      <c r="B33" s="141" t="s">
        <v>155</v>
      </c>
      <c r="C33" s="141" t="s">
        <v>289</v>
      </c>
      <c r="D33" s="141"/>
      <c r="E33" s="141" t="s">
        <v>32</v>
      </c>
      <c r="F33" s="151">
        <v>41074</v>
      </c>
      <c r="G33" s="151">
        <v>41081</v>
      </c>
      <c r="H33" s="141">
        <v>7</v>
      </c>
      <c r="I33" s="141" t="s">
        <v>31</v>
      </c>
      <c r="J33" s="141" t="s">
        <v>140</v>
      </c>
      <c r="K33" s="141" t="s">
        <v>23</v>
      </c>
      <c r="L33" s="66"/>
    </row>
    <row r="34" spans="1:12" ht="12.75" customHeight="1" x14ac:dyDescent="0.15">
      <c r="A34" s="66" t="s">
        <v>151</v>
      </c>
      <c r="B34" s="141" t="s">
        <v>155</v>
      </c>
      <c r="C34" s="141" t="s">
        <v>289</v>
      </c>
      <c r="D34" s="141"/>
      <c r="E34" s="141" t="s">
        <v>32</v>
      </c>
      <c r="F34" s="151">
        <v>41086</v>
      </c>
      <c r="G34" s="151">
        <v>41088</v>
      </c>
      <c r="H34" s="141">
        <v>2</v>
      </c>
      <c r="I34" s="141" t="s">
        <v>31</v>
      </c>
      <c r="J34" s="141" t="s">
        <v>140</v>
      </c>
      <c r="K34" s="141" t="s">
        <v>23</v>
      </c>
      <c r="L34" s="66"/>
    </row>
    <row r="35" spans="1:12" ht="12.75" customHeight="1" x14ac:dyDescent="0.15">
      <c r="A35" s="66" t="s">
        <v>151</v>
      </c>
      <c r="B35" s="141" t="s">
        <v>155</v>
      </c>
      <c r="C35" s="141" t="s">
        <v>289</v>
      </c>
      <c r="D35" s="141"/>
      <c r="E35" s="141" t="s">
        <v>32</v>
      </c>
      <c r="F35" s="151">
        <v>41101</v>
      </c>
      <c r="G35" s="151">
        <v>41102</v>
      </c>
      <c r="H35" s="141">
        <v>1</v>
      </c>
      <c r="I35" s="141" t="s">
        <v>31</v>
      </c>
      <c r="J35" s="141" t="s">
        <v>140</v>
      </c>
      <c r="K35" s="141" t="s">
        <v>23</v>
      </c>
      <c r="L35" s="66"/>
    </row>
    <row r="36" spans="1:12" ht="12.75" customHeight="1" x14ac:dyDescent="0.15">
      <c r="A36" s="66" t="s">
        <v>151</v>
      </c>
      <c r="B36" s="141" t="s">
        <v>155</v>
      </c>
      <c r="C36" s="141" t="s">
        <v>289</v>
      </c>
      <c r="D36" s="141"/>
      <c r="E36" s="141" t="s">
        <v>32</v>
      </c>
      <c r="F36" s="151">
        <v>41114</v>
      </c>
      <c r="G36" s="151">
        <v>41117</v>
      </c>
      <c r="H36" s="141">
        <v>3</v>
      </c>
      <c r="I36" s="141" t="s">
        <v>31</v>
      </c>
      <c r="J36" s="141" t="s">
        <v>140</v>
      </c>
      <c r="K36" s="141" t="s">
        <v>23</v>
      </c>
      <c r="L36" s="66"/>
    </row>
    <row r="37" spans="1:12" ht="12.75" customHeight="1" x14ac:dyDescent="0.15">
      <c r="A37" s="66" t="s">
        <v>151</v>
      </c>
      <c r="B37" s="141" t="s">
        <v>155</v>
      </c>
      <c r="C37" s="141" t="s">
        <v>289</v>
      </c>
      <c r="D37" s="141"/>
      <c r="E37" s="141" t="s">
        <v>32</v>
      </c>
      <c r="F37" s="151">
        <v>41123</v>
      </c>
      <c r="G37" s="151">
        <v>41128</v>
      </c>
      <c r="H37" s="141">
        <v>5</v>
      </c>
      <c r="I37" s="141" t="s">
        <v>31</v>
      </c>
      <c r="J37" s="141" t="s">
        <v>140</v>
      </c>
      <c r="K37" s="141" t="s">
        <v>23</v>
      </c>
      <c r="L37" s="66"/>
    </row>
    <row r="38" spans="1:12" ht="12.75" customHeight="1" x14ac:dyDescent="0.15">
      <c r="A38" s="66" t="s">
        <v>151</v>
      </c>
      <c r="B38" s="141" t="s">
        <v>155</v>
      </c>
      <c r="C38" s="141" t="s">
        <v>289</v>
      </c>
      <c r="D38" s="141"/>
      <c r="E38" s="141" t="s">
        <v>32</v>
      </c>
      <c r="F38" s="151">
        <v>41151</v>
      </c>
      <c r="G38" s="151">
        <v>41156</v>
      </c>
      <c r="H38" s="141">
        <v>5</v>
      </c>
      <c r="I38" s="141" t="s">
        <v>31</v>
      </c>
      <c r="J38" s="141" t="s">
        <v>140</v>
      </c>
      <c r="K38" s="141" t="s">
        <v>23</v>
      </c>
      <c r="L38" s="66"/>
    </row>
    <row r="39" spans="1:12" ht="12.75" customHeight="1" x14ac:dyDescent="0.15">
      <c r="A39" s="66" t="s">
        <v>151</v>
      </c>
      <c r="B39" s="141" t="s">
        <v>156</v>
      </c>
      <c r="C39" s="141" t="s">
        <v>157</v>
      </c>
      <c r="D39" s="141"/>
      <c r="E39" s="141" t="s">
        <v>32</v>
      </c>
      <c r="F39" s="151">
        <v>41066</v>
      </c>
      <c r="G39" s="151">
        <v>41072</v>
      </c>
      <c r="H39" s="141">
        <v>6</v>
      </c>
      <c r="I39" s="141" t="s">
        <v>31</v>
      </c>
      <c r="J39" s="141" t="s">
        <v>140</v>
      </c>
      <c r="K39" s="141" t="s">
        <v>23</v>
      </c>
      <c r="L39" s="66"/>
    </row>
    <row r="40" spans="1:12" ht="12.75" customHeight="1" x14ac:dyDescent="0.15">
      <c r="A40" s="66" t="s">
        <v>151</v>
      </c>
      <c r="B40" s="141" t="s">
        <v>156</v>
      </c>
      <c r="C40" s="141" t="s">
        <v>157</v>
      </c>
      <c r="D40" s="141"/>
      <c r="E40" s="141" t="s">
        <v>32</v>
      </c>
      <c r="F40" s="151">
        <v>41079</v>
      </c>
      <c r="G40" s="151">
        <v>41093</v>
      </c>
      <c r="H40" s="141">
        <v>14</v>
      </c>
      <c r="I40" s="141" t="s">
        <v>31</v>
      </c>
      <c r="J40" s="141" t="s">
        <v>140</v>
      </c>
      <c r="K40" s="141" t="s">
        <v>23</v>
      </c>
      <c r="L40" s="66"/>
    </row>
    <row r="41" spans="1:12" ht="12.75" customHeight="1" x14ac:dyDescent="0.15">
      <c r="A41" s="66" t="s">
        <v>151</v>
      </c>
      <c r="B41" s="141" t="s">
        <v>156</v>
      </c>
      <c r="C41" s="141" t="s">
        <v>157</v>
      </c>
      <c r="D41" s="141"/>
      <c r="E41" s="141" t="s">
        <v>32</v>
      </c>
      <c r="F41" s="151">
        <v>41142</v>
      </c>
      <c r="G41" s="151">
        <v>41149</v>
      </c>
      <c r="H41" s="141">
        <v>7</v>
      </c>
      <c r="I41" s="141" t="s">
        <v>31</v>
      </c>
      <c r="J41" s="141" t="s">
        <v>140</v>
      </c>
      <c r="K41" s="141" t="s">
        <v>23</v>
      </c>
      <c r="L41" s="66"/>
    </row>
    <row r="42" spans="1:12" ht="12.75" customHeight="1" x14ac:dyDescent="0.15">
      <c r="A42" s="66" t="s">
        <v>151</v>
      </c>
      <c r="B42" s="141" t="s">
        <v>158</v>
      </c>
      <c r="C42" s="141" t="s">
        <v>258</v>
      </c>
      <c r="D42" s="141"/>
      <c r="E42" s="141" t="s">
        <v>32</v>
      </c>
      <c r="F42" s="151">
        <v>41080</v>
      </c>
      <c r="G42" s="151">
        <v>41087</v>
      </c>
      <c r="H42" s="141">
        <v>7</v>
      </c>
      <c r="I42" s="141" t="s">
        <v>31</v>
      </c>
      <c r="J42" s="141" t="s">
        <v>140</v>
      </c>
      <c r="K42" s="141" t="s">
        <v>23</v>
      </c>
      <c r="L42" s="66"/>
    </row>
    <row r="43" spans="1:12" ht="12.75" customHeight="1" x14ac:dyDescent="0.15">
      <c r="A43" s="66" t="s">
        <v>151</v>
      </c>
      <c r="B43" s="141" t="s">
        <v>158</v>
      </c>
      <c r="C43" s="141" t="s">
        <v>258</v>
      </c>
      <c r="D43" s="141"/>
      <c r="E43" s="141" t="s">
        <v>32</v>
      </c>
      <c r="F43" s="151">
        <v>41108</v>
      </c>
      <c r="G43" s="151">
        <v>41122</v>
      </c>
      <c r="H43" s="141">
        <v>14</v>
      </c>
      <c r="I43" s="141" t="s">
        <v>31</v>
      </c>
      <c r="J43" s="141" t="s">
        <v>140</v>
      </c>
      <c r="K43" s="141" t="s">
        <v>23</v>
      </c>
      <c r="L43" s="66"/>
    </row>
    <row r="44" spans="1:12" ht="12.75" customHeight="1" x14ac:dyDescent="0.15">
      <c r="A44" s="66" t="s">
        <v>151</v>
      </c>
      <c r="B44" s="141" t="s">
        <v>158</v>
      </c>
      <c r="C44" s="141" t="s">
        <v>258</v>
      </c>
      <c r="D44" s="141"/>
      <c r="E44" s="141" t="s">
        <v>32</v>
      </c>
      <c r="F44" s="151">
        <v>41150</v>
      </c>
      <c r="G44" s="151">
        <v>41156</v>
      </c>
      <c r="H44" s="141">
        <v>6</v>
      </c>
      <c r="I44" s="141" t="s">
        <v>31</v>
      </c>
      <c r="J44" s="141" t="s">
        <v>140</v>
      </c>
      <c r="K44" s="141" t="s">
        <v>23</v>
      </c>
      <c r="L44" s="66"/>
    </row>
    <row r="45" spans="1:12" ht="12.75" customHeight="1" x14ac:dyDescent="0.15">
      <c r="A45" s="66" t="s">
        <v>151</v>
      </c>
      <c r="B45" s="141" t="s">
        <v>159</v>
      </c>
      <c r="C45" s="141" t="s">
        <v>160</v>
      </c>
      <c r="D45" s="141"/>
      <c r="E45" s="141" t="s">
        <v>32</v>
      </c>
      <c r="F45" s="151">
        <v>41059</v>
      </c>
      <c r="G45" s="151">
        <v>41060</v>
      </c>
      <c r="H45" s="141">
        <v>1</v>
      </c>
      <c r="I45" s="141" t="s">
        <v>31</v>
      </c>
      <c r="J45" s="141" t="s">
        <v>140</v>
      </c>
      <c r="K45" s="141" t="s">
        <v>23</v>
      </c>
      <c r="L45" s="66"/>
    </row>
    <row r="46" spans="1:12" ht="12.75" customHeight="1" x14ac:dyDescent="0.15">
      <c r="A46" s="66" t="s">
        <v>151</v>
      </c>
      <c r="B46" s="141" t="s">
        <v>159</v>
      </c>
      <c r="C46" s="141" t="s">
        <v>160</v>
      </c>
      <c r="D46" s="141"/>
      <c r="E46" s="141" t="s">
        <v>32</v>
      </c>
      <c r="F46" s="151">
        <v>41060</v>
      </c>
      <c r="G46" s="151">
        <v>41061</v>
      </c>
      <c r="H46" s="141">
        <v>1</v>
      </c>
      <c r="I46" s="141" t="s">
        <v>31</v>
      </c>
      <c r="J46" s="141" t="s">
        <v>140</v>
      </c>
      <c r="K46" s="141" t="s">
        <v>23</v>
      </c>
      <c r="L46" s="66"/>
    </row>
    <row r="47" spans="1:12" ht="12.75" customHeight="1" x14ac:dyDescent="0.15">
      <c r="A47" s="66" t="s">
        <v>151</v>
      </c>
      <c r="B47" s="141" t="s">
        <v>159</v>
      </c>
      <c r="C47" s="141" t="s">
        <v>160</v>
      </c>
      <c r="D47" s="141"/>
      <c r="E47" s="141" t="s">
        <v>32</v>
      </c>
      <c r="F47" s="151">
        <v>41061</v>
      </c>
      <c r="G47" s="151">
        <v>41062</v>
      </c>
      <c r="H47" s="141">
        <v>1</v>
      </c>
      <c r="I47" s="141" t="s">
        <v>31</v>
      </c>
      <c r="J47" s="141" t="s">
        <v>140</v>
      </c>
      <c r="K47" s="141" t="s">
        <v>23</v>
      </c>
      <c r="L47" s="66"/>
    </row>
    <row r="48" spans="1:12" ht="12.75" customHeight="1" x14ac:dyDescent="0.15">
      <c r="A48" s="66" t="s">
        <v>151</v>
      </c>
      <c r="B48" s="141" t="s">
        <v>159</v>
      </c>
      <c r="C48" s="141" t="s">
        <v>160</v>
      </c>
      <c r="D48" s="141"/>
      <c r="E48" s="141" t="s">
        <v>32</v>
      </c>
      <c r="F48" s="151">
        <v>41062</v>
      </c>
      <c r="G48" s="151">
        <v>41063</v>
      </c>
      <c r="H48" s="141">
        <v>1</v>
      </c>
      <c r="I48" s="141" t="s">
        <v>31</v>
      </c>
      <c r="J48" s="141" t="s">
        <v>140</v>
      </c>
      <c r="K48" s="141" t="s">
        <v>23</v>
      </c>
      <c r="L48" s="66"/>
    </row>
    <row r="49" spans="1:12" ht="12.75" customHeight="1" x14ac:dyDescent="0.15">
      <c r="A49" s="66" t="s">
        <v>151</v>
      </c>
      <c r="B49" s="141" t="s">
        <v>159</v>
      </c>
      <c r="C49" s="141" t="s">
        <v>160</v>
      </c>
      <c r="D49" s="141"/>
      <c r="E49" s="141" t="s">
        <v>32</v>
      </c>
      <c r="F49" s="151">
        <v>41063</v>
      </c>
      <c r="G49" s="151">
        <v>41064</v>
      </c>
      <c r="H49" s="141">
        <v>1</v>
      </c>
      <c r="I49" s="141" t="s">
        <v>31</v>
      </c>
      <c r="J49" s="141" t="s">
        <v>140</v>
      </c>
      <c r="K49" s="141" t="s">
        <v>23</v>
      </c>
      <c r="L49" s="66"/>
    </row>
    <row r="50" spans="1:12" ht="12.75" customHeight="1" x14ac:dyDescent="0.15">
      <c r="A50" s="66" t="s">
        <v>151</v>
      </c>
      <c r="B50" s="141" t="s">
        <v>159</v>
      </c>
      <c r="C50" s="141" t="s">
        <v>160</v>
      </c>
      <c r="D50" s="141"/>
      <c r="E50" s="141" t="s">
        <v>32</v>
      </c>
      <c r="F50" s="151">
        <v>41073</v>
      </c>
      <c r="G50" s="151">
        <v>41074</v>
      </c>
      <c r="H50" s="141">
        <v>1</v>
      </c>
      <c r="I50" s="141" t="s">
        <v>31</v>
      </c>
      <c r="J50" s="141" t="s">
        <v>140</v>
      </c>
      <c r="K50" s="141" t="s">
        <v>23</v>
      </c>
      <c r="L50" s="66"/>
    </row>
    <row r="51" spans="1:12" ht="12.75" customHeight="1" x14ac:dyDescent="0.15">
      <c r="A51" s="66" t="s">
        <v>151</v>
      </c>
      <c r="B51" s="141" t="s">
        <v>159</v>
      </c>
      <c r="C51" s="141" t="s">
        <v>160</v>
      </c>
      <c r="D51" s="141"/>
      <c r="E51" s="141" t="s">
        <v>32</v>
      </c>
      <c r="F51" s="151">
        <v>41085</v>
      </c>
      <c r="G51" s="151">
        <v>41086</v>
      </c>
      <c r="H51" s="141">
        <v>1</v>
      </c>
      <c r="I51" s="141" t="s">
        <v>31</v>
      </c>
      <c r="J51" s="141" t="s">
        <v>140</v>
      </c>
      <c r="K51" s="141" t="s">
        <v>23</v>
      </c>
      <c r="L51" s="66"/>
    </row>
    <row r="52" spans="1:12" ht="12.75" customHeight="1" x14ac:dyDescent="0.15">
      <c r="A52" s="66" t="s">
        <v>151</v>
      </c>
      <c r="B52" s="141" t="s">
        <v>159</v>
      </c>
      <c r="C52" s="141" t="s">
        <v>160</v>
      </c>
      <c r="D52" s="141"/>
      <c r="E52" s="141" t="s">
        <v>32</v>
      </c>
      <c r="F52" s="151">
        <v>41095</v>
      </c>
      <c r="G52" s="151">
        <v>41096</v>
      </c>
      <c r="H52" s="141">
        <v>1</v>
      </c>
      <c r="I52" s="141" t="s">
        <v>31</v>
      </c>
      <c r="J52" s="141" t="s">
        <v>140</v>
      </c>
      <c r="K52" s="141" t="s">
        <v>23</v>
      </c>
      <c r="L52" s="66"/>
    </row>
    <row r="53" spans="1:12" ht="12.75" customHeight="1" x14ac:dyDescent="0.15">
      <c r="A53" s="66" t="s">
        <v>151</v>
      </c>
      <c r="B53" s="141" t="s">
        <v>159</v>
      </c>
      <c r="C53" s="141" t="s">
        <v>160</v>
      </c>
      <c r="D53" s="141"/>
      <c r="E53" s="141" t="s">
        <v>32</v>
      </c>
      <c r="F53" s="151">
        <v>41114</v>
      </c>
      <c r="G53" s="151">
        <v>41115</v>
      </c>
      <c r="H53" s="141">
        <v>1</v>
      </c>
      <c r="I53" s="141" t="s">
        <v>31</v>
      </c>
      <c r="J53" s="141" t="s">
        <v>140</v>
      </c>
      <c r="K53" s="141" t="s">
        <v>23</v>
      </c>
      <c r="L53" s="66"/>
    </row>
    <row r="54" spans="1:12" ht="12.75" customHeight="1" x14ac:dyDescent="0.15">
      <c r="A54" s="66" t="s">
        <v>151</v>
      </c>
      <c r="B54" s="141" t="s">
        <v>159</v>
      </c>
      <c r="C54" s="141" t="s">
        <v>160</v>
      </c>
      <c r="D54" s="141"/>
      <c r="E54" s="141" t="s">
        <v>32</v>
      </c>
      <c r="F54" s="151">
        <v>41116</v>
      </c>
      <c r="G54" s="151">
        <v>41117</v>
      </c>
      <c r="H54" s="141">
        <v>1</v>
      </c>
      <c r="I54" s="141" t="s">
        <v>31</v>
      </c>
      <c r="J54" s="141" t="s">
        <v>140</v>
      </c>
      <c r="K54" s="141" t="s">
        <v>23</v>
      </c>
      <c r="L54" s="66"/>
    </row>
    <row r="55" spans="1:12" ht="12.75" customHeight="1" x14ac:dyDescent="0.15">
      <c r="A55" s="66" t="s">
        <v>151</v>
      </c>
      <c r="B55" s="141" t="s">
        <v>159</v>
      </c>
      <c r="C55" s="141" t="s">
        <v>160</v>
      </c>
      <c r="D55" s="141"/>
      <c r="E55" s="141" t="s">
        <v>32</v>
      </c>
      <c r="F55" s="151">
        <v>41117</v>
      </c>
      <c r="G55" s="151">
        <v>41118</v>
      </c>
      <c r="H55" s="141">
        <v>1</v>
      </c>
      <c r="I55" s="141" t="s">
        <v>31</v>
      </c>
      <c r="J55" s="141" t="s">
        <v>140</v>
      </c>
      <c r="K55" s="141" t="s">
        <v>23</v>
      </c>
      <c r="L55" s="66"/>
    </row>
    <row r="56" spans="1:12" ht="12.75" customHeight="1" x14ac:dyDescent="0.15">
      <c r="A56" s="66" t="s">
        <v>151</v>
      </c>
      <c r="B56" s="141" t="s">
        <v>159</v>
      </c>
      <c r="C56" s="141" t="s">
        <v>160</v>
      </c>
      <c r="D56" s="141"/>
      <c r="E56" s="141" t="s">
        <v>32</v>
      </c>
      <c r="F56" s="151">
        <v>41118</v>
      </c>
      <c r="G56" s="151">
        <v>41119</v>
      </c>
      <c r="H56" s="141">
        <v>1</v>
      </c>
      <c r="I56" s="141" t="s">
        <v>31</v>
      </c>
      <c r="J56" s="141" t="s">
        <v>140</v>
      </c>
      <c r="K56" s="141" t="s">
        <v>23</v>
      </c>
      <c r="L56" s="66"/>
    </row>
    <row r="57" spans="1:12" ht="12.75" customHeight="1" x14ac:dyDescent="0.15">
      <c r="A57" s="66" t="s">
        <v>151</v>
      </c>
      <c r="B57" s="141" t="s">
        <v>159</v>
      </c>
      <c r="C57" s="141" t="s">
        <v>160</v>
      </c>
      <c r="D57" s="141"/>
      <c r="E57" s="141" t="s">
        <v>32</v>
      </c>
      <c r="F57" s="151">
        <v>41131</v>
      </c>
      <c r="G57" s="151">
        <v>41132</v>
      </c>
      <c r="H57" s="141">
        <v>1</v>
      </c>
      <c r="I57" s="141" t="s">
        <v>31</v>
      </c>
      <c r="J57" s="141" t="s">
        <v>140</v>
      </c>
      <c r="K57" s="141" t="s">
        <v>23</v>
      </c>
      <c r="L57" s="66"/>
    </row>
    <row r="58" spans="1:12" ht="12.75" customHeight="1" x14ac:dyDescent="0.15">
      <c r="A58" s="66" t="s">
        <v>151</v>
      </c>
      <c r="B58" s="141" t="s">
        <v>159</v>
      </c>
      <c r="C58" s="141" t="s">
        <v>160</v>
      </c>
      <c r="D58" s="141"/>
      <c r="E58" s="141" t="s">
        <v>32</v>
      </c>
      <c r="F58" s="151">
        <v>41149</v>
      </c>
      <c r="G58" s="151">
        <v>41150</v>
      </c>
      <c r="H58" s="141">
        <v>1</v>
      </c>
      <c r="I58" s="141" t="s">
        <v>31</v>
      </c>
      <c r="J58" s="141" t="s">
        <v>140</v>
      </c>
      <c r="K58" s="141" t="s">
        <v>23</v>
      </c>
      <c r="L58" s="66"/>
    </row>
    <row r="59" spans="1:12" ht="12.75" customHeight="1" x14ac:dyDescent="0.15">
      <c r="A59" s="66" t="s">
        <v>151</v>
      </c>
      <c r="B59" s="141" t="s">
        <v>159</v>
      </c>
      <c r="C59" s="141" t="s">
        <v>160</v>
      </c>
      <c r="D59" s="141"/>
      <c r="E59" s="141" t="s">
        <v>32</v>
      </c>
      <c r="F59" s="151">
        <v>41150</v>
      </c>
      <c r="G59" s="151">
        <v>41151</v>
      </c>
      <c r="H59" s="141">
        <v>1</v>
      </c>
      <c r="I59" s="141" t="s">
        <v>31</v>
      </c>
      <c r="J59" s="141" t="s">
        <v>140</v>
      </c>
      <c r="K59" s="141" t="s">
        <v>23</v>
      </c>
      <c r="L59" s="66"/>
    </row>
    <row r="60" spans="1:12" ht="12.75" customHeight="1" x14ac:dyDescent="0.15">
      <c r="A60" s="66" t="s">
        <v>151</v>
      </c>
      <c r="B60" s="141" t="s">
        <v>161</v>
      </c>
      <c r="C60" s="141" t="s">
        <v>162</v>
      </c>
      <c r="D60" s="141"/>
      <c r="E60" s="141" t="s">
        <v>32</v>
      </c>
      <c r="F60" s="151">
        <v>41059</v>
      </c>
      <c r="G60" s="151">
        <v>41060</v>
      </c>
      <c r="H60" s="141">
        <v>1</v>
      </c>
      <c r="I60" s="141" t="s">
        <v>31</v>
      </c>
      <c r="J60" s="141" t="s">
        <v>140</v>
      </c>
      <c r="K60" s="141" t="s">
        <v>23</v>
      </c>
      <c r="L60" s="66"/>
    </row>
    <row r="61" spans="1:12" ht="12.75" customHeight="1" x14ac:dyDescent="0.15">
      <c r="A61" s="66" t="s">
        <v>151</v>
      </c>
      <c r="B61" s="141" t="s">
        <v>161</v>
      </c>
      <c r="C61" s="141" t="s">
        <v>162</v>
      </c>
      <c r="D61" s="141"/>
      <c r="E61" s="141" t="s">
        <v>32</v>
      </c>
      <c r="F61" s="151">
        <v>41060</v>
      </c>
      <c r="G61" s="151">
        <v>41061</v>
      </c>
      <c r="H61" s="141">
        <v>1</v>
      </c>
      <c r="I61" s="141" t="s">
        <v>31</v>
      </c>
      <c r="J61" s="141" t="s">
        <v>140</v>
      </c>
      <c r="K61" s="141" t="s">
        <v>23</v>
      </c>
      <c r="L61" s="66"/>
    </row>
    <row r="62" spans="1:12" ht="12.75" customHeight="1" x14ac:dyDescent="0.15">
      <c r="A62" s="66" t="s">
        <v>151</v>
      </c>
      <c r="B62" s="141" t="s">
        <v>161</v>
      </c>
      <c r="C62" s="141" t="s">
        <v>162</v>
      </c>
      <c r="D62" s="141"/>
      <c r="E62" s="141" t="s">
        <v>32</v>
      </c>
      <c r="F62" s="151">
        <v>41061</v>
      </c>
      <c r="G62" s="151">
        <v>41062</v>
      </c>
      <c r="H62" s="141">
        <v>1</v>
      </c>
      <c r="I62" s="141" t="s">
        <v>31</v>
      </c>
      <c r="J62" s="141" t="s">
        <v>140</v>
      </c>
      <c r="K62" s="141" t="s">
        <v>23</v>
      </c>
      <c r="L62" s="66"/>
    </row>
    <row r="63" spans="1:12" ht="12.75" customHeight="1" x14ac:dyDescent="0.15">
      <c r="A63" s="66" t="s">
        <v>151</v>
      </c>
      <c r="B63" s="141" t="s">
        <v>161</v>
      </c>
      <c r="C63" s="141" t="s">
        <v>162</v>
      </c>
      <c r="D63" s="141"/>
      <c r="E63" s="141" t="s">
        <v>32</v>
      </c>
      <c r="F63" s="151">
        <v>41063</v>
      </c>
      <c r="G63" s="151">
        <v>41064</v>
      </c>
      <c r="H63" s="141">
        <v>1</v>
      </c>
      <c r="I63" s="141" t="s">
        <v>31</v>
      </c>
      <c r="J63" s="141" t="s">
        <v>140</v>
      </c>
      <c r="K63" s="141" t="s">
        <v>23</v>
      </c>
      <c r="L63" s="66"/>
    </row>
    <row r="64" spans="1:12" ht="12.75" customHeight="1" x14ac:dyDescent="0.15">
      <c r="A64" s="66" t="s">
        <v>151</v>
      </c>
      <c r="B64" s="141" t="s">
        <v>161</v>
      </c>
      <c r="C64" s="141" t="s">
        <v>162</v>
      </c>
      <c r="D64" s="141"/>
      <c r="E64" s="141" t="s">
        <v>32</v>
      </c>
      <c r="F64" s="151">
        <v>41072</v>
      </c>
      <c r="G64" s="151">
        <v>41073</v>
      </c>
      <c r="H64" s="141">
        <v>1</v>
      </c>
      <c r="I64" s="141" t="s">
        <v>31</v>
      </c>
      <c r="J64" s="141" t="s">
        <v>140</v>
      </c>
      <c r="K64" s="141" t="s">
        <v>23</v>
      </c>
      <c r="L64" s="66"/>
    </row>
    <row r="65" spans="1:12" ht="12.75" customHeight="1" x14ac:dyDescent="0.15">
      <c r="A65" s="66" t="s">
        <v>151</v>
      </c>
      <c r="B65" s="141" t="s">
        <v>161</v>
      </c>
      <c r="C65" s="141" t="s">
        <v>162</v>
      </c>
      <c r="D65" s="141"/>
      <c r="E65" s="141" t="s">
        <v>32</v>
      </c>
      <c r="F65" s="151">
        <v>41073</v>
      </c>
      <c r="G65" s="151">
        <v>41074</v>
      </c>
      <c r="H65" s="141">
        <v>1</v>
      </c>
      <c r="I65" s="141" t="s">
        <v>31</v>
      </c>
      <c r="J65" s="141" t="s">
        <v>140</v>
      </c>
      <c r="K65" s="141" t="s">
        <v>23</v>
      </c>
      <c r="L65" s="66"/>
    </row>
    <row r="66" spans="1:12" ht="12.75" customHeight="1" x14ac:dyDescent="0.15">
      <c r="A66" s="66" t="s">
        <v>151</v>
      </c>
      <c r="B66" s="141" t="s">
        <v>161</v>
      </c>
      <c r="C66" s="141" t="s">
        <v>162</v>
      </c>
      <c r="D66" s="141"/>
      <c r="E66" s="141" t="s">
        <v>32</v>
      </c>
      <c r="F66" s="151">
        <v>41077</v>
      </c>
      <c r="G66" s="151">
        <v>41078</v>
      </c>
      <c r="H66" s="141">
        <v>1</v>
      </c>
      <c r="I66" s="141" t="s">
        <v>31</v>
      </c>
      <c r="J66" s="141" t="s">
        <v>140</v>
      </c>
      <c r="K66" s="141" t="s">
        <v>23</v>
      </c>
      <c r="L66" s="66"/>
    </row>
    <row r="67" spans="1:12" ht="12.75" customHeight="1" x14ac:dyDescent="0.15">
      <c r="A67" s="66" t="s">
        <v>151</v>
      </c>
      <c r="B67" s="141" t="s">
        <v>161</v>
      </c>
      <c r="C67" s="141" t="s">
        <v>162</v>
      </c>
      <c r="D67" s="141"/>
      <c r="E67" s="141" t="s">
        <v>32</v>
      </c>
      <c r="F67" s="151">
        <v>41078</v>
      </c>
      <c r="G67" s="151">
        <v>41079</v>
      </c>
      <c r="H67" s="141">
        <v>1</v>
      </c>
      <c r="I67" s="141" t="s">
        <v>31</v>
      </c>
      <c r="J67" s="141" t="s">
        <v>140</v>
      </c>
      <c r="K67" s="141" t="s">
        <v>23</v>
      </c>
      <c r="L67" s="66"/>
    </row>
    <row r="68" spans="1:12" ht="12.75" customHeight="1" x14ac:dyDescent="0.15">
      <c r="A68" s="66" t="s">
        <v>151</v>
      </c>
      <c r="B68" s="141" t="s">
        <v>161</v>
      </c>
      <c r="C68" s="141" t="s">
        <v>162</v>
      </c>
      <c r="D68" s="141"/>
      <c r="E68" s="141" t="s">
        <v>32</v>
      </c>
      <c r="F68" s="151">
        <v>41079</v>
      </c>
      <c r="G68" s="151">
        <v>41080</v>
      </c>
      <c r="H68" s="141">
        <v>1</v>
      </c>
      <c r="I68" s="141" t="s">
        <v>31</v>
      </c>
      <c r="J68" s="141" t="s">
        <v>140</v>
      </c>
      <c r="K68" s="141" t="s">
        <v>23</v>
      </c>
      <c r="L68" s="66"/>
    </row>
    <row r="69" spans="1:12" ht="12.75" customHeight="1" x14ac:dyDescent="0.15">
      <c r="A69" s="66" t="s">
        <v>151</v>
      </c>
      <c r="B69" s="141" t="s">
        <v>161</v>
      </c>
      <c r="C69" s="141" t="s">
        <v>162</v>
      </c>
      <c r="D69" s="141"/>
      <c r="E69" s="141" t="s">
        <v>32</v>
      </c>
      <c r="F69" s="151">
        <v>41081</v>
      </c>
      <c r="G69" s="151">
        <v>41082</v>
      </c>
      <c r="H69" s="141">
        <v>1</v>
      </c>
      <c r="I69" s="141" t="s">
        <v>31</v>
      </c>
      <c r="J69" s="141" t="s">
        <v>140</v>
      </c>
      <c r="K69" s="141" t="s">
        <v>23</v>
      </c>
      <c r="L69" s="66"/>
    </row>
    <row r="70" spans="1:12" ht="12.75" customHeight="1" x14ac:dyDescent="0.15">
      <c r="A70" s="66" t="s">
        <v>151</v>
      </c>
      <c r="B70" s="141" t="s">
        <v>161</v>
      </c>
      <c r="C70" s="141" t="s">
        <v>162</v>
      </c>
      <c r="D70" s="141"/>
      <c r="E70" s="141" t="s">
        <v>32</v>
      </c>
      <c r="F70" s="151">
        <v>41082</v>
      </c>
      <c r="G70" s="151">
        <v>41083</v>
      </c>
      <c r="H70" s="141">
        <v>1</v>
      </c>
      <c r="I70" s="141" t="s">
        <v>31</v>
      </c>
      <c r="J70" s="141" t="s">
        <v>140</v>
      </c>
      <c r="K70" s="141" t="s">
        <v>23</v>
      </c>
      <c r="L70" s="66"/>
    </row>
    <row r="71" spans="1:12" ht="12.75" customHeight="1" x14ac:dyDescent="0.15">
      <c r="A71" s="66" t="s">
        <v>151</v>
      </c>
      <c r="B71" s="141" t="s">
        <v>161</v>
      </c>
      <c r="C71" s="141" t="s">
        <v>162</v>
      </c>
      <c r="D71" s="141"/>
      <c r="E71" s="141" t="s">
        <v>32</v>
      </c>
      <c r="F71" s="151">
        <v>41085</v>
      </c>
      <c r="G71" s="151">
        <v>41086</v>
      </c>
      <c r="H71" s="141">
        <v>1</v>
      </c>
      <c r="I71" s="141" t="s">
        <v>31</v>
      </c>
      <c r="J71" s="141" t="s">
        <v>140</v>
      </c>
      <c r="K71" s="141" t="s">
        <v>23</v>
      </c>
      <c r="L71" s="66"/>
    </row>
    <row r="72" spans="1:12" ht="12.75" customHeight="1" x14ac:dyDescent="0.15">
      <c r="A72" s="66" t="s">
        <v>151</v>
      </c>
      <c r="B72" s="141" t="s">
        <v>161</v>
      </c>
      <c r="C72" s="141" t="s">
        <v>162</v>
      </c>
      <c r="D72" s="141"/>
      <c r="E72" s="141" t="s">
        <v>32</v>
      </c>
      <c r="F72" s="151">
        <v>41086</v>
      </c>
      <c r="G72" s="151">
        <v>41087</v>
      </c>
      <c r="H72" s="141">
        <v>1</v>
      </c>
      <c r="I72" s="141" t="s">
        <v>31</v>
      </c>
      <c r="J72" s="141" t="s">
        <v>140</v>
      </c>
      <c r="K72" s="141" t="s">
        <v>23</v>
      </c>
      <c r="L72" s="66"/>
    </row>
    <row r="73" spans="1:12" ht="12.75" customHeight="1" x14ac:dyDescent="0.15">
      <c r="A73" s="66" t="s">
        <v>151</v>
      </c>
      <c r="B73" s="141" t="s">
        <v>161</v>
      </c>
      <c r="C73" s="141" t="s">
        <v>162</v>
      </c>
      <c r="D73" s="141"/>
      <c r="E73" s="141" t="s">
        <v>32</v>
      </c>
      <c r="F73" s="151">
        <v>41088</v>
      </c>
      <c r="G73" s="151">
        <v>41089</v>
      </c>
      <c r="H73" s="141">
        <v>1</v>
      </c>
      <c r="I73" s="141" t="s">
        <v>31</v>
      </c>
      <c r="J73" s="141" t="s">
        <v>140</v>
      </c>
      <c r="K73" s="141" t="s">
        <v>23</v>
      </c>
      <c r="L73" s="66"/>
    </row>
    <row r="74" spans="1:12" ht="12.75" customHeight="1" x14ac:dyDescent="0.15">
      <c r="A74" s="66" t="s">
        <v>151</v>
      </c>
      <c r="B74" s="141" t="s">
        <v>161</v>
      </c>
      <c r="C74" s="141" t="s">
        <v>162</v>
      </c>
      <c r="D74" s="141"/>
      <c r="E74" s="141" t="s">
        <v>32</v>
      </c>
      <c r="F74" s="151">
        <v>41089</v>
      </c>
      <c r="G74" s="151">
        <v>41090</v>
      </c>
      <c r="H74" s="141">
        <v>1</v>
      </c>
      <c r="I74" s="141" t="s">
        <v>31</v>
      </c>
      <c r="J74" s="141" t="s">
        <v>140</v>
      </c>
      <c r="K74" s="141" t="s">
        <v>23</v>
      </c>
      <c r="L74" s="66"/>
    </row>
    <row r="75" spans="1:12" ht="12.75" customHeight="1" x14ac:dyDescent="0.15">
      <c r="A75" s="66" t="s">
        <v>151</v>
      </c>
      <c r="B75" s="141" t="s">
        <v>161</v>
      </c>
      <c r="C75" s="141" t="s">
        <v>162</v>
      </c>
      <c r="D75" s="141"/>
      <c r="E75" s="141" t="s">
        <v>32</v>
      </c>
      <c r="F75" s="151">
        <v>41093</v>
      </c>
      <c r="G75" s="151">
        <v>41094</v>
      </c>
      <c r="H75" s="141">
        <v>1</v>
      </c>
      <c r="I75" s="141" t="s">
        <v>31</v>
      </c>
      <c r="J75" s="141" t="s">
        <v>140</v>
      </c>
      <c r="K75" s="141" t="s">
        <v>23</v>
      </c>
      <c r="L75" s="66"/>
    </row>
    <row r="76" spans="1:12" ht="12.75" customHeight="1" x14ac:dyDescent="0.15">
      <c r="A76" s="66" t="s">
        <v>151</v>
      </c>
      <c r="B76" s="141" t="s">
        <v>161</v>
      </c>
      <c r="C76" s="141" t="s">
        <v>162</v>
      </c>
      <c r="D76" s="141"/>
      <c r="E76" s="141" t="s">
        <v>32</v>
      </c>
      <c r="F76" s="151">
        <v>41094</v>
      </c>
      <c r="G76" s="151">
        <v>41095</v>
      </c>
      <c r="H76" s="141">
        <v>1</v>
      </c>
      <c r="I76" s="141" t="s">
        <v>31</v>
      </c>
      <c r="J76" s="141" t="s">
        <v>140</v>
      </c>
      <c r="K76" s="141" t="s">
        <v>23</v>
      </c>
      <c r="L76" s="66"/>
    </row>
    <row r="77" spans="1:12" ht="12.75" customHeight="1" x14ac:dyDescent="0.15">
      <c r="A77" s="66" t="s">
        <v>151</v>
      </c>
      <c r="B77" s="141" t="s">
        <v>161</v>
      </c>
      <c r="C77" s="141" t="s">
        <v>162</v>
      </c>
      <c r="D77" s="141"/>
      <c r="E77" s="141" t="s">
        <v>32</v>
      </c>
      <c r="F77" s="151">
        <v>41095</v>
      </c>
      <c r="G77" s="151">
        <v>41096</v>
      </c>
      <c r="H77" s="141">
        <v>1</v>
      </c>
      <c r="I77" s="141" t="s">
        <v>31</v>
      </c>
      <c r="J77" s="141" t="s">
        <v>140</v>
      </c>
      <c r="K77" s="141" t="s">
        <v>23</v>
      </c>
      <c r="L77" s="66"/>
    </row>
    <row r="78" spans="1:12" ht="12.75" customHeight="1" x14ac:dyDescent="0.15">
      <c r="A78" s="66" t="s">
        <v>151</v>
      </c>
      <c r="B78" s="141" t="s">
        <v>161</v>
      </c>
      <c r="C78" s="141" t="s">
        <v>162</v>
      </c>
      <c r="D78" s="141"/>
      <c r="E78" s="141" t="s">
        <v>32</v>
      </c>
      <c r="F78" s="151">
        <v>41098</v>
      </c>
      <c r="G78" s="151">
        <v>41099</v>
      </c>
      <c r="H78" s="141">
        <v>1</v>
      </c>
      <c r="I78" s="141" t="s">
        <v>31</v>
      </c>
      <c r="J78" s="141" t="s">
        <v>140</v>
      </c>
      <c r="K78" s="141" t="s">
        <v>23</v>
      </c>
      <c r="L78" s="66"/>
    </row>
    <row r="79" spans="1:12" ht="12.75" customHeight="1" x14ac:dyDescent="0.15">
      <c r="A79" s="66" t="s">
        <v>151</v>
      </c>
      <c r="B79" s="141" t="s">
        <v>161</v>
      </c>
      <c r="C79" s="141" t="s">
        <v>162</v>
      </c>
      <c r="D79" s="141"/>
      <c r="E79" s="141" t="s">
        <v>32</v>
      </c>
      <c r="F79" s="151">
        <v>41099</v>
      </c>
      <c r="G79" s="151">
        <v>41100</v>
      </c>
      <c r="H79" s="141">
        <v>1</v>
      </c>
      <c r="I79" s="141" t="s">
        <v>31</v>
      </c>
      <c r="J79" s="141" t="s">
        <v>140</v>
      </c>
      <c r="K79" s="141" t="s">
        <v>23</v>
      </c>
      <c r="L79" s="66"/>
    </row>
    <row r="80" spans="1:12" ht="12.75" customHeight="1" x14ac:dyDescent="0.15">
      <c r="A80" s="66" t="s">
        <v>151</v>
      </c>
      <c r="B80" s="141" t="s">
        <v>161</v>
      </c>
      <c r="C80" s="141" t="s">
        <v>162</v>
      </c>
      <c r="D80" s="141"/>
      <c r="E80" s="141" t="s">
        <v>32</v>
      </c>
      <c r="F80" s="151">
        <v>41106</v>
      </c>
      <c r="G80" s="151">
        <v>41107</v>
      </c>
      <c r="H80" s="141">
        <v>1</v>
      </c>
      <c r="I80" s="141" t="s">
        <v>31</v>
      </c>
      <c r="J80" s="141" t="s">
        <v>140</v>
      </c>
      <c r="K80" s="141" t="s">
        <v>23</v>
      </c>
      <c r="L80" s="66"/>
    </row>
    <row r="81" spans="1:12" ht="12.75" customHeight="1" x14ac:dyDescent="0.15">
      <c r="A81" s="66" t="s">
        <v>151</v>
      </c>
      <c r="B81" s="141" t="s">
        <v>161</v>
      </c>
      <c r="C81" s="141" t="s">
        <v>162</v>
      </c>
      <c r="D81" s="141"/>
      <c r="E81" s="141" t="s">
        <v>32</v>
      </c>
      <c r="F81" s="151">
        <v>41107</v>
      </c>
      <c r="G81" s="151">
        <v>41108</v>
      </c>
      <c r="H81" s="141">
        <v>1</v>
      </c>
      <c r="I81" s="141" t="s">
        <v>31</v>
      </c>
      <c r="J81" s="141" t="s">
        <v>140</v>
      </c>
      <c r="K81" s="141" t="s">
        <v>23</v>
      </c>
      <c r="L81" s="66"/>
    </row>
    <row r="82" spans="1:12" ht="12.75" customHeight="1" x14ac:dyDescent="0.15">
      <c r="A82" s="66" t="s">
        <v>151</v>
      </c>
      <c r="B82" s="141" t="s">
        <v>161</v>
      </c>
      <c r="C82" s="141" t="s">
        <v>162</v>
      </c>
      <c r="D82" s="141"/>
      <c r="E82" s="141" t="s">
        <v>32</v>
      </c>
      <c r="F82" s="151">
        <v>41108</v>
      </c>
      <c r="G82" s="151">
        <v>41109</v>
      </c>
      <c r="H82" s="141">
        <v>1</v>
      </c>
      <c r="I82" s="141" t="s">
        <v>31</v>
      </c>
      <c r="J82" s="141" t="s">
        <v>140</v>
      </c>
      <c r="K82" s="141" t="s">
        <v>23</v>
      </c>
      <c r="L82" s="66"/>
    </row>
    <row r="83" spans="1:12" ht="12.75" customHeight="1" x14ac:dyDescent="0.15">
      <c r="A83" s="66" t="s">
        <v>151</v>
      </c>
      <c r="B83" s="141" t="s">
        <v>161</v>
      </c>
      <c r="C83" s="141" t="s">
        <v>162</v>
      </c>
      <c r="D83" s="141"/>
      <c r="E83" s="141" t="s">
        <v>32</v>
      </c>
      <c r="F83" s="151">
        <v>41110</v>
      </c>
      <c r="G83" s="151">
        <v>41111</v>
      </c>
      <c r="H83" s="141">
        <v>1</v>
      </c>
      <c r="I83" s="141" t="s">
        <v>31</v>
      </c>
      <c r="J83" s="141" t="s">
        <v>140</v>
      </c>
      <c r="K83" s="141" t="s">
        <v>23</v>
      </c>
      <c r="L83" s="66"/>
    </row>
    <row r="84" spans="1:12" ht="12.75" customHeight="1" x14ac:dyDescent="0.15">
      <c r="A84" s="66" t="s">
        <v>151</v>
      </c>
      <c r="B84" s="141" t="s">
        <v>161</v>
      </c>
      <c r="C84" s="141" t="s">
        <v>162</v>
      </c>
      <c r="D84" s="141"/>
      <c r="E84" s="141" t="s">
        <v>32</v>
      </c>
      <c r="F84" s="151">
        <v>41114</v>
      </c>
      <c r="G84" s="151">
        <v>41115</v>
      </c>
      <c r="H84" s="141">
        <v>1</v>
      </c>
      <c r="I84" s="141" t="s">
        <v>31</v>
      </c>
      <c r="J84" s="141" t="s">
        <v>140</v>
      </c>
      <c r="K84" s="141" t="s">
        <v>23</v>
      </c>
      <c r="L84" s="66"/>
    </row>
    <row r="85" spans="1:12" ht="12.75" customHeight="1" x14ac:dyDescent="0.15">
      <c r="A85" s="66" t="s">
        <v>151</v>
      </c>
      <c r="B85" s="141" t="s">
        <v>161</v>
      </c>
      <c r="C85" s="141" t="s">
        <v>162</v>
      </c>
      <c r="D85" s="141"/>
      <c r="E85" s="141" t="s">
        <v>32</v>
      </c>
      <c r="F85" s="151">
        <v>41116</v>
      </c>
      <c r="G85" s="151">
        <v>41117</v>
      </c>
      <c r="H85" s="141">
        <v>1</v>
      </c>
      <c r="I85" s="141" t="s">
        <v>31</v>
      </c>
      <c r="J85" s="141" t="s">
        <v>140</v>
      </c>
      <c r="K85" s="141" t="s">
        <v>23</v>
      </c>
      <c r="L85" s="66"/>
    </row>
    <row r="86" spans="1:12" ht="12.75" customHeight="1" x14ac:dyDescent="0.15">
      <c r="A86" s="66" t="s">
        <v>151</v>
      </c>
      <c r="B86" s="141" t="s">
        <v>161</v>
      </c>
      <c r="C86" s="141" t="s">
        <v>162</v>
      </c>
      <c r="D86" s="141"/>
      <c r="E86" s="141" t="s">
        <v>32</v>
      </c>
      <c r="F86" s="151">
        <v>41117</v>
      </c>
      <c r="G86" s="151">
        <v>41118</v>
      </c>
      <c r="H86" s="141">
        <v>1</v>
      </c>
      <c r="I86" s="141" t="s">
        <v>31</v>
      </c>
      <c r="J86" s="141" t="s">
        <v>140</v>
      </c>
      <c r="K86" s="141" t="s">
        <v>23</v>
      </c>
      <c r="L86" s="66"/>
    </row>
    <row r="87" spans="1:12" ht="12.75" customHeight="1" x14ac:dyDescent="0.15">
      <c r="A87" s="66" t="s">
        <v>151</v>
      </c>
      <c r="B87" s="141" t="s">
        <v>161</v>
      </c>
      <c r="C87" s="141" t="s">
        <v>162</v>
      </c>
      <c r="D87" s="141"/>
      <c r="E87" s="141" t="s">
        <v>32</v>
      </c>
      <c r="F87" s="151">
        <v>41118</v>
      </c>
      <c r="G87" s="151">
        <v>41119</v>
      </c>
      <c r="H87" s="141">
        <v>1</v>
      </c>
      <c r="I87" s="141" t="s">
        <v>31</v>
      </c>
      <c r="J87" s="141" t="s">
        <v>140</v>
      </c>
      <c r="K87" s="141" t="s">
        <v>23</v>
      </c>
      <c r="L87" s="66"/>
    </row>
    <row r="88" spans="1:12" ht="12.75" customHeight="1" x14ac:dyDescent="0.15">
      <c r="A88" s="66" t="s">
        <v>151</v>
      </c>
      <c r="B88" s="141" t="s">
        <v>161</v>
      </c>
      <c r="C88" s="141" t="s">
        <v>162</v>
      </c>
      <c r="D88" s="141"/>
      <c r="E88" s="141" t="s">
        <v>32</v>
      </c>
      <c r="F88" s="151">
        <v>41122</v>
      </c>
      <c r="G88" s="151">
        <v>41123</v>
      </c>
      <c r="H88" s="141">
        <v>1</v>
      </c>
      <c r="I88" s="141" t="s">
        <v>31</v>
      </c>
      <c r="J88" s="141" t="s">
        <v>140</v>
      </c>
      <c r="K88" s="141" t="s">
        <v>23</v>
      </c>
      <c r="L88" s="66"/>
    </row>
    <row r="89" spans="1:12" ht="12.75" customHeight="1" x14ac:dyDescent="0.15">
      <c r="A89" s="66" t="s">
        <v>151</v>
      </c>
      <c r="B89" s="141" t="s">
        <v>161</v>
      </c>
      <c r="C89" s="141" t="s">
        <v>162</v>
      </c>
      <c r="D89" s="141"/>
      <c r="E89" s="141" t="s">
        <v>32</v>
      </c>
      <c r="F89" s="151">
        <v>41126</v>
      </c>
      <c r="G89" s="151">
        <v>41127</v>
      </c>
      <c r="H89" s="141">
        <v>1</v>
      </c>
      <c r="I89" s="141" t="s">
        <v>31</v>
      </c>
      <c r="J89" s="141" t="s">
        <v>140</v>
      </c>
      <c r="K89" s="141" t="s">
        <v>23</v>
      </c>
      <c r="L89" s="66"/>
    </row>
    <row r="90" spans="1:12" ht="12.75" customHeight="1" x14ac:dyDescent="0.15">
      <c r="A90" s="66" t="s">
        <v>151</v>
      </c>
      <c r="B90" s="141" t="s">
        <v>161</v>
      </c>
      <c r="C90" s="141" t="s">
        <v>162</v>
      </c>
      <c r="D90" s="141"/>
      <c r="E90" s="141" t="s">
        <v>32</v>
      </c>
      <c r="F90" s="151">
        <v>41129</v>
      </c>
      <c r="G90" s="151">
        <v>41130</v>
      </c>
      <c r="H90" s="141">
        <v>1</v>
      </c>
      <c r="I90" s="141" t="s">
        <v>31</v>
      </c>
      <c r="J90" s="141" t="s">
        <v>140</v>
      </c>
      <c r="K90" s="141" t="s">
        <v>23</v>
      </c>
      <c r="L90" s="66"/>
    </row>
    <row r="91" spans="1:12" ht="12.75" customHeight="1" x14ac:dyDescent="0.15">
      <c r="A91" s="66" t="s">
        <v>151</v>
      </c>
      <c r="B91" s="141" t="s">
        <v>161</v>
      </c>
      <c r="C91" s="141" t="s">
        <v>162</v>
      </c>
      <c r="D91" s="141"/>
      <c r="E91" s="141" t="s">
        <v>32</v>
      </c>
      <c r="F91" s="151">
        <v>41130</v>
      </c>
      <c r="G91" s="151">
        <v>41131</v>
      </c>
      <c r="H91" s="141">
        <v>1</v>
      </c>
      <c r="I91" s="141" t="s">
        <v>31</v>
      </c>
      <c r="J91" s="141" t="s">
        <v>140</v>
      </c>
      <c r="K91" s="141" t="s">
        <v>23</v>
      </c>
      <c r="L91" s="66"/>
    </row>
    <row r="92" spans="1:12" ht="12.75" customHeight="1" x14ac:dyDescent="0.15">
      <c r="A92" s="66" t="s">
        <v>151</v>
      </c>
      <c r="B92" s="141" t="s">
        <v>161</v>
      </c>
      <c r="C92" s="141" t="s">
        <v>162</v>
      </c>
      <c r="D92" s="141"/>
      <c r="E92" s="141" t="s">
        <v>32</v>
      </c>
      <c r="F92" s="151">
        <v>41131</v>
      </c>
      <c r="G92" s="151">
        <v>41132</v>
      </c>
      <c r="H92" s="141">
        <v>1</v>
      </c>
      <c r="I92" s="141" t="s">
        <v>31</v>
      </c>
      <c r="J92" s="141" t="s">
        <v>140</v>
      </c>
      <c r="K92" s="141" t="s">
        <v>23</v>
      </c>
      <c r="L92" s="66"/>
    </row>
    <row r="93" spans="1:12" ht="12.75" customHeight="1" x14ac:dyDescent="0.15">
      <c r="A93" s="66" t="s">
        <v>151</v>
      </c>
      <c r="B93" s="141" t="s">
        <v>161</v>
      </c>
      <c r="C93" s="141" t="s">
        <v>162</v>
      </c>
      <c r="D93" s="141"/>
      <c r="E93" s="141" t="s">
        <v>32</v>
      </c>
      <c r="F93" s="151">
        <v>41132</v>
      </c>
      <c r="G93" s="151">
        <v>41133</v>
      </c>
      <c r="H93" s="141">
        <v>1</v>
      </c>
      <c r="I93" s="141" t="s">
        <v>31</v>
      </c>
      <c r="J93" s="141" t="s">
        <v>140</v>
      </c>
      <c r="K93" s="141" t="s">
        <v>23</v>
      </c>
      <c r="L93" s="66"/>
    </row>
    <row r="94" spans="1:12" ht="12.75" customHeight="1" x14ac:dyDescent="0.15">
      <c r="A94" s="66" t="s">
        <v>151</v>
      </c>
      <c r="B94" s="141" t="s">
        <v>161</v>
      </c>
      <c r="C94" s="141" t="s">
        <v>162</v>
      </c>
      <c r="D94" s="141"/>
      <c r="E94" s="141" t="s">
        <v>32</v>
      </c>
      <c r="F94" s="151">
        <v>41138</v>
      </c>
      <c r="G94" s="151">
        <v>41139</v>
      </c>
      <c r="H94" s="141">
        <v>1</v>
      </c>
      <c r="I94" s="141" t="s">
        <v>31</v>
      </c>
      <c r="J94" s="141" t="s">
        <v>140</v>
      </c>
      <c r="K94" s="141" t="s">
        <v>23</v>
      </c>
      <c r="L94" s="66"/>
    </row>
    <row r="95" spans="1:12" ht="12.75" customHeight="1" x14ac:dyDescent="0.15">
      <c r="A95" s="66" t="s">
        <v>151</v>
      </c>
      <c r="B95" s="141" t="s">
        <v>161</v>
      </c>
      <c r="C95" s="141" t="s">
        <v>162</v>
      </c>
      <c r="D95" s="141"/>
      <c r="E95" s="141" t="s">
        <v>32</v>
      </c>
      <c r="F95" s="151">
        <v>41149</v>
      </c>
      <c r="G95" s="151">
        <v>41150</v>
      </c>
      <c r="H95" s="141">
        <v>1</v>
      </c>
      <c r="I95" s="141" t="s">
        <v>31</v>
      </c>
      <c r="J95" s="141" t="s">
        <v>140</v>
      </c>
      <c r="K95" s="141" t="s">
        <v>23</v>
      </c>
      <c r="L95" s="66"/>
    </row>
    <row r="96" spans="1:12" ht="12.75" customHeight="1" x14ac:dyDescent="0.15">
      <c r="A96" s="66" t="s">
        <v>151</v>
      </c>
      <c r="B96" s="141" t="s">
        <v>161</v>
      </c>
      <c r="C96" s="141" t="s">
        <v>162</v>
      </c>
      <c r="D96" s="141"/>
      <c r="E96" s="141" t="s">
        <v>32</v>
      </c>
      <c r="F96" s="151">
        <v>41150</v>
      </c>
      <c r="G96" s="151">
        <v>41151</v>
      </c>
      <c r="H96" s="141">
        <v>1</v>
      </c>
      <c r="I96" s="141" t="s">
        <v>31</v>
      </c>
      <c r="J96" s="141" t="s">
        <v>140</v>
      </c>
      <c r="K96" s="141" t="s">
        <v>23</v>
      </c>
      <c r="L96" s="66"/>
    </row>
    <row r="97" spans="1:12" ht="12.75" customHeight="1" x14ac:dyDescent="0.15">
      <c r="A97" s="66" t="s">
        <v>151</v>
      </c>
      <c r="B97" s="141" t="s">
        <v>161</v>
      </c>
      <c r="C97" s="141" t="s">
        <v>162</v>
      </c>
      <c r="D97" s="141"/>
      <c r="E97" s="141" t="s">
        <v>32</v>
      </c>
      <c r="F97" s="151">
        <v>41152</v>
      </c>
      <c r="G97" s="151">
        <v>41153</v>
      </c>
      <c r="H97" s="141">
        <v>1</v>
      </c>
      <c r="I97" s="141" t="s">
        <v>31</v>
      </c>
      <c r="J97" s="141" t="s">
        <v>140</v>
      </c>
      <c r="K97" s="141" t="s">
        <v>23</v>
      </c>
      <c r="L97" s="66"/>
    </row>
    <row r="98" spans="1:12" ht="12.75" customHeight="1" x14ac:dyDescent="0.15">
      <c r="A98" s="66" t="s">
        <v>151</v>
      </c>
      <c r="B98" s="141" t="s">
        <v>163</v>
      </c>
      <c r="C98" s="141" t="s">
        <v>164</v>
      </c>
      <c r="D98" s="141"/>
      <c r="E98" s="141" t="s">
        <v>32</v>
      </c>
      <c r="F98" s="151">
        <v>41054</v>
      </c>
      <c r="G98" s="151">
        <v>41063</v>
      </c>
      <c r="H98" s="141">
        <v>9</v>
      </c>
      <c r="I98" s="141" t="s">
        <v>286</v>
      </c>
      <c r="J98" s="141" t="s">
        <v>140</v>
      </c>
      <c r="K98" s="141" t="s">
        <v>23</v>
      </c>
      <c r="L98" s="66"/>
    </row>
    <row r="99" spans="1:12" ht="12.75" customHeight="1" x14ac:dyDescent="0.15">
      <c r="A99" s="66" t="s">
        <v>151</v>
      </c>
      <c r="B99" s="141" t="s">
        <v>163</v>
      </c>
      <c r="C99" s="141" t="s">
        <v>164</v>
      </c>
      <c r="D99" s="141"/>
      <c r="E99" s="141" t="s">
        <v>32</v>
      </c>
      <c r="F99" s="151">
        <v>41073</v>
      </c>
      <c r="G99" s="151">
        <v>41074</v>
      </c>
      <c r="H99" s="141">
        <v>1</v>
      </c>
      <c r="I99" s="141" t="s">
        <v>286</v>
      </c>
      <c r="J99" s="141" t="s">
        <v>140</v>
      </c>
      <c r="K99" s="141" t="s">
        <v>23</v>
      </c>
      <c r="L99" s="66"/>
    </row>
    <row r="100" spans="1:12" ht="12.75" customHeight="1" x14ac:dyDescent="0.15">
      <c r="A100" s="66" t="s">
        <v>151</v>
      </c>
      <c r="B100" s="141" t="s">
        <v>163</v>
      </c>
      <c r="C100" s="141" t="s">
        <v>164</v>
      </c>
      <c r="D100" s="141"/>
      <c r="E100" s="141" t="s">
        <v>32</v>
      </c>
      <c r="F100" s="151">
        <v>41086</v>
      </c>
      <c r="G100" s="151">
        <v>41087</v>
      </c>
      <c r="H100" s="141">
        <v>1</v>
      </c>
      <c r="I100" s="141" t="s">
        <v>31</v>
      </c>
      <c r="J100" s="141" t="s">
        <v>140</v>
      </c>
      <c r="K100" s="141" t="s">
        <v>23</v>
      </c>
      <c r="L100" s="66"/>
    </row>
    <row r="101" spans="1:12" ht="12.75" customHeight="1" x14ac:dyDescent="0.15">
      <c r="A101" s="66" t="s">
        <v>151</v>
      </c>
      <c r="B101" s="141" t="s">
        <v>163</v>
      </c>
      <c r="C101" s="141" t="s">
        <v>164</v>
      </c>
      <c r="D101" s="141"/>
      <c r="E101" s="141" t="s">
        <v>32</v>
      </c>
      <c r="F101" s="151">
        <v>41094</v>
      </c>
      <c r="G101" s="151">
        <v>41096</v>
      </c>
      <c r="H101" s="141">
        <v>2</v>
      </c>
      <c r="I101" s="141" t="s">
        <v>286</v>
      </c>
      <c r="J101" s="141" t="s">
        <v>140</v>
      </c>
      <c r="K101" s="141" t="s">
        <v>23</v>
      </c>
      <c r="L101" s="66"/>
    </row>
    <row r="102" spans="1:12" ht="12.75" customHeight="1" x14ac:dyDescent="0.15">
      <c r="A102" s="66" t="s">
        <v>151</v>
      </c>
      <c r="B102" s="141" t="s">
        <v>163</v>
      </c>
      <c r="C102" s="141" t="s">
        <v>164</v>
      </c>
      <c r="D102" s="141"/>
      <c r="E102" s="141" t="s">
        <v>32</v>
      </c>
      <c r="F102" s="151">
        <v>41110</v>
      </c>
      <c r="G102" s="151">
        <v>41111</v>
      </c>
      <c r="H102" s="141">
        <v>1</v>
      </c>
      <c r="I102" s="141" t="s">
        <v>286</v>
      </c>
      <c r="J102" s="141" t="s">
        <v>140</v>
      </c>
      <c r="K102" s="141" t="s">
        <v>23</v>
      </c>
      <c r="L102" s="66"/>
    </row>
    <row r="103" spans="1:12" ht="12.75" customHeight="1" x14ac:dyDescent="0.15">
      <c r="A103" s="66" t="s">
        <v>151</v>
      </c>
      <c r="B103" s="141" t="s">
        <v>163</v>
      </c>
      <c r="C103" s="141" t="s">
        <v>164</v>
      </c>
      <c r="D103" s="141"/>
      <c r="E103" s="141" t="s">
        <v>32</v>
      </c>
      <c r="F103" s="151">
        <v>41127</v>
      </c>
      <c r="G103" s="151">
        <v>41128</v>
      </c>
      <c r="H103" s="141">
        <v>1</v>
      </c>
      <c r="I103" s="141" t="s">
        <v>286</v>
      </c>
      <c r="J103" s="141" t="s">
        <v>140</v>
      </c>
      <c r="K103" s="141" t="s">
        <v>23</v>
      </c>
      <c r="L103" s="66"/>
    </row>
    <row r="104" spans="1:12" ht="12.75" customHeight="1" x14ac:dyDescent="0.15">
      <c r="A104" s="66" t="s">
        <v>151</v>
      </c>
      <c r="B104" s="141" t="s">
        <v>163</v>
      </c>
      <c r="C104" s="141" t="s">
        <v>164</v>
      </c>
      <c r="D104" s="141"/>
      <c r="E104" s="141" t="s">
        <v>32</v>
      </c>
      <c r="F104" s="151">
        <v>41130</v>
      </c>
      <c r="G104" s="151">
        <v>41133</v>
      </c>
      <c r="H104" s="141">
        <v>3</v>
      </c>
      <c r="I104" s="141" t="s">
        <v>286</v>
      </c>
      <c r="J104" s="141" t="s">
        <v>140</v>
      </c>
      <c r="K104" s="141" t="s">
        <v>23</v>
      </c>
      <c r="L104" s="66"/>
    </row>
    <row r="105" spans="1:12" ht="12.75" customHeight="1" x14ac:dyDescent="0.15">
      <c r="A105" s="66" t="s">
        <v>151</v>
      </c>
      <c r="B105" s="141" t="s">
        <v>163</v>
      </c>
      <c r="C105" s="141" t="s">
        <v>164</v>
      </c>
      <c r="D105" s="141"/>
      <c r="E105" s="141" t="s">
        <v>32</v>
      </c>
      <c r="F105" s="151">
        <v>41149</v>
      </c>
      <c r="G105" s="151">
        <v>41151</v>
      </c>
      <c r="H105" s="141">
        <v>2</v>
      </c>
      <c r="I105" s="141" t="s">
        <v>286</v>
      </c>
      <c r="J105" s="141" t="s">
        <v>140</v>
      </c>
      <c r="K105" s="141" t="s">
        <v>23</v>
      </c>
      <c r="L105" s="66"/>
    </row>
    <row r="106" spans="1:12" ht="12.75" customHeight="1" x14ac:dyDescent="0.15">
      <c r="A106" s="66" t="s">
        <v>151</v>
      </c>
      <c r="B106" s="141" t="s">
        <v>165</v>
      </c>
      <c r="C106" s="141" t="s">
        <v>259</v>
      </c>
      <c r="D106" s="141"/>
      <c r="E106" s="141" t="s">
        <v>32</v>
      </c>
      <c r="F106" s="151">
        <v>41075</v>
      </c>
      <c r="G106" s="151">
        <v>41101</v>
      </c>
      <c r="H106" s="141">
        <v>26</v>
      </c>
      <c r="I106" s="141" t="s">
        <v>31</v>
      </c>
      <c r="J106" s="141" t="s">
        <v>140</v>
      </c>
      <c r="K106" s="141" t="s">
        <v>23</v>
      </c>
      <c r="L106" s="66"/>
    </row>
    <row r="107" spans="1:12" ht="12.75" customHeight="1" x14ac:dyDescent="0.15">
      <c r="A107" s="66" t="s">
        <v>151</v>
      </c>
      <c r="B107" s="141" t="s">
        <v>165</v>
      </c>
      <c r="C107" s="141" t="s">
        <v>259</v>
      </c>
      <c r="D107" s="141"/>
      <c r="E107" s="141" t="s">
        <v>32</v>
      </c>
      <c r="F107" s="151">
        <v>41115</v>
      </c>
      <c r="G107" s="151">
        <v>41122</v>
      </c>
      <c r="H107" s="141">
        <v>7</v>
      </c>
      <c r="I107" s="141" t="s">
        <v>31</v>
      </c>
      <c r="J107" s="141" t="s">
        <v>140</v>
      </c>
      <c r="K107" s="141" t="s">
        <v>23</v>
      </c>
      <c r="L107" s="66"/>
    </row>
    <row r="108" spans="1:12" ht="12.75" customHeight="1" x14ac:dyDescent="0.15">
      <c r="A108" s="66" t="s">
        <v>151</v>
      </c>
      <c r="B108" s="141" t="s">
        <v>165</v>
      </c>
      <c r="C108" s="141" t="s">
        <v>259</v>
      </c>
      <c r="D108" s="141"/>
      <c r="E108" s="141" t="s">
        <v>32</v>
      </c>
      <c r="F108" s="151">
        <v>41150</v>
      </c>
      <c r="G108" s="151">
        <v>41156</v>
      </c>
      <c r="H108" s="141">
        <v>6</v>
      </c>
      <c r="I108" s="141" t="s">
        <v>31</v>
      </c>
      <c r="J108" s="141" t="s">
        <v>140</v>
      </c>
      <c r="K108" s="141" t="s">
        <v>23</v>
      </c>
      <c r="L108" s="66"/>
    </row>
    <row r="109" spans="1:12" ht="12.75" customHeight="1" x14ac:dyDescent="0.15">
      <c r="A109" s="66" t="s">
        <v>151</v>
      </c>
      <c r="B109" s="141" t="s">
        <v>166</v>
      </c>
      <c r="C109" s="141" t="s">
        <v>260</v>
      </c>
      <c r="D109" s="141"/>
      <c r="E109" s="141" t="s">
        <v>32</v>
      </c>
      <c r="F109" s="151">
        <v>41066</v>
      </c>
      <c r="G109" s="151">
        <v>41073</v>
      </c>
      <c r="H109" s="141">
        <v>7</v>
      </c>
      <c r="I109" s="141" t="s">
        <v>31</v>
      </c>
      <c r="J109" s="141" t="s">
        <v>140</v>
      </c>
      <c r="K109" s="141" t="s">
        <v>23</v>
      </c>
      <c r="L109" s="66"/>
    </row>
    <row r="110" spans="1:12" ht="12.75" customHeight="1" x14ac:dyDescent="0.15">
      <c r="A110" s="66" t="s">
        <v>151</v>
      </c>
      <c r="B110" s="141" t="s">
        <v>166</v>
      </c>
      <c r="C110" s="141" t="s">
        <v>260</v>
      </c>
      <c r="D110" s="141"/>
      <c r="E110" s="141" t="s">
        <v>32</v>
      </c>
      <c r="F110" s="151">
        <v>41079</v>
      </c>
      <c r="G110" s="151">
        <v>41087</v>
      </c>
      <c r="H110" s="141">
        <v>8</v>
      </c>
      <c r="I110" s="141" t="s">
        <v>31</v>
      </c>
      <c r="J110" s="141" t="s">
        <v>140</v>
      </c>
      <c r="K110" s="141" t="s">
        <v>23</v>
      </c>
      <c r="L110" s="66"/>
    </row>
    <row r="111" spans="1:12" ht="12.75" customHeight="1" x14ac:dyDescent="0.15">
      <c r="A111" s="66" t="s">
        <v>151</v>
      </c>
      <c r="B111" s="141" t="s">
        <v>166</v>
      </c>
      <c r="C111" s="141" t="s">
        <v>260</v>
      </c>
      <c r="D111" s="141"/>
      <c r="E111" s="141" t="s">
        <v>32</v>
      </c>
      <c r="F111" s="151">
        <v>41108</v>
      </c>
      <c r="G111" s="151">
        <v>41115</v>
      </c>
      <c r="H111" s="141">
        <v>7</v>
      </c>
      <c r="I111" s="141" t="s">
        <v>31</v>
      </c>
      <c r="J111" s="141" t="s">
        <v>140</v>
      </c>
      <c r="K111" s="141" t="s">
        <v>23</v>
      </c>
      <c r="L111" s="66"/>
    </row>
    <row r="112" spans="1:12" ht="12.75" customHeight="1" x14ac:dyDescent="0.15">
      <c r="A112" s="66" t="s">
        <v>151</v>
      </c>
      <c r="B112" s="141" t="s">
        <v>166</v>
      </c>
      <c r="C112" s="141" t="s">
        <v>260</v>
      </c>
      <c r="D112" s="141"/>
      <c r="E112" s="141" t="s">
        <v>32</v>
      </c>
      <c r="F112" s="151">
        <v>41150</v>
      </c>
      <c r="G112" s="151">
        <v>41156</v>
      </c>
      <c r="H112" s="141">
        <v>6</v>
      </c>
      <c r="I112" s="141" t="s">
        <v>31</v>
      </c>
      <c r="J112" s="141" t="s">
        <v>140</v>
      </c>
      <c r="K112" s="141" t="s">
        <v>23</v>
      </c>
      <c r="L112" s="66"/>
    </row>
    <row r="113" spans="1:12" ht="12.75" customHeight="1" x14ac:dyDescent="0.15">
      <c r="A113" s="66" t="s">
        <v>151</v>
      </c>
      <c r="B113" s="141" t="s">
        <v>167</v>
      </c>
      <c r="C113" s="141" t="s">
        <v>261</v>
      </c>
      <c r="D113" s="141"/>
      <c r="E113" s="141" t="s">
        <v>32</v>
      </c>
      <c r="F113" s="151">
        <v>41079</v>
      </c>
      <c r="G113" s="151">
        <v>41093</v>
      </c>
      <c r="H113" s="141">
        <v>14</v>
      </c>
      <c r="I113" s="141" t="s">
        <v>31</v>
      </c>
      <c r="J113" s="141" t="s">
        <v>140</v>
      </c>
      <c r="K113" s="141" t="s">
        <v>23</v>
      </c>
      <c r="L113" s="66"/>
    </row>
    <row r="114" spans="1:12" ht="12.75" customHeight="1" x14ac:dyDescent="0.15">
      <c r="A114" s="66" t="s">
        <v>151</v>
      </c>
      <c r="B114" s="141" t="s">
        <v>167</v>
      </c>
      <c r="C114" s="141" t="s">
        <v>261</v>
      </c>
      <c r="D114" s="141"/>
      <c r="E114" s="141" t="s">
        <v>32</v>
      </c>
      <c r="F114" s="151">
        <v>41101</v>
      </c>
      <c r="G114" s="151">
        <v>41107</v>
      </c>
      <c r="H114" s="141">
        <v>6</v>
      </c>
      <c r="I114" s="141" t="s">
        <v>31</v>
      </c>
      <c r="J114" s="141" t="s">
        <v>140</v>
      </c>
      <c r="K114" s="141" t="s">
        <v>23</v>
      </c>
      <c r="L114" s="66"/>
    </row>
    <row r="115" spans="1:12" ht="12.75" customHeight="1" x14ac:dyDescent="0.15">
      <c r="A115" s="66" t="s">
        <v>151</v>
      </c>
      <c r="B115" s="141" t="s">
        <v>168</v>
      </c>
      <c r="C115" s="141" t="s">
        <v>262</v>
      </c>
      <c r="D115" s="141"/>
      <c r="E115" s="141" t="s">
        <v>32</v>
      </c>
      <c r="F115" s="151">
        <v>41087</v>
      </c>
      <c r="G115" s="151">
        <v>41094</v>
      </c>
      <c r="H115" s="141">
        <v>7</v>
      </c>
      <c r="I115" s="141" t="s">
        <v>31</v>
      </c>
      <c r="J115" s="141" t="s">
        <v>140</v>
      </c>
      <c r="K115" s="141" t="s">
        <v>23</v>
      </c>
      <c r="L115" s="66"/>
    </row>
    <row r="116" spans="1:12" ht="12.75" customHeight="1" x14ac:dyDescent="0.15">
      <c r="A116" s="66" t="s">
        <v>151</v>
      </c>
      <c r="B116" s="141" t="s">
        <v>168</v>
      </c>
      <c r="C116" s="141" t="s">
        <v>262</v>
      </c>
      <c r="D116" s="141"/>
      <c r="E116" s="141" t="s">
        <v>32</v>
      </c>
      <c r="F116" s="151">
        <v>41101</v>
      </c>
      <c r="G116" s="151">
        <v>41108</v>
      </c>
      <c r="H116" s="141">
        <v>7</v>
      </c>
      <c r="I116" s="141" t="s">
        <v>31</v>
      </c>
      <c r="J116" s="141" t="s">
        <v>140</v>
      </c>
      <c r="K116" s="141" t="s">
        <v>23</v>
      </c>
      <c r="L116" s="66"/>
    </row>
    <row r="117" spans="1:12" ht="12.75" customHeight="1" x14ac:dyDescent="0.15">
      <c r="A117" s="66" t="s">
        <v>151</v>
      </c>
      <c r="B117" s="141" t="s">
        <v>168</v>
      </c>
      <c r="C117" s="141" t="s">
        <v>262</v>
      </c>
      <c r="D117" s="141"/>
      <c r="E117" s="141" t="s">
        <v>32</v>
      </c>
      <c r="F117" s="151">
        <v>41115</v>
      </c>
      <c r="G117" s="151">
        <v>41122</v>
      </c>
      <c r="H117" s="141">
        <v>7</v>
      </c>
      <c r="I117" s="141" t="s">
        <v>31</v>
      </c>
      <c r="J117" s="141" t="s">
        <v>140</v>
      </c>
      <c r="K117" s="141" t="s">
        <v>23</v>
      </c>
      <c r="L117" s="66"/>
    </row>
    <row r="118" spans="1:12" ht="12.75" customHeight="1" x14ac:dyDescent="0.15">
      <c r="A118" s="66" t="s">
        <v>151</v>
      </c>
      <c r="B118" s="141" t="s">
        <v>168</v>
      </c>
      <c r="C118" s="141" t="s">
        <v>262</v>
      </c>
      <c r="D118" s="141"/>
      <c r="E118" s="141" t="s">
        <v>32</v>
      </c>
      <c r="F118" s="151">
        <v>41150</v>
      </c>
      <c r="G118" s="151">
        <v>41156</v>
      </c>
      <c r="H118" s="141">
        <v>6</v>
      </c>
      <c r="I118" s="141" t="s">
        <v>31</v>
      </c>
      <c r="J118" s="141" t="s">
        <v>140</v>
      </c>
      <c r="K118" s="141" t="s">
        <v>23</v>
      </c>
      <c r="L118" s="66"/>
    </row>
    <row r="119" spans="1:12" ht="12.75" customHeight="1" x14ac:dyDescent="0.15">
      <c r="A119" s="66" t="s">
        <v>151</v>
      </c>
      <c r="B119" s="141" t="s">
        <v>170</v>
      </c>
      <c r="C119" s="141" t="s">
        <v>171</v>
      </c>
      <c r="D119" s="141"/>
      <c r="E119" s="141" t="s">
        <v>32</v>
      </c>
      <c r="F119" s="151">
        <v>41094</v>
      </c>
      <c r="G119" s="151">
        <v>41101</v>
      </c>
      <c r="H119" s="141">
        <v>7</v>
      </c>
      <c r="I119" s="141" t="s">
        <v>31</v>
      </c>
      <c r="J119" s="141" t="s">
        <v>140</v>
      </c>
      <c r="K119" s="141" t="s">
        <v>23</v>
      </c>
      <c r="L119" s="66"/>
    </row>
    <row r="120" spans="1:12" ht="12.75" customHeight="1" x14ac:dyDescent="0.15">
      <c r="A120" s="66" t="s">
        <v>151</v>
      </c>
      <c r="B120" s="141" t="s">
        <v>170</v>
      </c>
      <c r="C120" s="141" t="s">
        <v>171</v>
      </c>
      <c r="D120" s="141"/>
      <c r="E120" s="141" t="s">
        <v>32</v>
      </c>
      <c r="F120" s="151">
        <v>41108</v>
      </c>
      <c r="G120" s="151">
        <v>41115</v>
      </c>
      <c r="H120" s="141">
        <v>7</v>
      </c>
      <c r="I120" s="141" t="s">
        <v>31</v>
      </c>
      <c r="J120" s="141" t="s">
        <v>140</v>
      </c>
      <c r="K120" s="141" t="s">
        <v>23</v>
      </c>
      <c r="L120" s="66"/>
    </row>
    <row r="121" spans="1:12" ht="12.75" customHeight="1" x14ac:dyDescent="0.15">
      <c r="A121" s="66" t="s">
        <v>151</v>
      </c>
      <c r="B121" s="141" t="s">
        <v>170</v>
      </c>
      <c r="C121" s="141" t="s">
        <v>171</v>
      </c>
      <c r="D121" s="141"/>
      <c r="E121" s="141" t="s">
        <v>32</v>
      </c>
      <c r="F121" s="151">
        <v>41150</v>
      </c>
      <c r="G121" s="151">
        <v>41156</v>
      </c>
      <c r="H121" s="141">
        <v>6</v>
      </c>
      <c r="I121" s="141" t="s">
        <v>31</v>
      </c>
      <c r="J121" s="141" t="s">
        <v>140</v>
      </c>
      <c r="K121" s="141" t="s">
        <v>23</v>
      </c>
      <c r="L121" s="66"/>
    </row>
    <row r="122" spans="1:12" ht="12.75" customHeight="1" x14ac:dyDescent="0.15">
      <c r="A122" s="66" t="s">
        <v>151</v>
      </c>
      <c r="B122" s="141" t="s">
        <v>169</v>
      </c>
      <c r="C122" s="141" t="s">
        <v>263</v>
      </c>
      <c r="D122" s="141"/>
      <c r="E122" s="141" t="s">
        <v>32</v>
      </c>
      <c r="F122" s="151">
        <v>41066</v>
      </c>
      <c r="G122" s="151">
        <v>41073</v>
      </c>
      <c r="H122" s="141">
        <v>7</v>
      </c>
      <c r="I122" s="141" t="s">
        <v>31</v>
      </c>
      <c r="J122" s="141" t="s">
        <v>140</v>
      </c>
      <c r="K122" s="141" t="s">
        <v>23</v>
      </c>
      <c r="L122" s="66"/>
    </row>
    <row r="123" spans="1:12" ht="12.75" customHeight="1" x14ac:dyDescent="0.15">
      <c r="A123" s="66" t="s">
        <v>151</v>
      </c>
      <c r="B123" s="141" t="s">
        <v>169</v>
      </c>
      <c r="C123" s="141" t="s">
        <v>263</v>
      </c>
      <c r="D123" s="141"/>
      <c r="E123" s="141" t="s">
        <v>32</v>
      </c>
      <c r="F123" s="151">
        <v>41080</v>
      </c>
      <c r="G123" s="151">
        <v>41087</v>
      </c>
      <c r="H123" s="141">
        <v>7</v>
      </c>
      <c r="I123" s="141" t="s">
        <v>31</v>
      </c>
      <c r="J123" s="141" t="s">
        <v>140</v>
      </c>
      <c r="K123" s="141" t="s">
        <v>23</v>
      </c>
      <c r="L123" s="66"/>
    </row>
    <row r="124" spans="1:12" ht="12.75" customHeight="1" x14ac:dyDescent="0.15">
      <c r="A124" s="66" t="s">
        <v>151</v>
      </c>
      <c r="B124" s="141" t="s">
        <v>169</v>
      </c>
      <c r="C124" s="141" t="s">
        <v>263</v>
      </c>
      <c r="D124" s="141"/>
      <c r="E124" s="141" t="s">
        <v>32</v>
      </c>
      <c r="F124" s="151">
        <v>41094</v>
      </c>
      <c r="G124" s="151">
        <v>41101</v>
      </c>
      <c r="H124" s="141">
        <v>7</v>
      </c>
      <c r="I124" s="141" t="s">
        <v>31</v>
      </c>
      <c r="J124" s="141" t="s">
        <v>140</v>
      </c>
      <c r="K124" s="141" t="s">
        <v>23</v>
      </c>
      <c r="L124" s="66"/>
    </row>
    <row r="125" spans="1:12" ht="12.75" customHeight="1" x14ac:dyDescent="0.15">
      <c r="A125" s="66" t="s">
        <v>151</v>
      </c>
      <c r="B125" s="141" t="s">
        <v>169</v>
      </c>
      <c r="C125" s="141" t="s">
        <v>263</v>
      </c>
      <c r="D125" s="141"/>
      <c r="E125" s="141" t="s">
        <v>32</v>
      </c>
      <c r="F125" s="151">
        <v>41150</v>
      </c>
      <c r="G125" s="151">
        <v>41156</v>
      </c>
      <c r="H125" s="141">
        <v>6</v>
      </c>
      <c r="I125" s="141" t="s">
        <v>31</v>
      </c>
      <c r="J125" s="141" t="s">
        <v>140</v>
      </c>
      <c r="K125" s="141" t="s">
        <v>23</v>
      </c>
      <c r="L125" s="66"/>
    </row>
    <row r="126" spans="1:12" ht="12.75" customHeight="1" x14ac:dyDescent="0.15">
      <c r="A126" s="66" t="s">
        <v>151</v>
      </c>
      <c r="B126" s="141" t="s">
        <v>174</v>
      </c>
      <c r="C126" s="141" t="s">
        <v>264</v>
      </c>
      <c r="D126" s="141"/>
      <c r="E126" s="141" t="s">
        <v>32</v>
      </c>
      <c r="F126" s="151">
        <v>41066</v>
      </c>
      <c r="G126" s="151">
        <v>41073</v>
      </c>
      <c r="H126" s="141">
        <v>7</v>
      </c>
      <c r="I126" s="141" t="s">
        <v>31</v>
      </c>
      <c r="J126" s="141" t="s">
        <v>140</v>
      </c>
      <c r="K126" s="141" t="s">
        <v>23</v>
      </c>
      <c r="L126" s="66"/>
    </row>
    <row r="127" spans="1:12" ht="12.75" customHeight="1" x14ac:dyDescent="0.15">
      <c r="A127" s="66" t="s">
        <v>151</v>
      </c>
      <c r="B127" s="141" t="s">
        <v>174</v>
      </c>
      <c r="C127" s="141" t="s">
        <v>264</v>
      </c>
      <c r="D127" s="141"/>
      <c r="E127" s="141" t="s">
        <v>32</v>
      </c>
      <c r="F127" s="151">
        <v>41079</v>
      </c>
      <c r="G127" s="151">
        <v>41087</v>
      </c>
      <c r="H127" s="141">
        <v>8</v>
      </c>
      <c r="I127" s="141" t="s">
        <v>31</v>
      </c>
      <c r="J127" s="141" t="s">
        <v>140</v>
      </c>
      <c r="K127" s="141" t="s">
        <v>23</v>
      </c>
      <c r="L127" s="66"/>
    </row>
    <row r="128" spans="1:12" ht="12.75" customHeight="1" x14ac:dyDescent="0.15">
      <c r="A128" s="66" t="s">
        <v>151</v>
      </c>
      <c r="B128" s="141" t="s">
        <v>174</v>
      </c>
      <c r="C128" s="141" t="s">
        <v>264</v>
      </c>
      <c r="D128" s="141"/>
      <c r="E128" s="141" t="s">
        <v>32</v>
      </c>
      <c r="F128" s="151">
        <v>41101</v>
      </c>
      <c r="G128" s="151">
        <v>41122</v>
      </c>
      <c r="H128" s="141">
        <v>21</v>
      </c>
      <c r="I128" s="141" t="s">
        <v>31</v>
      </c>
      <c r="J128" s="141" t="s">
        <v>140</v>
      </c>
      <c r="K128" s="141" t="s">
        <v>23</v>
      </c>
      <c r="L128" s="66"/>
    </row>
    <row r="129" spans="1:12" ht="12.75" customHeight="1" x14ac:dyDescent="0.15">
      <c r="A129" s="66" t="s">
        <v>151</v>
      </c>
      <c r="B129" s="141" t="s">
        <v>174</v>
      </c>
      <c r="C129" s="141" t="s">
        <v>264</v>
      </c>
      <c r="D129" s="141"/>
      <c r="E129" s="141" t="s">
        <v>32</v>
      </c>
      <c r="F129" s="151">
        <v>41150</v>
      </c>
      <c r="G129" s="151">
        <v>41156</v>
      </c>
      <c r="H129" s="141">
        <v>6</v>
      </c>
      <c r="I129" s="141" t="s">
        <v>31</v>
      </c>
      <c r="J129" s="141" t="s">
        <v>140</v>
      </c>
      <c r="K129" s="141" t="s">
        <v>23</v>
      </c>
      <c r="L129" s="66"/>
    </row>
    <row r="130" spans="1:12" ht="12.75" customHeight="1" x14ac:dyDescent="0.15">
      <c r="A130" s="66" t="s">
        <v>151</v>
      </c>
      <c r="B130" s="141" t="s">
        <v>175</v>
      </c>
      <c r="C130" s="141" t="s">
        <v>176</v>
      </c>
      <c r="D130" s="141"/>
      <c r="E130" s="141" t="s">
        <v>32</v>
      </c>
      <c r="F130" s="151">
        <v>41059</v>
      </c>
      <c r="G130" s="151">
        <v>41060</v>
      </c>
      <c r="H130" s="141">
        <v>1</v>
      </c>
      <c r="I130" s="141" t="s">
        <v>31</v>
      </c>
      <c r="J130" s="141" t="s">
        <v>140</v>
      </c>
      <c r="K130" s="141" t="s">
        <v>23</v>
      </c>
      <c r="L130" s="66"/>
    </row>
    <row r="131" spans="1:12" ht="12.75" customHeight="1" x14ac:dyDescent="0.15">
      <c r="A131" s="66" t="s">
        <v>151</v>
      </c>
      <c r="B131" s="141" t="s">
        <v>175</v>
      </c>
      <c r="C131" s="141" t="s">
        <v>176</v>
      </c>
      <c r="D131" s="141"/>
      <c r="E131" s="141" t="s">
        <v>32</v>
      </c>
      <c r="F131" s="151">
        <v>41060</v>
      </c>
      <c r="G131" s="151">
        <v>41061</v>
      </c>
      <c r="H131" s="141">
        <v>1</v>
      </c>
      <c r="I131" s="141" t="s">
        <v>31</v>
      </c>
      <c r="J131" s="141" t="s">
        <v>140</v>
      </c>
      <c r="K131" s="141" t="s">
        <v>23</v>
      </c>
      <c r="L131" s="66"/>
    </row>
    <row r="132" spans="1:12" ht="12.75" customHeight="1" x14ac:dyDescent="0.15">
      <c r="A132" s="66" t="s">
        <v>151</v>
      </c>
      <c r="B132" s="141" t="s">
        <v>175</v>
      </c>
      <c r="C132" s="141" t="s">
        <v>176</v>
      </c>
      <c r="D132" s="141"/>
      <c r="E132" s="141" t="s">
        <v>32</v>
      </c>
      <c r="F132" s="151">
        <v>41061</v>
      </c>
      <c r="G132" s="151">
        <v>41062</v>
      </c>
      <c r="H132" s="141">
        <v>1</v>
      </c>
      <c r="I132" s="141" t="s">
        <v>31</v>
      </c>
      <c r="J132" s="141" t="s">
        <v>140</v>
      </c>
      <c r="K132" s="141" t="s">
        <v>23</v>
      </c>
      <c r="L132" s="66"/>
    </row>
    <row r="133" spans="1:12" ht="12.75" customHeight="1" x14ac:dyDescent="0.15">
      <c r="A133" s="66" t="s">
        <v>151</v>
      </c>
      <c r="B133" s="141" t="s">
        <v>175</v>
      </c>
      <c r="C133" s="141" t="s">
        <v>176</v>
      </c>
      <c r="D133" s="141"/>
      <c r="E133" s="141" t="s">
        <v>32</v>
      </c>
      <c r="F133" s="151">
        <v>41063</v>
      </c>
      <c r="G133" s="151">
        <v>41064</v>
      </c>
      <c r="H133" s="141">
        <v>1</v>
      </c>
      <c r="I133" s="141" t="s">
        <v>31</v>
      </c>
      <c r="J133" s="141" t="s">
        <v>140</v>
      </c>
      <c r="K133" s="141" t="s">
        <v>23</v>
      </c>
      <c r="L133" s="66"/>
    </row>
    <row r="134" spans="1:12" ht="12.75" customHeight="1" x14ac:dyDescent="0.15">
      <c r="A134" s="66" t="s">
        <v>151</v>
      </c>
      <c r="B134" s="141" t="s">
        <v>175</v>
      </c>
      <c r="C134" s="141" t="s">
        <v>176</v>
      </c>
      <c r="D134" s="141"/>
      <c r="E134" s="141" t="s">
        <v>32</v>
      </c>
      <c r="F134" s="151">
        <v>41065</v>
      </c>
      <c r="G134" s="151">
        <v>41066</v>
      </c>
      <c r="H134" s="141">
        <v>1</v>
      </c>
      <c r="I134" s="141" t="s">
        <v>31</v>
      </c>
      <c r="J134" s="141" t="s">
        <v>140</v>
      </c>
      <c r="K134" s="141" t="s">
        <v>23</v>
      </c>
      <c r="L134" s="66"/>
    </row>
    <row r="135" spans="1:12" ht="12.75" customHeight="1" x14ac:dyDescent="0.15">
      <c r="A135" s="66" t="s">
        <v>151</v>
      </c>
      <c r="B135" s="141" t="s">
        <v>175</v>
      </c>
      <c r="C135" s="141" t="s">
        <v>176</v>
      </c>
      <c r="D135" s="141"/>
      <c r="E135" s="141" t="s">
        <v>32</v>
      </c>
      <c r="F135" s="151">
        <v>41070</v>
      </c>
      <c r="G135" s="151">
        <v>41071</v>
      </c>
      <c r="H135" s="141">
        <v>1</v>
      </c>
      <c r="I135" s="141" t="s">
        <v>31</v>
      </c>
      <c r="J135" s="141" t="s">
        <v>140</v>
      </c>
      <c r="K135" s="141" t="s">
        <v>23</v>
      </c>
      <c r="L135" s="66"/>
    </row>
    <row r="136" spans="1:12" ht="12.75" customHeight="1" x14ac:dyDescent="0.15">
      <c r="A136" s="66" t="s">
        <v>151</v>
      </c>
      <c r="B136" s="141" t="s">
        <v>175</v>
      </c>
      <c r="C136" s="141" t="s">
        <v>176</v>
      </c>
      <c r="D136" s="141"/>
      <c r="E136" s="141" t="s">
        <v>32</v>
      </c>
      <c r="F136" s="151">
        <v>41072</v>
      </c>
      <c r="G136" s="151">
        <v>41073</v>
      </c>
      <c r="H136" s="141">
        <v>1</v>
      </c>
      <c r="I136" s="141" t="s">
        <v>31</v>
      </c>
      <c r="J136" s="141" t="s">
        <v>140</v>
      </c>
      <c r="K136" s="141" t="s">
        <v>23</v>
      </c>
      <c r="L136" s="66"/>
    </row>
    <row r="137" spans="1:12" ht="12.75" customHeight="1" x14ac:dyDescent="0.15">
      <c r="A137" s="66" t="s">
        <v>151</v>
      </c>
      <c r="B137" s="141" t="s">
        <v>175</v>
      </c>
      <c r="C137" s="141" t="s">
        <v>176</v>
      </c>
      <c r="D137" s="141"/>
      <c r="E137" s="141" t="s">
        <v>32</v>
      </c>
      <c r="F137" s="151">
        <v>41073</v>
      </c>
      <c r="G137" s="151">
        <v>41074</v>
      </c>
      <c r="H137" s="141">
        <v>1</v>
      </c>
      <c r="I137" s="141" t="s">
        <v>31</v>
      </c>
      <c r="J137" s="141" t="s">
        <v>140</v>
      </c>
      <c r="K137" s="141" t="s">
        <v>23</v>
      </c>
      <c r="L137" s="66"/>
    </row>
    <row r="138" spans="1:12" ht="12.75" customHeight="1" x14ac:dyDescent="0.15">
      <c r="A138" s="66" t="s">
        <v>151</v>
      </c>
      <c r="B138" s="141" t="s">
        <v>175</v>
      </c>
      <c r="C138" s="141" t="s">
        <v>176</v>
      </c>
      <c r="D138" s="141"/>
      <c r="E138" s="141" t="s">
        <v>32</v>
      </c>
      <c r="F138" s="151">
        <v>41078</v>
      </c>
      <c r="G138" s="151">
        <v>41079</v>
      </c>
      <c r="H138" s="141">
        <v>1</v>
      </c>
      <c r="I138" s="141" t="s">
        <v>31</v>
      </c>
      <c r="J138" s="141" t="s">
        <v>140</v>
      </c>
      <c r="K138" s="141" t="s">
        <v>23</v>
      </c>
      <c r="L138" s="66"/>
    </row>
    <row r="139" spans="1:12" ht="12.75" customHeight="1" x14ac:dyDescent="0.15">
      <c r="A139" s="66" t="s">
        <v>151</v>
      </c>
      <c r="B139" s="141" t="s">
        <v>175</v>
      </c>
      <c r="C139" s="141" t="s">
        <v>176</v>
      </c>
      <c r="D139" s="141"/>
      <c r="E139" s="141" t="s">
        <v>32</v>
      </c>
      <c r="F139" s="151">
        <v>41079</v>
      </c>
      <c r="G139" s="151">
        <v>41080</v>
      </c>
      <c r="H139" s="141">
        <v>1</v>
      </c>
      <c r="I139" s="141" t="s">
        <v>31</v>
      </c>
      <c r="J139" s="141" t="s">
        <v>140</v>
      </c>
      <c r="K139" s="141" t="s">
        <v>23</v>
      </c>
      <c r="L139" s="66"/>
    </row>
    <row r="140" spans="1:12" ht="12.75" customHeight="1" x14ac:dyDescent="0.15">
      <c r="A140" s="66" t="s">
        <v>151</v>
      </c>
      <c r="B140" s="141" t="s">
        <v>175</v>
      </c>
      <c r="C140" s="141" t="s">
        <v>176</v>
      </c>
      <c r="D140" s="141"/>
      <c r="E140" s="141" t="s">
        <v>32</v>
      </c>
      <c r="F140" s="151">
        <v>41081</v>
      </c>
      <c r="G140" s="151">
        <v>41082</v>
      </c>
      <c r="H140" s="141">
        <v>1</v>
      </c>
      <c r="I140" s="141" t="s">
        <v>31</v>
      </c>
      <c r="J140" s="141" t="s">
        <v>140</v>
      </c>
      <c r="K140" s="141" t="s">
        <v>23</v>
      </c>
      <c r="L140" s="66"/>
    </row>
    <row r="141" spans="1:12" ht="12.75" customHeight="1" x14ac:dyDescent="0.15">
      <c r="A141" s="66" t="s">
        <v>151</v>
      </c>
      <c r="B141" s="141" t="s">
        <v>175</v>
      </c>
      <c r="C141" s="141" t="s">
        <v>176</v>
      </c>
      <c r="D141" s="141"/>
      <c r="E141" s="141" t="s">
        <v>32</v>
      </c>
      <c r="F141" s="151">
        <v>41082</v>
      </c>
      <c r="G141" s="151">
        <v>41083</v>
      </c>
      <c r="H141" s="141">
        <v>1</v>
      </c>
      <c r="I141" s="141" t="s">
        <v>31</v>
      </c>
      <c r="J141" s="141" t="s">
        <v>140</v>
      </c>
      <c r="K141" s="141" t="s">
        <v>23</v>
      </c>
      <c r="L141" s="66"/>
    </row>
    <row r="142" spans="1:12" ht="12.75" customHeight="1" x14ac:dyDescent="0.15">
      <c r="A142" s="66" t="s">
        <v>151</v>
      </c>
      <c r="B142" s="141" t="s">
        <v>175</v>
      </c>
      <c r="C142" s="141" t="s">
        <v>176</v>
      </c>
      <c r="D142" s="141"/>
      <c r="E142" s="141" t="s">
        <v>32</v>
      </c>
      <c r="F142" s="151">
        <v>41083</v>
      </c>
      <c r="G142" s="151">
        <v>41084</v>
      </c>
      <c r="H142" s="141">
        <v>1</v>
      </c>
      <c r="I142" s="141" t="s">
        <v>31</v>
      </c>
      <c r="J142" s="141" t="s">
        <v>140</v>
      </c>
      <c r="K142" s="141" t="s">
        <v>23</v>
      </c>
      <c r="L142" s="66"/>
    </row>
    <row r="143" spans="1:12" ht="12.75" customHeight="1" x14ac:dyDescent="0.15">
      <c r="A143" s="66" t="s">
        <v>151</v>
      </c>
      <c r="B143" s="141" t="s">
        <v>175</v>
      </c>
      <c r="C143" s="141" t="s">
        <v>176</v>
      </c>
      <c r="D143" s="141"/>
      <c r="E143" s="141" t="s">
        <v>32</v>
      </c>
      <c r="F143" s="151">
        <v>41085</v>
      </c>
      <c r="G143" s="151">
        <v>41086</v>
      </c>
      <c r="H143" s="141">
        <v>1</v>
      </c>
      <c r="I143" s="141" t="s">
        <v>31</v>
      </c>
      <c r="J143" s="141" t="s">
        <v>140</v>
      </c>
      <c r="K143" s="141" t="s">
        <v>23</v>
      </c>
      <c r="L143" s="66"/>
    </row>
    <row r="144" spans="1:12" ht="12.75" customHeight="1" x14ac:dyDescent="0.15">
      <c r="A144" s="66" t="s">
        <v>151</v>
      </c>
      <c r="B144" s="141" t="s">
        <v>175</v>
      </c>
      <c r="C144" s="141" t="s">
        <v>176</v>
      </c>
      <c r="D144" s="141"/>
      <c r="E144" s="141" t="s">
        <v>32</v>
      </c>
      <c r="F144" s="151">
        <v>41086</v>
      </c>
      <c r="G144" s="151">
        <v>41087</v>
      </c>
      <c r="H144" s="141">
        <v>1</v>
      </c>
      <c r="I144" s="141" t="s">
        <v>31</v>
      </c>
      <c r="J144" s="141" t="s">
        <v>140</v>
      </c>
      <c r="K144" s="141" t="s">
        <v>23</v>
      </c>
      <c r="L144" s="66"/>
    </row>
    <row r="145" spans="1:12" ht="12.75" customHeight="1" x14ac:dyDescent="0.15">
      <c r="A145" s="66" t="s">
        <v>151</v>
      </c>
      <c r="B145" s="141" t="s">
        <v>175</v>
      </c>
      <c r="C145" s="141" t="s">
        <v>176</v>
      </c>
      <c r="D145" s="141"/>
      <c r="E145" s="141" t="s">
        <v>32</v>
      </c>
      <c r="F145" s="151">
        <v>41088</v>
      </c>
      <c r="G145" s="151">
        <v>41089</v>
      </c>
      <c r="H145" s="141">
        <v>1</v>
      </c>
      <c r="I145" s="141" t="s">
        <v>31</v>
      </c>
      <c r="J145" s="141" t="s">
        <v>140</v>
      </c>
      <c r="K145" s="141" t="s">
        <v>23</v>
      </c>
      <c r="L145" s="66"/>
    </row>
    <row r="146" spans="1:12" ht="12.75" customHeight="1" x14ac:dyDescent="0.15">
      <c r="A146" s="66" t="s">
        <v>151</v>
      </c>
      <c r="B146" s="141" t="s">
        <v>175</v>
      </c>
      <c r="C146" s="141" t="s">
        <v>176</v>
      </c>
      <c r="D146" s="141"/>
      <c r="E146" s="141" t="s">
        <v>32</v>
      </c>
      <c r="F146" s="151">
        <v>41089</v>
      </c>
      <c r="G146" s="151">
        <v>41090</v>
      </c>
      <c r="H146" s="141">
        <v>1</v>
      </c>
      <c r="I146" s="141" t="s">
        <v>31</v>
      </c>
      <c r="J146" s="141" t="s">
        <v>140</v>
      </c>
      <c r="K146" s="141" t="s">
        <v>23</v>
      </c>
      <c r="L146" s="66"/>
    </row>
    <row r="147" spans="1:12" ht="12.75" customHeight="1" x14ac:dyDescent="0.15">
      <c r="A147" s="66" t="s">
        <v>151</v>
      </c>
      <c r="B147" s="141" t="s">
        <v>175</v>
      </c>
      <c r="C147" s="141" t="s">
        <v>176</v>
      </c>
      <c r="D147" s="141"/>
      <c r="E147" s="141" t="s">
        <v>32</v>
      </c>
      <c r="F147" s="151">
        <v>41092</v>
      </c>
      <c r="G147" s="151">
        <v>41093</v>
      </c>
      <c r="H147" s="141">
        <v>1</v>
      </c>
      <c r="I147" s="141" t="s">
        <v>31</v>
      </c>
      <c r="J147" s="141" t="s">
        <v>140</v>
      </c>
      <c r="K147" s="141" t="s">
        <v>23</v>
      </c>
      <c r="L147" s="66"/>
    </row>
    <row r="148" spans="1:12" ht="12.75" customHeight="1" x14ac:dyDescent="0.15">
      <c r="A148" s="66" t="s">
        <v>151</v>
      </c>
      <c r="B148" s="141" t="s">
        <v>175</v>
      </c>
      <c r="C148" s="141" t="s">
        <v>176</v>
      </c>
      <c r="D148" s="141"/>
      <c r="E148" s="141" t="s">
        <v>32</v>
      </c>
      <c r="F148" s="151">
        <v>41093</v>
      </c>
      <c r="G148" s="151">
        <v>41094</v>
      </c>
      <c r="H148" s="141">
        <v>1</v>
      </c>
      <c r="I148" s="141" t="s">
        <v>31</v>
      </c>
      <c r="J148" s="141" t="s">
        <v>140</v>
      </c>
      <c r="K148" s="141" t="s">
        <v>23</v>
      </c>
      <c r="L148" s="66"/>
    </row>
    <row r="149" spans="1:12" ht="12.75" customHeight="1" x14ac:dyDescent="0.15">
      <c r="A149" s="66" t="s">
        <v>151</v>
      </c>
      <c r="B149" s="141" t="s">
        <v>175</v>
      </c>
      <c r="C149" s="141" t="s">
        <v>176</v>
      </c>
      <c r="D149" s="141"/>
      <c r="E149" s="141" t="s">
        <v>32</v>
      </c>
      <c r="F149" s="151">
        <v>41094</v>
      </c>
      <c r="G149" s="151">
        <v>41095</v>
      </c>
      <c r="H149" s="141">
        <v>1</v>
      </c>
      <c r="I149" s="141" t="s">
        <v>31</v>
      </c>
      <c r="J149" s="141" t="s">
        <v>140</v>
      </c>
      <c r="K149" s="141" t="s">
        <v>23</v>
      </c>
      <c r="L149" s="66"/>
    </row>
    <row r="150" spans="1:12" ht="12.75" customHeight="1" x14ac:dyDescent="0.15">
      <c r="A150" s="66" t="s">
        <v>151</v>
      </c>
      <c r="B150" s="141" t="s">
        <v>175</v>
      </c>
      <c r="C150" s="141" t="s">
        <v>176</v>
      </c>
      <c r="D150" s="141"/>
      <c r="E150" s="141" t="s">
        <v>32</v>
      </c>
      <c r="F150" s="151">
        <v>41096</v>
      </c>
      <c r="G150" s="151">
        <v>41097</v>
      </c>
      <c r="H150" s="141">
        <v>1</v>
      </c>
      <c r="I150" s="141" t="s">
        <v>31</v>
      </c>
      <c r="J150" s="141" t="s">
        <v>140</v>
      </c>
      <c r="K150" s="141" t="s">
        <v>23</v>
      </c>
      <c r="L150" s="66"/>
    </row>
    <row r="151" spans="1:12" ht="12.75" customHeight="1" x14ac:dyDescent="0.15">
      <c r="A151" s="66" t="s">
        <v>151</v>
      </c>
      <c r="B151" s="141" t="s">
        <v>175</v>
      </c>
      <c r="C151" s="141" t="s">
        <v>176</v>
      </c>
      <c r="D151" s="141"/>
      <c r="E151" s="141" t="s">
        <v>32</v>
      </c>
      <c r="F151" s="151">
        <v>41098</v>
      </c>
      <c r="G151" s="151">
        <v>41099</v>
      </c>
      <c r="H151" s="141">
        <v>1</v>
      </c>
      <c r="I151" s="141" t="s">
        <v>31</v>
      </c>
      <c r="J151" s="141" t="s">
        <v>140</v>
      </c>
      <c r="K151" s="141" t="s">
        <v>23</v>
      </c>
      <c r="L151" s="66"/>
    </row>
    <row r="152" spans="1:12" ht="12.75" customHeight="1" x14ac:dyDescent="0.15">
      <c r="A152" s="66" t="s">
        <v>151</v>
      </c>
      <c r="B152" s="141" t="s">
        <v>175</v>
      </c>
      <c r="C152" s="141" t="s">
        <v>176</v>
      </c>
      <c r="D152" s="141"/>
      <c r="E152" s="141" t="s">
        <v>32</v>
      </c>
      <c r="F152" s="151">
        <v>41099</v>
      </c>
      <c r="G152" s="151">
        <v>41100</v>
      </c>
      <c r="H152" s="141">
        <v>1</v>
      </c>
      <c r="I152" s="141" t="s">
        <v>31</v>
      </c>
      <c r="J152" s="141" t="s">
        <v>140</v>
      </c>
      <c r="K152" s="141" t="s">
        <v>23</v>
      </c>
      <c r="L152" s="66"/>
    </row>
    <row r="153" spans="1:12" ht="12.75" customHeight="1" x14ac:dyDescent="0.15">
      <c r="A153" s="66" t="s">
        <v>151</v>
      </c>
      <c r="B153" s="141" t="s">
        <v>175</v>
      </c>
      <c r="C153" s="141" t="s">
        <v>176</v>
      </c>
      <c r="D153" s="141"/>
      <c r="E153" s="141" t="s">
        <v>32</v>
      </c>
      <c r="F153" s="151">
        <v>41103</v>
      </c>
      <c r="G153" s="151">
        <v>41104</v>
      </c>
      <c r="H153" s="141">
        <v>1</v>
      </c>
      <c r="I153" s="141" t="s">
        <v>31</v>
      </c>
      <c r="J153" s="141" t="s">
        <v>140</v>
      </c>
      <c r="K153" s="141" t="s">
        <v>23</v>
      </c>
      <c r="L153" s="66"/>
    </row>
    <row r="154" spans="1:12" ht="12.75" customHeight="1" x14ac:dyDescent="0.15">
      <c r="A154" s="66" t="s">
        <v>151</v>
      </c>
      <c r="B154" s="141" t="s">
        <v>175</v>
      </c>
      <c r="C154" s="141" t="s">
        <v>176</v>
      </c>
      <c r="D154" s="141"/>
      <c r="E154" s="141" t="s">
        <v>32</v>
      </c>
      <c r="F154" s="151">
        <v>41105</v>
      </c>
      <c r="G154" s="151">
        <v>41106</v>
      </c>
      <c r="H154" s="141">
        <v>1</v>
      </c>
      <c r="I154" s="141" t="s">
        <v>31</v>
      </c>
      <c r="J154" s="141" t="s">
        <v>140</v>
      </c>
      <c r="K154" s="141" t="s">
        <v>23</v>
      </c>
      <c r="L154" s="66"/>
    </row>
    <row r="155" spans="1:12" ht="12.75" customHeight="1" x14ac:dyDescent="0.15">
      <c r="A155" s="66" t="s">
        <v>151</v>
      </c>
      <c r="B155" s="141" t="s">
        <v>175</v>
      </c>
      <c r="C155" s="141" t="s">
        <v>176</v>
      </c>
      <c r="D155" s="141"/>
      <c r="E155" s="141" t="s">
        <v>32</v>
      </c>
      <c r="F155" s="151">
        <v>41106</v>
      </c>
      <c r="G155" s="151">
        <v>41107</v>
      </c>
      <c r="H155" s="141">
        <v>1</v>
      </c>
      <c r="I155" s="141" t="s">
        <v>31</v>
      </c>
      <c r="J155" s="141" t="s">
        <v>140</v>
      </c>
      <c r="K155" s="141" t="s">
        <v>23</v>
      </c>
      <c r="L155" s="66"/>
    </row>
    <row r="156" spans="1:12" ht="12.75" customHeight="1" x14ac:dyDescent="0.15">
      <c r="A156" s="66" t="s">
        <v>151</v>
      </c>
      <c r="B156" s="141" t="s">
        <v>175</v>
      </c>
      <c r="C156" s="141" t="s">
        <v>176</v>
      </c>
      <c r="D156" s="141"/>
      <c r="E156" s="141" t="s">
        <v>32</v>
      </c>
      <c r="F156" s="151">
        <v>41107</v>
      </c>
      <c r="G156" s="151">
        <v>41108</v>
      </c>
      <c r="H156" s="141">
        <v>1</v>
      </c>
      <c r="I156" s="141" t="s">
        <v>31</v>
      </c>
      <c r="J156" s="141" t="s">
        <v>140</v>
      </c>
      <c r="K156" s="141" t="s">
        <v>23</v>
      </c>
      <c r="L156" s="66"/>
    </row>
    <row r="157" spans="1:12" ht="12.75" customHeight="1" x14ac:dyDescent="0.15">
      <c r="A157" s="66" t="s">
        <v>151</v>
      </c>
      <c r="B157" s="141" t="s">
        <v>175</v>
      </c>
      <c r="C157" s="141" t="s">
        <v>176</v>
      </c>
      <c r="D157" s="141"/>
      <c r="E157" s="141" t="s">
        <v>32</v>
      </c>
      <c r="F157" s="151">
        <v>41108</v>
      </c>
      <c r="G157" s="151">
        <v>41109</v>
      </c>
      <c r="H157" s="141">
        <v>1</v>
      </c>
      <c r="I157" s="141" t="s">
        <v>31</v>
      </c>
      <c r="J157" s="141" t="s">
        <v>140</v>
      </c>
      <c r="K157" s="141" t="s">
        <v>23</v>
      </c>
      <c r="L157" s="66"/>
    </row>
    <row r="158" spans="1:12" ht="12.75" customHeight="1" x14ac:dyDescent="0.15">
      <c r="A158" s="66" t="s">
        <v>151</v>
      </c>
      <c r="B158" s="141" t="s">
        <v>175</v>
      </c>
      <c r="C158" s="141" t="s">
        <v>176</v>
      </c>
      <c r="D158" s="141"/>
      <c r="E158" s="141" t="s">
        <v>32</v>
      </c>
      <c r="F158" s="151">
        <v>41110</v>
      </c>
      <c r="G158" s="151">
        <v>41111</v>
      </c>
      <c r="H158" s="141">
        <v>1</v>
      </c>
      <c r="I158" s="141" t="s">
        <v>31</v>
      </c>
      <c r="J158" s="141" t="s">
        <v>140</v>
      </c>
      <c r="K158" s="141" t="s">
        <v>23</v>
      </c>
      <c r="L158" s="66"/>
    </row>
    <row r="159" spans="1:12" ht="12.75" customHeight="1" x14ac:dyDescent="0.15">
      <c r="A159" s="66" t="s">
        <v>151</v>
      </c>
      <c r="B159" s="141" t="s">
        <v>175</v>
      </c>
      <c r="C159" s="141" t="s">
        <v>176</v>
      </c>
      <c r="D159" s="141"/>
      <c r="E159" s="141" t="s">
        <v>32</v>
      </c>
      <c r="F159" s="151">
        <v>41116</v>
      </c>
      <c r="G159" s="151">
        <v>41117</v>
      </c>
      <c r="H159" s="141">
        <v>1</v>
      </c>
      <c r="I159" s="141" t="s">
        <v>31</v>
      </c>
      <c r="J159" s="141" t="s">
        <v>140</v>
      </c>
      <c r="K159" s="141" t="s">
        <v>23</v>
      </c>
      <c r="L159" s="66"/>
    </row>
    <row r="160" spans="1:12" ht="12.75" customHeight="1" x14ac:dyDescent="0.15">
      <c r="A160" s="66" t="s">
        <v>151</v>
      </c>
      <c r="B160" s="141" t="s">
        <v>175</v>
      </c>
      <c r="C160" s="141" t="s">
        <v>176</v>
      </c>
      <c r="D160" s="141"/>
      <c r="E160" s="141" t="s">
        <v>32</v>
      </c>
      <c r="F160" s="151">
        <v>41117</v>
      </c>
      <c r="G160" s="151">
        <v>41118</v>
      </c>
      <c r="H160" s="141">
        <v>1</v>
      </c>
      <c r="I160" s="141" t="s">
        <v>31</v>
      </c>
      <c r="J160" s="141" t="s">
        <v>140</v>
      </c>
      <c r="K160" s="141" t="s">
        <v>23</v>
      </c>
      <c r="L160" s="66"/>
    </row>
    <row r="161" spans="1:12" ht="12.75" customHeight="1" x14ac:dyDescent="0.15">
      <c r="A161" s="66" t="s">
        <v>151</v>
      </c>
      <c r="B161" s="141" t="s">
        <v>175</v>
      </c>
      <c r="C161" s="141" t="s">
        <v>176</v>
      </c>
      <c r="D161" s="141"/>
      <c r="E161" s="141" t="s">
        <v>32</v>
      </c>
      <c r="F161" s="151">
        <v>41118</v>
      </c>
      <c r="G161" s="151">
        <v>41119</v>
      </c>
      <c r="H161" s="141">
        <v>1</v>
      </c>
      <c r="I161" s="141" t="s">
        <v>31</v>
      </c>
      <c r="J161" s="141" t="s">
        <v>140</v>
      </c>
      <c r="K161" s="141" t="s">
        <v>23</v>
      </c>
      <c r="L161" s="66"/>
    </row>
    <row r="162" spans="1:12" ht="12.75" customHeight="1" x14ac:dyDescent="0.15">
      <c r="A162" s="66" t="s">
        <v>151</v>
      </c>
      <c r="B162" s="141" t="s">
        <v>175</v>
      </c>
      <c r="C162" s="141" t="s">
        <v>176</v>
      </c>
      <c r="D162" s="141"/>
      <c r="E162" s="141" t="s">
        <v>32</v>
      </c>
      <c r="F162" s="151">
        <v>41122</v>
      </c>
      <c r="G162" s="151">
        <v>41123</v>
      </c>
      <c r="H162" s="141">
        <v>1</v>
      </c>
      <c r="I162" s="141" t="s">
        <v>31</v>
      </c>
      <c r="J162" s="141" t="s">
        <v>140</v>
      </c>
      <c r="K162" s="141" t="s">
        <v>23</v>
      </c>
      <c r="L162" s="66"/>
    </row>
    <row r="163" spans="1:12" ht="12.75" customHeight="1" x14ac:dyDescent="0.15">
      <c r="A163" s="66" t="s">
        <v>151</v>
      </c>
      <c r="B163" s="141" t="s">
        <v>175</v>
      </c>
      <c r="C163" s="141" t="s">
        <v>176</v>
      </c>
      <c r="D163" s="141"/>
      <c r="E163" s="141" t="s">
        <v>32</v>
      </c>
      <c r="F163" s="151">
        <v>41126</v>
      </c>
      <c r="G163" s="151">
        <v>41127</v>
      </c>
      <c r="H163" s="141">
        <v>1</v>
      </c>
      <c r="I163" s="141" t="s">
        <v>31</v>
      </c>
      <c r="J163" s="141" t="s">
        <v>140</v>
      </c>
      <c r="K163" s="141" t="s">
        <v>23</v>
      </c>
      <c r="L163" s="66"/>
    </row>
    <row r="164" spans="1:12" ht="12.75" customHeight="1" x14ac:dyDescent="0.15">
      <c r="A164" s="66" t="s">
        <v>151</v>
      </c>
      <c r="B164" s="141" t="s">
        <v>175</v>
      </c>
      <c r="C164" s="141" t="s">
        <v>176</v>
      </c>
      <c r="D164" s="141"/>
      <c r="E164" s="141" t="s">
        <v>32</v>
      </c>
      <c r="F164" s="151">
        <v>41131</v>
      </c>
      <c r="G164" s="151">
        <v>41132</v>
      </c>
      <c r="H164" s="141">
        <v>1</v>
      </c>
      <c r="I164" s="141" t="s">
        <v>31</v>
      </c>
      <c r="J164" s="141" t="s">
        <v>140</v>
      </c>
      <c r="K164" s="141" t="s">
        <v>23</v>
      </c>
      <c r="L164" s="66"/>
    </row>
    <row r="165" spans="1:12" ht="12.75" customHeight="1" x14ac:dyDescent="0.15">
      <c r="A165" s="66" t="s">
        <v>151</v>
      </c>
      <c r="B165" s="141" t="s">
        <v>175</v>
      </c>
      <c r="C165" s="141" t="s">
        <v>176</v>
      </c>
      <c r="D165" s="141"/>
      <c r="E165" s="141" t="s">
        <v>32</v>
      </c>
      <c r="F165" s="151">
        <v>41132</v>
      </c>
      <c r="G165" s="151">
        <v>41133</v>
      </c>
      <c r="H165" s="141">
        <v>1</v>
      </c>
      <c r="I165" s="141" t="s">
        <v>31</v>
      </c>
      <c r="J165" s="141" t="s">
        <v>140</v>
      </c>
      <c r="K165" s="141" t="s">
        <v>23</v>
      </c>
      <c r="L165" s="66"/>
    </row>
    <row r="166" spans="1:12" ht="12.75" customHeight="1" x14ac:dyDescent="0.15">
      <c r="A166" s="66" t="s">
        <v>151</v>
      </c>
      <c r="B166" s="141" t="s">
        <v>175</v>
      </c>
      <c r="C166" s="141" t="s">
        <v>176</v>
      </c>
      <c r="D166" s="141"/>
      <c r="E166" s="141" t="s">
        <v>32</v>
      </c>
      <c r="F166" s="151">
        <v>41138</v>
      </c>
      <c r="G166" s="151">
        <v>41139</v>
      </c>
      <c r="H166" s="141">
        <v>1</v>
      </c>
      <c r="I166" s="141" t="s">
        <v>31</v>
      </c>
      <c r="J166" s="141" t="s">
        <v>140</v>
      </c>
      <c r="K166" s="141" t="s">
        <v>23</v>
      </c>
      <c r="L166" s="66"/>
    </row>
    <row r="167" spans="1:12" ht="12.75" customHeight="1" x14ac:dyDescent="0.15">
      <c r="A167" s="66" t="s">
        <v>151</v>
      </c>
      <c r="B167" s="141" t="s">
        <v>175</v>
      </c>
      <c r="C167" s="141" t="s">
        <v>176</v>
      </c>
      <c r="D167" s="141"/>
      <c r="E167" s="141" t="s">
        <v>32</v>
      </c>
      <c r="F167" s="151">
        <v>41149</v>
      </c>
      <c r="G167" s="151">
        <v>41150</v>
      </c>
      <c r="H167" s="141">
        <v>1</v>
      </c>
      <c r="I167" s="141" t="s">
        <v>31</v>
      </c>
      <c r="J167" s="141" t="s">
        <v>140</v>
      </c>
      <c r="K167" s="141" t="s">
        <v>23</v>
      </c>
      <c r="L167" s="66"/>
    </row>
    <row r="168" spans="1:12" ht="12.75" customHeight="1" x14ac:dyDescent="0.15">
      <c r="A168" s="66" t="s">
        <v>151</v>
      </c>
      <c r="B168" s="141" t="s">
        <v>175</v>
      </c>
      <c r="C168" s="141" t="s">
        <v>176</v>
      </c>
      <c r="D168" s="141"/>
      <c r="E168" s="141" t="s">
        <v>32</v>
      </c>
      <c r="F168" s="151">
        <v>41150</v>
      </c>
      <c r="G168" s="151">
        <v>41151</v>
      </c>
      <c r="H168" s="141">
        <v>1</v>
      </c>
      <c r="I168" s="141" t="s">
        <v>31</v>
      </c>
      <c r="J168" s="141" t="s">
        <v>140</v>
      </c>
      <c r="K168" s="141" t="s">
        <v>23</v>
      </c>
      <c r="L168" s="66"/>
    </row>
    <row r="169" spans="1:12" ht="12.75" customHeight="1" x14ac:dyDescent="0.15">
      <c r="A169" s="66" t="s">
        <v>151</v>
      </c>
      <c r="B169" s="141" t="s">
        <v>175</v>
      </c>
      <c r="C169" s="141" t="s">
        <v>176</v>
      </c>
      <c r="D169" s="141"/>
      <c r="E169" s="141" t="s">
        <v>32</v>
      </c>
      <c r="F169" s="151">
        <v>41152</v>
      </c>
      <c r="G169" s="151">
        <v>41153</v>
      </c>
      <c r="H169" s="141">
        <v>1</v>
      </c>
      <c r="I169" s="141" t="s">
        <v>31</v>
      </c>
      <c r="J169" s="141" t="s">
        <v>140</v>
      </c>
      <c r="K169" s="141" t="s">
        <v>23</v>
      </c>
      <c r="L169" s="66"/>
    </row>
    <row r="170" spans="1:12" ht="12.75" customHeight="1" x14ac:dyDescent="0.15">
      <c r="A170" s="66" t="s">
        <v>151</v>
      </c>
      <c r="B170" s="141" t="s">
        <v>177</v>
      </c>
      <c r="C170" s="141" t="s">
        <v>265</v>
      </c>
      <c r="D170" s="141"/>
      <c r="E170" s="141" t="s">
        <v>32</v>
      </c>
      <c r="F170" s="151">
        <v>41060</v>
      </c>
      <c r="G170" s="151">
        <v>41066</v>
      </c>
      <c r="H170" s="141">
        <v>6</v>
      </c>
      <c r="I170" s="141" t="s">
        <v>31</v>
      </c>
      <c r="J170" s="141" t="s">
        <v>140</v>
      </c>
      <c r="K170" s="141" t="s">
        <v>23</v>
      </c>
      <c r="L170" s="66"/>
    </row>
    <row r="171" spans="1:12" ht="12.75" customHeight="1" x14ac:dyDescent="0.15">
      <c r="A171" s="66" t="s">
        <v>151</v>
      </c>
      <c r="B171" s="141" t="s">
        <v>177</v>
      </c>
      <c r="C171" s="141" t="s">
        <v>265</v>
      </c>
      <c r="D171" s="141"/>
      <c r="E171" s="141" t="s">
        <v>32</v>
      </c>
      <c r="F171" s="151">
        <v>41079</v>
      </c>
      <c r="G171" s="151">
        <v>41093</v>
      </c>
      <c r="H171" s="141">
        <v>14</v>
      </c>
      <c r="I171" s="141" t="s">
        <v>31</v>
      </c>
      <c r="J171" s="141" t="s">
        <v>140</v>
      </c>
      <c r="K171" s="141" t="s">
        <v>23</v>
      </c>
      <c r="L171" s="66"/>
    </row>
    <row r="172" spans="1:12" ht="12.75" customHeight="1" x14ac:dyDescent="0.15">
      <c r="A172" s="66" t="s">
        <v>151</v>
      </c>
      <c r="B172" s="141" t="s">
        <v>177</v>
      </c>
      <c r="C172" s="141" t="s">
        <v>265</v>
      </c>
      <c r="D172" s="141"/>
      <c r="E172" s="141" t="s">
        <v>32</v>
      </c>
      <c r="F172" s="151">
        <v>41101</v>
      </c>
      <c r="G172" s="151">
        <v>41114</v>
      </c>
      <c r="H172" s="141">
        <v>13</v>
      </c>
      <c r="I172" s="141" t="s">
        <v>31</v>
      </c>
      <c r="J172" s="141" t="s">
        <v>140</v>
      </c>
      <c r="K172" s="141" t="s">
        <v>23</v>
      </c>
      <c r="L172" s="66"/>
    </row>
    <row r="173" spans="1:12" ht="12.75" customHeight="1" x14ac:dyDescent="0.15">
      <c r="A173" s="67" t="s">
        <v>151</v>
      </c>
      <c r="B173" s="149" t="s">
        <v>177</v>
      </c>
      <c r="C173" s="149" t="s">
        <v>265</v>
      </c>
      <c r="D173" s="149"/>
      <c r="E173" s="149" t="s">
        <v>32</v>
      </c>
      <c r="F173" s="159">
        <v>41128</v>
      </c>
      <c r="G173" s="159">
        <v>41135</v>
      </c>
      <c r="H173" s="149">
        <v>7</v>
      </c>
      <c r="I173" s="149" t="s">
        <v>31</v>
      </c>
      <c r="J173" s="149" t="s">
        <v>140</v>
      </c>
      <c r="K173" s="149" t="s">
        <v>23</v>
      </c>
      <c r="L173" s="66"/>
    </row>
    <row r="174" spans="1:12" ht="12.75" customHeight="1" x14ac:dyDescent="0.15">
      <c r="A174" s="32"/>
      <c r="B174" s="60">
        <f>SUM(IF(FREQUENCY(MATCH(B24:B173,B24:B173,0),MATCH(B24:B173,B24:B173,0))&gt;0,1))</f>
        <v>18</v>
      </c>
      <c r="C174" s="60"/>
      <c r="D174" s="60"/>
      <c r="E174" s="29">
        <f>COUNTA(E24:E173)</f>
        <v>150</v>
      </c>
      <c r="F174" s="29"/>
      <c r="G174" s="29"/>
      <c r="H174" s="29">
        <f>SUM(H24:H173)</f>
        <v>527</v>
      </c>
      <c r="I174" s="32"/>
      <c r="J174" s="53"/>
      <c r="K174" s="53"/>
      <c r="L174" s="66"/>
    </row>
    <row r="175" spans="1:12" ht="12.75" customHeight="1" x14ac:dyDescent="0.15">
      <c r="A175" s="32"/>
      <c r="B175" s="32"/>
      <c r="C175" s="32"/>
      <c r="D175" s="32"/>
      <c r="E175" s="32"/>
      <c r="F175" s="32"/>
      <c r="G175" s="32"/>
      <c r="H175" s="32"/>
      <c r="I175" s="32"/>
      <c r="J175" s="53"/>
      <c r="K175" s="53"/>
      <c r="L175" s="66"/>
    </row>
    <row r="176" spans="1:12" ht="12.75" customHeight="1" x14ac:dyDescent="0.15">
      <c r="A176" s="66" t="s">
        <v>139</v>
      </c>
      <c r="B176" s="141" t="s">
        <v>180</v>
      </c>
      <c r="C176" s="141" t="s">
        <v>181</v>
      </c>
      <c r="D176" s="141"/>
      <c r="E176" s="141" t="s">
        <v>32</v>
      </c>
      <c r="F176" s="151">
        <v>41061</v>
      </c>
      <c r="G176" s="151">
        <v>41065</v>
      </c>
      <c r="H176" s="141">
        <v>4</v>
      </c>
      <c r="I176" s="141" t="s">
        <v>31</v>
      </c>
      <c r="J176" s="141" t="s">
        <v>140</v>
      </c>
      <c r="K176" s="141" t="s">
        <v>23</v>
      </c>
      <c r="L176" s="66"/>
    </row>
    <row r="177" spans="1:12" ht="12.75" customHeight="1" x14ac:dyDescent="0.15">
      <c r="A177" s="66" t="s">
        <v>139</v>
      </c>
      <c r="B177" s="141" t="s">
        <v>180</v>
      </c>
      <c r="C177" s="141" t="s">
        <v>181</v>
      </c>
      <c r="D177" s="141"/>
      <c r="E177" s="141" t="s">
        <v>32</v>
      </c>
      <c r="F177" s="151">
        <v>41066</v>
      </c>
      <c r="G177" s="151">
        <v>41067</v>
      </c>
      <c r="H177" s="141">
        <v>1</v>
      </c>
      <c r="I177" s="141" t="s">
        <v>31</v>
      </c>
      <c r="J177" s="141" t="s">
        <v>140</v>
      </c>
      <c r="K177" s="141" t="s">
        <v>23</v>
      </c>
      <c r="L177" s="66"/>
    </row>
    <row r="178" spans="1:12" ht="12.75" customHeight="1" x14ac:dyDescent="0.15">
      <c r="A178" s="66" t="s">
        <v>139</v>
      </c>
      <c r="B178" s="141" t="s">
        <v>180</v>
      </c>
      <c r="C178" s="141" t="s">
        <v>181</v>
      </c>
      <c r="D178" s="141"/>
      <c r="E178" s="141" t="s">
        <v>32</v>
      </c>
      <c r="F178" s="151">
        <v>41073</v>
      </c>
      <c r="G178" s="151">
        <v>41074</v>
      </c>
      <c r="H178" s="141">
        <v>1</v>
      </c>
      <c r="I178" s="141" t="s">
        <v>31</v>
      </c>
      <c r="J178" s="141" t="s">
        <v>140</v>
      </c>
      <c r="K178" s="141" t="s">
        <v>23</v>
      </c>
      <c r="L178" s="66"/>
    </row>
    <row r="179" spans="1:12" ht="12.75" customHeight="1" x14ac:dyDescent="0.15">
      <c r="A179" s="66" t="s">
        <v>139</v>
      </c>
      <c r="B179" s="141" t="s">
        <v>180</v>
      </c>
      <c r="C179" s="141" t="s">
        <v>181</v>
      </c>
      <c r="D179" s="141"/>
      <c r="E179" s="141" t="s">
        <v>32</v>
      </c>
      <c r="F179" s="151">
        <v>41080</v>
      </c>
      <c r="G179" s="151">
        <v>41081</v>
      </c>
      <c r="H179" s="141">
        <v>1</v>
      </c>
      <c r="I179" s="141" t="s">
        <v>31</v>
      </c>
      <c r="J179" s="141" t="s">
        <v>140</v>
      </c>
      <c r="K179" s="141" t="s">
        <v>23</v>
      </c>
      <c r="L179" s="66"/>
    </row>
    <row r="180" spans="1:12" ht="12.75" customHeight="1" x14ac:dyDescent="0.15">
      <c r="A180" s="66" t="s">
        <v>139</v>
      </c>
      <c r="B180" s="141" t="s">
        <v>180</v>
      </c>
      <c r="C180" s="141" t="s">
        <v>181</v>
      </c>
      <c r="D180" s="141"/>
      <c r="E180" s="141" t="s">
        <v>32</v>
      </c>
      <c r="F180" s="151">
        <v>41086</v>
      </c>
      <c r="G180" s="151">
        <v>41087</v>
      </c>
      <c r="H180" s="141">
        <v>1</v>
      </c>
      <c r="I180" s="141" t="s">
        <v>31</v>
      </c>
      <c r="J180" s="141" t="s">
        <v>140</v>
      </c>
      <c r="K180" s="141" t="s">
        <v>23</v>
      </c>
      <c r="L180" s="66"/>
    </row>
    <row r="181" spans="1:12" ht="12.75" customHeight="1" x14ac:dyDescent="0.15">
      <c r="A181" s="66" t="s">
        <v>139</v>
      </c>
      <c r="B181" s="141" t="s">
        <v>180</v>
      </c>
      <c r="C181" s="141" t="s">
        <v>181</v>
      </c>
      <c r="D181" s="141"/>
      <c r="E181" s="141" t="s">
        <v>32</v>
      </c>
      <c r="F181" s="151">
        <v>41088</v>
      </c>
      <c r="G181" s="151">
        <v>41089</v>
      </c>
      <c r="H181" s="141">
        <v>1</v>
      </c>
      <c r="I181" s="141" t="s">
        <v>31</v>
      </c>
      <c r="J181" s="141" t="s">
        <v>140</v>
      </c>
      <c r="K181" s="141" t="s">
        <v>23</v>
      </c>
      <c r="L181" s="66"/>
    </row>
    <row r="182" spans="1:12" ht="12.75" customHeight="1" x14ac:dyDescent="0.15">
      <c r="A182" s="66" t="s">
        <v>139</v>
      </c>
      <c r="B182" s="141" t="s">
        <v>180</v>
      </c>
      <c r="C182" s="141" t="s">
        <v>181</v>
      </c>
      <c r="D182" s="141"/>
      <c r="E182" s="141" t="s">
        <v>32</v>
      </c>
      <c r="F182" s="151">
        <v>41093</v>
      </c>
      <c r="G182" s="151">
        <v>41096</v>
      </c>
      <c r="H182" s="141">
        <v>3</v>
      </c>
      <c r="I182" s="141" t="s">
        <v>31</v>
      </c>
      <c r="J182" s="141" t="s">
        <v>140</v>
      </c>
      <c r="K182" s="141" t="s">
        <v>23</v>
      </c>
      <c r="L182" s="66"/>
    </row>
    <row r="183" spans="1:12" ht="12.75" customHeight="1" x14ac:dyDescent="0.15">
      <c r="A183" s="66" t="s">
        <v>139</v>
      </c>
      <c r="B183" s="141" t="s">
        <v>180</v>
      </c>
      <c r="C183" s="141" t="s">
        <v>181</v>
      </c>
      <c r="D183" s="141"/>
      <c r="E183" s="141" t="s">
        <v>32</v>
      </c>
      <c r="F183" s="151">
        <v>41101</v>
      </c>
      <c r="G183" s="151">
        <v>41102</v>
      </c>
      <c r="H183" s="141">
        <v>1</v>
      </c>
      <c r="I183" s="141" t="s">
        <v>31</v>
      </c>
      <c r="J183" s="141" t="s">
        <v>140</v>
      </c>
      <c r="K183" s="141" t="s">
        <v>23</v>
      </c>
      <c r="L183" s="66"/>
    </row>
    <row r="184" spans="1:12" ht="12.75" customHeight="1" x14ac:dyDescent="0.15">
      <c r="A184" s="66" t="s">
        <v>139</v>
      </c>
      <c r="B184" s="141" t="s">
        <v>180</v>
      </c>
      <c r="C184" s="141" t="s">
        <v>181</v>
      </c>
      <c r="D184" s="141"/>
      <c r="E184" s="141" t="s">
        <v>32</v>
      </c>
      <c r="F184" s="151">
        <v>41108</v>
      </c>
      <c r="G184" s="151">
        <v>41110</v>
      </c>
      <c r="H184" s="141">
        <v>2</v>
      </c>
      <c r="I184" s="141" t="s">
        <v>31</v>
      </c>
      <c r="J184" s="141" t="s">
        <v>140</v>
      </c>
      <c r="K184" s="141" t="s">
        <v>23</v>
      </c>
      <c r="L184" s="66"/>
    </row>
    <row r="185" spans="1:12" ht="12.75" customHeight="1" x14ac:dyDescent="0.15">
      <c r="A185" s="66" t="s">
        <v>139</v>
      </c>
      <c r="B185" s="141" t="s">
        <v>180</v>
      </c>
      <c r="C185" s="141" t="s">
        <v>181</v>
      </c>
      <c r="D185" s="141"/>
      <c r="E185" s="141" t="s">
        <v>32</v>
      </c>
      <c r="F185" s="151">
        <v>41115</v>
      </c>
      <c r="G185" s="151">
        <v>41121</v>
      </c>
      <c r="H185" s="141">
        <v>6</v>
      </c>
      <c r="I185" s="141" t="s">
        <v>31</v>
      </c>
      <c r="J185" s="141" t="s">
        <v>140</v>
      </c>
      <c r="K185" s="141" t="s">
        <v>23</v>
      </c>
      <c r="L185" s="66"/>
    </row>
    <row r="186" spans="1:12" ht="12.75" customHeight="1" x14ac:dyDescent="0.15">
      <c r="A186" s="66" t="s">
        <v>139</v>
      </c>
      <c r="B186" s="141" t="s">
        <v>180</v>
      </c>
      <c r="C186" s="141" t="s">
        <v>181</v>
      </c>
      <c r="D186" s="141"/>
      <c r="E186" s="141" t="s">
        <v>32</v>
      </c>
      <c r="F186" s="151">
        <v>41123</v>
      </c>
      <c r="G186" s="151">
        <v>41124</v>
      </c>
      <c r="H186" s="141">
        <v>1</v>
      </c>
      <c r="I186" s="141" t="s">
        <v>31</v>
      </c>
      <c r="J186" s="141" t="s">
        <v>140</v>
      </c>
      <c r="K186" s="141" t="s">
        <v>23</v>
      </c>
      <c r="L186" s="66"/>
    </row>
    <row r="187" spans="1:12" ht="12.75" customHeight="1" x14ac:dyDescent="0.15">
      <c r="A187" s="66" t="s">
        <v>139</v>
      </c>
      <c r="B187" s="141" t="s">
        <v>180</v>
      </c>
      <c r="C187" s="141" t="s">
        <v>181</v>
      </c>
      <c r="D187" s="141"/>
      <c r="E187" s="141" t="s">
        <v>32</v>
      </c>
      <c r="F187" s="151">
        <v>41149</v>
      </c>
      <c r="G187" s="151">
        <v>41150</v>
      </c>
      <c r="H187" s="141">
        <v>1</v>
      </c>
      <c r="I187" s="141" t="s">
        <v>31</v>
      </c>
      <c r="J187" s="141" t="s">
        <v>140</v>
      </c>
      <c r="K187" s="141" t="s">
        <v>23</v>
      </c>
      <c r="L187" s="66"/>
    </row>
    <row r="188" spans="1:12" ht="12.75" customHeight="1" x14ac:dyDescent="0.15">
      <c r="A188" s="66" t="s">
        <v>139</v>
      </c>
      <c r="B188" s="141" t="s">
        <v>182</v>
      </c>
      <c r="C188" s="141" t="s">
        <v>183</v>
      </c>
      <c r="D188" s="141"/>
      <c r="E188" s="141" t="s">
        <v>32</v>
      </c>
      <c r="F188" s="151">
        <v>41059</v>
      </c>
      <c r="G188" s="151">
        <v>41060</v>
      </c>
      <c r="H188" s="141">
        <v>1</v>
      </c>
      <c r="I188" s="141" t="s">
        <v>31</v>
      </c>
      <c r="J188" s="141" t="s">
        <v>140</v>
      </c>
      <c r="K188" s="141" t="s">
        <v>23</v>
      </c>
      <c r="L188" s="66"/>
    </row>
    <row r="189" spans="1:12" ht="12.75" customHeight="1" x14ac:dyDescent="0.15">
      <c r="A189" s="66" t="s">
        <v>139</v>
      </c>
      <c r="B189" s="141" t="s">
        <v>182</v>
      </c>
      <c r="C189" s="141" t="s">
        <v>183</v>
      </c>
      <c r="D189" s="141"/>
      <c r="E189" s="141" t="s">
        <v>32</v>
      </c>
      <c r="F189" s="151">
        <v>41061</v>
      </c>
      <c r="G189" s="151">
        <v>41065</v>
      </c>
      <c r="H189" s="141">
        <v>4</v>
      </c>
      <c r="I189" s="141" t="s">
        <v>31</v>
      </c>
      <c r="J189" s="141" t="s">
        <v>140</v>
      </c>
      <c r="K189" s="141" t="s">
        <v>23</v>
      </c>
      <c r="L189" s="66"/>
    </row>
    <row r="190" spans="1:12" ht="12.75" customHeight="1" x14ac:dyDescent="0.15">
      <c r="A190" s="66" t="s">
        <v>139</v>
      </c>
      <c r="B190" s="141" t="s">
        <v>182</v>
      </c>
      <c r="C190" s="141" t="s">
        <v>183</v>
      </c>
      <c r="D190" s="141"/>
      <c r="E190" s="141" t="s">
        <v>32</v>
      </c>
      <c r="F190" s="151">
        <v>41068</v>
      </c>
      <c r="G190" s="151">
        <v>41072</v>
      </c>
      <c r="H190" s="141">
        <v>4</v>
      </c>
      <c r="I190" s="141" t="s">
        <v>31</v>
      </c>
      <c r="J190" s="141" t="s">
        <v>140</v>
      </c>
      <c r="K190" s="141" t="s">
        <v>23</v>
      </c>
      <c r="L190" s="66"/>
    </row>
    <row r="191" spans="1:12" ht="12.75" customHeight="1" x14ac:dyDescent="0.15">
      <c r="A191" s="66" t="s">
        <v>139</v>
      </c>
      <c r="B191" s="141" t="s">
        <v>182</v>
      </c>
      <c r="C191" s="141" t="s">
        <v>183</v>
      </c>
      <c r="D191" s="141"/>
      <c r="E191" s="141" t="s">
        <v>32</v>
      </c>
      <c r="F191" s="151">
        <v>41080</v>
      </c>
      <c r="G191" s="151">
        <v>41081</v>
      </c>
      <c r="H191" s="141">
        <v>1</v>
      </c>
      <c r="I191" s="141" t="s">
        <v>31</v>
      </c>
      <c r="J191" s="141" t="s">
        <v>140</v>
      </c>
      <c r="K191" s="141" t="s">
        <v>23</v>
      </c>
      <c r="L191" s="66"/>
    </row>
    <row r="192" spans="1:12" ht="12.75" customHeight="1" x14ac:dyDescent="0.15">
      <c r="A192" s="66" t="s">
        <v>139</v>
      </c>
      <c r="B192" s="141" t="s">
        <v>182</v>
      </c>
      <c r="C192" s="141" t="s">
        <v>183</v>
      </c>
      <c r="D192" s="141"/>
      <c r="E192" s="141" t="s">
        <v>32</v>
      </c>
      <c r="F192" s="151">
        <v>41086</v>
      </c>
      <c r="G192" s="151">
        <v>41087</v>
      </c>
      <c r="H192" s="141">
        <v>1</v>
      </c>
      <c r="I192" s="141" t="s">
        <v>31</v>
      </c>
      <c r="J192" s="141" t="s">
        <v>140</v>
      </c>
      <c r="K192" s="141" t="s">
        <v>23</v>
      </c>
      <c r="L192" s="66"/>
    </row>
    <row r="193" spans="1:12" ht="12.75" customHeight="1" x14ac:dyDescent="0.15">
      <c r="A193" s="66" t="s">
        <v>139</v>
      </c>
      <c r="B193" s="141" t="s">
        <v>182</v>
      </c>
      <c r="C193" s="141" t="s">
        <v>183</v>
      </c>
      <c r="D193" s="141"/>
      <c r="E193" s="141" t="s">
        <v>32</v>
      </c>
      <c r="F193" s="151">
        <v>41088</v>
      </c>
      <c r="G193" s="151">
        <v>41089</v>
      </c>
      <c r="H193" s="141">
        <v>1</v>
      </c>
      <c r="I193" s="141" t="s">
        <v>31</v>
      </c>
      <c r="J193" s="141" t="s">
        <v>140</v>
      </c>
      <c r="K193" s="141" t="s">
        <v>23</v>
      </c>
      <c r="L193" s="66"/>
    </row>
    <row r="194" spans="1:12" ht="12.75" customHeight="1" x14ac:dyDescent="0.15">
      <c r="A194" s="66" t="s">
        <v>139</v>
      </c>
      <c r="B194" s="141" t="s">
        <v>182</v>
      </c>
      <c r="C194" s="141" t="s">
        <v>183</v>
      </c>
      <c r="D194" s="141"/>
      <c r="E194" s="141" t="s">
        <v>32</v>
      </c>
      <c r="F194" s="151">
        <v>41093</v>
      </c>
      <c r="G194" s="151">
        <v>41100</v>
      </c>
      <c r="H194" s="141">
        <v>7</v>
      </c>
      <c r="I194" s="141" t="s">
        <v>31</v>
      </c>
      <c r="J194" s="141" t="s">
        <v>140</v>
      </c>
      <c r="K194" s="141" t="s">
        <v>23</v>
      </c>
      <c r="L194" s="66"/>
    </row>
    <row r="195" spans="1:12" ht="12.75" customHeight="1" x14ac:dyDescent="0.15">
      <c r="A195" s="66" t="s">
        <v>139</v>
      </c>
      <c r="B195" s="141" t="s">
        <v>182</v>
      </c>
      <c r="C195" s="141" t="s">
        <v>183</v>
      </c>
      <c r="D195" s="141"/>
      <c r="E195" s="141" t="s">
        <v>32</v>
      </c>
      <c r="F195" s="151">
        <v>41101</v>
      </c>
      <c r="G195" s="151">
        <v>41102</v>
      </c>
      <c r="H195" s="141">
        <v>1</v>
      </c>
      <c r="I195" s="141" t="s">
        <v>31</v>
      </c>
      <c r="J195" s="141" t="s">
        <v>140</v>
      </c>
      <c r="K195" s="141" t="s">
        <v>23</v>
      </c>
      <c r="L195" s="66"/>
    </row>
    <row r="196" spans="1:12" ht="12.75" customHeight="1" x14ac:dyDescent="0.15">
      <c r="A196" s="66" t="s">
        <v>139</v>
      </c>
      <c r="B196" s="141" t="s">
        <v>182</v>
      </c>
      <c r="C196" s="141" t="s">
        <v>183</v>
      </c>
      <c r="D196" s="141"/>
      <c r="E196" s="141" t="s">
        <v>32</v>
      </c>
      <c r="F196" s="151">
        <v>41107</v>
      </c>
      <c r="G196" s="151">
        <v>41108</v>
      </c>
      <c r="H196" s="141">
        <v>1</v>
      </c>
      <c r="I196" s="141" t="s">
        <v>31</v>
      </c>
      <c r="J196" s="141" t="s">
        <v>140</v>
      </c>
      <c r="K196" s="141" t="s">
        <v>23</v>
      </c>
      <c r="L196" s="66"/>
    </row>
    <row r="197" spans="1:12" ht="12.75" customHeight="1" x14ac:dyDescent="0.15">
      <c r="A197" s="66" t="s">
        <v>139</v>
      </c>
      <c r="B197" s="141" t="s">
        <v>182</v>
      </c>
      <c r="C197" s="141" t="s">
        <v>183</v>
      </c>
      <c r="D197" s="141"/>
      <c r="E197" s="141" t="s">
        <v>32</v>
      </c>
      <c r="F197" s="151">
        <v>41110</v>
      </c>
      <c r="G197" s="151">
        <v>41115</v>
      </c>
      <c r="H197" s="141">
        <v>5</v>
      </c>
      <c r="I197" s="141" t="s">
        <v>31</v>
      </c>
      <c r="J197" s="141" t="s">
        <v>140</v>
      </c>
      <c r="K197" s="141" t="s">
        <v>23</v>
      </c>
      <c r="L197" s="66"/>
    </row>
    <row r="198" spans="1:12" ht="12.75" customHeight="1" x14ac:dyDescent="0.15">
      <c r="A198" s="66" t="s">
        <v>139</v>
      </c>
      <c r="B198" s="141" t="s">
        <v>182</v>
      </c>
      <c r="C198" s="141" t="s">
        <v>183</v>
      </c>
      <c r="D198" s="141"/>
      <c r="E198" s="141" t="s">
        <v>32</v>
      </c>
      <c r="F198" s="151">
        <v>41117</v>
      </c>
      <c r="G198" s="151">
        <v>41121</v>
      </c>
      <c r="H198" s="141">
        <v>4</v>
      </c>
      <c r="I198" s="141" t="s">
        <v>31</v>
      </c>
      <c r="J198" s="141" t="s">
        <v>140</v>
      </c>
      <c r="K198" s="141" t="s">
        <v>23</v>
      </c>
      <c r="L198" s="66"/>
    </row>
    <row r="199" spans="1:12" ht="12.75" customHeight="1" x14ac:dyDescent="0.15">
      <c r="A199" s="66" t="s">
        <v>139</v>
      </c>
      <c r="B199" s="141" t="s">
        <v>182</v>
      </c>
      <c r="C199" s="141" t="s">
        <v>183</v>
      </c>
      <c r="D199" s="141"/>
      <c r="E199" s="141" t="s">
        <v>32</v>
      </c>
      <c r="F199" s="151">
        <v>41123</v>
      </c>
      <c r="G199" s="151">
        <v>41124</v>
      </c>
      <c r="H199" s="141">
        <v>1</v>
      </c>
      <c r="I199" s="141" t="s">
        <v>31</v>
      </c>
      <c r="J199" s="141" t="s">
        <v>140</v>
      </c>
      <c r="K199" s="141" t="s">
        <v>23</v>
      </c>
      <c r="L199" s="66"/>
    </row>
    <row r="200" spans="1:12" ht="12.75" customHeight="1" x14ac:dyDescent="0.15">
      <c r="A200" s="66" t="s">
        <v>139</v>
      </c>
      <c r="B200" s="141" t="s">
        <v>182</v>
      </c>
      <c r="C200" s="141" t="s">
        <v>183</v>
      </c>
      <c r="D200" s="141"/>
      <c r="E200" s="141" t="s">
        <v>32</v>
      </c>
      <c r="F200" s="151">
        <v>41128</v>
      </c>
      <c r="G200" s="151">
        <v>41129</v>
      </c>
      <c r="H200" s="141">
        <v>1</v>
      </c>
      <c r="I200" s="141" t="s">
        <v>31</v>
      </c>
      <c r="J200" s="141" t="s">
        <v>140</v>
      </c>
      <c r="K200" s="141" t="s">
        <v>23</v>
      </c>
      <c r="L200" s="66"/>
    </row>
    <row r="201" spans="1:12" ht="12.75" customHeight="1" x14ac:dyDescent="0.15">
      <c r="A201" s="66" t="s">
        <v>139</v>
      </c>
      <c r="B201" s="141" t="s">
        <v>182</v>
      </c>
      <c r="C201" s="141" t="s">
        <v>183</v>
      </c>
      <c r="D201" s="141"/>
      <c r="E201" s="141" t="s">
        <v>32</v>
      </c>
      <c r="F201" s="151">
        <v>41131</v>
      </c>
      <c r="G201" s="151">
        <v>41152</v>
      </c>
      <c r="H201" s="141">
        <v>21</v>
      </c>
      <c r="I201" s="141" t="s">
        <v>31</v>
      </c>
      <c r="J201" s="141" t="s">
        <v>140</v>
      </c>
      <c r="K201" s="141" t="s">
        <v>23</v>
      </c>
      <c r="L201" s="66"/>
    </row>
    <row r="202" spans="1:12" ht="12.75" customHeight="1" x14ac:dyDescent="0.15">
      <c r="A202" s="66" t="s">
        <v>139</v>
      </c>
      <c r="B202" s="141" t="s">
        <v>184</v>
      </c>
      <c r="C202" s="141" t="s">
        <v>185</v>
      </c>
      <c r="D202" s="141"/>
      <c r="E202" s="141" t="s">
        <v>32</v>
      </c>
      <c r="F202" s="151">
        <v>41086</v>
      </c>
      <c r="G202" s="151">
        <v>41087</v>
      </c>
      <c r="H202" s="141">
        <v>1</v>
      </c>
      <c r="I202" s="141" t="s">
        <v>31</v>
      </c>
      <c r="J202" s="141" t="s">
        <v>140</v>
      </c>
      <c r="K202" s="141" t="s">
        <v>23</v>
      </c>
      <c r="L202" s="66"/>
    </row>
    <row r="203" spans="1:12" ht="12.75" customHeight="1" x14ac:dyDescent="0.15">
      <c r="A203" s="66" t="s">
        <v>139</v>
      </c>
      <c r="B203" s="141" t="s">
        <v>184</v>
      </c>
      <c r="C203" s="141" t="s">
        <v>185</v>
      </c>
      <c r="D203" s="141"/>
      <c r="E203" s="141" t="s">
        <v>32</v>
      </c>
      <c r="F203" s="151">
        <v>41109</v>
      </c>
      <c r="G203" s="151">
        <v>41110</v>
      </c>
      <c r="H203" s="141">
        <v>1</v>
      </c>
      <c r="I203" s="141" t="s">
        <v>31</v>
      </c>
      <c r="J203" s="141" t="s">
        <v>140</v>
      </c>
      <c r="K203" s="141" t="s">
        <v>23</v>
      </c>
      <c r="L203" s="66"/>
    </row>
    <row r="204" spans="1:12" ht="12.75" customHeight="1" x14ac:dyDescent="0.15">
      <c r="A204" s="66" t="s">
        <v>139</v>
      </c>
      <c r="B204" s="141" t="s">
        <v>184</v>
      </c>
      <c r="C204" s="141" t="s">
        <v>185</v>
      </c>
      <c r="D204" s="141"/>
      <c r="E204" s="141" t="s">
        <v>32</v>
      </c>
      <c r="F204" s="151">
        <v>41128</v>
      </c>
      <c r="G204" s="151">
        <v>41130</v>
      </c>
      <c r="H204" s="141">
        <v>2</v>
      </c>
      <c r="I204" s="141" t="s">
        <v>31</v>
      </c>
      <c r="J204" s="141" t="s">
        <v>140</v>
      </c>
      <c r="K204" s="141" t="s">
        <v>23</v>
      </c>
      <c r="L204" s="66"/>
    </row>
    <row r="205" spans="1:12" ht="12.75" customHeight="1" x14ac:dyDescent="0.15">
      <c r="A205" s="66" t="s">
        <v>139</v>
      </c>
      <c r="B205" s="141" t="s">
        <v>184</v>
      </c>
      <c r="C205" s="141" t="s">
        <v>185</v>
      </c>
      <c r="D205" s="141"/>
      <c r="E205" s="141" t="s">
        <v>32</v>
      </c>
      <c r="F205" s="151">
        <v>41150</v>
      </c>
      <c r="G205" s="151">
        <v>41151</v>
      </c>
      <c r="H205" s="141">
        <v>1</v>
      </c>
      <c r="I205" s="141" t="s">
        <v>31</v>
      </c>
      <c r="J205" s="141" t="s">
        <v>140</v>
      </c>
      <c r="K205" s="141" t="s">
        <v>23</v>
      </c>
      <c r="L205" s="66"/>
    </row>
    <row r="206" spans="1:12" ht="12.75" customHeight="1" x14ac:dyDescent="0.15">
      <c r="A206" s="66" t="s">
        <v>139</v>
      </c>
      <c r="B206" s="141" t="s">
        <v>186</v>
      </c>
      <c r="C206" s="141" t="s">
        <v>187</v>
      </c>
      <c r="D206" s="141"/>
      <c r="E206" s="141" t="s">
        <v>32</v>
      </c>
      <c r="F206" s="151">
        <v>41061</v>
      </c>
      <c r="G206" s="151">
        <v>41065</v>
      </c>
      <c r="H206" s="141">
        <v>4</v>
      </c>
      <c r="I206" s="141" t="s">
        <v>31</v>
      </c>
      <c r="J206" s="141" t="s">
        <v>140</v>
      </c>
      <c r="K206" s="141" t="s">
        <v>23</v>
      </c>
      <c r="L206" s="66"/>
    </row>
    <row r="207" spans="1:12" ht="12.75" customHeight="1" x14ac:dyDescent="0.15">
      <c r="A207" s="66" t="s">
        <v>139</v>
      </c>
      <c r="B207" s="141" t="s">
        <v>186</v>
      </c>
      <c r="C207" s="141" t="s">
        <v>187</v>
      </c>
      <c r="D207" s="141"/>
      <c r="E207" s="141" t="s">
        <v>32</v>
      </c>
      <c r="F207" s="151">
        <v>41086</v>
      </c>
      <c r="G207" s="151">
        <v>41087</v>
      </c>
      <c r="H207" s="141">
        <v>1</v>
      </c>
      <c r="I207" s="141" t="s">
        <v>31</v>
      </c>
      <c r="J207" s="141" t="s">
        <v>140</v>
      </c>
      <c r="K207" s="141" t="s">
        <v>23</v>
      </c>
      <c r="L207" s="66"/>
    </row>
    <row r="208" spans="1:12" ht="12.75" customHeight="1" x14ac:dyDescent="0.15">
      <c r="A208" s="66" t="s">
        <v>139</v>
      </c>
      <c r="B208" s="141" t="s">
        <v>186</v>
      </c>
      <c r="C208" s="141" t="s">
        <v>187</v>
      </c>
      <c r="D208" s="141"/>
      <c r="E208" s="141" t="s">
        <v>32</v>
      </c>
      <c r="F208" s="151">
        <v>41093</v>
      </c>
      <c r="G208" s="151">
        <v>41101</v>
      </c>
      <c r="H208" s="141">
        <v>8</v>
      </c>
      <c r="I208" s="141" t="s">
        <v>31</v>
      </c>
      <c r="J208" s="141" t="s">
        <v>140</v>
      </c>
      <c r="K208" s="141" t="s">
        <v>23</v>
      </c>
      <c r="L208" s="66"/>
    </row>
    <row r="209" spans="1:12" ht="12.75" customHeight="1" x14ac:dyDescent="0.15">
      <c r="A209" s="66" t="s">
        <v>139</v>
      </c>
      <c r="B209" s="141" t="s">
        <v>188</v>
      </c>
      <c r="C209" s="141" t="s">
        <v>189</v>
      </c>
      <c r="D209" s="141"/>
      <c r="E209" s="141" t="s">
        <v>32</v>
      </c>
      <c r="F209" s="151">
        <v>41086</v>
      </c>
      <c r="G209" s="151">
        <v>41087</v>
      </c>
      <c r="H209" s="141">
        <v>1</v>
      </c>
      <c r="I209" s="141" t="s">
        <v>31</v>
      </c>
      <c r="J209" s="141" t="s">
        <v>140</v>
      </c>
      <c r="K209" s="141" t="s">
        <v>23</v>
      </c>
      <c r="L209" s="66"/>
    </row>
    <row r="210" spans="1:12" ht="12.75" customHeight="1" x14ac:dyDescent="0.15">
      <c r="A210" s="66" t="s">
        <v>139</v>
      </c>
      <c r="B210" s="141" t="s">
        <v>188</v>
      </c>
      <c r="C210" s="141" t="s">
        <v>189</v>
      </c>
      <c r="D210" s="141"/>
      <c r="E210" s="141" t="s">
        <v>32</v>
      </c>
      <c r="F210" s="151">
        <v>41096</v>
      </c>
      <c r="G210" s="151">
        <v>41100</v>
      </c>
      <c r="H210" s="141">
        <v>4</v>
      </c>
      <c r="I210" s="141" t="s">
        <v>31</v>
      </c>
      <c r="J210" s="141" t="s">
        <v>140</v>
      </c>
      <c r="K210" s="141" t="s">
        <v>23</v>
      </c>
      <c r="L210" s="66"/>
    </row>
    <row r="211" spans="1:12" ht="12.75" customHeight="1" x14ac:dyDescent="0.15">
      <c r="A211" s="66" t="s">
        <v>139</v>
      </c>
      <c r="B211" s="141" t="s">
        <v>188</v>
      </c>
      <c r="C211" s="141" t="s">
        <v>189</v>
      </c>
      <c r="D211" s="141"/>
      <c r="E211" s="141" t="s">
        <v>32</v>
      </c>
      <c r="F211" s="151">
        <v>41150</v>
      </c>
      <c r="G211" s="151">
        <v>41151</v>
      </c>
      <c r="H211" s="141">
        <v>1</v>
      </c>
      <c r="I211" s="141" t="s">
        <v>31</v>
      </c>
      <c r="J211" s="141" t="s">
        <v>140</v>
      </c>
      <c r="K211" s="141" t="s">
        <v>23</v>
      </c>
      <c r="L211" s="66"/>
    </row>
    <row r="212" spans="1:12" ht="12.75" customHeight="1" x14ac:dyDescent="0.15">
      <c r="A212" s="66" t="s">
        <v>139</v>
      </c>
      <c r="B212" s="141" t="s">
        <v>190</v>
      </c>
      <c r="C212" s="141" t="s">
        <v>191</v>
      </c>
      <c r="D212" s="141"/>
      <c r="E212" s="141" t="s">
        <v>32</v>
      </c>
      <c r="F212" s="151">
        <v>41068</v>
      </c>
      <c r="G212" s="151">
        <v>41072</v>
      </c>
      <c r="H212" s="141">
        <v>4</v>
      </c>
      <c r="I212" s="141" t="s">
        <v>31</v>
      </c>
      <c r="J212" s="141" t="s">
        <v>140</v>
      </c>
      <c r="K212" s="141" t="s">
        <v>23</v>
      </c>
      <c r="L212" s="66"/>
    </row>
    <row r="213" spans="1:12" ht="12.75" customHeight="1" x14ac:dyDescent="0.15">
      <c r="A213" s="66" t="s">
        <v>139</v>
      </c>
      <c r="B213" s="141" t="s">
        <v>190</v>
      </c>
      <c r="C213" s="141" t="s">
        <v>191</v>
      </c>
      <c r="D213" s="141"/>
      <c r="E213" s="141" t="s">
        <v>32</v>
      </c>
      <c r="F213" s="151">
        <v>41073</v>
      </c>
      <c r="G213" s="151">
        <v>41074</v>
      </c>
      <c r="H213" s="141">
        <v>1</v>
      </c>
      <c r="I213" s="141" t="s">
        <v>31</v>
      </c>
      <c r="J213" s="141" t="s">
        <v>140</v>
      </c>
      <c r="K213" s="141" t="s">
        <v>23</v>
      </c>
      <c r="L213" s="66"/>
    </row>
    <row r="214" spans="1:12" ht="12.75" customHeight="1" x14ac:dyDescent="0.15">
      <c r="A214" s="66" t="s">
        <v>139</v>
      </c>
      <c r="B214" s="141" t="s">
        <v>190</v>
      </c>
      <c r="C214" s="141" t="s">
        <v>191</v>
      </c>
      <c r="D214" s="141"/>
      <c r="E214" s="141" t="s">
        <v>32</v>
      </c>
      <c r="F214" s="151">
        <v>41080</v>
      </c>
      <c r="G214" s="151">
        <v>41089</v>
      </c>
      <c r="H214" s="141">
        <v>9</v>
      </c>
      <c r="I214" s="141" t="s">
        <v>31</v>
      </c>
      <c r="J214" s="141" t="s">
        <v>140</v>
      </c>
      <c r="K214" s="141" t="s">
        <v>23</v>
      </c>
      <c r="L214" s="66"/>
    </row>
    <row r="215" spans="1:12" ht="12.75" customHeight="1" x14ac:dyDescent="0.15">
      <c r="A215" s="66" t="s">
        <v>139</v>
      </c>
      <c r="B215" s="141" t="s">
        <v>190</v>
      </c>
      <c r="C215" s="141" t="s">
        <v>191</v>
      </c>
      <c r="D215" s="141"/>
      <c r="E215" s="141" t="s">
        <v>32</v>
      </c>
      <c r="F215" s="151">
        <v>41109</v>
      </c>
      <c r="G215" s="151">
        <v>41110</v>
      </c>
      <c r="H215" s="141">
        <v>1</v>
      </c>
      <c r="I215" s="141" t="s">
        <v>31</v>
      </c>
      <c r="J215" s="141" t="s">
        <v>140</v>
      </c>
      <c r="K215" s="141" t="s">
        <v>23</v>
      </c>
      <c r="L215" s="66"/>
    </row>
    <row r="216" spans="1:12" ht="12.75" customHeight="1" x14ac:dyDescent="0.15">
      <c r="A216" s="66" t="s">
        <v>139</v>
      </c>
      <c r="B216" s="141" t="s">
        <v>190</v>
      </c>
      <c r="C216" s="141" t="s">
        <v>191</v>
      </c>
      <c r="D216" s="141"/>
      <c r="E216" s="141" t="s">
        <v>32</v>
      </c>
      <c r="F216" s="151">
        <v>41115</v>
      </c>
      <c r="G216" s="151">
        <v>41116</v>
      </c>
      <c r="H216" s="141">
        <v>1</v>
      </c>
      <c r="I216" s="141" t="s">
        <v>31</v>
      </c>
      <c r="J216" s="141" t="s">
        <v>140</v>
      </c>
      <c r="K216" s="141" t="s">
        <v>23</v>
      </c>
      <c r="L216" s="66"/>
    </row>
    <row r="217" spans="1:12" ht="12.75" customHeight="1" x14ac:dyDescent="0.15">
      <c r="A217" s="66" t="s">
        <v>139</v>
      </c>
      <c r="B217" s="141" t="s">
        <v>190</v>
      </c>
      <c r="C217" s="141" t="s">
        <v>191</v>
      </c>
      <c r="D217" s="141"/>
      <c r="E217" s="141" t="s">
        <v>32</v>
      </c>
      <c r="F217" s="151">
        <v>41149</v>
      </c>
      <c r="G217" s="151">
        <v>41150</v>
      </c>
      <c r="H217" s="141">
        <v>1</v>
      </c>
      <c r="I217" s="141" t="s">
        <v>31</v>
      </c>
      <c r="J217" s="141" t="s">
        <v>140</v>
      </c>
      <c r="K217" s="141" t="s">
        <v>23</v>
      </c>
      <c r="L217" s="66"/>
    </row>
    <row r="218" spans="1:12" ht="12.75" customHeight="1" x14ac:dyDescent="0.15">
      <c r="A218" s="66" t="s">
        <v>139</v>
      </c>
      <c r="B218" s="141" t="s">
        <v>192</v>
      </c>
      <c r="C218" s="141" t="s">
        <v>193</v>
      </c>
      <c r="D218" s="141"/>
      <c r="E218" s="141" t="s">
        <v>32</v>
      </c>
      <c r="F218" s="151">
        <v>41061</v>
      </c>
      <c r="G218" s="151">
        <v>41065</v>
      </c>
      <c r="H218" s="141">
        <v>4</v>
      </c>
      <c r="I218" s="141" t="s">
        <v>31</v>
      </c>
      <c r="J218" s="141" t="s">
        <v>140</v>
      </c>
      <c r="K218" s="141" t="s">
        <v>23</v>
      </c>
      <c r="L218" s="66"/>
    </row>
    <row r="219" spans="1:12" ht="12.75" customHeight="1" x14ac:dyDescent="0.15">
      <c r="A219" s="66" t="s">
        <v>139</v>
      </c>
      <c r="B219" s="141" t="s">
        <v>192</v>
      </c>
      <c r="C219" s="141" t="s">
        <v>193</v>
      </c>
      <c r="D219" s="141"/>
      <c r="E219" s="141" t="s">
        <v>32</v>
      </c>
      <c r="F219" s="151">
        <v>41066</v>
      </c>
      <c r="G219" s="151">
        <v>41067</v>
      </c>
      <c r="H219" s="141">
        <v>1</v>
      </c>
      <c r="I219" s="141" t="s">
        <v>31</v>
      </c>
      <c r="J219" s="141" t="s">
        <v>140</v>
      </c>
      <c r="K219" s="141" t="s">
        <v>23</v>
      </c>
      <c r="L219" s="66"/>
    </row>
    <row r="220" spans="1:12" ht="12.75" customHeight="1" x14ac:dyDescent="0.15">
      <c r="A220" s="66" t="s">
        <v>139</v>
      </c>
      <c r="B220" s="141" t="s">
        <v>192</v>
      </c>
      <c r="C220" s="141" t="s">
        <v>193</v>
      </c>
      <c r="D220" s="141"/>
      <c r="E220" s="141" t="s">
        <v>32</v>
      </c>
      <c r="F220" s="151">
        <v>41075</v>
      </c>
      <c r="G220" s="151">
        <v>41079</v>
      </c>
      <c r="H220" s="141">
        <v>4</v>
      </c>
      <c r="I220" s="141" t="s">
        <v>31</v>
      </c>
      <c r="J220" s="141" t="s">
        <v>140</v>
      </c>
      <c r="K220" s="141" t="s">
        <v>23</v>
      </c>
      <c r="L220" s="66"/>
    </row>
    <row r="221" spans="1:12" ht="12.75" customHeight="1" x14ac:dyDescent="0.15">
      <c r="A221" s="66" t="s">
        <v>139</v>
      </c>
      <c r="B221" s="141" t="s">
        <v>192</v>
      </c>
      <c r="C221" s="141" t="s">
        <v>193</v>
      </c>
      <c r="D221" s="141"/>
      <c r="E221" s="141" t="s">
        <v>32</v>
      </c>
      <c r="F221" s="151">
        <v>41080</v>
      </c>
      <c r="G221" s="151">
        <v>41082</v>
      </c>
      <c r="H221" s="141">
        <v>2</v>
      </c>
      <c r="I221" s="141" t="s">
        <v>31</v>
      </c>
      <c r="J221" s="141" t="s">
        <v>140</v>
      </c>
      <c r="K221" s="141" t="s">
        <v>23</v>
      </c>
      <c r="L221" s="66"/>
    </row>
    <row r="222" spans="1:12" ht="12.75" customHeight="1" x14ac:dyDescent="0.15">
      <c r="A222" s="66" t="s">
        <v>139</v>
      </c>
      <c r="B222" s="141" t="s">
        <v>192</v>
      </c>
      <c r="C222" s="141" t="s">
        <v>193</v>
      </c>
      <c r="D222" s="141"/>
      <c r="E222" s="141" t="s">
        <v>32</v>
      </c>
      <c r="F222" s="151">
        <v>41086</v>
      </c>
      <c r="G222" s="151">
        <v>41088</v>
      </c>
      <c r="H222" s="141">
        <v>2</v>
      </c>
      <c r="I222" s="141" t="s">
        <v>31</v>
      </c>
      <c r="J222" s="141" t="s">
        <v>140</v>
      </c>
      <c r="K222" s="141" t="s">
        <v>23</v>
      </c>
      <c r="L222" s="66"/>
    </row>
    <row r="223" spans="1:12" ht="12.75" customHeight="1" x14ac:dyDescent="0.15">
      <c r="A223" s="66" t="s">
        <v>139</v>
      </c>
      <c r="B223" s="141" t="s">
        <v>192</v>
      </c>
      <c r="C223" s="141" t="s">
        <v>193</v>
      </c>
      <c r="D223" s="141"/>
      <c r="E223" s="141" t="s">
        <v>32</v>
      </c>
      <c r="F223" s="151">
        <v>41100</v>
      </c>
      <c r="G223" s="151">
        <v>41101</v>
      </c>
      <c r="H223" s="141">
        <v>1</v>
      </c>
      <c r="I223" s="141" t="s">
        <v>31</v>
      </c>
      <c r="J223" s="141" t="s">
        <v>140</v>
      </c>
      <c r="K223" s="141" t="s">
        <v>23</v>
      </c>
      <c r="L223" s="66"/>
    </row>
    <row r="224" spans="1:12" ht="12.75" customHeight="1" x14ac:dyDescent="0.15">
      <c r="A224" s="66" t="s">
        <v>139</v>
      </c>
      <c r="B224" s="141" t="s">
        <v>194</v>
      </c>
      <c r="C224" s="141" t="s">
        <v>268</v>
      </c>
      <c r="D224" s="141"/>
      <c r="E224" s="141" t="s">
        <v>32</v>
      </c>
      <c r="F224" s="151">
        <v>41061</v>
      </c>
      <c r="G224" s="151">
        <v>41065</v>
      </c>
      <c r="H224" s="141">
        <v>4</v>
      </c>
      <c r="I224" s="141" t="s">
        <v>31</v>
      </c>
      <c r="J224" s="141" t="s">
        <v>140</v>
      </c>
      <c r="K224" s="141" t="s">
        <v>23</v>
      </c>
      <c r="L224" s="66"/>
    </row>
    <row r="225" spans="1:12" ht="12.75" customHeight="1" x14ac:dyDescent="0.15">
      <c r="A225" s="66" t="s">
        <v>139</v>
      </c>
      <c r="B225" s="141" t="s">
        <v>194</v>
      </c>
      <c r="C225" s="141" t="s">
        <v>268</v>
      </c>
      <c r="D225" s="141"/>
      <c r="E225" s="141" t="s">
        <v>32</v>
      </c>
      <c r="F225" s="151">
        <v>41079</v>
      </c>
      <c r="G225" s="151">
        <v>41088</v>
      </c>
      <c r="H225" s="141">
        <v>9</v>
      </c>
      <c r="I225" s="141" t="s">
        <v>31</v>
      </c>
      <c r="J225" s="141" t="s">
        <v>140</v>
      </c>
      <c r="K225" s="141" t="s">
        <v>23</v>
      </c>
      <c r="L225" s="66"/>
    </row>
    <row r="226" spans="1:12" ht="12.75" customHeight="1" x14ac:dyDescent="0.15">
      <c r="A226" s="66" t="s">
        <v>139</v>
      </c>
      <c r="B226" s="141" t="s">
        <v>194</v>
      </c>
      <c r="C226" s="141" t="s">
        <v>268</v>
      </c>
      <c r="D226" s="141"/>
      <c r="E226" s="141" t="s">
        <v>32</v>
      </c>
      <c r="F226" s="151">
        <v>41093</v>
      </c>
      <c r="G226" s="151">
        <v>41101</v>
      </c>
      <c r="H226" s="141">
        <v>8</v>
      </c>
      <c r="I226" s="141" t="s">
        <v>31</v>
      </c>
      <c r="J226" s="141" t="s">
        <v>140</v>
      </c>
      <c r="K226" s="141" t="s">
        <v>23</v>
      </c>
      <c r="L226" s="66"/>
    </row>
    <row r="227" spans="1:12" ht="12.75" customHeight="1" x14ac:dyDescent="0.15">
      <c r="A227" s="66" t="s">
        <v>139</v>
      </c>
      <c r="B227" s="141" t="s">
        <v>194</v>
      </c>
      <c r="C227" s="141" t="s">
        <v>268</v>
      </c>
      <c r="D227" s="141"/>
      <c r="E227" s="141" t="s">
        <v>32</v>
      </c>
      <c r="F227" s="151">
        <v>41109</v>
      </c>
      <c r="G227" s="151">
        <v>41110</v>
      </c>
      <c r="H227" s="141">
        <v>1</v>
      </c>
      <c r="I227" s="141" t="s">
        <v>31</v>
      </c>
      <c r="J227" s="141" t="s">
        <v>140</v>
      </c>
      <c r="K227" s="141" t="s">
        <v>23</v>
      </c>
      <c r="L227" s="66"/>
    </row>
    <row r="228" spans="1:12" ht="12.75" customHeight="1" x14ac:dyDescent="0.15">
      <c r="A228" s="66" t="s">
        <v>139</v>
      </c>
      <c r="B228" s="141" t="s">
        <v>194</v>
      </c>
      <c r="C228" s="141" t="s">
        <v>268</v>
      </c>
      <c r="D228" s="141"/>
      <c r="E228" s="141" t="s">
        <v>32</v>
      </c>
      <c r="F228" s="151">
        <v>41117</v>
      </c>
      <c r="G228" s="151">
        <v>41121</v>
      </c>
      <c r="H228" s="141">
        <v>4</v>
      </c>
      <c r="I228" s="141" t="s">
        <v>31</v>
      </c>
      <c r="J228" s="141" t="s">
        <v>140</v>
      </c>
      <c r="K228" s="141" t="s">
        <v>23</v>
      </c>
      <c r="L228" s="66"/>
    </row>
    <row r="229" spans="1:12" ht="12.75" customHeight="1" x14ac:dyDescent="0.15">
      <c r="A229" s="66" t="s">
        <v>139</v>
      </c>
      <c r="B229" s="141" t="s">
        <v>194</v>
      </c>
      <c r="C229" s="141" t="s">
        <v>268</v>
      </c>
      <c r="D229" s="141"/>
      <c r="E229" s="141" t="s">
        <v>32</v>
      </c>
      <c r="F229" s="151">
        <v>41128</v>
      </c>
      <c r="G229" s="151">
        <v>41129</v>
      </c>
      <c r="H229" s="141">
        <v>1</v>
      </c>
      <c r="I229" s="141" t="s">
        <v>31</v>
      </c>
      <c r="J229" s="141" t="s">
        <v>140</v>
      </c>
      <c r="K229" s="141" t="s">
        <v>23</v>
      </c>
      <c r="L229" s="66"/>
    </row>
    <row r="230" spans="1:12" ht="12.75" customHeight="1" x14ac:dyDescent="0.15">
      <c r="A230" s="66" t="s">
        <v>139</v>
      </c>
      <c r="B230" s="141" t="s">
        <v>194</v>
      </c>
      <c r="C230" s="141" t="s">
        <v>268</v>
      </c>
      <c r="D230" s="141"/>
      <c r="E230" s="141" t="s">
        <v>32</v>
      </c>
      <c r="F230" s="151">
        <v>41150</v>
      </c>
      <c r="G230" s="151">
        <v>41152</v>
      </c>
      <c r="H230" s="141">
        <v>2</v>
      </c>
      <c r="I230" s="141" t="s">
        <v>31</v>
      </c>
      <c r="J230" s="141" t="s">
        <v>140</v>
      </c>
      <c r="K230" s="141" t="s">
        <v>23</v>
      </c>
      <c r="L230" s="66"/>
    </row>
    <row r="231" spans="1:12" ht="12.75" customHeight="1" x14ac:dyDescent="0.15">
      <c r="A231" s="66" t="s">
        <v>139</v>
      </c>
      <c r="B231" s="141" t="s">
        <v>195</v>
      </c>
      <c r="C231" s="141" t="s">
        <v>196</v>
      </c>
      <c r="D231" s="141"/>
      <c r="E231" s="141" t="s">
        <v>32</v>
      </c>
      <c r="F231" s="151">
        <v>41073</v>
      </c>
      <c r="G231" s="151">
        <v>41075</v>
      </c>
      <c r="H231" s="141">
        <v>2</v>
      </c>
      <c r="I231" s="141" t="s">
        <v>31</v>
      </c>
      <c r="J231" s="141" t="s">
        <v>140</v>
      </c>
      <c r="K231" s="141" t="s">
        <v>23</v>
      </c>
      <c r="L231" s="66"/>
    </row>
    <row r="232" spans="1:12" ht="12.75" customHeight="1" x14ac:dyDescent="0.15">
      <c r="A232" s="66" t="s">
        <v>139</v>
      </c>
      <c r="B232" s="141" t="s">
        <v>195</v>
      </c>
      <c r="C232" s="141" t="s">
        <v>196</v>
      </c>
      <c r="D232" s="141"/>
      <c r="E232" s="141" t="s">
        <v>32</v>
      </c>
      <c r="F232" s="151">
        <v>41086</v>
      </c>
      <c r="G232" s="151">
        <v>41087</v>
      </c>
      <c r="H232" s="141">
        <v>1</v>
      </c>
      <c r="I232" s="141" t="s">
        <v>31</v>
      </c>
      <c r="J232" s="141" t="s">
        <v>140</v>
      </c>
      <c r="K232" s="141" t="s">
        <v>23</v>
      </c>
      <c r="L232" s="66"/>
    </row>
    <row r="233" spans="1:12" ht="12.75" customHeight="1" x14ac:dyDescent="0.15">
      <c r="A233" s="66" t="s">
        <v>139</v>
      </c>
      <c r="B233" s="141" t="s">
        <v>195</v>
      </c>
      <c r="C233" s="141" t="s">
        <v>196</v>
      </c>
      <c r="D233" s="141"/>
      <c r="E233" s="141" t="s">
        <v>32</v>
      </c>
      <c r="F233" s="151">
        <v>41096</v>
      </c>
      <c r="G233" s="151">
        <v>41101</v>
      </c>
      <c r="H233" s="141">
        <v>5</v>
      </c>
      <c r="I233" s="141" t="s">
        <v>31</v>
      </c>
      <c r="J233" s="141" t="s">
        <v>140</v>
      </c>
      <c r="K233" s="141" t="s">
        <v>23</v>
      </c>
      <c r="L233" s="66"/>
    </row>
    <row r="234" spans="1:12" ht="12.75" customHeight="1" x14ac:dyDescent="0.15">
      <c r="A234" s="66" t="s">
        <v>139</v>
      </c>
      <c r="B234" s="141" t="s">
        <v>195</v>
      </c>
      <c r="C234" s="141" t="s">
        <v>196</v>
      </c>
      <c r="D234" s="141"/>
      <c r="E234" s="141" t="s">
        <v>32</v>
      </c>
      <c r="F234" s="151">
        <v>41150</v>
      </c>
      <c r="G234" s="151">
        <v>41151</v>
      </c>
      <c r="H234" s="141">
        <v>1</v>
      </c>
      <c r="I234" s="141" t="s">
        <v>31</v>
      </c>
      <c r="J234" s="141" t="s">
        <v>140</v>
      </c>
      <c r="K234" s="141" t="s">
        <v>23</v>
      </c>
      <c r="L234" s="66"/>
    </row>
    <row r="235" spans="1:12" ht="12.75" customHeight="1" x14ac:dyDescent="0.15">
      <c r="A235" s="66" t="s">
        <v>139</v>
      </c>
      <c r="B235" s="141" t="s">
        <v>197</v>
      </c>
      <c r="C235" s="141" t="s">
        <v>198</v>
      </c>
      <c r="D235" s="141"/>
      <c r="E235" s="141" t="s">
        <v>32</v>
      </c>
      <c r="F235" s="151">
        <v>41059</v>
      </c>
      <c r="G235" s="151">
        <v>41060</v>
      </c>
      <c r="H235" s="141">
        <v>1</v>
      </c>
      <c r="I235" s="141" t="s">
        <v>31</v>
      </c>
      <c r="J235" s="141" t="s">
        <v>140</v>
      </c>
      <c r="K235" s="141" t="s">
        <v>23</v>
      </c>
      <c r="L235" s="66"/>
    </row>
    <row r="236" spans="1:12" ht="12.75" customHeight="1" x14ac:dyDescent="0.15">
      <c r="A236" s="66" t="s">
        <v>139</v>
      </c>
      <c r="B236" s="141" t="s">
        <v>197</v>
      </c>
      <c r="C236" s="141" t="s">
        <v>198</v>
      </c>
      <c r="D236" s="141"/>
      <c r="E236" s="141" t="s">
        <v>32</v>
      </c>
      <c r="F236" s="151">
        <v>41080</v>
      </c>
      <c r="G236" s="151">
        <v>41082</v>
      </c>
      <c r="H236" s="141">
        <v>2</v>
      </c>
      <c r="I236" s="141" t="s">
        <v>31</v>
      </c>
      <c r="J236" s="141" t="s">
        <v>140</v>
      </c>
      <c r="K236" s="141" t="s">
        <v>23</v>
      </c>
      <c r="L236" s="66"/>
    </row>
    <row r="237" spans="1:12" ht="12.75" customHeight="1" x14ac:dyDescent="0.15">
      <c r="A237" s="66" t="s">
        <v>139</v>
      </c>
      <c r="B237" s="141" t="s">
        <v>197</v>
      </c>
      <c r="C237" s="141" t="s">
        <v>198</v>
      </c>
      <c r="D237" s="141"/>
      <c r="E237" s="141" t="s">
        <v>32</v>
      </c>
      <c r="F237" s="151">
        <v>41092</v>
      </c>
      <c r="G237" s="151">
        <v>41096</v>
      </c>
      <c r="H237" s="141">
        <v>4</v>
      </c>
      <c r="I237" s="141" t="s">
        <v>31</v>
      </c>
      <c r="J237" s="141" t="s">
        <v>140</v>
      </c>
      <c r="K237" s="141" t="s">
        <v>23</v>
      </c>
      <c r="L237" s="66"/>
    </row>
    <row r="238" spans="1:12" ht="12.75" customHeight="1" x14ac:dyDescent="0.15">
      <c r="A238" s="66" t="s">
        <v>139</v>
      </c>
      <c r="B238" s="141" t="s">
        <v>197</v>
      </c>
      <c r="C238" s="141" t="s">
        <v>198</v>
      </c>
      <c r="D238" s="141"/>
      <c r="E238" s="141" t="s">
        <v>32</v>
      </c>
      <c r="F238" s="151">
        <v>41128</v>
      </c>
      <c r="G238" s="151">
        <v>41129</v>
      </c>
      <c r="H238" s="141">
        <v>1</v>
      </c>
      <c r="I238" s="141" t="s">
        <v>31</v>
      </c>
      <c r="J238" s="141" t="s">
        <v>140</v>
      </c>
      <c r="K238" s="141" t="s">
        <v>23</v>
      </c>
      <c r="L238" s="66"/>
    </row>
    <row r="239" spans="1:12" ht="12.75" customHeight="1" x14ac:dyDescent="0.15">
      <c r="A239" s="66" t="s">
        <v>139</v>
      </c>
      <c r="B239" s="141" t="s">
        <v>197</v>
      </c>
      <c r="C239" s="141" t="s">
        <v>198</v>
      </c>
      <c r="D239" s="141"/>
      <c r="E239" s="141" t="s">
        <v>32</v>
      </c>
      <c r="F239" s="151">
        <v>41149</v>
      </c>
      <c r="G239" s="151">
        <v>41150</v>
      </c>
      <c r="H239" s="141">
        <v>1</v>
      </c>
      <c r="I239" s="141" t="s">
        <v>31</v>
      </c>
      <c r="J239" s="141" t="s">
        <v>140</v>
      </c>
      <c r="K239" s="141" t="s">
        <v>23</v>
      </c>
      <c r="L239" s="66"/>
    </row>
    <row r="240" spans="1:12" ht="12.75" customHeight="1" x14ac:dyDescent="0.15">
      <c r="A240" s="66" t="s">
        <v>139</v>
      </c>
      <c r="B240" s="141" t="s">
        <v>199</v>
      </c>
      <c r="C240" s="141" t="s">
        <v>200</v>
      </c>
      <c r="D240" s="141"/>
      <c r="E240" s="141" t="s">
        <v>32</v>
      </c>
      <c r="F240" s="151">
        <v>41073</v>
      </c>
      <c r="G240" s="151">
        <v>41075</v>
      </c>
      <c r="H240" s="141">
        <v>2</v>
      </c>
      <c r="I240" s="141" t="s">
        <v>31</v>
      </c>
      <c r="J240" s="141" t="s">
        <v>140</v>
      </c>
      <c r="K240" s="141" t="s">
        <v>23</v>
      </c>
      <c r="L240" s="66"/>
    </row>
    <row r="241" spans="1:12" ht="12.75" customHeight="1" x14ac:dyDescent="0.15">
      <c r="A241" s="66" t="s">
        <v>139</v>
      </c>
      <c r="B241" s="141" t="s">
        <v>199</v>
      </c>
      <c r="C241" s="141" t="s">
        <v>200</v>
      </c>
      <c r="D241" s="141"/>
      <c r="E241" s="141" t="s">
        <v>32</v>
      </c>
      <c r="F241" s="151">
        <v>41079</v>
      </c>
      <c r="G241" s="151">
        <v>41080</v>
      </c>
      <c r="H241" s="141">
        <v>1</v>
      </c>
      <c r="I241" s="141" t="s">
        <v>31</v>
      </c>
      <c r="J241" s="141" t="s">
        <v>140</v>
      </c>
      <c r="K241" s="141" t="s">
        <v>23</v>
      </c>
      <c r="L241" s="66"/>
    </row>
    <row r="242" spans="1:12" ht="12.75" customHeight="1" x14ac:dyDescent="0.15">
      <c r="A242" s="66" t="s">
        <v>139</v>
      </c>
      <c r="B242" s="141" t="s">
        <v>199</v>
      </c>
      <c r="C242" s="141" t="s">
        <v>200</v>
      </c>
      <c r="D242" s="141"/>
      <c r="E242" s="141" t="s">
        <v>32</v>
      </c>
      <c r="F242" s="151">
        <v>41115</v>
      </c>
      <c r="G242" s="151">
        <v>41121</v>
      </c>
      <c r="H242" s="141">
        <v>6</v>
      </c>
      <c r="I242" s="141" t="s">
        <v>31</v>
      </c>
      <c r="J242" s="141" t="s">
        <v>140</v>
      </c>
      <c r="K242" s="141" t="s">
        <v>23</v>
      </c>
      <c r="L242" s="66"/>
    </row>
    <row r="243" spans="1:12" ht="12.75" customHeight="1" x14ac:dyDescent="0.15">
      <c r="A243" s="66" t="s">
        <v>139</v>
      </c>
      <c r="B243" s="141" t="s">
        <v>199</v>
      </c>
      <c r="C243" s="141" t="s">
        <v>200</v>
      </c>
      <c r="D243" s="141"/>
      <c r="E243" s="141" t="s">
        <v>32</v>
      </c>
      <c r="F243" s="151">
        <v>41128</v>
      </c>
      <c r="G243" s="151">
        <v>41129</v>
      </c>
      <c r="H243" s="141">
        <v>1</v>
      </c>
      <c r="I243" s="141" t="s">
        <v>31</v>
      </c>
      <c r="J243" s="141" t="s">
        <v>140</v>
      </c>
      <c r="K243" s="141" t="s">
        <v>23</v>
      </c>
      <c r="L243" s="66"/>
    </row>
    <row r="244" spans="1:12" ht="12.75" customHeight="1" x14ac:dyDescent="0.15">
      <c r="A244" s="66" t="s">
        <v>139</v>
      </c>
      <c r="B244" s="141" t="s">
        <v>199</v>
      </c>
      <c r="C244" s="141" t="s">
        <v>200</v>
      </c>
      <c r="D244" s="141"/>
      <c r="E244" s="141" t="s">
        <v>32</v>
      </c>
      <c r="F244" s="151">
        <v>41136</v>
      </c>
      <c r="G244" s="151">
        <v>41142</v>
      </c>
      <c r="H244" s="141">
        <v>6</v>
      </c>
      <c r="I244" s="141" t="s">
        <v>31</v>
      </c>
      <c r="J244" s="141" t="s">
        <v>140</v>
      </c>
      <c r="K244" s="141" t="s">
        <v>23</v>
      </c>
      <c r="L244" s="66"/>
    </row>
    <row r="245" spans="1:12" ht="12.75" customHeight="1" x14ac:dyDescent="0.15">
      <c r="A245" s="66" t="s">
        <v>139</v>
      </c>
      <c r="B245" s="141" t="s">
        <v>199</v>
      </c>
      <c r="C245" s="141" t="s">
        <v>200</v>
      </c>
      <c r="D245" s="141"/>
      <c r="E245" s="141" t="s">
        <v>32</v>
      </c>
      <c r="F245" s="151">
        <v>41145</v>
      </c>
      <c r="G245" s="151">
        <v>41148</v>
      </c>
      <c r="H245" s="141">
        <v>3</v>
      </c>
      <c r="I245" s="141" t="s">
        <v>31</v>
      </c>
      <c r="J245" s="141" t="s">
        <v>140</v>
      </c>
      <c r="K245" s="141" t="s">
        <v>23</v>
      </c>
      <c r="L245" s="66"/>
    </row>
    <row r="246" spans="1:12" ht="12.75" customHeight="1" x14ac:dyDescent="0.15">
      <c r="A246" s="66" t="s">
        <v>139</v>
      </c>
      <c r="B246" s="141" t="s">
        <v>201</v>
      </c>
      <c r="C246" s="141" t="s">
        <v>202</v>
      </c>
      <c r="D246" s="141"/>
      <c r="E246" s="141" t="s">
        <v>32</v>
      </c>
      <c r="F246" s="151">
        <v>41066</v>
      </c>
      <c r="G246" s="151">
        <v>41067</v>
      </c>
      <c r="H246" s="141">
        <v>1</v>
      </c>
      <c r="I246" s="141" t="s">
        <v>31</v>
      </c>
      <c r="J246" s="141" t="s">
        <v>140</v>
      </c>
      <c r="K246" s="141" t="s">
        <v>23</v>
      </c>
      <c r="L246" s="66"/>
    </row>
    <row r="247" spans="1:12" ht="12.75" customHeight="1" x14ac:dyDescent="0.15">
      <c r="A247" s="66" t="s">
        <v>139</v>
      </c>
      <c r="B247" s="141" t="s">
        <v>201</v>
      </c>
      <c r="C247" s="141" t="s">
        <v>202</v>
      </c>
      <c r="D247" s="141"/>
      <c r="E247" s="141" t="s">
        <v>32</v>
      </c>
      <c r="F247" s="151">
        <v>41080</v>
      </c>
      <c r="G247" s="151">
        <v>41087</v>
      </c>
      <c r="H247" s="141">
        <v>7</v>
      </c>
      <c r="I247" s="141" t="s">
        <v>31</v>
      </c>
      <c r="J247" s="141" t="s">
        <v>140</v>
      </c>
      <c r="K247" s="141" t="s">
        <v>23</v>
      </c>
      <c r="L247" s="66"/>
    </row>
    <row r="248" spans="1:12" ht="12.75" customHeight="1" x14ac:dyDescent="0.15">
      <c r="A248" s="66" t="s">
        <v>139</v>
      </c>
      <c r="B248" s="141" t="s">
        <v>201</v>
      </c>
      <c r="C248" s="141" t="s">
        <v>202</v>
      </c>
      <c r="D248" s="141"/>
      <c r="E248" s="141" t="s">
        <v>32</v>
      </c>
      <c r="F248" s="151">
        <v>41093</v>
      </c>
      <c r="G248" s="151">
        <v>41100</v>
      </c>
      <c r="H248" s="141">
        <v>7</v>
      </c>
      <c r="I248" s="141" t="s">
        <v>31</v>
      </c>
      <c r="J248" s="141" t="s">
        <v>140</v>
      </c>
      <c r="K248" s="141" t="s">
        <v>23</v>
      </c>
      <c r="L248" s="66"/>
    </row>
    <row r="249" spans="1:12" ht="12.75" customHeight="1" x14ac:dyDescent="0.15">
      <c r="A249" s="66" t="s">
        <v>139</v>
      </c>
      <c r="B249" s="141" t="s">
        <v>201</v>
      </c>
      <c r="C249" s="141" t="s">
        <v>202</v>
      </c>
      <c r="D249" s="141"/>
      <c r="E249" s="141" t="s">
        <v>32</v>
      </c>
      <c r="F249" s="151">
        <v>41123</v>
      </c>
      <c r="G249" s="151">
        <v>41124</v>
      </c>
      <c r="H249" s="141">
        <v>1</v>
      </c>
      <c r="I249" s="141" t="s">
        <v>31</v>
      </c>
      <c r="J249" s="141" t="s">
        <v>140</v>
      </c>
      <c r="K249" s="141" t="s">
        <v>23</v>
      </c>
      <c r="L249" s="66"/>
    </row>
    <row r="250" spans="1:12" ht="12.75" customHeight="1" x14ac:dyDescent="0.15">
      <c r="A250" s="66" t="s">
        <v>139</v>
      </c>
      <c r="B250" s="141" t="s">
        <v>201</v>
      </c>
      <c r="C250" s="141" t="s">
        <v>202</v>
      </c>
      <c r="D250" s="141"/>
      <c r="E250" s="141" t="s">
        <v>32</v>
      </c>
      <c r="F250" s="151">
        <v>41128</v>
      </c>
      <c r="G250" s="151">
        <v>41129</v>
      </c>
      <c r="H250" s="141">
        <v>1</v>
      </c>
      <c r="I250" s="141" t="s">
        <v>31</v>
      </c>
      <c r="J250" s="141" t="s">
        <v>140</v>
      </c>
      <c r="K250" s="141" t="s">
        <v>23</v>
      </c>
      <c r="L250" s="66"/>
    </row>
    <row r="251" spans="1:12" ht="12.75" customHeight="1" x14ac:dyDescent="0.15">
      <c r="A251" s="66" t="s">
        <v>139</v>
      </c>
      <c r="B251" s="141" t="s">
        <v>201</v>
      </c>
      <c r="C251" s="141" t="s">
        <v>202</v>
      </c>
      <c r="D251" s="141"/>
      <c r="E251" s="141" t="s">
        <v>32</v>
      </c>
      <c r="F251" s="151">
        <v>41150</v>
      </c>
      <c r="G251" s="151">
        <v>41151</v>
      </c>
      <c r="H251" s="141">
        <v>1</v>
      </c>
      <c r="I251" s="141" t="s">
        <v>31</v>
      </c>
      <c r="J251" s="141" t="s">
        <v>140</v>
      </c>
      <c r="K251" s="141" t="s">
        <v>23</v>
      </c>
      <c r="L251" s="66"/>
    </row>
    <row r="252" spans="1:12" ht="12.75" customHeight="1" x14ac:dyDescent="0.15">
      <c r="A252" s="66" t="s">
        <v>139</v>
      </c>
      <c r="B252" s="141" t="s">
        <v>203</v>
      </c>
      <c r="C252" s="141" t="s">
        <v>204</v>
      </c>
      <c r="D252" s="141"/>
      <c r="E252" s="141" t="s">
        <v>32</v>
      </c>
      <c r="F252" s="151">
        <v>41061</v>
      </c>
      <c r="G252" s="151">
        <v>41065</v>
      </c>
      <c r="H252" s="141">
        <v>4</v>
      </c>
      <c r="I252" s="141" t="s">
        <v>31</v>
      </c>
      <c r="J252" s="141" t="s">
        <v>140</v>
      </c>
      <c r="K252" s="141" t="s">
        <v>23</v>
      </c>
      <c r="L252" s="66"/>
    </row>
    <row r="253" spans="1:12" ht="12.75" customHeight="1" x14ac:dyDescent="0.15">
      <c r="A253" s="66" t="s">
        <v>139</v>
      </c>
      <c r="B253" s="141" t="s">
        <v>203</v>
      </c>
      <c r="C253" s="141" t="s">
        <v>204</v>
      </c>
      <c r="D253" s="141"/>
      <c r="E253" s="141" t="s">
        <v>32</v>
      </c>
      <c r="F253" s="151">
        <v>41066</v>
      </c>
      <c r="G253" s="151">
        <v>41067</v>
      </c>
      <c r="H253" s="141">
        <v>1</v>
      </c>
      <c r="I253" s="141" t="s">
        <v>31</v>
      </c>
      <c r="J253" s="141" t="s">
        <v>140</v>
      </c>
      <c r="K253" s="141" t="s">
        <v>23</v>
      </c>
      <c r="L253" s="66"/>
    </row>
    <row r="254" spans="1:12" ht="12.75" customHeight="1" x14ac:dyDescent="0.15">
      <c r="A254" s="66" t="s">
        <v>139</v>
      </c>
      <c r="B254" s="141" t="s">
        <v>203</v>
      </c>
      <c r="C254" s="141" t="s">
        <v>204</v>
      </c>
      <c r="D254" s="141"/>
      <c r="E254" s="141" t="s">
        <v>32</v>
      </c>
      <c r="F254" s="151">
        <v>41079</v>
      </c>
      <c r="G254" s="151">
        <v>41086</v>
      </c>
      <c r="H254" s="141">
        <v>7</v>
      </c>
      <c r="I254" s="141" t="s">
        <v>31</v>
      </c>
      <c r="J254" s="141" t="s">
        <v>140</v>
      </c>
      <c r="K254" s="141" t="s">
        <v>23</v>
      </c>
      <c r="L254" s="66"/>
    </row>
    <row r="255" spans="1:12" ht="12.75" customHeight="1" x14ac:dyDescent="0.15">
      <c r="A255" s="66" t="s">
        <v>139</v>
      </c>
      <c r="B255" s="141" t="s">
        <v>203</v>
      </c>
      <c r="C255" s="141" t="s">
        <v>204</v>
      </c>
      <c r="D255" s="141"/>
      <c r="E255" s="141" t="s">
        <v>32</v>
      </c>
      <c r="F255" s="151">
        <v>41093</v>
      </c>
      <c r="G255" s="151">
        <v>41100</v>
      </c>
      <c r="H255" s="141">
        <v>7</v>
      </c>
      <c r="I255" s="141" t="s">
        <v>31</v>
      </c>
      <c r="J255" s="141" t="s">
        <v>140</v>
      </c>
      <c r="K255" s="141" t="s">
        <v>23</v>
      </c>
      <c r="L255" s="66"/>
    </row>
    <row r="256" spans="1:12" ht="12.75" customHeight="1" x14ac:dyDescent="0.15">
      <c r="A256" s="66" t="s">
        <v>139</v>
      </c>
      <c r="B256" s="141" t="s">
        <v>203</v>
      </c>
      <c r="C256" s="141" t="s">
        <v>204</v>
      </c>
      <c r="D256" s="141"/>
      <c r="E256" s="141" t="s">
        <v>32</v>
      </c>
      <c r="F256" s="151">
        <v>41101</v>
      </c>
      <c r="G256" s="151">
        <v>41102</v>
      </c>
      <c r="H256" s="141">
        <v>1</v>
      </c>
      <c r="I256" s="141" t="s">
        <v>31</v>
      </c>
      <c r="J256" s="141" t="s">
        <v>140</v>
      </c>
      <c r="K256" s="141" t="s">
        <v>23</v>
      </c>
      <c r="L256" s="66"/>
    </row>
    <row r="257" spans="1:12" ht="12.75" customHeight="1" x14ac:dyDescent="0.15">
      <c r="A257" s="66" t="s">
        <v>139</v>
      </c>
      <c r="B257" s="141" t="s">
        <v>203</v>
      </c>
      <c r="C257" s="141" t="s">
        <v>204</v>
      </c>
      <c r="D257" s="141"/>
      <c r="E257" s="141" t="s">
        <v>32</v>
      </c>
      <c r="F257" s="151">
        <v>41109</v>
      </c>
      <c r="G257" s="151">
        <v>41117</v>
      </c>
      <c r="H257" s="141">
        <v>8</v>
      </c>
      <c r="I257" s="141" t="s">
        <v>31</v>
      </c>
      <c r="J257" s="141" t="s">
        <v>140</v>
      </c>
      <c r="K257" s="141" t="s">
        <v>23</v>
      </c>
      <c r="L257" s="66"/>
    </row>
    <row r="258" spans="1:12" ht="12.75" customHeight="1" x14ac:dyDescent="0.15">
      <c r="A258" s="66" t="s">
        <v>139</v>
      </c>
      <c r="B258" s="141" t="s">
        <v>205</v>
      </c>
      <c r="C258" s="141" t="s">
        <v>206</v>
      </c>
      <c r="D258" s="141"/>
      <c r="E258" s="141" t="s">
        <v>32</v>
      </c>
      <c r="F258" s="151">
        <v>41080</v>
      </c>
      <c r="G258" s="151">
        <v>41081</v>
      </c>
      <c r="H258" s="141">
        <v>1</v>
      </c>
      <c r="I258" s="141" t="s">
        <v>31</v>
      </c>
      <c r="J258" s="141" t="s">
        <v>140</v>
      </c>
      <c r="K258" s="141" t="s">
        <v>23</v>
      </c>
      <c r="L258" s="66"/>
    </row>
    <row r="259" spans="1:12" ht="12.75" customHeight="1" x14ac:dyDescent="0.15">
      <c r="A259" s="66" t="s">
        <v>139</v>
      </c>
      <c r="B259" s="141" t="s">
        <v>205</v>
      </c>
      <c r="C259" s="141" t="s">
        <v>206</v>
      </c>
      <c r="D259" s="141"/>
      <c r="E259" s="141" t="s">
        <v>32</v>
      </c>
      <c r="F259" s="151">
        <v>41089</v>
      </c>
      <c r="G259" s="151">
        <v>41100</v>
      </c>
      <c r="H259" s="141">
        <v>11</v>
      </c>
      <c r="I259" s="141" t="s">
        <v>31</v>
      </c>
      <c r="J259" s="141" t="s">
        <v>140</v>
      </c>
      <c r="K259" s="141" t="s">
        <v>23</v>
      </c>
      <c r="L259" s="66"/>
    </row>
    <row r="260" spans="1:12" ht="12.75" customHeight="1" x14ac:dyDescent="0.15">
      <c r="A260" s="66" t="s">
        <v>139</v>
      </c>
      <c r="B260" s="141" t="s">
        <v>205</v>
      </c>
      <c r="C260" s="141" t="s">
        <v>206</v>
      </c>
      <c r="D260" s="141"/>
      <c r="E260" s="141" t="s">
        <v>32</v>
      </c>
      <c r="F260" s="151">
        <v>41108</v>
      </c>
      <c r="G260" s="151">
        <v>41116</v>
      </c>
      <c r="H260" s="141">
        <v>8</v>
      </c>
      <c r="I260" s="141" t="s">
        <v>31</v>
      </c>
      <c r="J260" s="141" t="s">
        <v>140</v>
      </c>
      <c r="K260" s="141" t="s">
        <v>23</v>
      </c>
      <c r="L260" s="66"/>
    </row>
    <row r="261" spans="1:12" ht="12.75" customHeight="1" x14ac:dyDescent="0.15">
      <c r="A261" s="66" t="s">
        <v>139</v>
      </c>
      <c r="B261" s="141" t="s">
        <v>205</v>
      </c>
      <c r="C261" s="141" t="s">
        <v>206</v>
      </c>
      <c r="D261" s="141"/>
      <c r="E261" s="141" t="s">
        <v>32</v>
      </c>
      <c r="F261" s="151">
        <v>41117</v>
      </c>
      <c r="G261" s="151">
        <v>41121</v>
      </c>
      <c r="H261" s="141">
        <v>4</v>
      </c>
      <c r="I261" s="141" t="s">
        <v>31</v>
      </c>
      <c r="J261" s="141" t="s">
        <v>140</v>
      </c>
      <c r="K261" s="141" t="s">
        <v>23</v>
      </c>
      <c r="L261" s="66"/>
    </row>
    <row r="262" spans="1:12" ht="12.75" customHeight="1" x14ac:dyDescent="0.15">
      <c r="A262" s="66" t="s">
        <v>139</v>
      </c>
      <c r="B262" s="141" t="s">
        <v>207</v>
      </c>
      <c r="C262" s="141" t="s">
        <v>208</v>
      </c>
      <c r="D262" s="141"/>
      <c r="E262" s="141" t="s">
        <v>32</v>
      </c>
      <c r="F262" s="151">
        <v>41128</v>
      </c>
      <c r="G262" s="151">
        <v>41129</v>
      </c>
      <c r="H262" s="141">
        <v>1</v>
      </c>
      <c r="I262" s="141" t="s">
        <v>31</v>
      </c>
      <c r="J262" s="141" t="s">
        <v>140</v>
      </c>
      <c r="K262" s="141" t="s">
        <v>23</v>
      </c>
      <c r="L262" s="66"/>
    </row>
    <row r="263" spans="1:12" ht="12.75" customHeight="1" x14ac:dyDescent="0.15">
      <c r="A263" s="66" t="s">
        <v>139</v>
      </c>
      <c r="B263" s="141" t="s">
        <v>207</v>
      </c>
      <c r="C263" s="141" t="s">
        <v>208</v>
      </c>
      <c r="D263" s="141"/>
      <c r="E263" s="141" t="s">
        <v>32</v>
      </c>
      <c r="F263" s="151">
        <v>41135</v>
      </c>
      <c r="G263" s="151">
        <v>41136</v>
      </c>
      <c r="H263" s="141">
        <v>1</v>
      </c>
      <c r="I263" s="141" t="s">
        <v>31</v>
      </c>
      <c r="J263" s="141" t="s">
        <v>140</v>
      </c>
      <c r="K263" s="141" t="s">
        <v>23</v>
      </c>
      <c r="L263" s="66"/>
    </row>
    <row r="264" spans="1:12" ht="12.75" customHeight="1" x14ac:dyDescent="0.15">
      <c r="A264" s="66" t="s">
        <v>139</v>
      </c>
      <c r="B264" s="141" t="s">
        <v>207</v>
      </c>
      <c r="C264" s="141" t="s">
        <v>208</v>
      </c>
      <c r="D264" s="141"/>
      <c r="E264" s="141" t="s">
        <v>32</v>
      </c>
      <c r="F264" s="151">
        <v>41150</v>
      </c>
      <c r="G264" s="151">
        <v>41151</v>
      </c>
      <c r="H264" s="141">
        <v>1</v>
      </c>
      <c r="I264" s="141" t="s">
        <v>31</v>
      </c>
      <c r="J264" s="141" t="s">
        <v>140</v>
      </c>
      <c r="K264" s="141" t="s">
        <v>23</v>
      </c>
      <c r="L264" s="66"/>
    </row>
    <row r="265" spans="1:12" ht="12.75" customHeight="1" x14ac:dyDescent="0.15">
      <c r="A265" s="66" t="s">
        <v>139</v>
      </c>
      <c r="B265" s="141" t="s">
        <v>209</v>
      </c>
      <c r="C265" s="141" t="s">
        <v>210</v>
      </c>
      <c r="D265" s="141"/>
      <c r="E265" s="141" t="s">
        <v>32</v>
      </c>
      <c r="F265" s="151">
        <v>41096</v>
      </c>
      <c r="G265" s="151">
        <v>41100</v>
      </c>
      <c r="H265" s="141">
        <v>4</v>
      </c>
      <c r="I265" s="141" t="s">
        <v>31</v>
      </c>
      <c r="J265" s="141" t="s">
        <v>140</v>
      </c>
      <c r="K265" s="141" t="s">
        <v>23</v>
      </c>
      <c r="L265" s="66"/>
    </row>
    <row r="266" spans="1:12" ht="12.75" customHeight="1" x14ac:dyDescent="0.15">
      <c r="A266" s="66" t="s">
        <v>139</v>
      </c>
      <c r="B266" s="141" t="s">
        <v>209</v>
      </c>
      <c r="C266" s="141" t="s">
        <v>210</v>
      </c>
      <c r="D266" s="141"/>
      <c r="E266" s="141" t="s">
        <v>32</v>
      </c>
      <c r="F266" s="151">
        <v>41128</v>
      </c>
      <c r="G266" s="151">
        <v>41129</v>
      </c>
      <c r="H266" s="141">
        <v>1</v>
      </c>
      <c r="I266" s="141" t="s">
        <v>31</v>
      </c>
      <c r="J266" s="141" t="s">
        <v>140</v>
      </c>
      <c r="K266" s="141" t="s">
        <v>23</v>
      </c>
      <c r="L266" s="66"/>
    </row>
    <row r="267" spans="1:12" ht="12.75" customHeight="1" x14ac:dyDescent="0.15">
      <c r="A267" s="66" t="s">
        <v>139</v>
      </c>
      <c r="B267" s="141" t="s">
        <v>211</v>
      </c>
      <c r="C267" s="141" t="s">
        <v>212</v>
      </c>
      <c r="D267" s="141"/>
      <c r="E267" s="141" t="s">
        <v>32</v>
      </c>
      <c r="F267" s="151">
        <v>41068</v>
      </c>
      <c r="G267" s="151">
        <v>41072</v>
      </c>
      <c r="H267" s="141">
        <v>4</v>
      </c>
      <c r="I267" s="141" t="s">
        <v>31</v>
      </c>
      <c r="J267" s="141" t="s">
        <v>140</v>
      </c>
      <c r="K267" s="141" t="s">
        <v>23</v>
      </c>
      <c r="L267" s="66"/>
    </row>
    <row r="268" spans="1:12" ht="12.75" customHeight="1" x14ac:dyDescent="0.15">
      <c r="A268" s="66" t="s">
        <v>139</v>
      </c>
      <c r="B268" s="141" t="s">
        <v>211</v>
      </c>
      <c r="C268" s="141" t="s">
        <v>212</v>
      </c>
      <c r="D268" s="141"/>
      <c r="E268" s="141" t="s">
        <v>32</v>
      </c>
      <c r="F268" s="151">
        <v>41074</v>
      </c>
      <c r="G268" s="151">
        <v>41075</v>
      </c>
      <c r="H268" s="141">
        <v>1</v>
      </c>
      <c r="I268" s="141" t="s">
        <v>31</v>
      </c>
      <c r="J268" s="141" t="s">
        <v>140</v>
      </c>
      <c r="K268" s="141" t="s">
        <v>23</v>
      </c>
      <c r="L268" s="66"/>
    </row>
    <row r="269" spans="1:12" ht="12.75" customHeight="1" x14ac:dyDescent="0.15">
      <c r="A269" s="66" t="s">
        <v>139</v>
      </c>
      <c r="B269" s="141" t="s">
        <v>211</v>
      </c>
      <c r="C269" s="141" t="s">
        <v>212</v>
      </c>
      <c r="D269" s="141"/>
      <c r="E269" s="141" t="s">
        <v>32</v>
      </c>
      <c r="F269" s="151">
        <v>41080</v>
      </c>
      <c r="G269" s="151">
        <v>41081</v>
      </c>
      <c r="H269" s="141">
        <v>1</v>
      </c>
      <c r="I269" s="141" t="s">
        <v>31</v>
      </c>
      <c r="J269" s="141" t="s">
        <v>140</v>
      </c>
      <c r="K269" s="141" t="s">
        <v>23</v>
      </c>
      <c r="L269" s="66"/>
    </row>
    <row r="270" spans="1:12" ht="12.75" customHeight="1" x14ac:dyDescent="0.15">
      <c r="A270" s="66" t="s">
        <v>139</v>
      </c>
      <c r="B270" s="141" t="s">
        <v>211</v>
      </c>
      <c r="C270" s="141" t="s">
        <v>212</v>
      </c>
      <c r="D270" s="141"/>
      <c r="E270" s="141" t="s">
        <v>32</v>
      </c>
      <c r="F270" s="151">
        <v>41086</v>
      </c>
      <c r="G270" s="151">
        <v>41087</v>
      </c>
      <c r="H270" s="141">
        <v>1</v>
      </c>
      <c r="I270" s="141" t="s">
        <v>31</v>
      </c>
      <c r="J270" s="141" t="s">
        <v>140</v>
      </c>
      <c r="K270" s="141" t="s">
        <v>23</v>
      </c>
      <c r="L270" s="66"/>
    </row>
    <row r="271" spans="1:12" ht="12.75" customHeight="1" x14ac:dyDescent="0.15">
      <c r="A271" s="66" t="s">
        <v>139</v>
      </c>
      <c r="B271" s="141" t="s">
        <v>211</v>
      </c>
      <c r="C271" s="141" t="s">
        <v>212</v>
      </c>
      <c r="D271" s="141"/>
      <c r="E271" s="141" t="s">
        <v>32</v>
      </c>
      <c r="F271" s="151">
        <v>41101</v>
      </c>
      <c r="G271" s="151">
        <v>41102</v>
      </c>
      <c r="H271" s="141">
        <v>1</v>
      </c>
      <c r="I271" s="141" t="s">
        <v>31</v>
      </c>
      <c r="J271" s="141" t="s">
        <v>140</v>
      </c>
      <c r="K271" s="141" t="s">
        <v>23</v>
      </c>
      <c r="L271" s="66"/>
    </row>
    <row r="272" spans="1:12" ht="12.75" customHeight="1" x14ac:dyDescent="0.15">
      <c r="A272" s="66" t="s">
        <v>139</v>
      </c>
      <c r="B272" s="141" t="s">
        <v>211</v>
      </c>
      <c r="C272" s="141" t="s">
        <v>212</v>
      </c>
      <c r="D272" s="141"/>
      <c r="E272" s="141" t="s">
        <v>32</v>
      </c>
      <c r="F272" s="151">
        <v>41109</v>
      </c>
      <c r="G272" s="151">
        <v>41114</v>
      </c>
      <c r="H272" s="141">
        <v>5</v>
      </c>
      <c r="I272" s="141" t="s">
        <v>31</v>
      </c>
      <c r="J272" s="141" t="s">
        <v>140</v>
      </c>
      <c r="K272" s="141" t="s">
        <v>23</v>
      </c>
      <c r="L272" s="66"/>
    </row>
    <row r="273" spans="1:12" ht="12.75" customHeight="1" x14ac:dyDescent="0.15">
      <c r="A273" s="66" t="s">
        <v>139</v>
      </c>
      <c r="B273" s="141" t="s">
        <v>211</v>
      </c>
      <c r="C273" s="141" t="s">
        <v>212</v>
      </c>
      <c r="D273" s="141"/>
      <c r="E273" s="141" t="s">
        <v>32</v>
      </c>
      <c r="F273" s="151">
        <v>41115</v>
      </c>
      <c r="G273" s="151">
        <v>41116</v>
      </c>
      <c r="H273" s="141">
        <v>1</v>
      </c>
      <c r="I273" s="141" t="s">
        <v>31</v>
      </c>
      <c r="J273" s="141" t="s">
        <v>140</v>
      </c>
      <c r="K273" s="141" t="s">
        <v>23</v>
      </c>
      <c r="L273" s="66"/>
    </row>
    <row r="274" spans="1:12" ht="12.75" customHeight="1" x14ac:dyDescent="0.15">
      <c r="A274" s="66" t="s">
        <v>139</v>
      </c>
      <c r="B274" s="141" t="s">
        <v>211</v>
      </c>
      <c r="C274" s="141" t="s">
        <v>212</v>
      </c>
      <c r="D274" s="141"/>
      <c r="E274" s="141" t="s">
        <v>32</v>
      </c>
      <c r="F274" s="151">
        <v>41117</v>
      </c>
      <c r="G274" s="151">
        <v>41121</v>
      </c>
      <c r="H274" s="141">
        <v>4</v>
      </c>
      <c r="I274" s="141" t="s">
        <v>31</v>
      </c>
      <c r="J274" s="141" t="s">
        <v>140</v>
      </c>
      <c r="K274" s="141" t="s">
        <v>23</v>
      </c>
      <c r="L274" s="66"/>
    </row>
    <row r="275" spans="1:12" ht="12.75" customHeight="1" x14ac:dyDescent="0.15">
      <c r="A275" s="66" t="s">
        <v>139</v>
      </c>
      <c r="B275" s="141" t="s">
        <v>213</v>
      </c>
      <c r="C275" s="141" t="s">
        <v>214</v>
      </c>
      <c r="D275" s="141"/>
      <c r="E275" s="141" t="s">
        <v>32</v>
      </c>
      <c r="F275" s="151">
        <v>41073</v>
      </c>
      <c r="G275" s="151">
        <v>41075</v>
      </c>
      <c r="H275" s="141">
        <v>2</v>
      </c>
      <c r="I275" s="141" t="s">
        <v>31</v>
      </c>
      <c r="J275" s="141" t="s">
        <v>140</v>
      </c>
      <c r="K275" s="141" t="s">
        <v>23</v>
      </c>
      <c r="L275" s="66"/>
    </row>
    <row r="276" spans="1:12" ht="12.75" customHeight="1" x14ac:dyDescent="0.15">
      <c r="A276" s="66" t="s">
        <v>139</v>
      </c>
      <c r="B276" s="141" t="s">
        <v>213</v>
      </c>
      <c r="C276" s="141" t="s">
        <v>214</v>
      </c>
      <c r="D276" s="141"/>
      <c r="E276" s="141" t="s">
        <v>32</v>
      </c>
      <c r="F276" s="151">
        <v>41080</v>
      </c>
      <c r="G276" s="151">
        <v>41081</v>
      </c>
      <c r="H276" s="141">
        <v>1</v>
      </c>
      <c r="I276" s="141" t="s">
        <v>31</v>
      </c>
      <c r="J276" s="141" t="s">
        <v>140</v>
      </c>
      <c r="K276" s="141" t="s">
        <v>23</v>
      </c>
      <c r="L276" s="66"/>
    </row>
    <row r="277" spans="1:12" ht="12.75" customHeight="1" x14ac:dyDescent="0.15">
      <c r="A277" s="66" t="s">
        <v>139</v>
      </c>
      <c r="B277" s="141" t="s">
        <v>213</v>
      </c>
      <c r="C277" s="141" t="s">
        <v>214</v>
      </c>
      <c r="D277" s="141"/>
      <c r="E277" s="141" t="s">
        <v>32</v>
      </c>
      <c r="F277" s="151">
        <v>41108</v>
      </c>
      <c r="G277" s="151">
        <v>41114</v>
      </c>
      <c r="H277" s="141">
        <v>6</v>
      </c>
      <c r="I277" s="141" t="s">
        <v>31</v>
      </c>
      <c r="J277" s="141" t="s">
        <v>140</v>
      </c>
      <c r="K277" s="141" t="s">
        <v>23</v>
      </c>
      <c r="L277" s="66"/>
    </row>
    <row r="278" spans="1:12" ht="12.75" customHeight="1" x14ac:dyDescent="0.15">
      <c r="A278" s="66" t="s">
        <v>139</v>
      </c>
      <c r="B278" s="141" t="s">
        <v>213</v>
      </c>
      <c r="C278" s="141" t="s">
        <v>214</v>
      </c>
      <c r="D278" s="141"/>
      <c r="E278" s="141" t="s">
        <v>32</v>
      </c>
      <c r="F278" s="151">
        <v>41117</v>
      </c>
      <c r="G278" s="151">
        <v>41121</v>
      </c>
      <c r="H278" s="141">
        <v>4</v>
      </c>
      <c r="I278" s="141" t="s">
        <v>31</v>
      </c>
      <c r="J278" s="141" t="s">
        <v>140</v>
      </c>
      <c r="K278" s="141" t="s">
        <v>23</v>
      </c>
      <c r="L278" s="66"/>
    </row>
    <row r="279" spans="1:12" ht="12.75" customHeight="1" x14ac:dyDescent="0.15">
      <c r="A279" s="66" t="s">
        <v>139</v>
      </c>
      <c r="B279" s="141" t="s">
        <v>213</v>
      </c>
      <c r="C279" s="141" t="s">
        <v>214</v>
      </c>
      <c r="D279" s="141"/>
      <c r="E279" s="141" t="s">
        <v>32</v>
      </c>
      <c r="F279" s="151">
        <v>41149</v>
      </c>
      <c r="G279" s="151">
        <v>41151</v>
      </c>
      <c r="H279" s="141">
        <v>2</v>
      </c>
      <c r="I279" s="141" t="s">
        <v>31</v>
      </c>
      <c r="J279" s="141" t="s">
        <v>140</v>
      </c>
      <c r="K279" s="141" t="s">
        <v>23</v>
      </c>
      <c r="L279" s="66"/>
    </row>
    <row r="280" spans="1:12" ht="12.75" customHeight="1" x14ac:dyDescent="0.15">
      <c r="A280" s="66" t="s">
        <v>139</v>
      </c>
      <c r="B280" s="141" t="s">
        <v>215</v>
      </c>
      <c r="C280" s="141" t="s">
        <v>216</v>
      </c>
      <c r="D280" s="141"/>
      <c r="E280" s="141" t="s">
        <v>32</v>
      </c>
      <c r="F280" s="151">
        <v>41061</v>
      </c>
      <c r="G280" s="151">
        <v>41067</v>
      </c>
      <c r="H280" s="141">
        <v>6</v>
      </c>
      <c r="I280" s="141" t="s">
        <v>31</v>
      </c>
      <c r="J280" s="141" t="s">
        <v>140</v>
      </c>
      <c r="K280" s="141" t="s">
        <v>23</v>
      </c>
      <c r="L280" s="66"/>
    </row>
    <row r="281" spans="1:12" ht="12.75" customHeight="1" x14ac:dyDescent="0.15">
      <c r="A281" s="66" t="s">
        <v>139</v>
      </c>
      <c r="B281" s="141" t="s">
        <v>215</v>
      </c>
      <c r="C281" s="141" t="s">
        <v>216</v>
      </c>
      <c r="D281" s="141"/>
      <c r="E281" s="141" t="s">
        <v>32</v>
      </c>
      <c r="F281" s="151">
        <v>41072</v>
      </c>
      <c r="G281" s="151">
        <v>41073</v>
      </c>
      <c r="H281" s="141">
        <v>1</v>
      </c>
      <c r="I281" s="141" t="s">
        <v>31</v>
      </c>
      <c r="J281" s="141" t="s">
        <v>140</v>
      </c>
      <c r="K281" s="141" t="s">
        <v>23</v>
      </c>
      <c r="L281" s="66"/>
    </row>
    <row r="282" spans="1:12" ht="12.75" customHeight="1" x14ac:dyDescent="0.15">
      <c r="A282" s="66" t="s">
        <v>139</v>
      </c>
      <c r="B282" s="141" t="s">
        <v>215</v>
      </c>
      <c r="C282" s="141" t="s">
        <v>216</v>
      </c>
      <c r="D282" s="141"/>
      <c r="E282" s="141" t="s">
        <v>32</v>
      </c>
      <c r="F282" s="151">
        <v>41075</v>
      </c>
      <c r="G282" s="151">
        <v>41079</v>
      </c>
      <c r="H282" s="141">
        <v>4</v>
      </c>
      <c r="I282" s="141" t="s">
        <v>31</v>
      </c>
      <c r="J282" s="141" t="s">
        <v>140</v>
      </c>
      <c r="K282" s="141" t="s">
        <v>23</v>
      </c>
      <c r="L282" s="66"/>
    </row>
    <row r="283" spans="1:12" ht="12.75" customHeight="1" x14ac:dyDescent="0.15">
      <c r="A283" s="66" t="s">
        <v>139</v>
      </c>
      <c r="B283" s="141" t="s">
        <v>215</v>
      </c>
      <c r="C283" s="141" t="s">
        <v>216</v>
      </c>
      <c r="D283" s="141"/>
      <c r="E283" s="141" t="s">
        <v>32</v>
      </c>
      <c r="F283" s="151">
        <v>41080</v>
      </c>
      <c r="G283" s="151">
        <v>41081</v>
      </c>
      <c r="H283" s="141">
        <v>1</v>
      </c>
      <c r="I283" s="141" t="s">
        <v>31</v>
      </c>
      <c r="J283" s="141" t="s">
        <v>140</v>
      </c>
      <c r="K283" s="141" t="s">
        <v>23</v>
      </c>
      <c r="L283" s="66"/>
    </row>
    <row r="284" spans="1:12" ht="12.75" customHeight="1" x14ac:dyDescent="0.15">
      <c r="A284" s="66" t="s">
        <v>139</v>
      </c>
      <c r="B284" s="141" t="s">
        <v>215</v>
      </c>
      <c r="C284" s="141" t="s">
        <v>216</v>
      </c>
      <c r="D284" s="141"/>
      <c r="E284" s="141" t="s">
        <v>32</v>
      </c>
      <c r="F284" s="151">
        <v>41086</v>
      </c>
      <c r="G284" s="151">
        <v>41088</v>
      </c>
      <c r="H284" s="141">
        <v>2</v>
      </c>
      <c r="I284" s="141" t="s">
        <v>31</v>
      </c>
      <c r="J284" s="141" t="s">
        <v>140</v>
      </c>
      <c r="K284" s="141" t="s">
        <v>23</v>
      </c>
      <c r="L284" s="66"/>
    </row>
    <row r="285" spans="1:12" ht="12.75" customHeight="1" x14ac:dyDescent="0.15">
      <c r="A285" s="66" t="s">
        <v>139</v>
      </c>
      <c r="B285" s="141" t="s">
        <v>215</v>
      </c>
      <c r="C285" s="141" t="s">
        <v>216</v>
      </c>
      <c r="D285" s="141"/>
      <c r="E285" s="141" t="s">
        <v>32</v>
      </c>
      <c r="F285" s="151">
        <v>41093</v>
      </c>
      <c r="G285" s="151">
        <v>41107</v>
      </c>
      <c r="H285" s="141">
        <v>14</v>
      </c>
      <c r="I285" s="141" t="s">
        <v>31</v>
      </c>
      <c r="J285" s="141" t="s">
        <v>140</v>
      </c>
      <c r="K285" s="141" t="s">
        <v>23</v>
      </c>
      <c r="L285" s="66"/>
    </row>
    <row r="286" spans="1:12" ht="12.75" customHeight="1" x14ac:dyDescent="0.15">
      <c r="A286" s="66" t="s">
        <v>139</v>
      </c>
      <c r="B286" s="141" t="s">
        <v>215</v>
      </c>
      <c r="C286" s="141" t="s">
        <v>216</v>
      </c>
      <c r="D286" s="141"/>
      <c r="E286" s="141" t="s">
        <v>32</v>
      </c>
      <c r="F286" s="151">
        <v>41131</v>
      </c>
      <c r="G286" s="151">
        <v>41135</v>
      </c>
      <c r="H286" s="141">
        <v>4</v>
      </c>
      <c r="I286" s="141" t="s">
        <v>31</v>
      </c>
      <c r="J286" s="141" t="s">
        <v>140</v>
      </c>
      <c r="K286" s="141" t="s">
        <v>23</v>
      </c>
      <c r="L286" s="66"/>
    </row>
    <row r="287" spans="1:12" ht="12.75" customHeight="1" x14ac:dyDescent="0.15">
      <c r="A287" s="66" t="s">
        <v>139</v>
      </c>
      <c r="B287" s="141" t="s">
        <v>215</v>
      </c>
      <c r="C287" s="141" t="s">
        <v>216</v>
      </c>
      <c r="D287" s="141"/>
      <c r="E287" s="141" t="s">
        <v>32</v>
      </c>
      <c r="F287" s="151">
        <v>41137</v>
      </c>
      <c r="G287" s="151">
        <v>41138</v>
      </c>
      <c r="H287" s="141">
        <v>1</v>
      </c>
      <c r="I287" s="141" t="s">
        <v>31</v>
      </c>
      <c r="J287" s="141" t="s">
        <v>140</v>
      </c>
      <c r="K287" s="141" t="s">
        <v>23</v>
      </c>
      <c r="L287" s="66"/>
    </row>
    <row r="288" spans="1:12" ht="12.75" customHeight="1" x14ac:dyDescent="0.15">
      <c r="A288" s="66" t="s">
        <v>139</v>
      </c>
      <c r="B288" s="141" t="s">
        <v>217</v>
      </c>
      <c r="C288" s="141" t="s">
        <v>291</v>
      </c>
      <c r="D288" s="141"/>
      <c r="E288" s="141" t="s">
        <v>32</v>
      </c>
      <c r="F288" s="151">
        <v>41061</v>
      </c>
      <c r="G288" s="151">
        <v>41065</v>
      </c>
      <c r="H288" s="141">
        <v>4</v>
      </c>
      <c r="I288" s="141" t="s">
        <v>31</v>
      </c>
      <c r="J288" s="141" t="s">
        <v>140</v>
      </c>
      <c r="K288" s="141" t="s">
        <v>23</v>
      </c>
      <c r="L288" s="66"/>
    </row>
    <row r="289" spans="1:12" ht="12.75" customHeight="1" x14ac:dyDescent="0.15">
      <c r="A289" s="66" t="s">
        <v>139</v>
      </c>
      <c r="B289" s="141" t="s">
        <v>217</v>
      </c>
      <c r="C289" s="141" t="s">
        <v>291</v>
      </c>
      <c r="D289" s="141"/>
      <c r="E289" s="141" t="s">
        <v>32</v>
      </c>
      <c r="F289" s="151">
        <v>41080</v>
      </c>
      <c r="G289" s="151">
        <v>41081</v>
      </c>
      <c r="H289" s="141">
        <v>1</v>
      </c>
      <c r="I289" s="141" t="s">
        <v>31</v>
      </c>
      <c r="J289" s="141" t="s">
        <v>140</v>
      </c>
      <c r="K289" s="141" t="s">
        <v>23</v>
      </c>
      <c r="L289" s="66"/>
    </row>
    <row r="290" spans="1:12" ht="12.75" customHeight="1" x14ac:dyDescent="0.15">
      <c r="A290" s="66" t="s">
        <v>139</v>
      </c>
      <c r="B290" s="141" t="s">
        <v>217</v>
      </c>
      <c r="C290" s="141" t="s">
        <v>291</v>
      </c>
      <c r="D290" s="141"/>
      <c r="E290" s="141" t="s">
        <v>32</v>
      </c>
      <c r="F290" s="151">
        <v>41086</v>
      </c>
      <c r="G290" s="151">
        <v>41087</v>
      </c>
      <c r="H290" s="141">
        <v>1</v>
      </c>
      <c r="I290" s="141" t="s">
        <v>31</v>
      </c>
      <c r="J290" s="141" t="s">
        <v>140</v>
      </c>
      <c r="K290" s="141" t="s">
        <v>23</v>
      </c>
      <c r="L290" s="66"/>
    </row>
    <row r="291" spans="1:12" ht="12.75" customHeight="1" x14ac:dyDescent="0.15">
      <c r="A291" s="66" t="s">
        <v>139</v>
      </c>
      <c r="B291" s="141" t="s">
        <v>217</v>
      </c>
      <c r="C291" s="141" t="s">
        <v>291</v>
      </c>
      <c r="D291" s="141"/>
      <c r="E291" s="141" t="s">
        <v>32</v>
      </c>
      <c r="F291" s="151">
        <v>41096</v>
      </c>
      <c r="G291" s="151">
        <v>41100</v>
      </c>
      <c r="H291" s="141">
        <v>4</v>
      </c>
      <c r="I291" s="141" t="s">
        <v>31</v>
      </c>
      <c r="J291" s="141" t="s">
        <v>140</v>
      </c>
      <c r="K291" s="141" t="s">
        <v>23</v>
      </c>
      <c r="L291" s="66"/>
    </row>
    <row r="292" spans="1:12" ht="12.75" customHeight="1" x14ac:dyDescent="0.15">
      <c r="A292" s="66" t="s">
        <v>139</v>
      </c>
      <c r="B292" s="141" t="s">
        <v>217</v>
      </c>
      <c r="C292" s="141" t="s">
        <v>291</v>
      </c>
      <c r="D292" s="141"/>
      <c r="E292" s="141" t="s">
        <v>32</v>
      </c>
      <c r="F292" s="151">
        <v>41116</v>
      </c>
      <c r="G292" s="151">
        <v>41117</v>
      </c>
      <c r="H292" s="141">
        <v>1</v>
      </c>
      <c r="I292" s="141" t="s">
        <v>31</v>
      </c>
      <c r="J292" s="141" t="s">
        <v>140</v>
      </c>
      <c r="K292" s="141" t="s">
        <v>23</v>
      </c>
      <c r="L292" s="66"/>
    </row>
    <row r="293" spans="1:12" ht="12.75" customHeight="1" x14ac:dyDescent="0.15">
      <c r="A293" s="66" t="s">
        <v>139</v>
      </c>
      <c r="B293" s="141" t="s">
        <v>219</v>
      </c>
      <c r="C293" s="141" t="s">
        <v>220</v>
      </c>
      <c r="D293" s="141"/>
      <c r="E293" s="141" t="s">
        <v>32</v>
      </c>
      <c r="F293" s="151">
        <v>41061</v>
      </c>
      <c r="G293" s="151">
        <v>41065</v>
      </c>
      <c r="H293" s="141">
        <v>4</v>
      </c>
      <c r="I293" s="141" t="s">
        <v>31</v>
      </c>
      <c r="J293" s="141" t="s">
        <v>140</v>
      </c>
      <c r="K293" s="141" t="s">
        <v>23</v>
      </c>
      <c r="L293" s="66"/>
    </row>
    <row r="294" spans="1:12" ht="12.75" customHeight="1" x14ac:dyDescent="0.15">
      <c r="A294" s="66" t="s">
        <v>139</v>
      </c>
      <c r="B294" s="141" t="s">
        <v>219</v>
      </c>
      <c r="C294" s="141" t="s">
        <v>220</v>
      </c>
      <c r="D294" s="141"/>
      <c r="E294" s="141" t="s">
        <v>32</v>
      </c>
      <c r="F294" s="151">
        <v>41080</v>
      </c>
      <c r="G294" s="151">
        <v>41082</v>
      </c>
      <c r="H294" s="141">
        <v>2</v>
      </c>
      <c r="I294" s="141" t="s">
        <v>31</v>
      </c>
      <c r="J294" s="141" t="s">
        <v>140</v>
      </c>
      <c r="K294" s="141" t="s">
        <v>23</v>
      </c>
      <c r="L294" s="66"/>
    </row>
    <row r="295" spans="1:12" ht="12.75" customHeight="1" x14ac:dyDescent="0.15">
      <c r="A295" s="66" t="s">
        <v>139</v>
      </c>
      <c r="B295" s="141" t="s">
        <v>219</v>
      </c>
      <c r="C295" s="141" t="s">
        <v>220</v>
      </c>
      <c r="D295" s="141"/>
      <c r="E295" s="141" t="s">
        <v>32</v>
      </c>
      <c r="F295" s="151">
        <v>41086</v>
      </c>
      <c r="G295" s="151">
        <v>41087</v>
      </c>
      <c r="H295" s="141">
        <v>1</v>
      </c>
      <c r="I295" s="141" t="s">
        <v>31</v>
      </c>
      <c r="J295" s="141" t="s">
        <v>140</v>
      </c>
      <c r="K295" s="141" t="s">
        <v>23</v>
      </c>
      <c r="L295" s="66"/>
    </row>
    <row r="296" spans="1:12" ht="12.75" customHeight="1" x14ac:dyDescent="0.15">
      <c r="A296" s="66" t="s">
        <v>139</v>
      </c>
      <c r="B296" s="141" t="s">
        <v>219</v>
      </c>
      <c r="C296" s="141" t="s">
        <v>220</v>
      </c>
      <c r="D296" s="141"/>
      <c r="E296" s="141" t="s">
        <v>32</v>
      </c>
      <c r="F296" s="151">
        <v>41096</v>
      </c>
      <c r="G296" s="151">
        <v>41100</v>
      </c>
      <c r="H296" s="141">
        <v>4</v>
      </c>
      <c r="I296" s="141" t="s">
        <v>31</v>
      </c>
      <c r="J296" s="141" t="s">
        <v>140</v>
      </c>
      <c r="K296" s="141" t="s">
        <v>23</v>
      </c>
      <c r="L296" s="66"/>
    </row>
    <row r="297" spans="1:12" ht="12.75" customHeight="1" x14ac:dyDescent="0.15">
      <c r="A297" s="66" t="s">
        <v>139</v>
      </c>
      <c r="B297" s="141" t="s">
        <v>219</v>
      </c>
      <c r="C297" s="141" t="s">
        <v>220</v>
      </c>
      <c r="D297" s="141"/>
      <c r="E297" s="141" t="s">
        <v>32</v>
      </c>
      <c r="F297" s="151">
        <v>41109</v>
      </c>
      <c r="G297" s="151">
        <v>41110</v>
      </c>
      <c r="H297" s="141">
        <v>1</v>
      </c>
      <c r="I297" s="141" t="s">
        <v>31</v>
      </c>
      <c r="J297" s="141" t="s">
        <v>140</v>
      </c>
      <c r="K297" s="141" t="s">
        <v>23</v>
      </c>
      <c r="L297" s="66"/>
    </row>
    <row r="298" spans="1:12" ht="12.75" customHeight="1" x14ac:dyDescent="0.15">
      <c r="A298" s="66" t="s">
        <v>139</v>
      </c>
      <c r="B298" s="141" t="s">
        <v>219</v>
      </c>
      <c r="C298" s="141" t="s">
        <v>220</v>
      </c>
      <c r="D298" s="141"/>
      <c r="E298" s="141" t="s">
        <v>32</v>
      </c>
      <c r="F298" s="151">
        <v>41151</v>
      </c>
      <c r="G298" s="151">
        <v>41152</v>
      </c>
      <c r="H298" s="141">
        <v>1</v>
      </c>
      <c r="I298" s="141" t="s">
        <v>31</v>
      </c>
      <c r="J298" s="141" t="s">
        <v>140</v>
      </c>
      <c r="K298" s="141" t="s">
        <v>23</v>
      </c>
      <c r="L298" s="66"/>
    </row>
    <row r="299" spans="1:12" ht="12.75" customHeight="1" x14ac:dyDescent="0.15">
      <c r="A299" s="66" t="s">
        <v>139</v>
      </c>
      <c r="B299" s="141" t="s">
        <v>221</v>
      </c>
      <c r="C299" s="141" t="s">
        <v>222</v>
      </c>
      <c r="D299" s="141"/>
      <c r="E299" s="141" t="s">
        <v>32</v>
      </c>
      <c r="F299" s="151">
        <v>41061</v>
      </c>
      <c r="G299" s="151">
        <v>41065</v>
      </c>
      <c r="H299" s="141">
        <v>4</v>
      </c>
      <c r="I299" s="141" t="s">
        <v>31</v>
      </c>
      <c r="J299" s="141" t="s">
        <v>140</v>
      </c>
      <c r="K299" s="141" t="s">
        <v>23</v>
      </c>
      <c r="L299" s="66"/>
    </row>
    <row r="300" spans="1:12" ht="12.75" customHeight="1" x14ac:dyDescent="0.15">
      <c r="A300" s="66" t="s">
        <v>139</v>
      </c>
      <c r="B300" s="141" t="s">
        <v>221</v>
      </c>
      <c r="C300" s="141" t="s">
        <v>222</v>
      </c>
      <c r="D300" s="141"/>
      <c r="E300" s="141" t="s">
        <v>32</v>
      </c>
      <c r="F300" s="151">
        <v>41073</v>
      </c>
      <c r="G300" s="151">
        <v>41075</v>
      </c>
      <c r="H300" s="141">
        <v>2</v>
      </c>
      <c r="I300" s="141" t="s">
        <v>31</v>
      </c>
      <c r="J300" s="141" t="s">
        <v>140</v>
      </c>
      <c r="K300" s="141" t="s">
        <v>23</v>
      </c>
      <c r="L300" s="66"/>
    </row>
    <row r="301" spans="1:12" ht="12.75" customHeight="1" x14ac:dyDescent="0.15">
      <c r="A301" s="66" t="s">
        <v>139</v>
      </c>
      <c r="B301" s="141" t="s">
        <v>221</v>
      </c>
      <c r="C301" s="141" t="s">
        <v>222</v>
      </c>
      <c r="D301" s="141"/>
      <c r="E301" s="141" t="s">
        <v>32</v>
      </c>
      <c r="F301" s="151">
        <v>41080</v>
      </c>
      <c r="G301" s="151">
        <v>41081</v>
      </c>
      <c r="H301" s="141">
        <v>1</v>
      </c>
      <c r="I301" s="141" t="s">
        <v>31</v>
      </c>
      <c r="J301" s="141" t="s">
        <v>140</v>
      </c>
      <c r="K301" s="141" t="s">
        <v>23</v>
      </c>
      <c r="L301" s="66"/>
    </row>
    <row r="302" spans="1:12" ht="12.75" customHeight="1" x14ac:dyDescent="0.15">
      <c r="A302" s="66" t="s">
        <v>139</v>
      </c>
      <c r="B302" s="141" t="s">
        <v>221</v>
      </c>
      <c r="C302" s="141" t="s">
        <v>222</v>
      </c>
      <c r="D302" s="141"/>
      <c r="E302" s="141" t="s">
        <v>32</v>
      </c>
      <c r="F302" s="151">
        <v>41086</v>
      </c>
      <c r="G302" s="151">
        <v>41087</v>
      </c>
      <c r="H302" s="141">
        <v>1</v>
      </c>
      <c r="I302" s="141" t="s">
        <v>31</v>
      </c>
      <c r="J302" s="141" t="s">
        <v>140</v>
      </c>
      <c r="K302" s="141" t="s">
        <v>23</v>
      </c>
      <c r="L302" s="66"/>
    </row>
    <row r="303" spans="1:12" ht="12.75" customHeight="1" x14ac:dyDescent="0.15">
      <c r="A303" s="66" t="s">
        <v>139</v>
      </c>
      <c r="B303" s="141" t="s">
        <v>221</v>
      </c>
      <c r="C303" s="141" t="s">
        <v>222</v>
      </c>
      <c r="D303" s="141"/>
      <c r="E303" s="141" t="s">
        <v>32</v>
      </c>
      <c r="F303" s="151">
        <v>41101</v>
      </c>
      <c r="G303" s="151">
        <v>41102</v>
      </c>
      <c r="H303" s="141">
        <v>1</v>
      </c>
      <c r="I303" s="141" t="s">
        <v>31</v>
      </c>
      <c r="J303" s="141" t="s">
        <v>140</v>
      </c>
      <c r="K303" s="141" t="s">
        <v>23</v>
      </c>
      <c r="L303" s="66"/>
    </row>
    <row r="304" spans="1:12" ht="12.75" customHeight="1" x14ac:dyDescent="0.15">
      <c r="A304" s="66" t="s">
        <v>139</v>
      </c>
      <c r="B304" s="141" t="s">
        <v>221</v>
      </c>
      <c r="C304" s="141" t="s">
        <v>222</v>
      </c>
      <c r="D304" s="141"/>
      <c r="E304" s="141" t="s">
        <v>32</v>
      </c>
      <c r="F304" s="151">
        <v>41109</v>
      </c>
      <c r="G304" s="151">
        <v>41110</v>
      </c>
      <c r="H304" s="141">
        <v>1</v>
      </c>
      <c r="I304" s="141" t="s">
        <v>31</v>
      </c>
      <c r="J304" s="141" t="s">
        <v>140</v>
      </c>
      <c r="K304" s="141" t="s">
        <v>23</v>
      </c>
      <c r="L304" s="66"/>
    </row>
    <row r="305" spans="1:12" ht="12.75" customHeight="1" x14ac:dyDescent="0.15">
      <c r="A305" s="66" t="s">
        <v>139</v>
      </c>
      <c r="B305" s="141" t="s">
        <v>221</v>
      </c>
      <c r="C305" s="141" t="s">
        <v>222</v>
      </c>
      <c r="D305" s="141"/>
      <c r="E305" s="141" t="s">
        <v>32</v>
      </c>
      <c r="F305" s="151">
        <v>41116</v>
      </c>
      <c r="G305" s="151">
        <v>41121</v>
      </c>
      <c r="H305" s="141">
        <v>5</v>
      </c>
      <c r="I305" s="141" t="s">
        <v>31</v>
      </c>
      <c r="J305" s="141" t="s">
        <v>140</v>
      </c>
      <c r="K305" s="141" t="s">
        <v>23</v>
      </c>
      <c r="L305" s="66"/>
    </row>
    <row r="306" spans="1:12" ht="12.75" customHeight="1" x14ac:dyDescent="0.15">
      <c r="A306" s="66" t="s">
        <v>139</v>
      </c>
      <c r="B306" s="141" t="s">
        <v>221</v>
      </c>
      <c r="C306" s="141" t="s">
        <v>222</v>
      </c>
      <c r="D306" s="141"/>
      <c r="E306" s="141" t="s">
        <v>32</v>
      </c>
      <c r="F306" s="151">
        <v>41128</v>
      </c>
      <c r="G306" s="151">
        <v>41129</v>
      </c>
      <c r="H306" s="141">
        <v>1</v>
      </c>
      <c r="I306" s="141" t="s">
        <v>31</v>
      </c>
      <c r="J306" s="141" t="s">
        <v>140</v>
      </c>
      <c r="K306" s="141" t="s">
        <v>23</v>
      </c>
      <c r="L306" s="66"/>
    </row>
    <row r="307" spans="1:12" ht="12.75" customHeight="1" x14ac:dyDescent="0.15">
      <c r="A307" s="66" t="s">
        <v>139</v>
      </c>
      <c r="B307" s="141" t="s">
        <v>221</v>
      </c>
      <c r="C307" s="141" t="s">
        <v>222</v>
      </c>
      <c r="D307" s="141"/>
      <c r="E307" s="141" t="s">
        <v>32</v>
      </c>
      <c r="F307" s="151">
        <v>41150</v>
      </c>
      <c r="G307" s="151">
        <v>41152</v>
      </c>
      <c r="H307" s="141">
        <v>2</v>
      </c>
      <c r="I307" s="141" t="s">
        <v>31</v>
      </c>
      <c r="J307" s="141" t="s">
        <v>140</v>
      </c>
      <c r="K307" s="141" t="s">
        <v>23</v>
      </c>
      <c r="L307" s="66"/>
    </row>
    <row r="308" spans="1:12" ht="12.75" customHeight="1" x14ac:dyDescent="0.15">
      <c r="A308" s="66" t="s">
        <v>139</v>
      </c>
      <c r="B308" s="141" t="s">
        <v>223</v>
      </c>
      <c r="C308" s="141" t="s">
        <v>224</v>
      </c>
      <c r="D308" s="141"/>
      <c r="E308" s="141" t="s">
        <v>32</v>
      </c>
      <c r="F308" s="151">
        <v>41079</v>
      </c>
      <c r="G308" s="151">
        <v>41088</v>
      </c>
      <c r="H308" s="141">
        <v>9</v>
      </c>
      <c r="I308" s="141" t="s">
        <v>31</v>
      </c>
      <c r="J308" s="141" t="s">
        <v>140</v>
      </c>
      <c r="K308" s="141" t="s">
        <v>23</v>
      </c>
      <c r="L308" s="66"/>
    </row>
    <row r="309" spans="1:12" ht="12.75" customHeight="1" x14ac:dyDescent="0.15">
      <c r="A309" s="66" t="s">
        <v>139</v>
      </c>
      <c r="B309" s="141" t="s">
        <v>223</v>
      </c>
      <c r="C309" s="141" t="s">
        <v>224</v>
      </c>
      <c r="D309" s="141"/>
      <c r="E309" s="141" t="s">
        <v>32</v>
      </c>
      <c r="F309" s="151">
        <v>41096</v>
      </c>
      <c r="G309" s="151">
        <v>41100</v>
      </c>
      <c r="H309" s="141">
        <v>4</v>
      </c>
      <c r="I309" s="141" t="s">
        <v>31</v>
      </c>
      <c r="J309" s="141" t="s">
        <v>140</v>
      </c>
      <c r="K309" s="141" t="s">
        <v>23</v>
      </c>
      <c r="L309" s="66"/>
    </row>
    <row r="310" spans="1:12" ht="12.75" customHeight="1" x14ac:dyDescent="0.15">
      <c r="A310" s="66" t="s">
        <v>139</v>
      </c>
      <c r="B310" s="141" t="s">
        <v>223</v>
      </c>
      <c r="C310" s="141" t="s">
        <v>224</v>
      </c>
      <c r="D310" s="141"/>
      <c r="E310" s="141" t="s">
        <v>32</v>
      </c>
      <c r="F310" s="151">
        <v>41101</v>
      </c>
      <c r="G310" s="151">
        <v>41102</v>
      </c>
      <c r="H310" s="141">
        <v>1</v>
      </c>
      <c r="I310" s="141" t="s">
        <v>31</v>
      </c>
      <c r="J310" s="141" t="s">
        <v>140</v>
      </c>
      <c r="K310" s="141" t="s">
        <v>23</v>
      </c>
      <c r="L310" s="66"/>
    </row>
    <row r="311" spans="1:12" ht="12.75" customHeight="1" x14ac:dyDescent="0.15">
      <c r="A311" s="66" t="s">
        <v>139</v>
      </c>
      <c r="B311" s="141" t="s">
        <v>223</v>
      </c>
      <c r="C311" s="141" t="s">
        <v>224</v>
      </c>
      <c r="D311" s="141"/>
      <c r="E311" s="141" t="s">
        <v>32</v>
      </c>
      <c r="F311" s="151">
        <v>41136</v>
      </c>
      <c r="G311" s="151">
        <v>41137</v>
      </c>
      <c r="H311" s="141">
        <v>1</v>
      </c>
      <c r="I311" s="141" t="s">
        <v>31</v>
      </c>
      <c r="J311" s="141" t="s">
        <v>140</v>
      </c>
      <c r="K311" s="141" t="s">
        <v>23</v>
      </c>
      <c r="L311" s="66"/>
    </row>
    <row r="312" spans="1:12" ht="12.75" customHeight="1" x14ac:dyDescent="0.15">
      <c r="A312" s="66" t="s">
        <v>139</v>
      </c>
      <c r="B312" s="141" t="s">
        <v>223</v>
      </c>
      <c r="C312" s="141" t="s">
        <v>224</v>
      </c>
      <c r="D312" s="141"/>
      <c r="E312" s="141" t="s">
        <v>32</v>
      </c>
      <c r="F312" s="151">
        <v>41150</v>
      </c>
      <c r="G312" s="151">
        <v>41151</v>
      </c>
      <c r="H312" s="141">
        <v>1</v>
      </c>
      <c r="I312" s="141" t="s">
        <v>31</v>
      </c>
      <c r="J312" s="141" t="s">
        <v>140</v>
      </c>
      <c r="K312" s="141" t="s">
        <v>23</v>
      </c>
      <c r="L312" s="66"/>
    </row>
    <row r="313" spans="1:12" ht="12.75" customHeight="1" x14ac:dyDescent="0.15">
      <c r="A313" s="66" t="s">
        <v>139</v>
      </c>
      <c r="B313" s="141" t="s">
        <v>225</v>
      </c>
      <c r="C313" s="141" t="s">
        <v>226</v>
      </c>
      <c r="D313" s="141"/>
      <c r="E313" s="141" t="s">
        <v>32</v>
      </c>
      <c r="F313" s="151">
        <v>41058</v>
      </c>
      <c r="G313" s="151">
        <v>41067</v>
      </c>
      <c r="H313" s="141">
        <v>9</v>
      </c>
      <c r="I313" s="141" t="s">
        <v>31</v>
      </c>
      <c r="J313" s="141" t="s">
        <v>140</v>
      </c>
      <c r="K313" s="141" t="s">
        <v>23</v>
      </c>
      <c r="L313" s="66"/>
    </row>
    <row r="314" spans="1:12" ht="12.75" customHeight="1" x14ac:dyDescent="0.15">
      <c r="A314" s="66" t="s">
        <v>139</v>
      </c>
      <c r="B314" s="141" t="s">
        <v>225</v>
      </c>
      <c r="C314" s="141" t="s">
        <v>226</v>
      </c>
      <c r="D314" s="141"/>
      <c r="E314" s="141" t="s">
        <v>32</v>
      </c>
      <c r="F314" s="151">
        <v>41072</v>
      </c>
      <c r="G314" s="151">
        <v>41074</v>
      </c>
      <c r="H314" s="141">
        <v>2</v>
      </c>
      <c r="I314" s="141" t="s">
        <v>31</v>
      </c>
      <c r="J314" s="141" t="s">
        <v>140</v>
      </c>
      <c r="K314" s="141" t="s">
        <v>23</v>
      </c>
      <c r="L314" s="66"/>
    </row>
    <row r="315" spans="1:12" ht="12.75" customHeight="1" x14ac:dyDescent="0.15">
      <c r="A315" s="66" t="s">
        <v>139</v>
      </c>
      <c r="B315" s="141" t="s">
        <v>225</v>
      </c>
      <c r="C315" s="141" t="s">
        <v>226</v>
      </c>
      <c r="D315" s="141"/>
      <c r="E315" s="141" t="s">
        <v>32</v>
      </c>
      <c r="F315" s="151">
        <v>41080</v>
      </c>
      <c r="G315" s="151">
        <v>41093</v>
      </c>
      <c r="H315" s="141">
        <v>13</v>
      </c>
      <c r="I315" s="141" t="s">
        <v>31</v>
      </c>
      <c r="J315" s="141" t="s">
        <v>140</v>
      </c>
      <c r="K315" s="141" t="s">
        <v>23</v>
      </c>
      <c r="L315" s="66"/>
    </row>
    <row r="316" spans="1:12" ht="12.75" customHeight="1" x14ac:dyDescent="0.15">
      <c r="A316" s="66" t="s">
        <v>139</v>
      </c>
      <c r="B316" s="141" t="s">
        <v>225</v>
      </c>
      <c r="C316" s="141" t="s">
        <v>226</v>
      </c>
      <c r="D316" s="141"/>
      <c r="E316" s="141" t="s">
        <v>32</v>
      </c>
      <c r="F316" s="151">
        <v>41101</v>
      </c>
      <c r="G316" s="151">
        <v>41102</v>
      </c>
      <c r="H316" s="141">
        <v>1</v>
      </c>
      <c r="I316" s="141" t="s">
        <v>31</v>
      </c>
      <c r="J316" s="141" t="s">
        <v>140</v>
      </c>
      <c r="K316" s="141" t="s">
        <v>23</v>
      </c>
      <c r="L316" s="66"/>
    </row>
    <row r="317" spans="1:12" ht="12.75" customHeight="1" x14ac:dyDescent="0.15">
      <c r="A317" s="66" t="s">
        <v>139</v>
      </c>
      <c r="B317" s="141" t="s">
        <v>225</v>
      </c>
      <c r="C317" s="141" t="s">
        <v>226</v>
      </c>
      <c r="D317" s="141"/>
      <c r="E317" s="141" t="s">
        <v>32</v>
      </c>
      <c r="F317" s="151">
        <v>41108</v>
      </c>
      <c r="G317" s="151">
        <v>41123</v>
      </c>
      <c r="H317" s="141">
        <v>15</v>
      </c>
      <c r="I317" s="141" t="s">
        <v>31</v>
      </c>
      <c r="J317" s="141" t="s">
        <v>140</v>
      </c>
      <c r="K317" s="141" t="s">
        <v>23</v>
      </c>
      <c r="L317" s="66"/>
    </row>
    <row r="318" spans="1:12" ht="12.75" customHeight="1" x14ac:dyDescent="0.15">
      <c r="A318" s="67" t="s">
        <v>139</v>
      </c>
      <c r="B318" s="149" t="s">
        <v>225</v>
      </c>
      <c r="C318" s="149" t="s">
        <v>226</v>
      </c>
      <c r="D318" s="149"/>
      <c r="E318" s="149" t="s">
        <v>32</v>
      </c>
      <c r="F318" s="159">
        <v>41151</v>
      </c>
      <c r="G318" s="159">
        <v>41152</v>
      </c>
      <c r="H318" s="149">
        <v>1</v>
      </c>
      <c r="I318" s="149" t="s">
        <v>31</v>
      </c>
      <c r="J318" s="149" t="s">
        <v>140</v>
      </c>
      <c r="K318" s="149" t="s">
        <v>23</v>
      </c>
      <c r="L318" s="66"/>
    </row>
    <row r="319" spans="1:12" ht="12.75" customHeight="1" x14ac:dyDescent="0.15">
      <c r="A319" s="32"/>
      <c r="B319" s="60">
        <f>SUM(IF(FREQUENCY(MATCH(B176:B318,B176:B318,0),MATCH(B176:B318,B176:B318,0))&gt;0,1))</f>
        <v>24</v>
      </c>
      <c r="C319" s="33"/>
      <c r="D319" s="33"/>
      <c r="E319" s="29">
        <f>COUNTA(E176:E318)</f>
        <v>143</v>
      </c>
      <c r="F319" s="29"/>
      <c r="G319" s="29"/>
      <c r="H319" s="29">
        <f>SUM(H176:H318)</f>
        <v>440</v>
      </c>
      <c r="I319" s="32"/>
      <c r="J319" s="32"/>
      <c r="K319" s="32"/>
      <c r="L319" s="66"/>
    </row>
    <row r="320" spans="1:12" ht="12.75" customHeight="1" x14ac:dyDescent="0.15">
      <c r="A320" s="32"/>
      <c r="B320" s="60"/>
      <c r="C320" s="33"/>
      <c r="D320" s="33"/>
      <c r="E320" s="29"/>
      <c r="F320" s="29"/>
      <c r="G320" s="29"/>
      <c r="H320" s="29"/>
      <c r="I320" s="32"/>
      <c r="J320" s="32"/>
      <c r="K320" s="32"/>
      <c r="L320" s="66"/>
    </row>
    <row r="321" spans="1:12" ht="12.75" customHeight="1" x14ac:dyDescent="0.15">
      <c r="A321" s="66" t="s">
        <v>227</v>
      </c>
      <c r="B321" s="141" t="s">
        <v>228</v>
      </c>
      <c r="C321" s="141" t="s">
        <v>229</v>
      </c>
      <c r="D321" s="141"/>
      <c r="E321" s="141" t="s">
        <v>32</v>
      </c>
      <c r="F321" s="151">
        <v>41051</v>
      </c>
      <c r="G321" s="151">
        <v>41053</v>
      </c>
      <c r="H321" s="141">
        <v>2</v>
      </c>
      <c r="I321" s="141" t="s">
        <v>31</v>
      </c>
      <c r="J321" s="141" t="s">
        <v>140</v>
      </c>
      <c r="K321" s="141" t="s">
        <v>23</v>
      </c>
      <c r="L321" s="66"/>
    </row>
    <row r="322" spans="1:12" ht="12.75" customHeight="1" x14ac:dyDescent="0.15">
      <c r="A322" s="66" t="s">
        <v>227</v>
      </c>
      <c r="B322" s="141" t="s">
        <v>228</v>
      </c>
      <c r="C322" s="141" t="s">
        <v>229</v>
      </c>
      <c r="D322" s="141"/>
      <c r="E322" s="141" t="s">
        <v>32</v>
      </c>
      <c r="F322" s="151">
        <v>41056</v>
      </c>
      <c r="G322" s="151">
        <v>41057</v>
      </c>
      <c r="H322" s="141">
        <v>1</v>
      </c>
      <c r="I322" s="141" t="s">
        <v>31</v>
      </c>
      <c r="J322" s="141" t="s">
        <v>140</v>
      </c>
      <c r="K322" s="141" t="s">
        <v>23</v>
      </c>
      <c r="L322" s="66"/>
    </row>
    <row r="323" spans="1:12" ht="12.75" customHeight="1" x14ac:dyDescent="0.15">
      <c r="A323" s="66" t="s">
        <v>227</v>
      </c>
      <c r="B323" s="141" t="s">
        <v>228</v>
      </c>
      <c r="C323" s="141" t="s">
        <v>229</v>
      </c>
      <c r="D323" s="141"/>
      <c r="E323" s="141" t="s">
        <v>32</v>
      </c>
      <c r="F323" s="151">
        <v>41060</v>
      </c>
      <c r="G323" s="151">
        <v>41062</v>
      </c>
      <c r="H323" s="141">
        <v>2</v>
      </c>
      <c r="I323" s="141" t="s">
        <v>31</v>
      </c>
      <c r="J323" s="141" t="s">
        <v>140</v>
      </c>
      <c r="K323" s="141" t="s">
        <v>23</v>
      </c>
      <c r="L323" s="66"/>
    </row>
    <row r="324" spans="1:12" ht="12.75" customHeight="1" x14ac:dyDescent="0.15">
      <c r="A324" s="66" t="s">
        <v>227</v>
      </c>
      <c r="B324" s="141" t="s">
        <v>228</v>
      </c>
      <c r="C324" s="141" t="s">
        <v>229</v>
      </c>
      <c r="D324" s="141"/>
      <c r="E324" s="141" t="s">
        <v>32</v>
      </c>
      <c r="F324" s="151">
        <v>41064</v>
      </c>
      <c r="G324" s="151">
        <v>41065</v>
      </c>
      <c r="H324" s="141">
        <v>1</v>
      </c>
      <c r="I324" s="141" t="s">
        <v>31</v>
      </c>
      <c r="J324" s="141" t="s">
        <v>140</v>
      </c>
      <c r="K324" s="141" t="s">
        <v>23</v>
      </c>
      <c r="L324" s="66"/>
    </row>
    <row r="325" spans="1:12" ht="12.75" customHeight="1" x14ac:dyDescent="0.15">
      <c r="A325" s="66" t="s">
        <v>227</v>
      </c>
      <c r="B325" s="141" t="s">
        <v>228</v>
      </c>
      <c r="C325" s="141" t="s">
        <v>229</v>
      </c>
      <c r="D325" s="141"/>
      <c r="E325" s="141" t="s">
        <v>32</v>
      </c>
      <c r="F325" s="151">
        <v>41073</v>
      </c>
      <c r="G325" s="151">
        <v>41074</v>
      </c>
      <c r="H325" s="141">
        <v>1</v>
      </c>
      <c r="I325" s="141" t="s">
        <v>31</v>
      </c>
      <c r="J325" s="141" t="s">
        <v>140</v>
      </c>
      <c r="K325" s="141" t="s">
        <v>23</v>
      </c>
      <c r="L325" s="66"/>
    </row>
    <row r="326" spans="1:12" ht="12.75" customHeight="1" x14ac:dyDescent="0.15">
      <c r="A326" s="66" t="s">
        <v>227</v>
      </c>
      <c r="B326" s="141" t="s">
        <v>228</v>
      </c>
      <c r="C326" s="141" t="s">
        <v>229</v>
      </c>
      <c r="D326" s="141"/>
      <c r="E326" s="141" t="s">
        <v>32</v>
      </c>
      <c r="F326" s="151">
        <v>41083</v>
      </c>
      <c r="G326" s="151">
        <v>41084</v>
      </c>
      <c r="H326" s="141">
        <v>1</v>
      </c>
      <c r="I326" s="141" t="s">
        <v>31</v>
      </c>
      <c r="J326" s="141" t="s">
        <v>140</v>
      </c>
      <c r="K326" s="141" t="s">
        <v>23</v>
      </c>
      <c r="L326" s="66"/>
    </row>
    <row r="327" spans="1:12" ht="12.75" customHeight="1" x14ac:dyDescent="0.15">
      <c r="A327" s="66" t="s">
        <v>227</v>
      </c>
      <c r="B327" s="141" t="s">
        <v>228</v>
      </c>
      <c r="C327" s="141" t="s">
        <v>229</v>
      </c>
      <c r="D327" s="141"/>
      <c r="E327" s="141" t="s">
        <v>32</v>
      </c>
      <c r="F327" s="151">
        <v>41093</v>
      </c>
      <c r="G327" s="151">
        <v>41095</v>
      </c>
      <c r="H327" s="141">
        <v>2</v>
      </c>
      <c r="I327" s="141" t="s">
        <v>31</v>
      </c>
      <c r="J327" s="141" t="s">
        <v>140</v>
      </c>
      <c r="K327" s="141" t="s">
        <v>23</v>
      </c>
      <c r="L327" s="66"/>
    </row>
    <row r="328" spans="1:12" ht="12.75" customHeight="1" x14ac:dyDescent="0.15">
      <c r="A328" s="66" t="s">
        <v>227</v>
      </c>
      <c r="B328" s="141" t="s">
        <v>228</v>
      </c>
      <c r="C328" s="141" t="s">
        <v>229</v>
      </c>
      <c r="D328" s="141"/>
      <c r="E328" s="141" t="s">
        <v>32</v>
      </c>
      <c r="F328" s="151">
        <v>41098</v>
      </c>
      <c r="G328" s="151">
        <v>41099</v>
      </c>
      <c r="H328" s="141">
        <v>1</v>
      </c>
      <c r="I328" s="141" t="s">
        <v>31</v>
      </c>
      <c r="J328" s="141" t="s">
        <v>140</v>
      </c>
      <c r="K328" s="141" t="s">
        <v>23</v>
      </c>
      <c r="L328" s="66"/>
    </row>
    <row r="329" spans="1:12" ht="12.75" customHeight="1" x14ac:dyDescent="0.15">
      <c r="A329" s="66" t="s">
        <v>227</v>
      </c>
      <c r="B329" s="141" t="s">
        <v>228</v>
      </c>
      <c r="C329" s="141" t="s">
        <v>229</v>
      </c>
      <c r="D329" s="141"/>
      <c r="E329" s="141" t="s">
        <v>32</v>
      </c>
      <c r="F329" s="151">
        <v>41105</v>
      </c>
      <c r="G329" s="151">
        <v>41106</v>
      </c>
      <c r="H329" s="141">
        <v>1</v>
      </c>
      <c r="I329" s="141" t="s">
        <v>31</v>
      </c>
      <c r="J329" s="141" t="s">
        <v>140</v>
      </c>
      <c r="K329" s="141" t="s">
        <v>23</v>
      </c>
      <c r="L329" s="66"/>
    </row>
    <row r="330" spans="1:12" ht="12.75" customHeight="1" x14ac:dyDescent="0.15">
      <c r="A330" s="66" t="s">
        <v>227</v>
      </c>
      <c r="B330" s="141" t="s">
        <v>228</v>
      </c>
      <c r="C330" s="141" t="s">
        <v>229</v>
      </c>
      <c r="D330" s="141"/>
      <c r="E330" s="141" t="s">
        <v>32</v>
      </c>
      <c r="F330" s="151">
        <v>41108</v>
      </c>
      <c r="G330" s="151">
        <v>41109</v>
      </c>
      <c r="H330" s="141">
        <v>1</v>
      </c>
      <c r="I330" s="141" t="s">
        <v>31</v>
      </c>
      <c r="J330" s="141" t="s">
        <v>140</v>
      </c>
      <c r="K330" s="141" t="s">
        <v>23</v>
      </c>
      <c r="L330" s="66"/>
    </row>
    <row r="331" spans="1:12" ht="12.75" customHeight="1" x14ac:dyDescent="0.15">
      <c r="A331" s="66" t="s">
        <v>227</v>
      </c>
      <c r="B331" s="141" t="s">
        <v>228</v>
      </c>
      <c r="C331" s="141" t="s">
        <v>229</v>
      </c>
      <c r="D331" s="141"/>
      <c r="E331" s="141" t="s">
        <v>32</v>
      </c>
      <c r="F331" s="151">
        <v>41116</v>
      </c>
      <c r="G331" s="151">
        <v>41117</v>
      </c>
      <c r="H331" s="141">
        <v>1</v>
      </c>
      <c r="I331" s="141" t="s">
        <v>31</v>
      </c>
      <c r="J331" s="141" t="s">
        <v>140</v>
      </c>
      <c r="K331" s="141" t="s">
        <v>23</v>
      </c>
      <c r="L331" s="66"/>
    </row>
    <row r="332" spans="1:12" ht="12.75" customHeight="1" x14ac:dyDescent="0.15">
      <c r="A332" s="66" t="s">
        <v>227</v>
      </c>
      <c r="B332" s="141" t="s">
        <v>228</v>
      </c>
      <c r="C332" s="141" t="s">
        <v>229</v>
      </c>
      <c r="D332" s="141"/>
      <c r="E332" s="141" t="s">
        <v>32</v>
      </c>
      <c r="F332" s="151">
        <v>41122</v>
      </c>
      <c r="G332" s="151">
        <v>41123</v>
      </c>
      <c r="H332" s="141">
        <v>1</v>
      </c>
      <c r="I332" s="141" t="s">
        <v>31</v>
      </c>
      <c r="J332" s="141" t="s">
        <v>140</v>
      </c>
      <c r="K332" s="141" t="s">
        <v>23</v>
      </c>
      <c r="L332" s="66"/>
    </row>
    <row r="333" spans="1:12" ht="12.75" customHeight="1" x14ac:dyDescent="0.15">
      <c r="A333" s="66" t="s">
        <v>227</v>
      </c>
      <c r="B333" s="141" t="s">
        <v>228</v>
      </c>
      <c r="C333" s="141" t="s">
        <v>229</v>
      </c>
      <c r="D333" s="141"/>
      <c r="E333" s="141" t="s">
        <v>32</v>
      </c>
      <c r="F333" s="151">
        <v>41133</v>
      </c>
      <c r="G333" s="151">
        <v>41134</v>
      </c>
      <c r="H333" s="141">
        <v>1</v>
      </c>
      <c r="I333" s="141" t="s">
        <v>31</v>
      </c>
      <c r="J333" s="141" t="s">
        <v>140</v>
      </c>
      <c r="K333" s="141" t="s">
        <v>23</v>
      </c>
      <c r="L333" s="66"/>
    </row>
    <row r="334" spans="1:12" ht="12.75" customHeight="1" x14ac:dyDescent="0.15">
      <c r="A334" s="66" t="s">
        <v>227</v>
      </c>
      <c r="B334" s="141" t="s">
        <v>228</v>
      </c>
      <c r="C334" s="141" t="s">
        <v>229</v>
      </c>
      <c r="D334" s="141"/>
      <c r="E334" s="141" t="s">
        <v>32</v>
      </c>
      <c r="F334" s="151">
        <v>41136</v>
      </c>
      <c r="G334" s="151">
        <v>41137</v>
      </c>
      <c r="H334" s="141">
        <v>1</v>
      </c>
      <c r="I334" s="141" t="s">
        <v>31</v>
      </c>
      <c r="J334" s="141" t="s">
        <v>140</v>
      </c>
      <c r="K334" s="141" t="s">
        <v>23</v>
      </c>
      <c r="L334" s="66"/>
    </row>
    <row r="335" spans="1:12" ht="12.75" customHeight="1" x14ac:dyDescent="0.15">
      <c r="A335" s="66" t="s">
        <v>227</v>
      </c>
      <c r="B335" s="141" t="s">
        <v>228</v>
      </c>
      <c r="C335" s="141" t="s">
        <v>229</v>
      </c>
      <c r="D335" s="141"/>
      <c r="E335" s="141" t="s">
        <v>32</v>
      </c>
      <c r="F335" s="151">
        <v>41138</v>
      </c>
      <c r="G335" s="151">
        <v>41139</v>
      </c>
      <c r="H335" s="141">
        <v>1</v>
      </c>
      <c r="I335" s="141" t="s">
        <v>31</v>
      </c>
      <c r="J335" s="141" t="s">
        <v>140</v>
      </c>
      <c r="K335" s="141" t="s">
        <v>23</v>
      </c>
      <c r="L335" s="66"/>
    </row>
    <row r="336" spans="1:12" ht="12.75" customHeight="1" x14ac:dyDescent="0.15">
      <c r="A336" s="66" t="s">
        <v>227</v>
      </c>
      <c r="B336" s="141" t="s">
        <v>230</v>
      </c>
      <c r="C336" s="141" t="s">
        <v>231</v>
      </c>
      <c r="D336" s="141"/>
      <c r="E336" s="141" t="s">
        <v>32</v>
      </c>
      <c r="F336" s="151">
        <v>41061</v>
      </c>
      <c r="G336" s="151">
        <v>41064</v>
      </c>
      <c r="H336" s="141">
        <v>3</v>
      </c>
      <c r="I336" s="141" t="s">
        <v>31</v>
      </c>
      <c r="J336" s="141" t="s">
        <v>140</v>
      </c>
      <c r="K336" s="141" t="s">
        <v>23</v>
      </c>
      <c r="L336" s="66"/>
    </row>
    <row r="337" spans="1:12" ht="12.75" customHeight="1" x14ac:dyDescent="0.15">
      <c r="A337" s="66" t="s">
        <v>227</v>
      </c>
      <c r="B337" s="141" t="s">
        <v>230</v>
      </c>
      <c r="C337" s="141" t="s">
        <v>231</v>
      </c>
      <c r="D337" s="141"/>
      <c r="E337" s="141" t="s">
        <v>32</v>
      </c>
      <c r="F337" s="151">
        <v>41079</v>
      </c>
      <c r="G337" s="151">
        <v>41080</v>
      </c>
      <c r="H337" s="141">
        <v>1</v>
      </c>
      <c r="I337" s="141" t="s">
        <v>31</v>
      </c>
      <c r="J337" s="141" t="s">
        <v>140</v>
      </c>
      <c r="K337" s="141" t="s">
        <v>23</v>
      </c>
      <c r="L337" s="66"/>
    </row>
    <row r="338" spans="1:12" ht="12.75" customHeight="1" x14ac:dyDescent="0.15">
      <c r="A338" s="66" t="s">
        <v>227</v>
      </c>
      <c r="B338" s="141" t="s">
        <v>230</v>
      </c>
      <c r="C338" s="141" t="s">
        <v>231</v>
      </c>
      <c r="D338" s="141"/>
      <c r="E338" s="141" t="s">
        <v>32</v>
      </c>
      <c r="F338" s="151">
        <v>41093</v>
      </c>
      <c r="G338" s="151">
        <v>41094</v>
      </c>
      <c r="H338" s="141">
        <v>1</v>
      </c>
      <c r="I338" s="141" t="s">
        <v>31</v>
      </c>
      <c r="J338" s="141" t="s">
        <v>140</v>
      </c>
      <c r="K338" s="141" t="s">
        <v>23</v>
      </c>
      <c r="L338" s="66"/>
    </row>
    <row r="339" spans="1:12" ht="12.75" customHeight="1" x14ac:dyDescent="0.15">
      <c r="A339" s="66" t="s">
        <v>227</v>
      </c>
      <c r="B339" s="141" t="s">
        <v>230</v>
      </c>
      <c r="C339" s="141" t="s">
        <v>231</v>
      </c>
      <c r="D339" s="141"/>
      <c r="E339" s="141" t="s">
        <v>32</v>
      </c>
      <c r="F339" s="151">
        <v>41095</v>
      </c>
      <c r="G339" s="151">
        <v>41096</v>
      </c>
      <c r="H339" s="141">
        <v>1</v>
      </c>
      <c r="I339" s="141" t="s">
        <v>31</v>
      </c>
      <c r="J339" s="141" t="s">
        <v>140</v>
      </c>
      <c r="K339" s="141" t="s">
        <v>23</v>
      </c>
      <c r="L339" s="66"/>
    </row>
    <row r="340" spans="1:12" ht="12.75" customHeight="1" x14ac:dyDescent="0.15">
      <c r="A340" s="66" t="s">
        <v>227</v>
      </c>
      <c r="B340" s="141" t="s">
        <v>230</v>
      </c>
      <c r="C340" s="141" t="s">
        <v>231</v>
      </c>
      <c r="D340" s="141"/>
      <c r="E340" s="141" t="s">
        <v>32</v>
      </c>
      <c r="F340" s="151">
        <v>41105</v>
      </c>
      <c r="G340" s="151">
        <v>41106</v>
      </c>
      <c r="H340" s="141">
        <v>1</v>
      </c>
      <c r="I340" s="141" t="s">
        <v>31</v>
      </c>
      <c r="J340" s="141" t="s">
        <v>140</v>
      </c>
      <c r="K340" s="141" t="s">
        <v>23</v>
      </c>
      <c r="L340" s="66"/>
    </row>
    <row r="341" spans="1:12" ht="12.75" customHeight="1" x14ac:dyDescent="0.15">
      <c r="A341" s="66" t="s">
        <v>227</v>
      </c>
      <c r="B341" s="141" t="s">
        <v>230</v>
      </c>
      <c r="C341" s="141" t="s">
        <v>231</v>
      </c>
      <c r="D341" s="141"/>
      <c r="E341" s="141" t="s">
        <v>32</v>
      </c>
      <c r="F341" s="151">
        <v>41107</v>
      </c>
      <c r="G341" s="151">
        <v>41108</v>
      </c>
      <c r="H341" s="141">
        <v>1</v>
      </c>
      <c r="I341" s="141" t="s">
        <v>31</v>
      </c>
      <c r="J341" s="141" t="s">
        <v>140</v>
      </c>
      <c r="K341" s="141" t="s">
        <v>23</v>
      </c>
      <c r="L341" s="66"/>
    </row>
    <row r="342" spans="1:12" ht="12.75" customHeight="1" x14ac:dyDescent="0.15">
      <c r="A342" s="66" t="s">
        <v>227</v>
      </c>
      <c r="B342" s="141" t="s">
        <v>230</v>
      </c>
      <c r="C342" s="141" t="s">
        <v>231</v>
      </c>
      <c r="D342" s="141"/>
      <c r="E342" s="141" t="s">
        <v>32</v>
      </c>
      <c r="F342" s="151">
        <v>41110</v>
      </c>
      <c r="G342" s="151">
        <v>41111</v>
      </c>
      <c r="H342" s="141">
        <v>1</v>
      </c>
      <c r="I342" s="141" t="s">
        <v>31</v>
      </c>
      <c r="J342" s="141" t="s">
        <v>140</v>
      </c>
      <c r="K342" s="141" t="s">
        <v>23</v>
      </c>
      <c r="L342" s="66"/>
    </row>
    <row r="343" spans="1:12" ht="12.75" customHeight="1" x14ac:dyDescent="0.15">
      <c r="A343" s="66" t="s">
        <v>227</v>
      </c>
      <c r="B343" s="141" t="s">
        <v>230</v>
      </c>
      <c r="C343" s="141" t="s">
        <v>231</v>
      </c>
      <c r="D343" s="141"/>
      <c r="E343" s="141" t="s">
        <v>32</v>
      </c>
      <c r="F343" s="151">
        <v>41117</v>
      </c>
      <c r="G343" s="151">
        <v>41119</v>
      </c>
      <c r="H343" s="141">
        <v>2</v>
      </c>
      <c r="I343" s="141" t="s">
        <v>31</v>
      </c>
      <c r="J343" s="141" t="s">
        <v>140</v>
      </c>
      <c r="K343" s="141" t="s">
        <v>23</v>
      </c>
      <c r="L343" s="66"/>
    </row>
    <row r="344" spans="1:12" ht="12.75" customHeight="1" x14ac:dyDescent="0.15">
      <c r="A344" s="66" t="s">
        <v>227</v>
      </c>
      <c r="B344" s="141" t="s">
        <v>230</v>
      </c>
      <c r="C344" s="141" t="s">
        <v>231</v>
      </c>
      <c r="D344" s="141"/>
      <c r="E344" s="141" t="s">
        <v>32</v>
      </c>
      <c r="F344" s="151">
        <v>41126</v>
      </c>
      <c r="G344" s="151">
        <v>41127</v>
      </c>
      <c r="H344" s="141">
        <v>1</v>
      </c>
      <c r="I344" s="141" t="s">
        <v>31</v>
      </c>
      <c r="J344" s="141" t="s">
        <v>140</v>
      </c>
      <c r="K344" s="141" t="s">
        <v>23</v>
      </c>
      <c r="L344" s="66"/>
    </row>
    <row r="345" spans="1:12" ht="12.75" customHeight="1" x14ac:dyDescent="0.15">
      <c r="A345" s="67" t="s">
        <v>227</v>
      </c>
      <c r="B345" s="149" t="s">
        <v>230</v>
      </c>
      <c r="C345" s="149" t="s">
        <v>231</v>
      </c>
      <c r="D345" s="149"/>
      <c r="E345" s="149" t="s">
        <v>32</v>
      </c>
      <c r="F345" s="159">
        <v>41149</v>
      </c>
      <c r="G345" s="159">
        <v>41150</v>
      </c>
      <c r="H345" s="149">
        <v>1</v>
      </c>
      <c r="I345" s="149" t="s">
        <v>31</v>
      </c>
      <c r="J345" s="149" t="s">
        <v>140</v>
      </c>
      <c r="K345" s="149" t="s">
        <v>23</v>
      </c>
      <c r="L345" s="66"/>
    </row>
    <row r="346" spans="1:12" ht="12.75" customHeight="1" x14ac:dyDescent="0.15">
      <c r="A346" s="32"/>
      <c r="B346" s="60">
        <f>SUM(IF(FREQUENCY(MATCH(B321:B345,B321:B345,0),MATCH(B321:B345,B321:B345,0))&gt;0,1))</f>
        <v>2</v>
      </c>
      <c r="C346" s="33"/>
      <c r="D346" s="33"/>
      <c r="E346" s="29">
        <f>COUNTA(E321:E345)</f>
        <v>25</v>
      </c>
      <c r="F346" s="29"/>
      <c r="G346" s="29"/>
      <c r="H346" s="29">
        <f>SUM(H321:H345)</f>
        <v>31</v>
      </c>
      <c r="I346" s="32"/>
      <c r="J346" s="32"/>
      <c r="K346" s="32"/>
      <c r="L346" s="66"/>
    </row>
    <row r="347" spans="1:12" ht="12.75" customHeight="1" x14ac:dyDescent="0.15">
      <c r="A347" s="32"/>
      <c r="B347" s="60"/>
      <c r="C347" s="33"/>
      <c r="D347" s="33"/>
      <c r="E347" s="29"/>
      <c r="F347" s="29"/>
      <c r="G347" s="29"/>
      <c r="H347" s="29"/>
      <c r="I347" s="32"/>
      <c r="J347" s="32"/>
      <c r="K347" s="32"/>
      <c r="L347" s="66"/>
    </row>
    <row r="348" spans="1:12" ht="12.75" customHeight="1" x14ac:dyDescent="0.15">
      <c r="A348" s="66" t="s">
        <v>232</v>
      </c>
      <c r="B348" s="141" t="s">
        <v>233</v>
      </c>
      <c r="C348" s="141" t="s">
        <v>234</v>
      </c>
      <c r="D348" s="141"/>
      <c r="E348" s="141" t="s">
        <v>32</v>
      </c>
      <c r="F348" s="151">
        <v>41060</v>
      </c>
      <c r="G348" s="151">
        <v>41065</v>
      </c>
      <c r="H348" s="141">
        <v>5</v>
      </c>
      <c r="I348" s="141" t="s">
        <v>31</v>
      </c>
      <c r="J348" s="141" t="s">
        <v>140</v>
      </c>
      <c r="K348" s="141" t="s">
        <v>23</v>
      </c>
      <c r="L348" s="66"/>
    </row>
    <row r="349" spans="1:12" ht="12.75" customHeight="1" x14ac:dyDescent="0.15">
      <c r="A349" s="66" t="s">
        <v>232</v>
      </c>
      <c r="B349" s="141" t="s">
        <v>233</v>
      </c>
      <c r="C349" s="141" t="s">
        <v>234</v>
      </c>
      <c r="D349" s="141"/>
      <c r="E349" s="141" t="s">
        <v>32</v>
      </c>
      <c r="F349" s="151">
        <v>41074</v>
      </c>
      <c r="G349" s="151">
        <v>41079</v>
      </c>
      <c r="H349" s="141">
        <v>5</v>
      </c>
      <c r="I349" s="141" t="s">
        <v>31</v>
      </c>
      <c r="J349" s="141" t="s">
        <v>140</v>
      </c>
      <c r="K349" s="141" t="s">
        <v>23</v>
      </c>
      <c r="L349" s="66"/>
    </row>
    <row r="350" spans="1:12" ht="12.75" customHeight="1" x14ac:dyDescent="0.15">
      <c r="A350" s="66" t="s">
        <v>232</v>
      </c>
      <c r="B350" s="141" t="s">
        <v>233</v>
      </c>
      <c r="C350" s="141" t="s">
        <v>234</v>
      </c>
      <c r="D350" s="141"/>
      <c r="E350" s="141" t="s">
        <v>32</v>
      </c>
      <c r="F350" s="151">
        <v>41086</v>
      </c>
      <c r="G350" s="151">
        <v>41087</v>
      </c>
      <c r="H350" s="141">
        <v>1</v>
      </c>
      <c r="I350" s="141" t="s">
        <v>31</v>
      </c>
      <c r="J350" s="141" t="s">
        <v>140</v>
      </c>
      <c r="K350" s="141" t="s">
        <v>23</v>
      </c>
      <c r="L350" s="66"/>
    </row>
    <row r="351" spans="1:12" ht="12.75" customHeight="1" x14ac:dyDescent="0.15">
      <c r="A351" s="66" t="s">
        <v>232</v>
      </c>
      <c r="B351" s="141" t="s">
        <v>233</v>
      </c>
      <c r="C351" s="141" t="s">
        <v>234</v>
      </c>
      <c r="D351" s="141"/>
      <c r="E351" s="141" t="s">
        <v>32</v>
      </c>
      <c r="F351" s="151">
        <v>41101</v>
      </c>
      <c r="G351" s="151">
        <v>41102</v>
      </c>
      <c r="H351" s="141">
        <v>1</v>
      </c>
      <c r="I351" s="141" t="s">
        <v>31</v>
      </c>
      <c r="J351" s="141" t="s">
        <v>140</v>
      </c>
      <c r="K351" s="141" t="s">
        <v>23</v>
      </c>
      <c r="L351" s="66"/>
    </row>
    <row r="352" spans="1:12" ht="12.75" customHeight="1" x14ac:dyDescent="0.15">
      <c r="A352" s="66" t="s">
        <v>232</v>
      </c>
      <c r="B352" s="141" t="s">
        <v>233</v>
      </c>
      <c r="C352" s="141" t="s">
        <v>234</v>
      </c>
      <c r="D352" s="141"/>
      <c r="E352" s="141" t="s">
        <v>32</v>
      </c>
      <c r="F352" s="151">
        <v>41128</v>
      </c>
      <c r="G352" s="151">
        <v>41130</v>
      </c>
      <c r="H352" s="141">
        <v>2</v>
      </c>
      <c r="I352" s="141" t="s">
        <v>31</v>
      </c>
      <c r="J352" s="141" t="s">
        <v>140</v>
      </c>
      <c r="K352" s="141" t="s">
        <v>23</v>
      </c>
      <c r="L352" s="66"/>
    </row>
    <row r="353" spans="1:12" ht="12.75" customHeight="1" x14ac:dyDescent="0.15">
      <c r="A353" s="66" t="s">
        <v>232</v>
      </c>
      <c r="B353" s="141" t="s">
        <v>233</v>
      </c>
      <c r="C353" s="141" t="s">
        <v>234</v>
      </c>
      <c r="D353" s="141"/>
      <c r="E353" s="141" t="s">
        <v>32</v>
      </c>
      <c r="F353" s="151">
        <v>41150</v>
      </c>
      <c r="G353" s="151">
        <v>41151</v>
      </c>
      <c r="H353" s="141">
        <v>1</v>
      </c>
      <c r="I353" s="141" t="s">
        <v>31</v>
      </c>
      <c r="J353" s="141" t="s">
        <v>140</v>
      </c>
      <c r="K353" s="141" t="s">
        <v>23</v>
      </c>
      <c r="L353" s="66"/>
    </row>
    <row r="354" spans="1:12" ht="12.75" customHeight="1" x14ac:dyDescent="0.15">
      <c r="A354" s="66" t="s">
        <v>232</v>
      </c>
      <c r="B354" s="141" t="s">
        <v>236</v>
      </c>
      <c r="C354" s="141" t="s">
        <v>237</v>
      </c>
      <c r="D354" s="141"/>
      <c r="E354" s="141" t="s">
        <v>32</v>
      </c>
      <c r="F354" s="151">
        <v>41060</v>
      </c>
      <c r="G354" s="151">
        <v>41062</v>
      </c>
      <c r="H354" s="141">
        <v>2</v>
      </c>
      <c r="I354" s="141" t="s">
        <v>31</v>
      </c>
      <c r="J354" s="141" t="s">
        <v>140</v>
      </c>
      <c r="K354" s="141" t="s">
        <v>23</v>
      </c>
      <c r="L354" s="66"/>
    </row>
    <row r="355" spans="1:12" ht="12.75" customHeight="1" x14ac:dyDescent="0.15">
      <c r="A355" s="66" t="s">
        <v>232</v>
      </c>
      <c r="B355" s="141" t="s">
        <v>236</v>
      </c>
      <c r="C355" s="141" t="s">
        <v>237</v>
      </c>
      <c r="D355" s="141"/>
      <c r="E355" s="141" t="s">
        <v>32</v>
      </c>
      <c r="F355" s="151">
        <v>41063</v>
      </c>
      <c r="G355" s="151">
        <v>41064</v>
      </c>
      <c r="H355" s="141">
        <v>1</v>
      </c>
      <c r="I355" s="141" t="s">
        <v>31</v>
      </c>
      <c r="J355" s="141" t="s">
        <v>140</v>
      </c>
      <c r="K355" s="141" t="s">
        <v>23</v>
      </c>
      <c r="L355" s="66"/>
    </row>
    <row r="356" spans="1:12" ht="12.75" customHeight="1" x14ac:dyDescent="0.15">
      <c r="A356" s="66" t="s">
        <v>232</v>
      </c>
      <c r="B356" s="141" t="s">
        <v>236</v>
      </c>
      <c r="C356" s="141" t="s">
        <v>237</v>
      </c>
      <c r="D356" s="141"/>
      <c r="E356" s="141" t="s">
        <v>32</v>
      </c>
      <c r="F356" s="151">
        <v>41068</v>
      </c>
      <c r="G356" s="151">
        <v>41069</v>
      </c>
      <c r="H356" s="141">
        <v>1</v>
      </c>
      <c r="I356" s="141" t="s">
        <v>31</v>
      </c>
      <c r="J356" s="141" t="s">
        <v>140</v>
      </c>
      <c r="K356" s="141" t="s">
        <v>23</v>
      </c>
      <c r="L356" s="66"/>
    </row>
    <row r="357" spans="1:12" ht="12.75" customHeight="1" x14ac:dyDescent="0.15">
      <c r="A357" s="66" t="s">
        <v>232</v>
      </c>
      <c r="B357" s="141" t="s">
        <v>236</v>
      </c>
      <c r="C357" s="141" t="s">
        <v>237</v>
      </c>
      <c r="D357" s="141"/>
      <c r="E357" s="141" t="s">
        <v>32</v>
      </c>
      <c r="F357" s="151">
        <v>41070</v>
      </c>
      <c r="G357" s="151">
        <v>41072</v>
      </c>
      <c r="H357" s="141">
        <v>2</v>
      </c>
      <c r="I357" s="141" t="s">
        <v>31</v>
      </c>
      <c r="J357" s="141" t="s">
        <v>140</v>
      </c>
      <c r="K357" s="141" t="s">
        <v>23</v>
      </c>
      <c r="L357" s="66"/>
    </row>
    <row r="358" spans="1:12" ht="12.75" customHeight="1" x14ac:dyDescent="0.15">
      <c r="A358" s="66" t="s">
        <v>232</v>
      </c>
      <c r="B358" s="141" t="s">
        <v>236</v>
      </c>
      <c r="C358" s="141" t="s">
        <v>237</v>
      </c>
      <c r="D358" s="141"/>
      <c r="E358" s="141" t="s">
        <v>32</v>
      </c>
      <c r="F358" s="151">
        <v>41073</v>
      </c>
      <c r="G358" s="151">
        <v>41075</v>
      </c>
      <c r="H358" s="141">
        <v>2</v>
      </c>
      <c r="I358" s="141" t="s">
        <v>31</v>
      </c>
      <c r="J358" s="141" t="s">
        <v>140</v>
      </c>
      <c r="K358" s="141" t="s">
        <v>23</v>
      </c>
      <c r="L358" s="66"/>
    </row>
    <row r="359" spans="1:12" ht="12.75" customHeight="1" x14ac:dyDescent="0.15">
      <c r="A359" s="66" t="s">
        <v>232</v>
      </c>
      <c r="B359" s="141" t="s">
        <v>236</v>
      </c>
      <c r="C359" s="141" t="s">
        <v>237</v>
      </c>
      <c r="D359" s="141"/>
      <c r="E359" s="141" t="s">
        <v>32</v>
      </c>
      <c r="F359" s="151">
        <v>41080</v>
      </c>
      <c r="G359" s="151">
        <v>41081</v>
      </c>
      <c r="H359" s="141">
        <v>1</v>
      </c>
      <c r="I359" s="141" t="s">
        <v>31</v>
      </c>
      <c r="J359" s="141" t="s">
        <v>140</v>
      </c>
      <c r="K359" s="141" t="s">
        <v>23</v>
      </c>
      <c r="L359" s="66"/>
    </row>
    <row r="360" spans="1:12" ht="12.75" customHeight="1" x14ac:dyDescent="0.15">
      <c r="A360" s="66" t="s">
        <v>232</v>
      </c>
      <c r="B360" s="141" t="s">
        <v>236</v>
      </c>
      <c r="C360" s="141" t="s">
        <v>237</v>
      </c>
      <c r="D360" s="141"/>
      <c r="E360" s="141" t="s">
        <v>32</v>
      </c>
      <c r="F360" s="151">
        <v>41082</v>
      </c>
      <c r="G360" s="151">
        <v>41085</v>
      </c>
      <c r="H360" s="141">
        <v>3</v>
      </c>
      <c r="I360" s="141" t="s">
        <v>31</v>
      </c>
      <c r="J360" s="141" t="s">
        <v>140</v>
      </c>
      <c r="K360" s="141" t="s">
        <v>23</v>
      </c>
      <c r="L360" s="66"/>
    </row>
    <row r="361" spans="1:12" ht="12.75" customHeight="1" x14ac:dyDescent="0.15">
      <c r="A361" s="66" t="s">
        <v>232</v>
      </c>
      <c r="B361" s="141" t="s">
        <v>236</v>
      </c>
      <c r="C361" s="141" t="s">
        <v>237</v>
      </c>
      <c r="D361" s="141"/>
      <c r="E361" s="141" t="s">
        <v>32</v>
      </c>
      <c r="F361" s="151">
        <v>41086</v>
      </c>
      <c r="G361" s="151">
        <v>41093</v>
      </c>
      <c r="H361" s="141">
        <v>7</v>
      </c>
      <c r="I361" s="141" t="s">
        <v>31</v>
      </c>
      <c r="J361" s="141" t="s">
        <v>140</v>
      </c>
      <c r="K361" s="141" t="s">
        <v>23</v>
      </c>
      <c r="L361" s="66"/>
    </row>
    <row r="362" spans="1:12" ht="12.75" customHeight="1" x14ac:dyDescent="0.15">
      <c r="A362" s="66" t="s">
        <v>232</v>
      </c>
      <c r="B362" s="141" t="s">
        <v>236</v>
      </c>
      <c r="C362" s="141" t="s">
        <v>237</v>
      </c>
      <c r="D362" s="141"/>
      <c r="E362" s="141" t="s">
        <v>32</v>
      </c>
      <c r="F362" s="151">
        <v>41099</v>
      </c>
      <c r="G362" s="151">
        <v>41101</v>
      </c>
      <c r="H362" s="141">
        <v>2</v>
      </c>
      <c r="I362" s="141" t="s">
        <v>31</v>
      </c>
      <c r="J362" s="141" t="s">
        <v>140</v>
      </c>
      <c r="K362" s="141" t="s">
        <v>23</v>
      </c>
      <c r="L362" s="66"/>
    </row>
    <row r="363" spans="1:12" ht="12.75" customHeight="1" x14ac:dyDescent="0.15">
      <c r="A363" s="66" t="s">
        <v>232</v>
      </c>
      <c r="B363" s="141" t="s">
        <v>236</v>
      </c>
      <c r="C363" s="141" t="s">
        <v>237</v>
      </c>
      <c r="D363" s="141"/>
      <c r="E363" s="141" t="s">
        <v>32</v>
      </c>
      <c r="F363" s="151">
        <v>41106</v>
      </c>
      <c r="G363" s="151">
        <v>41110</v>
      </c>
      <c r="H363" s="141">
        <v>4</v>
      </c>
      <c r="I363" s="141" t="s">
        <v>31</v>
      </c>
      <c r="J363" s="141" t="s">
        <v>140</v>
      </c>
      <c r="K363" s="141" t="s">
        <v>23</v>
      </c>
      <c r="L363" s="66"/>
    </row>
    <row r="364" spans="1:12" ht="12.75" customHeight="1" x14ac:dyDescent="0.15">
      <c r="A364" s="66" t="s">
        <v>232</v>
      </c>
      <c r="B364" s="141" t="s">
        <v>236</v>
      </c>
      <c r="C364" s="141" t="s">
        <v>237</v>
      </c>
      <c r="D364" s="141"/>
      <c r="E364" s="141" t="s">
        <v>32</v>
      </c>
      <c r="F364" s="151">
        <v>41111</v>
      </c>
      <c r="G364" s="151">
        <v>41112</v>
      </c>
      <c r="H364" s="141">
        <v>1</v>
      </c>
      <c r="I364" s="141" t="s">
        <v>31</v>
      </c>
      <c r="J364" s="141" t="s">
        <v>140</v>
      </c>
      <c r="K364" s="141" t="s">
        <v>23</v>
      </c>
      <c r="L364" s="66"/>
    </row>
    <row r="365" spans="1:12" ht="12.75" customHeight="1" x14ac:dyDescent="0.15">
      <c r="A365" s="66" t="s">
        <v>232</v>
      </c>
      <c r="B365" s="141" t="s">
        <v>236</v>
      </c>
      <c r="C365" s="141" t="s">
        <v>237</v>
      </c>
      <c r="D365" s="141"/>
      <c r="E365" s="141" t="s">
        <v>32</v>
      </c>
      <c r="F365" s="151">
        <v>41113</v>
      </c>
      <c r="G365" s="151">
        <v>41114</v>
      </c>
      <c r="H365" s="141">
        <v>1</v>
      </c>
      <c r="I365" s="141" t="s">
        <v>31</v>
      </c>
      <c r="J365" s="141" t="s">
        <v>140</v>
      </c>
      <c r="K365" s="141" t="s">
        <v>23</v>
      </c>
      <c r="L365" s="66"/>
    </row>
    <row r="366" spans="1:12" ht="12.75" customHeight="1" x14ac:dyDescent="0.15">
      <c r="A366" s="66" t="s">
        <v>232</v>
      </c>
      <c r="B366" s="141" t="s">
        <v>236</v>
      </c>
      <c r="C366" s="141" t="s">
        <v>237</v>
      </c>
      <c r="D366" s="141"/>
      <c r="E366" s="141" t="s">
        <v>32</v>
      </c>
      <c r="F366" s="151">
        <v>41115</v>
      </c>
      <c r="G366" s="151">
        <v>41121</v>
      </c>
      <c r="H366" s="141">
        <v>6</v>
      </c>
      <c r="I366" s="141" t="s">
        <v>31</v>
      </c>
      <c r="J366" s="141" t="s">
        <v>140</v>
      </c>
      <c r="K366" s="141" t="s">
        <v>23</v>
      </c>
      <c r="L366" s="66"/>
    </row>
    <row r="367" spans="1:12" ht="12.75" customHeight="1" x14ac:dyDescent="0.15">
      <c r="A367" s="66" t="s">
        <v>232</v>
      </c>
      <c r="B367" s="141" t="s">
        <v>236</v>
      </c>
      <c r="C367" s="141" t="s">
        <v>237</v>
      </c>
      <c r="D367" s="141"/>
      <c r="E367" s="141" t="s">
        <v>32</v>
      </c>
      <c r="F367" s="151">
        <v>41123</v>
      </c>
      <c r="G367" s="151">
        <v>41124</v>
      </c>
      <c r="H367" s="141">
        <v>1</v>
      </c>
      <c r="I367" s="141" t="s">
        <v>31</v>
      </c>
      <c r="J367" s="141" t="s">
        <v>140</v>
      </c>
      <c r="K367" s="141" t="s">
        <v>23</v>
      </c>
      <c r="L367" s="66"/>
    </row>
    <row r="368" spans="1:12" ht="12.75" customHeight="1" x14ac:dyDescent="0.15">
      <c r="A368" s="66" t="s">
        <v>232</v>
      </c>
      <c r="B368" s="141" t="s">
        <v>236</v>
      </c>
      <c r="C368" s="141" t="s">
        <v>237</v>
      </c>
      <c r="D368" s="141"/>
      <c r="E368" s="141" t="s">
        <v>32</v>
      </c>
      <c r="F368" s="151">
        <v>41128</v>
      </c>
      <c r="G368" s="151">
        <v>41134</v>
      </c>
      <c r="H368" s="141">
        <v>6</v>
      </c>
      <c r="I368" s="141" t="s">
        <v>31</v>
      </c>
      <c r="J368" s="141" t="s">
        <v>140</v>
      </c>
      <c r="K368" s="141" t="s">
        <v>23</v>
      </c>
      <c r="L368" s="66"/>
    </row>
    <row r="369" spans="1:12" ht="12.75" customHeight="1" x14ac:dyDescent="0.15">
      <c r="A369" s="66" t="s">
        <v>232</v>
      </c>
      <c r="B369" s="141" t="s">
        <v>236</v>
      </c>
      <c r="C369" s="141" t="s">
        <v>237</v>
      </c>
      <c r="D369" s="141"/>
      <c r="E369" s="141" t="s">
        <v>32</v>
      </c>
      <c r="F369" s="151">
        <v>41136</v>
      </c>
      <c r="G369" s="151">
        <v>41137</v>
      </c>
      <c r="H369" s="141">
        <v>1</v>
      </c>
      <c r="I369" s="141" t="s">
        <v>31</v>
      </c>
      <c r="J369" s="141" t="s">
        <v>140</v>
      </c>
      <c r="K369" s="141" t="s">
        <v>23</v>
      </c>
      <c r="L369" s="66"/>
    </row>
    <row r="370" spans="1:12" ht="12.75" customHeight="1" x14ac:dyDescent="0.15">
      <c r="A370" s="66" t="s">
        <v>232</v>
      </c>
      <c r="B370" s="141" t="s">
        <v>236</v>
      </c>
      <c r="C370" s="141" t="s">
        <v>237</v>
      </c>
      <c r="D370" s="141"/>
      <c r="E370" s="141" t="s">
        <v>32</v>
      </c>
      <c r="F370" s="151">
        <v>41138</v>
      </c>
      <c r="G370" s="151">
        <v>41141</v>
      </c>
      <c r="H370" s="141">
        <v>3</v>
      </c>
      <c r="I370" s="141" t="s">
        <v>31</v>
      </c>
      <c r="J370" s="141" t="s">
        <v>140</v>
      </c>
      <c r="K370" s="141" t="s">
        <v>23</v>
      </c>
      <c r="L370" s="66"/>
    </row>
    <row r="371" spans="1:12" ht="12.75" customHeight="1" x14ac:dyDescent="0.15">
      <c r="A371" s="66" t="s">
        <v>232</v>
      </c>
      <c r="B371" s="141" t="s">
        <v>236</v>
      </c>
      <c r="C371" s="141" t="s">
        <v>237</v>
      </c>
      <c r="D371" s="141"/>
      <c r="E371" s="141" t="s">
        <v>32</v>
      </c>
      <c r="F371" s="151">
        <v>41144</v>
      </c>
      <c r="G371" s="151">
        <v>41148</v>
      </c>
      <c r="H371" s="141">
        <v>4</v>
      </c>
      <c r="I371" s="141" t="s">
        <v>31</v>
      </c>
      <c r="J371" s="141" t="s">
        <v>140</v>
      </c>
      <c r="K371" s="141" t="s">
        <v>23</v>
      </c>
      <c r="L371" s="66"/>
    </row>
    <row r="372" spans="1:12" ht="12.75" customHeight="1" x14ac:dyDescent="0.15">
      <c r="A372" s="66" t="s">
        <v>232</v>
      </c>
      <c r="B372" s="141" t="s">
        <v>236</v>
      </c>
      <c r="C372" s="141" t="s">
        <v>237</v>
      </c>
      <c r="D372" s="141"/>
      <c r="E372" s="141" t="s">
        <v>32</v>
      </c>
      <c r="F372" s="151">
        <v>41149</v>
      </c>
      <c r="G372" s="151">
        <v>41151</v>
      </c>
      <c r="H372" s="141">
        <v>2</v>
      </c>
      <c r="I372" s="141" t="s">
        <v>31</v>
      </c>
      <c r="J372" s="141" t="s">
        <v>140</v>
      </c>
      <c r="K372" s="141" t="s">
        <v>23</v>
      </c>
      <c r="L372" s="66"/>
    </row>
    <row r="373" spans="1:12" ht="12.75" customHeight="1" x14ac:dyDescent="0.15">
      <c r="A373" s="67" t="s">
        <v>232</v>
      </c>
      <c r="B373" s="149" t="s">
        <v>236</v>
      </c>
      <c r="C373" s="149" t="s">
        <v>237</v>
      </c>
      <c r="D373" s="149"/>
      <c r="E373" s="149" t="s">
        <v>32</v>
      </c>
      <c r="F373" s="159">
        <v>41153</v>
      </c>
      <c r="G373" s="159">
        <v>41156</v>
      </c>
      <c r="H373" s="149">
        <v>3</v>
      </c>
      <c r="I373" s="149" t="s">
        <v>31</v>
      </c>
      <c r="J373" s="149" t="s">
        <v>140</v>
      </c>
      <c r="K373" s="149" t="s">
        <v>23</v>
      </c>
      <c r="L373" s="66"/>
    </row>
    <row r="374" spans="1:12" ht="12.75" customHeight="1" x14ac:dyDescent="0.15">
      <c r="A374" s="32"/>
      <c r="B374" s="60">
        <f>SUM(IF(FREQUENCY(MATCH(B348:B373,B348:B373,0),MATCH(B348:B373,B348:B373,0))&gt;0,1))</f>
        <v>2</v>
      </c>
      <c r="C374" s="33"/>
      <c r="D374" s="33"/>
      <c r="E374" s="29">
        <f>COUNTA(E348:E373)</f>
        <v>26</v>
      </c>
      <c r="F374" s="29"/>
      <c r="G374" s="29"/>
      <c r="H374" s="29">
        <f>SUM(H348:H373)</f>
        <v>68</v>
      </c>
      <c r="I374" s="32"/>
      <c r="J374" s="32"/>
      <c r="K374" s="32"/>
      <c r="L374" s="66"/>
    </row>
    <row r="375" spans="1:12" ht="12.75" customHeight="1" x14ac:dyDescent="0.15">
      <c r="A375" s="32"/>
      <c r="B375" s="60"/>
      <c r="C375" s="33"/>
      <c r="D375" s="33"/>
      <c r="E375" s="29"/>
      <c r="F375" s="29"/>
      <c r="G375" s="29"/>
      <c r="H375" s="29"/>
      <c r="I375" s="32"/>
      <c r="J375" s="32"/>
      <c r="K375" s="32"/>
      <c r="L375" s="66"/>
    </row>
    <row r="376" spans="1:12" ht="12.75" customHeight="1" x14ac:dyDescent="0.15">
      <c r="A376" s="66" t="s">
        <v>235</v>
      </c>
      <c r="B376" s="141" t="s">
        <v>238</v>
      </c>
      <c r="C376" s="141" t="s">
        <v>239</v>
      </c>
      <c r="D376" s="141"/>
      <c r="E376" s="141" t="s">
        <v>32</v>
      </c>
      <c r="F376" s="151">
        <v>41059</v>
      </c>
      <c r="G376" s="151">
        <v>41061</v>
      </c>
      <c r="H376" s="141">
        <v>2</v>
      </c>
      <c r="I376" s="141" t="s">
        <v>286</v>
      </c>
      <c r="J376" s="141" t="s">
        <v>140</v>
      </c>
      <c r="K376" s="141" t="s">
        <v>23</v>
      </c>
      <c r="L376" s="66"/>
    </row>
    <row r="377" spans="1:12" ht="12.75" customHeight="1" x14ac:dyDescent="0.15">
      <c r="A377" s="66" t="s">
        <v>235</v>
      </c>
      <c r="B377" s="141" t="s">
        <v>238</v>
      </c>
      <c r="C377" s="141" t="s">
        <v>239</v>
      </c>
      <c r="D377" s="141"/>
      <c r="E377" s="141" t="s">
        <v>32</v>
      </c>
      <c r="F377" s="151">
        <v>41065</v>
      </c>
      <c r="G377" s="151">
        <v>41067</v>
      </c>
      <c r="H377" s="141">
        <v>2</v>
      </c>
      <c r="I377" s="141" t="s">
        <v>286</v>
      </c>
      <c r="J377" s="141" t="s">
        <v>140</v>
      </c>
      <c r="K377" s="141" t="s">
        <v>23</v>
      </c>
      <c r="L377" s="66"/>
    </row>
    <row r="378" spans="1:12" ht="12.75" customHeight="1" x14ac:dyDescent="0.15">
      <c r="A378" s="66" t="s">
        <v>235</v>
      </c>
      <c r="B378" s="141" t="s">
        <v>238</v>
      </c>
      <c r="C378" s="141" t="s">
        <v>239</v>
      </c>
      <c r="D378" s="141"/>
      <c r="E378" s="141" t="s">
        <v>32</v>
      </c>
      <c r="F378" s="151">
        <v>41073</v>
      </c>
      <c r="G378" s="151">
        <v>41074</v>
      </c>
      <c r="H378" s="141">
        <v>1</v>
      </c>
      <c r="I378" s="141" t="s">
        <v>286</v>
      </c>
      <c r="J378" s="141" t="s">
        <v>140</v>
      </c>
      <c r="K378" s="141" t="s">
        <v>23</v>
      </c>
      <c r="L378" s="66"/>
    </row>
    <row r="379" spans="1:12" ht="12.75" customHeight="1" x14ac:dyDescent="0.15">
      <c r="A379" s="66" t="s">
        <v>235</v>
      </c>
      <c r="B379" s="141" t="s">
        <v>238</v>
      </c>
      <c r="C379" s="141" t="s">
        <v>239</v>
      </c>
      <c r="D379" s="141"/>
      <c r="E379" s="141" t="s">
        <v>32</v>
      </c>
      <c r="F379" s="151">
        <v>41085</v>
      </c>
      <c r="G379" s="151">
        <v>41086</v>
      </c>
      <c r="H379" s="141">
        <v>1</v>
      </c>
      <c r="I379" s="141" t="s">
        <v>286</v>
      </c>
      <c r="J379" s="141" t="s">
        <v>140</v>
      </c>
      <c r="K379" s="141" t="s">
        <v>23</v>
      </c>
      <c r="L379" s="66"/>
    </row>
    <row r="380" spans="1:12" ht="12.75" customHeight="1" x14ac:dyDescent="0.15">
      <c r="A380" s="66" t="s">
        <v>235</v>
      </c>
      <c r="B380" s="141" t="s">
        <v>238</v>
      </c>
      <c r="C380" s="141" t="s">
        <v>239</v>
      </c>
      <c r="D380" s="141"/>
      <c r="E380" s="141" t="s">
        <v>32</v>
      </c>
      <c r="F380" s="151">
        <v>41100</v>
      </c>
      <c r="G380" s="151">
        <v>41101</v>
      </c>
      <c r="H380" s="141">
        <v>1</v>
      </c>
      <c r="I380" s="141" t="s">
        <v>286</v>
      </c>
      <c r="J380" s="141" t="s">
        <v>140</v>
      </c>
      <c r="K380" s="141" t="s">
        <v>23</v>
      </c>
      <c r="L380" s="66"/>
    </row>
    <row r="381" spans="1:12" ht="12.75" customHeight="1" x14ac:dyDescent="0.15">
      <c r="A381" s="66" t="s">
        <v>235</v>
      </c>
      <c r="B381" s="141" t="s">
        <v>238</v>
      </c>
      <c r="C381" s="141" t="s">
        <v>239</v>
      </c>
      <c r="D381" s="141"/>
      <c r="E381" s="141" t="s">
        <v>32</v>
      </c>
      <c r="F381" s="151">
        <v>41101</v>
      </c>
      <c r="G381" s="151">
        <v>41102</v>
      </c>
      <c r="H381" s="141">
        <v>1</v>
      </c>
      <c r="I381" s="141" t="s">
        <v>286</v>
      </c>
      <c r="J381" s="141" t="s">
        <v>140</v>
      </c>
      <c r="K381" s="141" t="s">
        <v>23</v>
      </c>
      <c r="L381" s="66"/>
    </row>
    <row r="382" spans="1:12" ht="12.75" customHeight="1" x14ac:dyDescent="0.15">
      <c r="A382" s="66" t="s">
        <v>235</v>
      </c>
      <c r="B382" s="141" t="s">
        <v>238</v>
      </c>
      <c r="C382" s="141" t="s">
        <v>239</v>
      </c>
      <c r="D382" s="141"/>
      <c r="E382" s="141" t="s">
        <v>32</v>
      </c>
      <c r="F382" s="151">
        <v>41108</v>
      </c>
      <c r="G382" s="151">
        <v>41109</v>
      </c>
      <c r="H382" s="141">
        <v>1</v>
      </c>
      <c r="I382" s="141" t="s">
        <v>286</v>
      </c>
      <c r="J382" s="141" t="s">
        <v>140</v>
      </c>
      <c r="K382" s="141" t="s">
        <v>23</v>
      </c>
      <c r="L382" s="66"/>
    </row>
    <row r="383" spans="1:12" ht="12.75" customHeight="1" x14ac:dyDescent="0.15">
      <c r="A383" s="66" t="s">
        <v>235</v>
      </c>
      <c r="B383" s="141" t="s">
        <v>238</v>
      </c>
      <c r="C383" s="141" t="s">
        <v>239</v>
      </c>
      <c r="D383" s="141"/>
      <c r="E383" s="141" t="s">
        <v>32</v>
      </c>
      <c r="F383" s="151">
        <v>41110</v>
      </c>
      <c r="G383" s="151">
        <v>41113</v>
      </c>
      <c r="H383" s="141">
        <v>3</v>
      </c>
      <c r="I383" s="141" t="s">
        <v>286</v>
      </c>
      <c r="J383" s="141" t="s">
        <v>140</v>
      </c>
      <c r="K383" s="141" t="s">
        <v>23</v>
      </c>
      <c r="L383" s="66"/>
    </row>
    <row r="384" spans="1:12" ht="12.75" customHeight="1" x14ac:dyDescent="0.15">
      <c r="A384" s="66" t="s">
        <v>235</v>
      </c>
      <c r="B384" s="141" t="s">
        <v>238</v>
      </c>
      <c r="C384" s="141" t="s">
        <v>239</v>
      </c>
      <c r="D384" s="141"/>
      <c r="E384" s="141" t="s">
        <v>32</v>
      </c>
      <c r="F384" s="151">
        <v>41127</v>
      </c>
      <c r="G384" s="151">
        <v>41128</v>
      </c>
      <c r="H384" s="141">
        <v>1</v>
      </c>
      <c r="I384" s="141" t="s">
        <v>286</v>
      </c>
      <c r="J384" s="141" t="s">
        <v>140</v>
      </c>
      <c r="K384" s="141" t="s">
        <v>23</v>
      </c>
      <c r="L384" s="66"/>
    </row>
    <row r="385" spans="1:12" ht="12.75" customHeight="1" x14ac:dyDescent="0.15">
      <c r="A385" s="66" t="s">
        <v>235</v>
      </c>
      <c r="B385" s="141" t="s">
        <v>238</v>
      </c>
      <c r="C385" s="141" t="s">
        <v>239</v>
      </c>
      <c r="D385" s="141"/>
      <c r="E385" s="141" t="s">
        <v>32</v>
      </c>
      <c r="F385" s="151">
        <v>41130</v>
      </c>
      <c r="G385" s="151">
        <v>41131</v>
      </c>
      <c r="H385" s="141">
        <v>1</v>
      </c>
      <c r="I385" s="141" t="s">
        <v>286</v>
      </c>
      <c r="J385" s="141" t="s">
        <v>140</v>
      </c>
      <c r="K385" s="141" t="s">
        <v>23</v>
      </c>
      <c r="L385" s="66"/>
    </row>
    <row r="386" spans="1:12" ht="12.75" customHeight="1" x14ac:dyDescent="0.15">
      <c r="A386" s="66" t="s">
        <v>235</v>
      </c>
      <c r="B386" s="141" t="s">
        <v>238</v>
      </c>
      <c r="C386" s="141" t="s">
        <v>239</v>
      </c>
      <c r="D386" s="141"/>
      <c r="E386" s="141" t="s">
        <v>32</v>
      </c>
      <c r="F386" s="151">
        <v>41149</v>
      </c>
      <c r="G386" s="151">
        <v>41151</v>
      </c>
      <c r="H386" s="141">
        <v>2</v>
      </c>
      <c r="I386" s="141" t="s">
        <v>286</v>
      </c>
      <c r="J386" s="141" t="s">
        <v>140</v>
      </c>
      <c r="K386" s="141" t="s">
        <v>23</v>
      </c>
      <c r="L386" s="66"/>
    </row>
    <row r="387" spans="1:12" ht="12.75" customHeight="1" x14ac:dyDescent="0.15">
      <c r="A387" s="66" t="s">
        <v>235</v>
      </c>
      <c r="B387" s="141" t="s">
        <v>240</v>
      </c>
      <c r="C387" s="141" t="s">
        <v>241</v>
      </c>
      <c r="D387" s="141"/>
      <c r="E387" s="141" t="s">
        <v>32</v>
      </c>
      <c r="F387" s="151">
        <v>41059</v>
      </c>
      <c r="G387" s="151">
        <v>41060</v>
      </c>
      <c r="H387" s="141">
        <v>1</v>
      </c>
      <c r="I387" s="141" t="s">
        <v>31</v>
      </c>
      <c r="J387" s="141" t="s">
        <v>140</v>
      </c>
      <c r="K387" s="141" t="s">
        <v>23</v>
      </c>
      <c r="L387" s="66"/>
    </row>
    <row r="388" spans="1:12" ht="12.75" customHeight="1" x14ac:dyDescent="0.15">
      <c r="A388" s="66" t="s">
        <v>235</v>
      </c>
      <c r="B388" s="141" t="s">
        <v>240</v>
      </c>
      <c r="C388" s="141" t="s">
        <v>241</v>
      </c>
      <c r="D388" s="141"/>
      <c r="E388" s="141" t="s">
        <v>32</v>
      </c>
      <c r="F388" s="151">
        <v>41061</v>
      </c>
      <c r="G388" s="151">
        <v>41065</v>
      </c>
      <c r="H388" s="141">
        <v>4</v>
      </c>
      <c r="I388" s="141" t="s">
        <v>31</v>
      </c>
      <c r="J388" s="141" t="s">
        <v>140</v>
      </c>
      <c r="K388" s="141" t="s">
        <v>23</v>
      </c>
      <c r="L388" s="66"/>
    </row>
    <row r="389" spans="1:12" ht="12.75" customHeight="1" x14ac:dyDescent="0.15">
      <c r="A389" s="66" t="s">
        <v>235</v>
      </c>
      <c r="B389" s="141" t="s">
        <v>240</v>
      </c>
      <c r="C389" s="141" t="s">
        <v>241</v>
      </c>
      <c r="D389" s="141"/>
      <c r="E389" s="141" t="s">
        <v>32</v>
      </c>
      <c r="F389" s="151">
        <v>41066</v>
      </c>
      <c r="G389" s="151">
        <v>41067</v>
      </c>
      <c r="H389" s="141">
        <v>1</v>
      </c>
      <c r="I389" s="141" t="s">
        <v>31</v>
      </c>
      <c r="J389" s="141" t="s">
        <v>140</v>
      </c>
      <c r="K389" s="141" t="s">
        <v>23</v>
      </c>
      <c r="L389" s="66"/>
    </row>
    <row r="390" spans="1:12" ht="12.75" customHeight="1" x14ac:dyDescent="0.15">
      <c r="A390" s="66" t="s">
        <v>235</v>
      </c>
      <c r="B390" s="141" t="s">
        <v>240</v>
      </c>
      <c r="C390" s="141" t="s">
        <v>241</v>
      </c>
      <c r="D390" s="141"/>
      <c r="E390" s="141" t="s">
        <v>32</v>
      </c>
      <c r="F390" s="151">
        <v>41068</v>
      </c>
      <c r="G390" s="151">
        <v>41072</v>
      </c>
      <c r="H390" s="141">
        <v>4</v>
      </c>
      <c r="I390" s="141" t="s">
        <v>31</v>
      </c>
      <c r="J390" s="141" t="s">
        <v>140</v>
      </c>
      <c r="K390" s="141" t="s">
        <v>23</v>
      </c>
      <c r="L390" s="66"/>
    </row>
    <row r="391" spans="1:12" ht="12.75" customHeight="1" x14ac:dyDescent="0.15">
      <c r="A391" s="66" t="s">
        <v>235</v>
      </c>
      <c r="B391" s="141" t="s">
        <v>240</v>
      </c>
      <c r="C391" s="141" t="s">
        <v>241</v>
      </c>
      <c r="D391" s="141"/>
      <c r="E391" s="141" t="s">
        <v>32</v>
      </c>
      <c r="F391" s="151">
        <v>41079</v>
      </c>
      <c r="G391" s="151">
        <v>41081</v>
      </c>
      <c r="H391" s="141">
        <v>2</v>
      </c>
      <c r="I391" s="141" t="s">
        <v>31</v>
      </c>
      <c r="J391" s="141" t="s">
        <v>140</v>
      </c>
      <c r="K391" s="141" t="s">
        <v>23</v>
      </c>
      <c r="L391" s="66"/>
    </row>
    <row r="392" spans="1:12" ht="12.75" customHeight="1" x14ac:dyDescent="0.15">
      <c r="A392" s="67" t="s">
        <v>235</v>
      </c>
      <c r="B392" s="149" t="s">
        <v>240</v>
      </c>
      <c r="C392" s="149" t="s">
        <v>241</v>
      </c>
      <c r="D392" s="149"/>
      <c r="E392" s="149" t="s">
        <v>32</v>
      </c>
      <c r="F392" s="159">
        <v>41082</v>
      </c>
      <c r="G392" s="159">
        <v>41086</v>
      </c>
      <c r="H392" s="149">
        <v>4</v>
      </c>
      <c r="I392" s="149" t="s">
        <v>31</v>
      </c>
      <c r="J392" s="149" t="s">
        <v>140</v>
      </c>
      <c r="K392" s="149" t="s">
        <v>23</v>
      </c>
      <c r="L392" s="66"/>
    </row>
    <row r="393" spans="1:12" ht="12.75" customHeight="1" x14ac:dyDescent="0.15">
      <c r="A393" s="32"/>
      <c r="B393" s="60">
        <f>SUM(IF(FREQUENCY(MATCH(B376:B392,B376:B392,0),MATCH(B376:B392,B376:B392,0))&gt;0,1))</f>
        <v>2</v>
      </c>
      <c r="C393" s="33"/>
      <c r="D393" s="33"/>
      <c r="E393" s="29">
        <f>COUNTA(E376:E392)</f>
        <v>17</v>
      </c>
      <c r="F393" s="29"/>
      <c r="G393" s="29"/>
      <c r="H393" s="29">
        <f>SUM(H376:H392)</f>
        <v>32</v>
      </c>
      <c r="I393" s="32"/>
      <c r="J393" s="32"/>
      <c r="K393" s="32"/>
      <c r="L393" s="66"/>
    </row>
    <row r="394" spans="1:12" ht="12.75" customHeight="1" x14ac:dyDescent="0.15">
      <c r="A394" s="32"/>
      <c r="B394" s="60"/>
      <c r="C394" s="33"/>
      <c r="D394" s="33"/>
      <c r="E394" s="29"/>
      <c r="F394" s="29"/>
      <c r="G394" s="29"/>
      <c r="H394" s="29"/>
      <c r="I394" s="32"/>
      <c r="J394" s="32"/>
      <c r="K394" s="32"/>
      <c r="L394" s="66"/>
    </row>
    <row r="395" spans="1:12" ht="12.75" customHeight="1" x14ac:dyDescent="0.15">
      <c r="A395" s="66" t="s">
        <v>242</v>
      </c>
      <c r="B395" s="154" t="s">
        <v>243</v>
      </c>
      <c r="C395" s="154" t="s">
        <v>244</v>
      </c>
      <c r="D395" s="141"/>
      <c r="E395" s="141" t="s">
        <v>32</v>
      </c>
      <c r="F395" s="151">
        <v>41068</v>
      </c>
      <c r="G395" s="151">
        <v>41072</v>
      </c>
      <c r="H395" s="141">
        <v>4</v>
      </c>
      <c r="I395" s="141" t="s">
        <v>31</v>
      </c>
      <c r="J395" s="141" t="s">
        <v>140</v>
      </c>
      <c r="K395" s="141" t="s">
        <v>23</v>
      </c>
      <c r="L395" s="66"/>
    </row>
    <row r="396" spans="1:12" ht="12.75" customHeight="1" x14ac:dyDescent="0.15">
      <c r="A396" s="66" t="s">
        <v>242</v>
      </c>
      <c r="B396" s="154" t="s">
        <v>243</v>
      </c>
      <c r="C396" s="154" t="s">
        <v>244</v>
      </c>
      <c r="D396" s="141"/>
      <c r="E396" s="141" t="s">
        <v>32</v>
      </c>
      <c r="F396" s="151">
        <v>41079</v>
      </c>
      <c r="G396" s="151">
        <v>41081</v>
      </c>
      <c r="H396" s="141">
        <v>2</v>
      </c>
      <c r="I396" s="141" t="s">
        <v>31</v>
      </c>
      <c r="J396" s="141" t="s">
        <v>140</v>
      </c>
      <c r="K396" s="141" t="s">
        <v>23</v>
      </c>
      <c r="L396" s="66"/>
    </row>
    <row r="397" spans="1:12" ht="12.75" customHeight="1" x14ac:dyDescent="0.15">
      <c r="A397" s="66" t="s">
        <v>242</v>
      </c>
      <c r="B397" s="154" t="s">
        <v>243</v>
      </c>
      <c r="C397" s="154" t="s">
        <v>244</v>
      </c>
      <c r="D397" s="141"/>
      <c r="E397" s="141" t="s">
        <v>32</v>
      </c>
      <c r="F397" s="151">
        <v>41086</v>
      </c>
      <c r="G397" s="151">
        <v>41102</v>
      </c>
      <c r="H397" s="141">
        <v>16</v>
      </c>
      <c r="I397" s="141" t="s">
        <v>31</v>
      </c>
      <c r="J397" s="141" t="s">
        <v>140</v>
      </c>
      <c r="K397" s="141" t="s">
        <v>23</v>
      </c>
      <c r="L397" s="66"/>
    </row>
    <row r="398" spans="1:12" ht="12.75" customHeight="1" x14ac:dyDescent="0.15">
      <c r="A398" s="66" t="s">
        <v>242</v>
      </c>
      <c r="B398" s="154" t="s">
        <v>243</v>
      </c>
      <c r="C398" s="154" t="s">
        <v>244</v>
      </c>
      <c r="D398" s="141"/>
      <c r="E398" s="141" t="s">
        <v>32</v>
      </c>
      <c r="F398" s="151">
        <v>41107</v>
      </c>
      <c r="G398" s="151">
        <v>41114</v>
      </c>
      <c r="H398" s="141">
        <v>7</v>
      </c>
      <c r="I398" s="141" t="s">
        <v>31</v>
      </c>
      <c r="J398" s="141" t="s">
        <v>140</v>
      </c>
      <c r="K398" s="141" t="s">
        <v>23</v>
      </c>
      <c r="L398" s="66"/>
    </row>
    <row r="399" spans="1:12" ht="12.75" customHeight="1" x14ac:dyDescent="0.15">
      <c r="A399" s="66" t="s">
        <v>242</v>
      </c>
      <c r="B399" s="154" t="s">
        <v>243</v>
      </c>
      <c r="C399" s="154" t="s">
        <v>244</v>
      </c>
      <c r="D399" s="141"/>
      <c r="E399" s="141" t="s">
        <v>32</v>
      </c>
      <c r="F399" s="151">
        <v>41128</v>
      </c>
      <c r="G399" s="151">
        <v>41130</v>
      </c>
      <c r="H399" s="141">
        <v>2</v>
      </c>
      <c r="I399" s="141" t="s">
        <v>31</v>
      </c>
      <c r="J399" s="141" t="s">
        <v>140</v>
      </c>
      <c r="K399" s="141" t="s">
        <v>23</v>
      </c>
      <c r="L399" s="66"/>
    </row>
    <row r="400" spans="1:12" ht="12.75" customHeight="1" x14ac:dyDescent="0.15">
      <c r="A400" s="66" t="s">
        <v>242</v>
      </c>
      <c r="B400" s="154" t="s">
        <v>243</v>
      </c>
      <c r="C400" s="154" t="s">
        <v>244</v>
      </c>
      <c r="D400" s="141"/>
      <c r="E400" s="141" t="s">
        <v>32</v>
      </c>
      <c r="F400" s="151">
        <v>41135</v>
      </c>
      <c r="G400" s="151">
        <v>41156</v>
      </c>
      <c r="H400" s="141">
        <v>21</v>
      </c>
      <c r="I400" s="141" t="s">
        <v>31</v>
      </c>
      <c r="J400" s="141" t="s">
        <v>140</v>
      </c>
      <c r="K400" s="141" t="s">
        <v>23</v>
      </c>
      <c r="L400" s="66"/>
    </row>
    <row r="401" spans="1:12" ht="12.75" customHeight="1" x14ac:dyDescent="0.15">
      <c r="A401" s="66" t="s">
        <v>242</v>
      </c>
      <c r="B401" s="154" t="s">
        <v>245</v>
      </c>
      <c r="C401" s="154" t="s">
        <v>292</v>
      </c>
      <c r="D401" s="141"/>
      <c r="E401" s="141" t="s">
        <v>32</v>
      </c>
      <c r="F401" s="151">
        <v>41072</v>
      </c>
      <c r="G401" s="151">
        <v>41074</v>
      </c>
      <c r="H401" s="141">
        <v>2</v>
      </c>
      <c r="I401" s="141" t="s">
        <v>31</v>
      </c>
      <c r="J401" s="141" t="s">
        <v>140</v>
      </c>
      <c r="K401" s="141" t="s">
        <v>23</v>
      </c>
      <c r="L401" s="66"/>
    </row>
    <row r="402" spans="1:12" ht="12.75" customHeight="1" x14ac:dyDescent="0.15">
      <c r="A402" s="66" t="s">
        <v>242</v>
      </c>
      <c r="B402" s="154" t="s">
        <v>245</v>
      </c>
      <c r="C402" s="154" t="s">
        <v>292</v>
      </c>
      <c r="D402" s="141"/>
      <c r="E402" s="141" t="s">
        <v>32</v>
      </c>
      <c r="F402" s="151">
        <v>41079</v>
      </c>
      <c r="G402" s="151">
        <v>41081</v>
      </c>
      <c r="H402" s="141">
        <v>2</v>
      </c>
      <c r="I402" s="141" t="s">
        <v>31</v>
      </c>
      <c r="J402" s="141" t="s">
        <v>140</v>
      </c>
      <c r="K402" s="141" t="s">
        <v>23</v>
      </c>
      <c r="L402" s="66"/>
    </row>
    <row r="403" spans="1:12" ht="12.75" customHeight="1" x14ac:dyDescent="0.15">
      <c r="A403" s="66" t="s">
        <v>242</v>
      </c>
      <c r="B403" s="141" t="s">
        <v>246</v>
      </c>
      <c r="C403" s="141" t="s">
        <v>247</v>
      </c>
      <c r="D403" s="141"/>
      <c r="E403" s="141" t="s">
        <v>32</v>
      </c>
      <c r="F403" s="151">
        <v>41068</v>
      </c>
      <c r="G403" s="151">
        <v>41072</v>
      </c>
      <c r="H403" s="141">
        <v>4</v>
      </c>
      <c r="I403" s="141" t="s">
        <v>31</v>
      </c>
      <c r="J403" s="141" t="s">
        <v>140</v>
      </c>
      <c r="K403" s="141" t="s">
        <v>23</v>
      </c>
      <c r="L403" s="66"/>
    </row>
    <row r="404" spans="1:12" ht="12.75" customHeight="1" x14ac:dyDescent="0.15">
      <c r="A404" s="66" t="s">
        <v>242</v>
      </c>
      <c r="B404" s="141" t="s">
        <v>246</v>
      </c>
      <c r="C404" s="141" t="s">
        <v>247</v>
      </c>
      <c r="D404" s="141"/>
      <c r="E404" s="141" t="s">
        <v>32</v>
      </c>
      <c r="F404" s="151">
        <v>41074</v>
      </c>
      <c r="G404" s="151">
        <v>41075</v>
      </c>
      <c r="H404" s="141">
        <v>1</v>
      </c>
      <c r="I404" s="141" t="s">
        <v>31</v>
      </c>
      <c r="J404" s="141" t="s">
        <v>140</v>
      </c>
      <c r="K404" s="141" t="s">
        <v>23</v>
      </c>
      <c r="L404" s="66"/>
    </row>
    <row r="405" spans="1:12" ht="12.75" customHeight="1" x14ac:dyDescent="0.15">
      <c r="A405" s="66" t="s">
        <v>242</v>
      </c>
      <c r="B405" s="141" t="s">
        <v>246</v>
      </c>
      <c r="C405" s="141" t="s">
        <v>247</v>
      </c>
      <c r="D405" s="141"/>
      <c r="E405" s="141" t="s">
        <v>32</v>
      </c>
      <c r="F405" s="151">
        <v>41109</v>
      </c>
      <c r="G405" s="151">
        <v>41110</v>
      </c>
      <c r="H405" s="141">
        <v>1</v>
      </c>
      <c r="I405" s="141" t="s">
        <v>31</v>
      </c>
      <c r="J405" s="141" t="s">
        <v>140</v>
      </c>
      <c r="K405" s="141" t="s">
        <v>23</v>
      </c>
      <c r="L405" s="66"/>
    </row>
    <row r="406" spans="1:12" ht="12.75" customHeight="1" x14ac:dyDescent="0.15">
      <c r="A406" s="66" t="s">
        <v>242</v>
      </c>
      <c r="B406" s="141" t="s">
        <v>246</v>
      </c>
      <c r="C406" s="141" t="s">
        <v>247</v>
      </c>
      <c r="D406" s="141"/>
      <c r="E406" s="141" t="s">
        <v>32</v>
      </c>
      <c r="F406" s="151">
        <v>41115</v>
      </c>
      <c r="G406" s="151">
        <v>41116</v>
      </c>
      <c r="H406" s="141">
        <v>1</v>
      </c>
      <c r="I406" s="141" t="s">
        <v>31</v>
      </c>
      <c r="J406" s="141" t="s">
        <v>140</v>
      </c>
      <c r="K406" s="141" t="s">
        <v>23</v>
      </c>
      <c r="L406" s="66"/>
    </row>
    <row r="407" spans="1:12" ht="12.75" customHeight="1" x14ac:dyDescent="0.15">
      <c r="A407" s="66" t="s">
        <v>242</v>
      </c>
      <c r="B407" s="141" t="s">
        <v>246</v>
      </c>
      <c r="C407" s="141" t="s">
        <v>247</v>
      </c>
      <c r="D407" s="141"/>
      <c r="E407" s="141" t="s">
        <v>32</v>
      </c>
      <c r="F407" s="151">
        <v>41122</v>
      </c>
      <c r="G407" s="151">
        <v>41124</v>
      </c>
      <c r="H407" s="141">
        <v>2</v>
      </c>
      <c r="I407" s="141" t="s">
        <v>31</v>
      </c>
      <c r="J407" s="141" t="s">
        <v>140</v>
      </c>
      <c r="K407" s="141" t="s">
        <v>23</v>
      </c>
      <c r="L407" s="66"/>
    </row>
    <row r="408" spans="1:12" ht="12.75" customHeight="1" x14ac:dyDescent="0.15">
      <c r="A408" s="66" t="s">
        <v>242</v>
      </c>
      <c r="B408" s="141" t="s">
        <v>246</v>
      </c>
      <c r="C408" s="141" t="s">
        <v>247</v>
      </c>
      <c r="D408" s="141"/>
      <c r="E408" s="141" t="s">
        <v>32</v>
      </c>
      <c r="F408" s="151">
        <v>41128</v>
      </c>
      <c r="G408" s="151">
        <v>41129</v>
      </c>
      <c r="H408" s="141">
        <v>1</v>
      </c>
      <c r="I408" s="141" t="s">
        <v>31</v>
      </c>
      <c r="J408" s="141" t="s">
        <v>140</v>
      </c>
      <c r="K408" s="141" t="s">
        <v>23</v>
      </c>
      <c r="L408" s="66"/>
    </row>
    <row r="409" spans="1:12" ht="12.75" customHeight="1" x14ac:dyDescent="0.15">
      <c r="A409" s="66" t="s">
        <v>242</v>
      </c>
      <c r="B409" s="141" t="s">
        <v>246</v>
      </c>
      <c r="C409" s="141" t="s">
        <v>247</v>
      </c>
      <c r="D409" s="141"/>
      <c r="E409" s="141" t="s">
        <v>32</v>
      </c>
      <c r="F409" s="151">
        <v>41137</v>
      </c>
      <c r="G409" s="151">
        <v>41143</v>
      </c>
      <c r="H409" s="141">
        <v>6</v>
      </c>
      <c r="I409" s="141" t="s">
        <v>31</v>
      </c>
      <c r="J409" s="141" t="s">
        <v>140</v>
      </c>
      <c r="K409" s="141" t="s">
        <v>23</v>
      </c>
      <c r="L409" s="66"/>
    </row>
    <row r="410" spans="1:12" ht="12.75" customHeight="1" x14ac:dyDescent="0.15">
      <c r="A410" s="66" t="s">
        <v>242</v>
      </c>
      <c r="B410" s="141" t="s">
        <v>246</v>
      </c>
      <c r="C410" s="141" t="s">
        <v>247</v>
      </c>
      <c r="D410" s="141"/>
      <c r="E410" s="141" t="s">
        <v>32</v>
      </c>
      <c r="F410" s="151">
        <v>41149</v>
      </c>
      <c r="G410" s="151">
        <v>41152</v>
      </c>
      <c r="H410" s="141">
        <v>3</v>
      </c>
      <c r="I410" s="141" t="s">
        <v>31</v>
      </c>
      <c r="J410" s="141" t="s">
        <v>140</v>
      </c>
      <c r="K410" s="141" t="s">
        <v>23</v>
      </c>
      <c r="L410" s="66"/>
    </row>
    <row r="411" spans="1:12" ht="12.75" customHeight="1" x14ac:dyDescent="0.15">
      <c r="A411" s="66" t="s">
        <v>242</v>
      </c>
      <c r="B411" s="154" t="s">
        <v>248</v>
      </c>
      <c r="C411" s="154" t="s">
        <v>249</v>
      </c>
      <c r="D411" s="141"/>
      <c r="E411" s="141" t="s">
        <v>32</v>
      </c>
      <c r="F411" s="151">
        <v>41086</v>
      </c>
      <c r="G411" s="151">
        <v>41089</v>
      </c>
      <c r="H411" s="141">
        <v>3</v>
      </c>
      <c r="I411" s="141" t="s">
        <v>31</v>
      </c>
      <c r="J411" s="141" t="s">
        <v>140</v>
      </c>
      <c r="K411" s="141" t="s">
        <v>23</v>
      </c>
      <c r="L411" s="66"/>
    </row>
    <row r="412" spans="1:12" ht="12.75" customHeight="1" x14ac:dyDescent="0.15">
      <c r="A412" s="66" t="s">
        <v>242</v>
      </c>
      <c r="B412" s="141" t="s">
        <v>252</v>
      </c>
      <c r="C412" s="141" t="s">
        <v>253</v>
      </c>
      <c r="D412" s="141"/>
      <c r="E412" s="141" t="s">
        <v>32</v>
      </c>
      <c r="F412" s="151">
        <v>41074</v>
      </c>
      <c r="G412" s="151">
        <v>41081</v>
      </c>
      <c r="H412" s="141">
        <v>7</v>
      </c>
      <c r="I412" s="141" t="s">
        <v>31</v>
      </c>
      <c r="J412" s="141" t="s">
        <v>140</v>
      </c>
      <c r="K412" s="141" t="s">
        <v>23</v>
      </c>
      <c r="L412" s="66"/>
    </row>
    <row r="413" spans="1:12" ht="12.75" customHeight="1" x14ac:dyDescent="0.15">
      <c r="A413" s="66" t="s">
        <v>242</v>
      </c>
      <c r="B413" s="141" t="s">
        <v>252</v>
      </c>
      <c r="C413" s="141" t="s">
        <v>253</v>
      </c>
      <c r="D413" s="141"/>
      <c r="E413" s="141" t="s">
        <v>32</v>
      </c>
      <c r="F413" s="151">
        <v>41086</v>
      </c>
      <c r="G413" s="151">
        <v>41087</v>
      </c>
      <c r="H413" s="141">
        <v>1</v>
      </c>
      <c r="I413" s="141" t="s">
        <v>31</v>
      </c>
      <c r="J413" s="141" t="s">
        <v>140</v>
      </c>
      <c r="K413" s="141" t="s">
        <v>23</v>
      </c>
      <c r="L413" s="66"/>
    </row>
    <row r="414" spans="1:12" ht="12.75" customHeight="1" x14ac:dyDescent="0.15">
      <c r="A414" s="66" t="s">
        <v>242</v>
      </c>
      <c r="B414" s="141" t="s">
        <v>252</v>
      </c>
      <c r="C414" s="141" t="s">
        <v>253</v>
      </c>
      <c r="D414" s="141"/>
      <c r="E414" s="141" t="s">
        <v>32</v>
      </c>
      <c r="F414" s="151">
        <v>41093</v>
      </c>
      <c r="G414" s="151">
        <v>41101</v>
      </c>
      <c r="H414" s="141">
        <v>8</v>
      </c>
      <c r="I414" s="141" t="s">
        <v>31</v>
      </c>
      <c r="J414" s="141" t="s">
        <v>140</v>
      </c>
      <c r="K414" s="141" t="s">
        <v>23</v>
      </c>
      <c r="L414" s="66"/>
    </row>
    <row r="415" spans="1:12" ht="12.75" customHeight="1" x14ac:dyDescent="0.15">
      <c r="A415" s="66" t="s">
        <v>242</v>
      </c>
      <c r="B415" s="141" t="s">
        <v>252</v>
      </c>
      <c r="C415" s="141" t="s">
        <v>253</v>
      </c>
      <c r="D415" s="141"/>
      <c r="E415" s="141" t="s">
        <v>32</v>
      </c>
      <c r="F415" s="151">
        <v>41103</v>
      </c>
      <c r="G415" s="151">
        <v>41107</v>
      </c>
      <c r="H415" s="141">
        <v>4</v>
      </c>
      <c r="I415" s="141" t="s">
        <v>31</v>
      </c>
      <c r="J415" s="141" t="s">
        <v>140</v>
      </c>
      <c r="K415" s="141" t="s">
        <v>23</v>
      </c>
      <c r="L415" s="66"/>
    </row>
    <row r="416" spans="1:12" ht="12.75" customHeight="1" x14ac:dyDescent="0.15">
      <c r="A416" s="66" t="s">
        <v>242</v>
      </c>
      <c r="B416" s="141" t="s">
        <v>252</v>
      </c>
      <c r="C416" s="141" t="s">
        <v>253</v>
      </c>
      <c r="D416" s="141"/>
      <c r="E416" s="141" t="s">
        <v>32</v>
      </c>
      <c r="F416" s="151">
        <v>41109</v>
      </c>
      <c r="G416" s="151">
        <v>41110</v>
      </c>
      <c r="H416" s="141">
        <v>1</v>
      </c>
      <c r="I416" s="141" t="s">
        <v>31</v>
      </c>
      <c r="J416" s="141" t="s">
        <v>140</v>
      </c>
      <c r="K416" s="141" t="s">
        <v>23</v>
      </c>
      <c r="L416" s="66"/>
    </row>
    <row r="417" spans="1:12" ht="12.75" customHeight="1" x14ac:dyDescent="0.15">
      <c r="A417" s="66" t="s">
        <v>242</v>
      </c>
      <c r="B417" s="141" t="s">
        <v>252</v>
      </c>
      <c r="C417" s="141" t="s">
        <v>253</v>
      </c>
      <c r="D417" s="141"/>
      <c r="E417" s="141" t="s">
        <v>32</v>
      </c>
      <c r="F417" s="151">
        <v>41114</v>
      </c>
      <c r="G417" s="151">
        <v>41117</v>
      </c>
      <c r="H417" s="141">
        <v>3</v>
      </c>
      <c r="I417" s="141" t="s">
        <v>31</v>
      </c>
      <c r="J417" s="141" t="s">
        <v>140</v>
      </c>
      <c r="K417" s="141" t="s">
        <v>23</v>
      </c>
      <c r="L417" s="66"/>
    </row>
    <row r="418" spans="1:12" ht="12.75" customHeight="1" x14ac:dyDescent="0.15">
      <c r="A418" s="66" t="s">
        <v>242</v>
      </c>
      <c r="B418" s="141" t="s">
        <v>252</v>
      </c>
      <c r="C418" s="141" t="s">
        <v>253</v>
      </c>
      <c r="D418" s="141"/>
      <c r="E418" s="141" t="s">
        <v>32</v>
      </c>
      <c r="F418" s="151">
        <v>41122</v>
      </c>
      <c r="G418" s="151">
        <v>41123</v>
      </c>
      <c r="H418" s="141">
        <v>1</v>
      </c>
      <c r="I418" s="141" t="s">
        <v>31</v>
      </c>
      <c r="J418" s="141" t="s">
        <v>140</v>
      </c>
      <c r="K418" s="141" t="s">
        <v>23</v>
      </c>
      <c r="L418" s="66"/>
    </row>
    <row r="419" spans="1:12" ht="12.75" customHeight="1" x14ac:dyDescent="0.15">
      <c r="A419" s="66" t="s">
        <v>242</v>
      </c>
      <c r="B419" s="141" t="s">
        <v>252</v>
      </c>
      <c r="C419" s="141" t="s">
        <v>253</v>
      </c>
      <c r="D419" s="141"/>
      <c r="E419" s="141" t="s">
        <v>32</v>
      </c>
      <c r="F419" s="151">
        <v>41128</v>
      </c>
      <c r="G419" s="151">
        <v>41135</v>
      </c>
      <c r="H419" s="141">
        <v>7</v>
      </c>
      <c r="I419" s="141" t="s">
        <v>31</v>
      </c>
      <c r="J419" s="141" t="s">
        <v>140</v>
      </c>
      <c r="K419" s="141" t="s">
        <v>23</v>
      </c>
      <c r="L419" s="66"/>
    </row>
    <row r="420" spans="1:12" ht="12.75" customHeight="1" x14ac:dyDescent="0.15">
      <c r="A420" s="66" t="s">
        <v>242</v>
      </c>
      <c r="B420" s="141" t="s">
        <v>252</v>
      </c>
      <c r="C420" s="141" t="s">
        <v>253</v>
      </c>
      <c r="D420" s="141"/>
      <c r="E420" s="141" t="s">
        <v>32</v>
      </c>
      <c r="F420" s="151">
        <v>41136</v>
      </c>
      <c r="G420" s="151">
        <v>41142</v>
      </c>
      <c r="H420" s="141">
        <v>6</v>
      </c>
      <c r="I420" s="141" t="s">
        <v>31</v>
      </c>
      <c r="J420" s="141" t="s">
        <v>140</v>
      </c>
      <c r="K420" s="141" t="s">
        <v>23</v>
      </c>
      <c r="L420" s="66"/>
    </row>
    <row r="421" spans="1:12" ht="12.75" customHeight="1" x14ac:dyDescent="0.15">
      <c r="A421" s="67" t="s">
        <v>242</v>
      </c>
      <c r="B421" s="149" t="s">
        <v>252</v>
      </c>
      <c r="C421" s="149" t="s">
        <v>253</v>
      </c>
      <c r="D421" s="149"/>
      <c r="E421" s="149" t="s">
        <v>32</v>
      </c>
      <c r="F421" s="159">
        <v>41150</v>
      </c>
      <c r="G421" s="159">
        <v>41152</v>
      </c>
      <c r="H421" s="149">
        <v>2</v>
      </c>
      <c r="I421" s="149" t="s">
        <v>31</v>
      </c>
      <c r="J421" s="149" t="s">
        <v>140</v>
      </c>
      <c r="K421" s="149" t="s">
        <v>23</v>
      </c>
      <c r="L421" s="66"/>
    </row>
    <row r="422" spans="1:12" ht="12.75" customHeight="1" x14ac:dyDescent="0.15">
      <c r="A422" s="32"/>
      <c r="B422" s="60">
        <f>SUM(IF(FREQUENCY(MATCH(B395:B421,B395:B421,0),MATCH(B395:B421,B395:B421,0))&gt;0,1))</f>
        <v>5</v>
      </c>
      <c r="C422" s="33"/>
      <c r="D422" s="33"/>
      <c r="E422" s="29">
        <f>COUNTA(E395:E421)</f>
        <v>27</v>
      </c>
      <c r="F422" s="29"/>
      <c r="G422" s="29"/>
      <c r="H422" s="29">
        <f>SUM(H395:H421)</f>
        <v>118</v>
      </c>
      <c r="I422" s="32"/>
      <c r="J422" s="32"/>
      <c r="K422" s="32"/>
    </row>
    <row r="423" spans="1:12" ht="12.75" customHeight="1" x14ac:dyDescent="0.15">
      <c r="A423" s="32"/>
      <c r="B423" s="60"/>
      <c r="C423" s="33"/>
      <c r="D423" s="33"/>
      <c r="E423" s="29"/>
      <c r="F423" s="29"/>
      <c r="G423" s="29"/>
      <c r="H423" s="29"/>
      <c r="I423" s="32"/>
      <c r="J423" s="32"/>
      <c r="K423" s="32"/>
    </row>
    <row r="424" spans="1:12" ht="12.75" customHeight="1" x14ac:dyDescent="0.2">
      <c r="A424" s="32"/>
      <c r="B424" s="155"/>
      <c r="C424" s="137" t="s">
        <v>295</v>
      </c>
      <c r="D424" s="33"/>
      <c r="E424" s="29"/>
      <c r="F424" s="29"/>
      <c r="G424" s="29"/>
      <c r="H424" s="29"/>
      <c r="I424" s="32"/>
      <c r="J424" s="32"/>
      <c r="K424" s="32"/>
      <c r="L424" s="24"/>
    </row>
    <row r="425" spans="1:12" ht="12.75" customHeight="1" x14ac:dyDescent="0.2">
      <c r="A425" s="32"/>
      <c r="B425" s="156"/>
      <c r="C425" s="137"/>
      <c r="D425" s="33"/>
      <c r="E425" s="29"/>
      <c r="F425" s="29"/>
      <c r="G425" s="29"/>
      <c r="H425" s="29"/>
      <c r="I425" s="32"/>
      <c r="J425" s="32"/>
      <c r="K425" s="32"/>
      <c r="L425" s="24"/>
    </row>
    <row r="426" spans="1:12" ht="12.75" customHeight="1" x14ac:dyDescent="0.2">
      <c r="A426" s="32"/>
      <c r="B426" s="94"/>
      <c r="C426" s="1"/>
      <c r="D426" s="112" t="s">
        <v>296</v>
      </c>
      <c r="E426" s="108"/>
      <c r="F426" s="109"/>
      <c r="G426" s="29"/>
      <c r="H426" s="29"/>
      <c r="I426" s="32"/>
      <c r="J426" s="32"/>
      <c r="K426" s="32"/>
    </row>
    <row r="427" spans="1:12" ht="12.75" customHeight="1" x14ac:dyDescent="0.2">
      <c r="A427" s="32"/>
      <c r="B427" s="110"/>
      <c r="C427" s="1"/>
      <c r="D427" s="111" t="s">
        <v>123</v>
      </c>
      <c r="E427" s="93">
        <f>SUM(B22+B174+B319+B346+B374+B393+B422)</f>
        <v>57</v>
      </c>
      <c r="F427" s="109"/>
      <c r="G427" s="29"/>
      <c r="H427" s="29"/>
      <c r="I427" s="32"/>
      <c r="J427" s="32"/>
      <c r="K427" s="32"/>
    </row>
    <row r="428" spans="1:12" ht="12.75" customHeight="1" x14ac:dyDescent="0.2">
      <c r="A428" s="32"/>
      <c r="B428" s="110"/>
      <c r="C428" s="1"/>
      <c r="D428" s="111" t="s">
        <v>124</v>
      </c>
      <c r="E428" s="93">
        <f>SUM(E22+E174+E319+E346+E374+E393+E422)</f>
        <v>408</v>
      </c>
      <c r="F428" s="109"/>
      <c r="G428" s="29"/>
      <c r="H428" s="29"/>
      <c r="I428" s="32"/>
      <c r="J428" s="32"/>
      <c r="K428" s="32"/>
    </row>
    <row r="429" spans="1:12" ht="12.75" customHeight="1" x14ac:dyDescent="0.2">
      <c r="A429" s="32"/>
      <c r="B429" s="110"/>
      <c r="C429" s="1"/>
      <c r="D429" s="111" t="s">
        <v>125</v>
      </c>
      <c r="E429" s="92">
        <f>SUM(H22+H174+H319+H346+H374+H393+H422)</f>
        <v>1278</v>
      </c>
      <c r="F429" s="109"/>
      <c r="G429" s="29"/>
      <c r="H429" s="29"/>
      <c r="I429" s="32"/>
      <c r="J429" s="32"/>
      <c r="K429" s="32"/>
    </row>
    <row r="430" spans="1:12" ht="12.75" customHeight="1" x14ac:dyDescent="0.2">
      <c r="A430" s="32"/>
      <c r="B430" s="110"/>
      <c r="C430" s="1"/>
      <c r="D430" s="108"/>
      <c r="E430" s="109"/>
      <c r="F430" s="109"/>
      <c r="G430" s="29"/>
      <c r="H430" s="29"/>
      <c r="I430" s="32"/>
      <c r="J430" s="32"/>
      <c r="K430" s="32"/>
    </row>
    <row r="431" spans="1:12" ht="12.75" customHeight="1" x14ac:dyDescent="0.2">
      <c r="A431" s="32"/>
      <c r="B431" s="99"/>
      <c r="C431" s="1"/>
      <c r="D431" s="112" t="s">
        <v>105</v>
      </c>
      <c r="E431" s="109"/>
      <c r="F431" s="109"/>
      <c r="G431" s="29"/>
      <c r="H431" s="29"/>
      <c r="I431" s="32"/>
      <c r="J431" s="32"/>
      <c r="K431" s="32"/>
    </row>
    <row r="432" spans="1:12" ht="12.75" customHeight="1" x14ac:dyDescent="0.2">
      <c r="A432" s="32"/>
      <c r="B432" s="110"/>
      <c r="C432" s="1"/>
      <c r="D432" s="95"/>
      <c r="E432" s="104" t="s">
        <v>90</v>
      </c>
      <c r="F432" s="104" t="s">
        <v>91</v>
      </c>
      <c r="G432" s="29"/>
      <c r="H432" s="29"/>
      <c r="I432" s="32"/>
      <c r="J432" s="32"/>
      <c r="K432" s="32"/>
    </row>
    <row r="433" spans="1:12" ht="12.75" customHeight="1" x14ac:dyDescent="0.2">
      <c r="A433" s="78"/>
      <c r="B433" s="99"/>
      <c r="C433" s="1"/>
      <c r="D433" s="113" t="s">
        <v>120</v>
      </c>
      <c r="E433" s="95"/>
      <c r="F433" s="95"/>
      <c r="G433" s="30"/>
      <c r="H433" s="79"/>
      <c r="I433" s="32"/>
      <c r="J433" s="32"/>
      <c r="K433" s="53"/>
    </row>
    <row r="434" spans="1:12" ht="12.75" customHeight="1" x14ac:dyDescent="0.2">
      <c r="A434" s="78"/>
      <c r="B434" s="99"/>
      <c r="C434" s="1"/>
      <c r="D434" s="140" t="s">
        <v>89</v>
      </c>
      <c r="E434" s="93">
        <f>COUNTIF(I2:I421, "*ELEV_BACT*")</f>
        <v>390</v>
      </c>
      <c r="F434" s="118">
        <f>E434/E436</f>
        <v>0.95588235294117652</v>
      </c>
      <c r="G434" s="30"/>
      <c r="H434" s="79"/>
      <c r="I434" s="32"/>
      <c r="J434" s="32"/>
      <c r="K434" s="53"/>
    </row>
    <row r="435" spans="1:12" ht="12.75" customHeight="1" x14ac:dyDescent="0.2">
      <c r="A435" s="78"/>
      <c r="B435" s="99"/>
      <c r="C435" s="1"/>
      <c r="D435" s="140" t="s">
        <v>287</v>
      </c>
      <c r="E435" s="115">
        <f>COUNTIF(I2:I421, "*MODEL*")</f>
        <v>18</v>
      </c>
      <c r="F435" s="107">
        <f>E435/E436</f>
        <v>4.4117647058823532E-2</v>
      </c>
      <c r="G435" s="30"/>
      <c r="H435" s="79"/>
      <c r="I435" s="32"/>
      <c r="J435" s="32"/>
      <c r="K435" s="53"/>
    </row>
    <row r="436" spans="1:12" ht="12.75" customHeight="1" x14ac:dyDescent="0.2">
      <c r="B436" s="99"/>
      <c r="C436" s="1"/>
      <c r="D436" s="116"/>
      <c r="E436" s="117">
        <f>SUM(E434:E435)</f>
        <v>408</v>
      </c>
      <c r="F436" s="106">
        <f>SUM(F434:F435)</f>
        <v>1</v>
      </c>
      <c r="G436" s="32"/>
      <c r="I436" s="77"/>
      <c r="J436" s="32"/>
      <c r="K436" s="32"/>
    </row>
    <row r="437" spans="1:12" ht="12.75" customHeight="1" x14ac:dyDescent="0.2">
      <c r="B437" s="99"/>
      <c r="C437" s="1"/>
      <c r="D437" s="113" t="s">
        <v>121</v>
      </c>
      <c r="E437" s="95"/>
      <c r="F437" s="114"/>
      <c r="H437" s="75"/>
      <c r="I437" s="76"/>
      <c r="J437" s="44"/>
      <c r="K437" s="84"/>
    </row>
    <row r="438" spans="1:12" ht="12.75" customHeight="1" x14ac:dyDescent="0.2">
      <c r="B438" s="99"/>
      <c r="C438" s="1"/>
      <c r="D438" s="140" t="s">
        <v>141</v>
      </c>
      <c r="E438" s="115">
        <f>COUNTIF(J2:J423, "*ECOLI*")</f>
        <v>408</v>
      </c>
      <c r="F438" s="107">
        <f>E438/E439</f>
        <v>1</v>
      </c>
      <c r="H438" s="75"/>
      <c r="I438" s="76"/>
      <c r="J438" s="44"/>
      <c r="K438" s="84"/>
    </row>
    <row r="439" spans="1:12" ht="12.75" customHeight="1" x14ac:dyDescent="0.2">
      <c r="B439" s="99"/>
      <c r="C439" s="1"/>
      <c r="D439" s="116"/>
      <c r="E439" s="117">
        <f>SUM(E438:E438)</f>
        <v>408</v>
      </c>
      <c r="F439" s="106">
        <f>SUM(F438:F438)</f>
        <v>1</v>
      </c>
      <c r="I439" s="77"/>
      <c r="J439" s="32"/>
      <c r="K439" s="44"/>
      <c r="L439" s="66"/>
    </row>
    <row r="440" spans="1:12" ht="12.75" customHeight="1" x14ac:dyDescent="0.2">
      <c r="B440" s="99"/>
      <c r="C440" s="1"/>
      <c r="D440" s="113" t="s">
        <v>122</v>
      </c>
      <c r="E440" s="95"/>
      <c r="F440" s="114"/>
      <c r="I440" s="76"/>
      <c r="J440" s="44"/>
      <c r="K440" s="84"/>
      <c r="L440" s="66"/>
    </row>
    <row r="441" spans="1:12" ht="12.75" customHeight="1" x14ac:dyDescent="0.2">
      <c r="B441" s="99"/>
      <c r="C441" s="1"/>
      <c r="D441" s="140" t="s">
        <v>106</v>
      </c>
      <c r="E441" s="115">
        <f>COUNTIF(K2:K421, "*UNKNOWN*")</f>
        <v>408</v>
      </c>
      <c r="F441" s="107">
        <f>E441/E442</f>
        <v>1</v>
      </c>
      <c r="I441" s="66"/>
      <c r="J441" s="44"/>
      <c r="K441" s="84"/>
    </row>
    <row r="442" spans="1:12" ht="12.75" customHeight="1" x14ac:dyDescent="0.2">
      <c r="B442" s="99"/>
      <c r="C442" s="1"/>
      <c r="D442" s="99"/>
      <c r="E442" s="117">
        <f>SUM(E441:E441)</f>
        <v>408</v>
      </c>
      <c r="F442" s="106">
        <f>SUM(F441:F441)</f>
        <v>1</v>
      </c>
      <c r="I442" s="66"/>
      <c r="J442" s="44"/>
      <c r="K442" s="84"/>
    </row>
    <row r="443" spans="1:12" ht="12.75" customHeight="1" x14ac:dyDescent="0.15">
      <c r="I443" s="66"/>
      <c r="J443" s="44"/>
      <c r="K443" s="84"/>
    </row>
    <row r="444" spans="1:12" ht="12.75" customHeight="1" x14ac:dyDescent="0.15">
      <c r="I444" s="66"/>
      <c r="J444" s="44"/>
      <c r="K444" s="84"/>
    </row>
    <row r="445" spans="1:12" ht="12" customHeight="1" x14ac:dyDescent="0.15">
      <c r="I445" s="24"/>
      <c r="J445" s="85"/>
      <c r="K445" s="24"/>
    </row>
  </sheetData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2012 Swimming Season
Ohio Beach Actions</oddHeader>
    <oddFooter>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R86"/>
  <sheetViews>
    <sheetView workbookViewId="0">
      <pane ySplit="2" topLeftCell="A3" activePane="bottomLeft" state="frozen"/>
      <selection pane="bottomLeft"/>
    </sheetView>
  </sheetViews>
  <sheetFormatPr defaultRowHeight="9" customHeight="1" x14ac:dyDescent="0.2"/>
  <cols>
    <col min="1" max="1" width="10.85546875" style="5" customWidth="1"/>
    <col min="2" max="2" width="9.140625" style="5"/>
    <col min="3" max="3" width="39.28515625" style="34" customWidth="1"/>
    <col min="4" max="4" width="7.28515625" style="34" customWidth="1"/>
    <col min="5" max="6" width="9.140625" style="6"/>
    <col min="7" max="7" width="0.5703125" style="6" customWidth="1"/>
    <col min="8" max="12" width="9.140625" style="6"/>
    <col min="13" max="16384" width="9.140625" style="5"/>
  </cols>
  <sheetData>
    <row r="1" spans="1:148" s="2" customFormat="1" ht="12" customHeight="1" x14ac:dyDescent="0.2">
      <c r="A1" s="9" t="s">
        <v>294</v>
      </c>
      <c r="B1" s="176" t="s">
        <v>25</v>
      </c>
      <c r="C1" s="177"/>
      <c r="D1" s="177"/>
      <c r="E1" s="177"/>
      <c r="F1" s="177"/>
      <c r="G1" s="31"/>
      <c r="H1" s="174" t="s">
        <v>24</v>
      </c>
      <c r="I1" s="175"/>
      <c r="J1" s="175"/>
      <c r="K1" s="175"/>
      <c r="L1" s="175"/>
    </row>
    <row r="2" spans="1:148" s="8" customFormat="1" ht="48" customHeight="1" x14ac:dyDescent="0.2">
      <c r="A2" s="4" t="s">
        <v>12</v>
      </c>
      <c r="B2" s="3" t="s">
        <v>13</v>
      </c>
      <c r="C2" s="3" t="s">
        <v>11</v>
      </c>
      <c r="D2" s="3" t="s">
        <v>67</v>
      </c>
      <c r="E2" s="3" t="s">
        <v>3</v>
      </c>
      <c r="F2" s="3" t="s">
        <v>18</v>
      </c>
      <c r="G2" s="31"/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</row>
    <row r="3" spans="1:148" ht="12.75" customHeight="1" x14ac:dyDescent="0.2">
      <c r="A3" s="66" t="s">
        <v>142</v>
      </c>
      <c r="B3" s="141" t="s">
        <v>143</v>
      </c>
      <c r="C3" s="141" t="s">
        <v>144</v>
      </c>
      <c r="D3" s="141"/>
      <c r="E3" s="141">
        <v>3</v>
      </c>
      <c r="F3" s="141">
        <v>3</v>
      </c>
      <c r="G3"/>
      <c r="H3" s="141">
        <v>3</v>
      </c>
      <c r="I3" s="141" t="s">
        <v>290</v>
      </c>
      <c r="J3" s="141" t="s">
        <v>290</v>
      </c>
      <c r="K3" s="141" t="s">
        <v>290</v>
      </c>
      <c r="L3" s="141" t="s">
        <v>290</v>
      </c>
    </row>
    <row r="4" spans="1:148" ht="12.75" customHeight="1" x14ac:dyDescent="0.2">
      <c r="A4" s="66" t="s">
        <v>142</v>
      </c>
      <c r="B4" s="141" t="s">
        <v>145</v>
      </c>
      <c r="C4" s="141" t="s">
        <v>146</v>
      </c>
      <c r="D4" s="141"/>
      <c r="E4" s="141">
        <v>2</v>
      </c>
      <c r="F4" s="141">
        <v>5</v>
      </c>
      <c r="G4"/>
      <c r="H4" s="141">
        <v>1</v>
      </c>
      <c r="I4" s="141" t="s">
        <v>290</v>
      </c>
      <c r="J4" s="141">
        <v>1</v>
      </c>
      <c r="K4" s="141" t="s">
        <v>290</v>
      </c>
      <c r="L4" s="141" t="s">
        <v>290</v>
      </c>
    </row>
    <row r="5" spans="1:148" ht="12.75" customHeight="1" x14ac:dyDescent="0.2">
      <c r="A5" s="66" t="s">
        <v>142</v>
      </c>
      <c r="B5" s="141" t="s">
        <v>147</v>
      </c>
      <c r="C5" s="141" t="s">
        <v>148</v>
      </c>
      <c r="D5" s="141"/>
      <c r="E5" s="141">
        <v>12</v>
      </c>
      <c r="F5" s="141">
        <v>46</v>
      </c>
      <c r="G5"/>
      <c r="H5" s="141">
        <v>3</v>
      </c>
      <c r="I5" s="141">
        <v>3</v>
      </c>
      <c r="J5" s="141">
        <v>4</v>
      </c>
      <c r="K5" s="141">
        <v>2</v>
      </c>
      <c r="L5" s="141" t="s">
        <v>290</v>
      </c>
    </row>
    <row r="6" spans="1:148" ht="12.75" customHeight="1" x14ac:dyDescent="0.2">
      <c r="A6" s="67" t="s">
        <v>142</v>
      </c>
      <c r="B6" s="149" t="s">
        <v>149</v>
      </c>
      <c r="C6" s="149" t="s">
        <v>150</v>
      </c>
      <c r="D6" s="149"/>
      <c r="E6" s="149">
        <v>3</v>
      </c>
      <c r="F6" s="149">
        <v>8</v>
      </c>
      <c r="G6" s="160"/>
      <c r="H6" s="149">
        <v>2</v>
      </c>
      <c r="I6" s="149" t="s">
        <v>290</v>
      </c>
      <c r="J6" s="149">
        <v>1</v>
      </c>
      <c r="K6" s="149" t="s">
        <v>290</v>
      </c>
      <c r="L6" s="149" t="s">
        <v>290</v>
      </c>
    </row>
    <row r="7" spans="1:148" ht="12.75" customHeight="1" x14ac:dyDescent="0.2">
      <c r="A7" s="32"/>
      <c r="B7" s="33">
        <f>COUNTA(B3:B6)</f>
        <v>4</v>
      </c>
      <c r="C7" s="33"/>
      <c r="D7" s="33"/>
      <c r="E7" s="43">
        <f>SUM(E3:E6)</f>
        <v>20</v>
      </c>
      <c r="F7" s="43">
        <f>SUM(F3:F6)</f>
        <v>62</v>
      </c>
      <c r="G7" s="43"/>
      <c r="H7" s="43">
        <f>SUM(H3:H6)</f>
        <v>9</v>
      </c>
      <c r="I7" s="43">
        <f>SUM(I3:I6)</f>
        <v>3</v>
      </c>
      <c r="J7" s="43">
        <f>SUM(J3:J6)</f>
        <v>6</v>
      </c>
      <c r="K7" s="43">
        <f>SUM(K3:K6)</f>
        <v>2</v>
      </c>
      <c r="L7" s="43">
        <f>SUM(L3:L6)</f>
        <v>0</v>
      </c>
    </row>
    <row r="8" spans="1:148" ht="12.75" customHeight="1" x14ac:dyDescent="0.2">
      <c r="A8" s="32"/>
      <c r="B8" s="32"/>
      <c r="C8" s="32"/>
      <c r="D8" s="32"/>
      <c r="E8" s="35"/>
      <c r="F8" s="35"/>
      <c r="G8" s="35"/>
      <c r="H8" s="35"/>
      <c r="I8" s="35"/>
      <c r="J8" s="35"/>
      <c r="K8" s="35"/>
      <c r="L8" s="35"/>
    </row>
    <row r="9" spans="1:148" ht="12.75" customHeight="1" x14ac:dyDescent="0.2">
      <c r="A9" s="66" t="s">
        <v>151</v>
      </c>
      <c r="B9" s="141" t="s">
        <v>152</v>
      </c>
      <c r="C9" s="141" t="s">
        <v>266</v>
      </c>
      <c r="D9" s="141"/>
      <c r="E9" s="141">
        <v>3</v>
      </c>
      <c r="F9" s="141">
        <v>55</v>
      </c>
      <c r="G9"/>
      <c r="H9" s="141" t="s">
        <v>290</v>
      </c>
      <c r="I9" s="141" t="s">
        <v>290</v>
      </c>
      <c r="J9" s="141">
        <v>2</v>
      </c>
      <c r="K9" s="141" t="s">
        <v>290</v>
      </c>
      <c r="L9" s="141">
        <v>1</v>
      </c>
    </row>
    <row r="10" spans="1:148" ht="12.75" customHeight="1" x14ac:dyDescent="0.2">
      <c r="A10" s="66" t="s">
        <v>151</v>
      </c>
      <c r="B10" s="141" t="s">
        <v>153</v>
      </c>
      <c r="C10" s="141" t="s">
        <v>267</v>
      </c>
      <c r="D10" s="141"/>
      <c r="E10" s="141">
        <v>1</v>
      </c>
      <c r="F10" s="141">
        <v>7</v>
      </c>
      <c r="G10"/>
      <c r="H10" s="141" t="s">
        <v>290</v>
      </c>
      <c r="I10" s="141" t="s">
        <v>290</v>
      </c>
      <c r="J10" s="141">
        <v>1</v>
      </c>
      <c r="K10" s="141" t="s">
        <v>290</v>
      </c>
      <c r="L10" s="141" t="s">
        <v>290</v>
      </c>
    </row>
    <row r="11" spans="1:148" ht="12.75" customHeight="1" x14ac:dyDescent="0.2">
      <c r="A11" s="66" t="s">
        <v>151</v>
      </c>
      <c r="B11" s="141" t="s">
        <v>154</v>
      </c>
      <c r="C11" s="141" t="s">
        <v>257</v>
      </c>
      <c r="D11" s="141"/>
      <c r="E11" s="141">
        <v>4</v>
      </c>
      <c r="F11" s="141">
        <v>27</v>
      </c>
      <c r="G11"/>
      <c r="H11" s="141" t="s">
        <v>290</v>
      </c>
      <c r="I11" s="141" t="s">
        <v>290</v>
      </c>
      <c r="J11" s="141">
        <v>4</v>
      </c>
      <c r="K11" s="141" t="s">
        <v>290</v>
      </c>
      <c r="L11" s="141" t="s">
        <v>290</v>
      </c>
    </row>
    <row r="12" spans="1:148" ht="12.75" customHeight="1" x14ac:dyDescent="0.2">
      <c r="A12" s="66" t="s">
        <v>151</v>
      </c>
      <c r="B12" s="141" t="s">
        <v>155</v>
      </c>
      <c r="C12" s="141" t="s">
        <v>289</v>
      </c>
      <c r="D12" s="141"/>
      <c r="E12" s="141">
        <v>7</v>
      </c>
      <c r="F12" s="141">
        <v>28</v>
      </c>
      <c r="G12"/>
      <c r="H12" s="141">
        <v>1</v>
      </c>
      <c r="I12" s="141">
        <v>1</v>
      </c>
      <c r="J12" s="141">
        <v>5</v>
      </c>
      <c r="K12" s="141" t="s">
        <v>290</v>
      </c>
      <c r="L12" s="141" t="s">
        <v>290</v>
      </c>
    </row>
    <row r="13" spans="1:148" ht="12.75" customHeight="1" x14ac:dyDescent="0.2">
      <c r="A13" s="66" t="s">
        <v>151</v>
      </c>
      <c r="B13" s="141" t="s">
        <v>156</v>
      </c>
      <c r="C13" s="141" t="s">
        <v>157</v>
      </c>
      <c r="D13" s="141"/>
      <c r="E13" s="141">
        <v>3</v>
      </c>
      <c r="F13" s="141">
        <v>27</v>
      </c>
      <c r="G13"/>
      <c r="H13" s="141" t="s">
        <v>290</v>
      </c>
      <c r="I13" s="141" t="s">
        <v>290</v>
      </c>
      <c r="J13" s="141">
        <v>2</v>
      </c>
      <c r="K13" s="141">
        <v>1</v>
      </c>
      <c r="L13" s="141" t="s">
        <v>290</v>
      </c>
    </row>
    <row r="14" spans="1:148" ht="12.75" customHeight="1" x14ac:dyDescent="0.2">
      <c r="A14" s="66" t="s">
        <v>151</v>
      </c>
      <c r="B14" s="141" t="s">
        <v>158</v>
      </c>
      <c r="C14" s="141" t="s">
        <v>258</v>
      </c>
      <c r="D14" s="141"/>
      <c r="E14" s="141">
        <v>3</v>
      </c>
      <c r="F14" s="141">
        <v>27</v>
      </c>
      <c r="G14"/>
      <c r="H14" s="141" t="s">
        <v>290</v>
      </c>
      <c r="I14" s="141" t="s">
        <v>290</v>
      </c>
      <c r="J14" s="141">
        <v>2</v>
      </c>
      <c r="K14" s="141">
        <v>1</v>
      </c>
      <c r="L14" s="141" t="s">
        <v>290</v>
      </c>
    </row>
    <row r="15" spans="1:148" ht="12.75" customHeight="1" x14ac:dyDescent="0.2">
      <c r="A15" s="66" t="s">
        <v>151</v>
      </c>
      <c r="B15" s="141" t="s">
        <v>159</v>
      </c>
      <c r="C15" s="141" t="s">
        <v>160</v>
      </c>
      <c r="D15" s="141"/>
      <c r="E15" s="141">
        <v>15</v>
      </c>
      <c r="F15" s="141">
        <v>15</v>
      </c>
      <c r="G15"/>
      <c r="H15" s="141">
        <v>15</v>
      </c>
      <c r="I15" s="141" t="s">
        <v>290</v>
      </c>
      <c r="J15" s="141" t="s">
        <v>290</v>
      </c>
      <c r="K15" s="141" t="s">
        <v>290</v>
      </c>
      <c r="L15" s="141" t="s">
        <v>290</v>
      </c>
    </row>
    <row r="16" spans="1:148" ht="12.75" customHeight="1" x14ac:dyDescent="0.2">
      <c r="A16" s="66" t="s">
        <v>151</v>
      </c>
      <c r="B16" s="141" t="s">
        <v>161</v>
      </c>
      <c r="C16" s="141" t="s">
        <v>162</v>
      </c>
      <c r="D16" s="141"/>
      <c r="E16" s="141">
        <v>38</v>
      </c>
      <c r="F16" s="141">
        <v>38</v>
      </c>
      <c r="G16"/>
      <c r="H16" s="141">
        <v>38</v>
      </c>
      <c r="I16" s="141" t="s">
        <v>290</v>
      </c>
      <c r="J16" s="141" t="s">
        <v>290</v>
      </c>
      <c r="K16" s="141" t="s">
        <v>290</v>
      </c>
      <c r="L16" s="141" t="s">
        <v>290</v>
      </c>
    </row>
    <row r="17" spans="1:12" ht="12.75" customHeight="1" x14ac:dyDescent="0.2">
      <c r="A17" s="66" t="s">
        <v>151</v>
      </c>
      <c r="B17" s="141" t="s">
        <v>163</v>
      </c>
      <c r="C17" s="141" t="s">
        <v>164</v>
      </c>
      <c r="D17" s="141"/>
      <c r="E17" s="141">
        <v>8</v>
      </c>
      <c r="F17" s="141">
        <v>20</v>
      </c>
      <c r="G17"/>
      <c r="H17" s="141">
        <v>4</v>
      </c>
      <c r="I17" s="141">
        <v>2</v>
      </c>
      <c r="J17" s="141">
        <v>1</v>
      </c>
      <c r="K17" s="141">
        <v>1</v>
      </c>
      <c r="L17" s="141" t="s">
        <v>290</v>
      </c>
    </row>
    <row r="18" spans="1:12" ht="12.75" customHeight="1" x14ac:dyDescent="0.2">
      <c r="A18" s="66" t="s">
        <v>151</v>
      </c>
      <c r="B18" s="141" t="s">
        <v>165</v>
      </c>
      <c r="C18" s="141" t="s">
        <v>259</v>
      </c>
      <c r="D18" s="141"/>
      <c r="E18" s="141">
        <v>3</v>
      </c>
      <c r="F18" s="141">
        <v>39</v>
      </c>
      <c r="G18"/>
      <c r="H18" s="141" t="s">
        <v>290</v>
      </c>
      <c r="I18" s="141" t="s">
        <v>290</v>
      </c>
      <c r="J18" s="141">
        <v>2</v>
      </c>
      <c r="K18" s="141">
        <v>1</v>
      </c>
      <c r="L18" s="141" t="s">
        <v>290</v>
      </c>
    </row>
    <row r="19" spans="1:12" ht="12.75" customHeight="1" x14ac:dyDescent="0.2">
      <c r="A19" s="66" t="s">
        <v>151</v>
      </c>
      <c r="B19" s="141" t="s">
        <v>166</v>
      </c>
      <c r="C19" s="141" t="s">
        <v>260</v>
      </c>
      <c r="D19" s="141"/>
      <c r="E19" s="141">
        <v>4</v>
      </c>
      <c r="F19" s="141">
        <v>28</v>
      </c>
      <c r="G19"/>
      <c r="H19" s="141" t="s">
        <v>290</v>
      </c>
      <c r="I19" s="141" t="s">
        <v>290</v>
      </c>
      <c r="J19" s="141">
        <v>3</v>
      </c>
      <c r="K19" s="141">
        <v>1</v>
      </c>
      <c r="L19" s="141" t="s">
        <v>290</v>
      </c>
    </row>
    <row r="20" spans="1:12" ht="12.75" customHeight="1" x14ac:dyDescent="0.2">
      <c r="A20" s="66" t="s">
        <v>151</v>
      </c>
      <c r="B20" s="141" t="s">
        <v>167</v>
      </c>
      <c r="C20" s="141" t="s">
        <v>261</v>
      </c>
      <c r="D20" s="141"/>
      <c r="E20" s="141">
        <v>2</v>
      </c>
      <c r="F20" s="141">
        <v>20</v>
      </c>
      <c r="G20"/>
      <c r="H20" s="141" t="s">
        <v>290</v>
      </c>
      <c r="I20" s="141" t="s">
        <v>290</v>
      </c>
      <c r="J20" s="141">
        <v>1</v>
      </c>
      <c r="K20" s="141">
        <v>1</v>
      </c>
      <c r="L20" s="141" t="s">
        <v>290</v>
      </c>
    </row>
    <row r="21" spans="1:12" ht="12.75" customHeight="1" x14ac:dyDescent="0.2">
      <c r="A21" s="66" t="s">
        <v>151</v>
      </c>
      <c r="B21" s="141" t="s">
        <v>168</v>
      </c>
      <c r="C21" s="141" t="s">
        <v>262</v>
      </c>
      <c r="D21" s="141"/>
      <c r="E21" s="141">
        <v>4</v>
      </c>
      <c r="F21" s="141">
        <v>27</v>
      </c>
      <c r="G21"/>
      <c r="H21" s="141" t="s">
        <v>290</v>
      </c>
      <c r="I21" s="141" t="s">
        <v>290</v>
      </c>
      <c r="J21" s="141">
        <v>4</v>
      </c>
      <c r="K21" s="141" t="s">
        <v>290</v>
      </c>
      <c r="L21" s="141" t="s">
        <v>290</v>
      </c>
    </row>
    <row r="22" spans="1:12" ht="12.75" customHeight="1" x14ac:dyDescent="0.2">
      <c r="A22" s="66" t="s">
        <v>151</v>
      </c>
      <c r="B22" s="141" t="s">
        <v>170</v>
      </c>
      <c r="C22" s="141" t="s">
        <v>171</v>
      </c>
      <c r="D22" s="141"/>
      <c r="E22" s="141">
        <v>3</v>
      </c>
      <c r="F22" s="141">
        <v>20</v>
      </c>
      <c r="G22"/>
      <c r="H22" s="141" t="s">
        <v>290</v>
      </c>
      <c r="I22" s="141" t="s">
        <v>290</v>
      </c>
      <c r="J22" s="141">
        <v>3</v>
      </c>
      <c r="K22" s="141" t="s">
        <v>290</v>
      </c>
      <c r="L22" s="141" t="s">
        <v>290</v>
      </c>
    </row>
    <row r="23" spans="1:12" ht="12.75" customHeight="1" x14ac:dyDescent="0.2">
      <c r="A23" s="66" t="s">
        <v>151</v>
      </c>
      <c r="B23" s="141" t="s">
        <v>169</v>
      </c>
      <c r="C23" s="141" t="s">
        <v>263</v>
      </c>
      <c r="D23" s="141"/>
      <c r="E23" s="141">
        <v>4</v>
      </c>
      <c r="F23" s="141">
        <v>27</v>
      </c>
      <c r="G23"/>
      <c r="H23" s="141" t="s">
        <v>290</v>
      </c>
      <c r="I23" s="141" t="s">
        <v>290</v>
      </c>
      <c r="J23" s="141">
        <v>4</v>
      </c>
      <c r="K23" s="141" t="s">
        <v>290</v>
      </c>
      <c r="L23" s="141" t="s">
        <v>290</v>
      </c>
    </row>
    <row r="24" spans="1:12" ht="12.75" customHeight="1" x14ac:dyDescent="0.2">
      <c r="A24" s="66" t="s">
        <v>151</v>
      </c>
      <c r="B24" s="141" t="s">
        <v>174</v>
      </c>
      <c r="C24" s="141" t="s">
        <v>264</v>
      </c>
      <c r="D24" s="141"/>
      <c r="E24" s="141">
        <v>4</v>
      </c>
      <c r="F24" s="141">
        <v>42</v>
      </c>
      <c r="G24"/>
      <c r="H24" s="141" t="s">
        <v>290</v>
      </c>
      <c r="I24" s="141" t="s">
        <v>290</v>
      </c>
      <c r="J24" s="141">
        <v>2</v>
      </c>
      <c r="K24" s="141">
        <v>2</v>
      </c>
      <c r="L24" s="141" t="s">
        <v>290</v>
      </c>
    </row>
    <row r="25" spans="1:12" ht="12.75" customHeight="1" x14ac:dyDescent="0.2">
      <c r="A25" s="66" t="s">
        <v>151</v>
      </c>
      <c r="B25" s="141" t="s">
        <v>175</v>
      </c>
      <c r="C25" s="141" t="s">
        <v>176</v>
      </c>
      <c r="D25" s="141"/>
      <c r="E25" s="141">
        <v>40</v>
      </c>
      <c r="F25" s="141">
        <v>40</v>
      </c>
      <c r="G25"/>
      <c r="H25" s="141">
        <v>40</v>
      </c>
      <c r="I25" s="141" t="s">
        <v>290</v>
      </c>
      <c r="J25" s="141" t="s">
        <v>290</v>
      </c>
      <c r="K25" s="141" t="s">
        <v>290</v>
      </c>
      <c r="L25" s="141" t="s">
        <v>290</v>
      </c>
    </row>
    <row r="26" spans="1:12" ht="12.75" customHeight="1" x14ac:dyDescent="0.2">
      <c r="A26" s="67" t="s">
        <v>151</v>
      </c>
      <c r="B26" s="149" t="s">
        <v>177</v>
      </c>
      <c r="C26" s="149" t="s">
        <v>265</v>
      </c>
      <c r="D26" s="149"/>
      <c r="E26" s="149">
        <v>4</v>
      </c>
      <c r="F26" s="149">
        <v>40</v>
      </c>
      <c r="G26" s="160"/>
      <c r="H26" s="149" t="s">
        <v>290</v>
      </c>
      <c r="I26" s="149" t="s">
        <v>290</v>
      </c>
      <c r="J26" s="149">
        <v>2</v>
      </c>
      <c r="K26" s="149">
        <v>2</v>
      </c>
      <c r="L26" s="149" t="s">
        <v>290</v>
      </c>
    </row>
    <row r="27" spans="1:12" ht="12.75" customHeight="1" x14ac:dyDescent="0.2">
      <c r="A27" s="32"/>
      <c r="B27" s="33">
        <f>COUNTA(B9:B26)</f>
        <v>18</v>
      </c>
      <c r="C27" s="33"/>
      <c r="D27" s="33"/>
      <c r="E27" s="29">
        <f>SUM(E9:E26)</f>
        <v>150</v>
      </c>
      <c r="F27" s="29">
        <f>SUM(F9:F26)</f>
        <v>527</v>
      </c>
      <c r="G27" s="35"/>
      <c r="H27" s="29">
        <f>SUM(H9:H26)</f>
        <v>98</v>
      </c>
      <c r="I27" s="29">
        <f>SUM(I9:I26)</f>
        <v>3</v>
      </c>
      <c r="J27" s="29">
        <f>SUM(J9:J26)</f>
        <v>38</v>
      </c>
      <c r="K27" s="29">
        <f>SUM(K9:K26)</f>
        <v>10</v>
      </c>
      <c r="L27" s="29">
        <f>SUM(L9:L26)</f>
        <v>1</v>
      </c>
    </row>
    <row r="28" spans="1:12" ht="12.75" customHeight="1" x14ac:dyDescent="0.2">
      <c r="A28" s="32"/>
      <c r="B28" s="32"/>
      <c r="C28" s="32"/>
      <c r="D28" s="32"/>
      <c r="E28" s="35"/>
      <c r="F28" s="35"/>
      <c r="G28" s="35"/>
      <c r="H28" s="35"/>
      <c r="I28" s="35"/>
      <c r="J28" s="35"/>
      <c r="K28" s="35"/>
      <c r="L28" s="35"/>
    </row>
    <row r="29" spans="1:12" ht="12.75" customHeight="1" x14ac:dyDescent="0.2">
      <c r="A29" s="66" t="s">
        <v>139</v>
      </c>
      <c r="B29" s="141" t="s">
        <v>180</v>
      </c>
      <c r="C29" s="141" t="s">
        <v>181</v>
      </c>
      <c r="D29" s="141"/>
      <c r="E29" s="141">
        <v>12</v>
      </c>
      <c r="F29" s="141">
        <v>23</v>
      </c>
      <c r="G29"/>
      <c r="H29" s="141">
        <v>8</v>
      </c>
      <c r="I29" s="141">
        <v>1</v>
      </c>
      <c r="J29" s="141">
        <v>3</v>
      </c>
      <c r="K29" s="141" t="s">
        <v>290</v>
      </c>
      <c r="L29" s="141" t="s">
        <v>290</v>
      </c>
    </row>
    <row r="30" spans="1:12" ht="12.75" customHeight="1" x14ac:dyDescent="0.2">
      <c r="A30" s="66" t="s">
        <v>139</v>
      </c>
      <c r="B30" s="141" t="s">
        <v>182</v>
      </c>
      <c r="C30" s="141" t="s">
        <v>183</v>
      </c>
      <c r="D30" s="141"/>
      <c r="E30" s="141">
        <v>14</v>
      </c>
      <c r="F30" s="141">
        <v>53</v>
      </c>
      <c r="G30"/>
      <c r="H30" s="141">
        <v>8</v>
      </c>
      <c r="I30" s="141" t="s">
        <v>290</v>
      </c>
      <c r="J30" s="141">
        <v>5</v>
      </c>
      <c r="K30" s="141">
        <v>1</v>
      </c>
      <c r="L30" s="141" t="s">
        <v>290</v>
      </c>
    </row>
    <row r="31" spans="1:12" ht="12.75" customHeight="1" x14ac:dyDescent="0.2">
      <c r="A31" s="66" t="s">
        <v>139</v>
      </c>
      <c r="B31" s="141" t="s">
        <v>184</v>
      </c>
      <c r="C31" s="141" t="s">
        <v>185</v>
      </c>
      <c r="D31" s="141"/>
      <c r="E31" s="141">
        <v>4</v>
      </c>
      <c r="F31" s="141">
        <v>5</v>
      </c>
      <c r="G31"/>
      <c r="H31" s="141">
        <v>3</v>
      </c>
      <c r="I31" s="141">
        <v>1</v>
      </c>
      <c r="J31" s="141" t="s">
        <v>290</v>
      </c>
      <c r="K31" s="141" t="s">
        <v>290</v>
      </c>
      <c r="L31" s="141" t="s">
        <v>290</v>
      </c>
    </row>
    <row r="32" spans="1:12" ht="12.75" customHeight="1" x14ac:dyDescent="0.2">
      <c r="A32" s="66" t="s">
        <v>139</v>
      </c>
      <c r="B32" s="141" t="s">
        <v>186</v>
      </c>
      <c r="C32" s="141" t="s">
        <v>187</v>
      </c>
      <c r="D32" s="141"/>
      <c r="E32" s="141">
        <v>3</v>
      </c>
      <c r="F32" s="141">
        <v>13</v>
      </c>
      <c r="G32"/>
      <c r="H32" s="141">
        <v>1</v>
      </c>
      <c r="I32" s="141" t="s">
        <v>290</v>
      </c>
      <c r="J32" s="141">
        <v>1</v>
      </c>
      <c r="K32" s="141">
        <v>1</v>
      </c>
      <c r="L32" s="141" t="s">
        <v>290</v>
      </c>
    </row>
    <row r="33" spans="1:12" ht="12.75" customHeight="1" x14ac:dyDescent="0.2">
      <c r="A33" s="66" t="s">
        <v>139</v>
      </c>
      <c r="B33" s="141" t="s">
        <v>188</v>
      </c>
      <c r="C33" s="141" t="s">
        <v>189</v>
      </c>
      <c r="D33" s="141"/>
      <c r="E33" s="141">
        <v>3</v>
      </c>
      <c r="F33" s="141">
        <v>6</v>
      </c>
      <c r="G33"/>
      <c r="H33" s="141">
        <v>2</v>
      </c>
      <c r="I33" s="141" t="s">
        <v>290</v>
      </c>
      <c r="J33" s="141">
        <v>1</v>
      </c>
      <c r="K33" s="141" t="s">
        <v>290</v>
      </c>
      <c r="L33" s="141" t="s">
        <v>290</v>
      </c>
    </row>
    <row r="34" spans="1:12" ht="12.75" customHeight="1" x14ac:dyDescent="0.2">
      <c r="A34" s="66" t="s">
        <v>139</v>
      </c>
      <c r="B34" s="141" t="s">
        <v>190</v>
      </c>
      <c r="C34" s="141" t="s">
        <v>191</v>
      </c>
      <c r="D34" s="141"/>
      <c r="E34" s="141">
        <v>6</v>
      </c>
      <c r="F34" s="141">
        <v>17</v>
      </c>
      <c r="G34"/>
      <c r="H34" s="141">
        <v>4</v>
      </c>
      <c r="I34" s="141" t="s">
        <v>290</v>
      </c>
      <c r="J34" s="141">
        <v>1</v>
      </c>
      <c r="K34" s="141">
        <v>1</v>
      </c>
      <c r="L34" s="141" t="s">
        <v>290</v>
      </c>
    </row>
    <row r="35" spans="1:12" ht="12.75" customHeight="1" x14ac:dyDescent="0.2">
      <c r="A35" s="66" t="s">
        <v>139</v>
      </c>
      <c r="B35" s="141" t="s">
        <v>192</v>
      </c>
      <c r="C35" s="141" t="s">
        <v>193</v>
      </c>
      <c r="D35" s="141"/>
      <c r="E35" s="141">
        <v>6</v>
      </c>
      <c r="F35" s="141">
        <v>14</v>
      </c>
      <c r="G35"/>
      <c r="H35" s="141">
        <v>2</v>
      </c>
      <c r="I35" s="141">
        <v>2</v>
      </c>
      <c r="J35" s="141">
        <v>2</v>
      </c>
      <c r="K35" s="141" t="s">
        <v>290</v>
      </c>
      <c r="L35" s="141" t="s">
        <v>290</v>
      </c>
    </row>
    <row r="36" spans="1:12" ht="12.75" customHeight="1" x14ac:dyDescent="0.2">
      <c r="A36" s="66" t="s">
        <v>139</v>
      </c>
      <c r="B36" s="141" t="s">
        <v>194</v>
      </c>
      <c r="C36" s="141" t="s">
        <v>268</v>
      </c>
      <c r="D36" s="141"/>
      <c r="E36" s="141">
        <v>7</v>
      </c>
      <c r="F36" s="141">
        <v>29</v>
      </c>
      <c r="G36"/>
      <c r="H36" s="141">
        <v>2</v>
      </c>
      <c r="I36" s="141">
        <v>1</v>
      </c>
      <c r="J36" s="141">
        <v>2</v>
      </c>
      <c r="K36" s="141">
        <v>2</v>
      </c>
      <c r="L36" s="141" t="s">
        <v>290</v>
      </c>
    </row>
    <row r="37" spans="1:12" ht="12.75" customHeight="1" x14ac:dyDescent="0.2">
      <c r="A37" s="66" t="s">
        <v>139</v>
      </c>
      <c r="B37" s="141" t="s">
        <v>195</v>
      </c>
      <c r="C37" s="141" t="s">
        <v>196</v>
      </c>
      <c r="D37" s="141"/>
      <c r="E37" s="141">
        <v>4</v>
      </c>
      <c r="F37" s="141">
        <v>9</v>
      </c>
      <c r="G37"/>
      <c r="H37" s="141">
        <v>2</v>
      </c>
      <c r="I37" s="141">
        <v>1</v>
      </c>
      <c r="J37" s="141">
        <v>1</v>
      </c>
      <c r="K37" s="141" t="s">
        <v>290</v>
      </c>
      <c r="L37" s="141" t="s">
        <v>290</v>
      </c>
    </row>
    <row r="38" spans="1:12" ht="12.75" customHeight="1" x14ac:dyDescent="0.2">
      <c r="A38" s="66" t="s">
        <v>139</v>
      </c>
      <c r="B38" s="141" t="s">
        <v>197</v>
      </c>
      <c r="C38" s="141" t="s">
        <v>198</v>
      </c>
      <c r="D38" s="141"/>
      <c r="E38" s="141">
        <v>5</v>
      </c>
      <c r="F38" s="141">
        <v>9</v>
      </c>
      <c r="G38"/>
      <c r="H38" s="141">
        <v>3</v>
      </c>
      <c r="I38" s="141">
        <v>1</v>
      </c>
      <c r="J38" s="141">
        <v>1</v>
      </c>
      <c r="K38" s="141" t="s">
        <v>290</v>
      </c>
      <c r="L38" s="141" t="s">
        <v>290</v>
      </c>
    </row>
    <row r="39" spans="1:12" ht="12.75" customHeight="1" x14ac:dyDescent="0.2">
      <c r="A39" s="66" t="s">
        <v>139</v>
      </c>
      <c r="B39" s="141" t="s">
        <v>199</v>
      </c>
      <c r="C39" s="141" t="s">
        <v>200</v>
      </c>
      <c r="D39" s="141"/>
      <c r="E39" s="141">
        <v>6</v>
      </c>
      <c r="F39" s="141">
        <v>19</v>
      </c>
      <c r="G39"/>
      <c r="H39" s="141">
        <v>2</v>
      </c>
      <c r="I39" s="141">
        <v>1</v>
      </c>
      <c r="J39" s="141">
        <v>3</v>
      </c>
      <c r="K39" s="141" t="s">
        <v>290</v>
      </c>
      <c r="L39" s="141" t="s">
        <v>290</v>
      </c>
    </row>
    <row r="40" spans="1:12" ht="12.75" customHeight="1" x14ac:dyDescent="0.2">
      <c r="A40" s="66" t="s">
        <v>139</v>
      </c>
      <c r="B40" s="141" t="s">
        <v>201</v>
      </c>
      <c r="C40" s="141" t="s">
        <v>202</v>
      </c>
      <c r="D40" s="141"/>
      <c r="E40" s="141">
        <v>6</v>
      </c>
      <c r="F40" s="141">
        <v>18</v>
      </c>
      <c r="G40"/>
      <c r="H40" s="141">
        <v>4</v>
      </c>
      <c r="I40" s="141" t="s">
        <v>290</v>
      </c>
      <c r="J40" s="141">
        <v>2</v>
      </c>
      <c r="K40" s="141" t="s">
        <v>290</v>
      </c>
      <c r="L40" s="141" t="s">
        <v>290</v>
      </c>
    </row>
    <row r="41" spans="1:12" ht="12.75" customHeight="1" x14ac:dyDescent="0.2">
      <c r="A41" s="66" t="s">
        <v>139</v>
      </c>
      <c r="B41" s="141" t="s">
        <v>203</v>
      </c>
      <c r="C41" s="141" t="s">
        <v>204</v>
      </c>
      <c r="D41" s="141"/>
      <c r="E41" s="141">
        <v>6</v>
      </c>
      <c r="F41" s="141">
        <v>28</v>
      </c>
      <c r="G41"/>
      <c r="H41" s="141">
        <v>2</v>
      </c>
      <c r="I41" s="141" t="s">
        <v>290</v>
      </c>
      <c r="J41" s="141">
        <v>3</v>
      </c>
      <c r="K41" s="141">
        <v>1</v>
      </c>
      <c r="L41" s="141" t="s">
        <v>290</v>
      </c>
    </row>
    <row r="42" spans="1:12" ht="12.75" customHeight="1" x14ac:dyDescent="0.2">
      <c r="A42" s="66" t="s">
        <v>139</v>
      </c>
      <c r="B42" s="141" t="s">
        <v>205</v>
      </c>
      <c r="C42" s="141" t="s">
        <v>206</v>
      </c>
      <c r="D42" s="141"/>
      <c r="E42" s="141">
        <v>4</v>
      </c>
      <c r="F42" s="141">
        <v>24</v>
      </c>
      <c r="G42"/>
      <c r="H42" s="141">
        <v>1</v>
      </c>
      <c r="I42" s="141" t="s">
        <v>290</v>
      </c>
      <c r="J42" s="141">
        <v>1</v>
      </c>
      <c r="K42" s="141">
        <v>2</v>
      </c>
      <c r="L42" s="141" t="s">
        <v>290</v>
      </c>
    </row>
    <row r="43" spans="1:12" ht="12.75" customHeight="1" x14ac:dyDescent="0.2">
      <c r="A43" s="66" t="s">
        <v>139</v>
      </c>
      <c r="B43" s="141" t="s">
        <v>207</v>
      </c>
      <c r="C43" s="141" t="s">
        <v>208</v>
      </c>
      <c r="D43" s="141"/>
      <c r="E43" s="141">
        <v>3</v>
      </c>
      <c r="F43" s="141">
        <v>3</v>
      </c>
      <c r="G43"/>
      <c r="H43" s="141">
        <v>3</v>
      </c>
      <c r="I43" s="141" t="s">
        <v>290</v>
      </c>
      <c r="J43" s="141" t="s">
        <v>290</v>
      </c>
      <c r="K43" s="141" t="s">
        <v>290</v>
      </c>
      <c r="L43" s="141" t="s">
        <v>290</v>
      </c>
    </row>
    <row r="44" spans="1:12" ht="12.75" customHeight="1" x14ac:dyDescent="0.2">
      <c r="A44" s="66" t="s">
        <v>139</v>
      </c>
      <c r="B44" s="141" t="s">
        <v>209</v>
      </c>
      <c r="C44" s="141" t="s">
        <v>210</v>
      </c>
      <c r="D44" s="141"/>
      <c r="E44" s="141">
        <v>2</v>
      </c>
      <c r="F44" s="141">
        <v>5</v>
      </c>
      <c r="G44"/>
      <c r="H44" s="141">
        <v>1</v>
      </c>
      <c r="I44" s="141" t="s">
        <v>290</v>
      </c>
      <c r="J44" s="141">
        <v>1</v>
      </c>
      <c r="K44" s="141" t="s">
        <v>290</v>
      </c>
      <c r="L44" s="141" t="s">
        <v>290</v>
      </c>
    </row>
    <row r="45" spans="1:12" ht="12.75" customHeight="1" x14ac:dyDescent="0.2">
      <c r="A45" s="66" t="s">
        <v>139</v>
      </c>
      <c r="B45" s="141" t="s">
        <v>211</v>
      </c>
      <c r="C45" s="141" t="s">
        <v>212</v>
      </c>
      <c r="D45" s="141"/>
      <c r="E45" s="141">
        <v>8</v>
      </c>
      <c r="F45" s="141">
        <v>18</v>
      </c>
      <c r="G45"/>
      <c r="H45" s="141">
        <v>5</v>
      </c>
      <c r="I45" s="141" t="s">
        <v>290</v>
      </c>
      <c r="J45" s="141">
        <v>3</v>
      </c>
      <c r="K45" s="141" t="s">
        <v>290</v>
      </c>
      <c r="L45" s="141" t="s">
        <v>290</v>
      </c>
    </row>
    <row r="46" spans="1:12" ht="12.75" customHeight="1" x14ac:dyDescent="0.2">
      <c r="A46" s="66" t="s">
        <v>139</v>
      </c>
      <c r="B46" s="141" t="s">
        <v>213</v>
      </c>
      <c r="C46" s="141" t="s">
        <v>214</v>
      </c>
      <c r="D46" s="141"/>
      <c r="E46" s="141">
        <v>5</v>
      </c>
      <c r="F46" s="141">
        <v>15</v>
      </c>
      <c r="G46"/>
      <c r="H46" s="141">
        <v>1</v>
      </c>
      <c r="I46" s="141">
        <v>2</v>
      </c>
      <c r="J46" s="141">
        <v>2</v>
      </c>
      <c r="K46" s="141" t="s">
        <v>290</v>
      </c>
      <c r="L46" s="141" t="s">
        <v>290</v>
      </c>
    </row>
    <row r="47" spans="1:12" ht="12.75" customHeight="1" x14ac:dyDescent="0.2">
      <c r="A47" s="66" t="s">
        <v>139</v>
      </c>
      <c r="B47" s="141" t="s">
        <v>215</v>
      </c>
      <c r="C47" s="141" t="s">
        <v>216</v>
      </c>
      <c r="D47" s="141"/>
      <c r="E47" s="141">
        <v>8</v>
      </c>
      <c r="F47" s="141">
        <v>33</v>
      </c>
      <c r="G47"/>
      <c r="H47" s="141">
        <v>3</v>
      </c>
      <c r="I47" s="141">
        <v>1</v>
      </c>
      <c r="J47" s="141">
        <v>3</v>
      </c>
      <c r="K47" s="141">
        <v>1</v>
      </c>
      <c r="L47" s="141" t="s">
        <v>290</v>
      </c>
    </row>
    <row r="48" spans="1:12" ht="12.75" customHeight="1" x14ac:dyDescent="0.2">
      <c r="A48" s="66" t="s">
        <v>139</v>
      </c>
      <c r="B48" s="141" t="s">
        <v>217</v>
      </c>
      <c r="C48" s="141" t="s">
        <v>291</v>
      </c>
      <c r="D48" s="141"/>
      <c r="E48" s="141">
        <v>5</v>
      </c>
      <c r="F48" s="141">
        <v>11</v>
      </c>
      <c r="G48"/>
      <c r="H48" s="141">
        <v>3</v>
      </c>
      <c r="I48" s="141" t="s">
        <v>290</v>
      </c>
      <c r="J48" s="141">
        <v>2</v>
      </c>
      <c r="K48" s="141" t="s">
        <v>290</v>
      </c>
      <c r="L48" s="141" t="s">
        <v>290</v>
      </c>
    </row>
    <row r="49" spans="1:16" ht="12.75" customHeight="1" x14ac:dyDescent="0.2">
      <c r="A49" s="66" t="s">
        <v>139</v>
      </c>
      <c r="B49" s="141" t="s">
        <v>219</v>
      </c>
      <c r="C49" s="141" t="s">
        <v>220</v>
      </c>
      <c r="D49" s="141"/>
      <c r="E49" s="141">
        <v>6</v>
      </c>
      <c r="F49" s="141">
        <v>13</v>
      </c>
      <c r="G49"/>
      <c r="H49" s="141">
        <v>3</v>
      </c>
      <c r="I49" s="141">
        <v>1</v>
      </c>
      <c r="J49" s="141">
        <v>2</v>
      </c>
      <c r="K49" s="141" t="s">
        <v>290</v>
      </c>
      <c r="L49" s="141" t="s">
        <v>290</v>
      </c>
    </row>
    <row r="50" spans="1:16" ht="12.75" customHeight="1" x14ac:dyDescent="0.2">
      <c r="A50" s="66" t="s">
        <v>139</v>
      </c>
      <c r="B50" s="141" t="s">
        <v>221</v>
      </c>
      <c r="C50" s="141" t="s">
        <v>222</v>
      </c>
      <c r="D50" s="141"/>
      <c r="E50" s="141">
        <v>9</v>
      </c>
      <c r="F50" s="141">
        <v>18</v>
      </c>
      <c r="G50"/>
      <c r="H50" s="141">
        <v>5</v>
      </c>
      <c r="I50" s="141">
        <v>2</v>
      </c>
      <c r="J50" s="141">
        <v>2</v>
      </c>
      <c r="K50" s="141" t="s">
        <v>290</v>
      </c>
      <c r="L50" s="141" t="s">
        <v>290</v>
      </c>
    </row>
    <row r="51" spans="1:16" ht="12.75" customHeight="1" x14ac:dyDescent="0.2">
      <c r="A51" s="66" t="s">
        <v>139</v>
      </c>
      <c r="B51" s="141" t="s">
        <v>223</v>
      </c>
      <c r="C51" s="141" t="s">
        <v>224</v>
      </c>
      <c r="D51" s="141"/>
      <c r="E51" s="141">
        <v>5</v>
      </c>
      <c r="F51" s="141">
        <v>16</v>
      </c>
      <c r="G51"/>
      <c r="H51" s="141">
        <v>3</v>
      </c>
      <c r="I51" s="141" t="s">
        <v>290</v>
      </c>
      <c r="J51" s="141">
        <v>1</v>
      </c>
      <c r="K51" s="141">
        <v>1</v>
      </c>
      <c r="L51" s="141" t="s">
        <v>290</v>
      </c>
    </row>
    <row r="52" spans="1:16" ht="12.75" customHeight="1" x14ac:dyDescent="0.2">
      <c r="A52" s="67" t="s">
        <v>139</v>
      </c>
      <c r="B52" s="149" t="s">
        <v>225</v>
      </c>
      <c r="C52" s="149" t="s">
        <v>226</v>
      </c>
      <c r="D52" s="149"/>
      <c r="E52" s="149">
        <v>6</v>
      </c>
      <c r="F52" s="149">
        <v>41</v>
      </c>
      <c r="G52" s="160"/>
      <c r="H52" s="149">
        <v>2</v>
      </c>
      <c r="I52" s="149">
        <v>1</v>
      </c>
      <c r="J52" s="149" t="s">
        <v>290</v>
      </c>
      <c r="K52" s="149">
        <v>3</v>
      </c>
      <c r="L52" s="149" t="s">
        <v>290</v>
      </c>
    </row>
    <row r="53" spans="1:16" ht="12.75" customHeight="1" x14ac:dyDescent="0.2">
      <c r="A53" s="32"/>
      <c r="B53" s="33">
        <f>COUNTA(B29:B52)</f>
        <v>24</v>
      </c>
      <c r="C53" s="33"/>
      <c r="D53" s="33"/>
      <c r="E53" s="29">
        <f>SUM(E29:E52)</f>
        <v>143</v>
      </c>
      <c r="F53" s="29">
        <f>SUM(F29:F52)</f>
        <v>440</v>
      </c>
      <c r="G53" s="35"/>
      <c r="H53" s="29">
        <f>SUM(H29:H52)</f>
        <v>73</v>
      </c>
      <c r="I53" s="29">
        <f>SUM(I29:I52)</f>
        <v>15</v>
      </c>
      <c r="J53" s="29">
        <f>SUM(J29:J52)</f>
        <v>42</v>
      </c>
      <c r="K53" s="29">
        <f>SUM(K29:K52)</f>
        <v>13</v>
      </c>
      <c r="L53" s="29">
        <f>SUM(L29:L52)</f>
        <v>0</v>
      </c>
    </row>
    <row r="54" spans="1:16" ht="12.75" customHeight="1" x14ac:dyDescent="0.2">
      <c r="A54" s="32"/>
      <c r="B54" s="33"/>
      <c r="C54" s="33"/>
      <c r="D54" s="33"/>
      <c r="E54" s="29"/>
      <c r="F54" s="29"/>
      <c r="G54" s="35"/>
      <c r="H54" s="29"/>
      <c r="I54" s="29"/>
      <c r="J54" s="29"/>
      <c r="K54" s="29"/>
      <c r="L54" s="29"/>
    </row>
    <row r="55" spans="1:16" ht="12.75" customHeight="1" x14ac:dyDescent="0.2">
      <c r="A55" s="66" t="s">
        <v>227</v>
      </c>
      <c r="B55" s="141" t="s">
        <v>228</v>
      </c>
      <c r="C55" s="141" t="s">
        <v>229</v>
      </c>
      <c r="D55" s="141"/>
      <c r="E55" s="141">
        <v>15</v>
      </c>
      <c r="F55" s="141">
        <v>18</v>
      </c>
      <c r="G55"/>
      <c r="H55" s="141">
        <v>12</v>
      </c>
      <c r="I55" s="141">
        <v>3</v>
      </c>
      <c r="J55" s="141" t="s">
        <v>290</v>
      </c>
      <c r="K55" s="141" t="s">
        <v>290</v>
      </c>
      <c r="L55" s="141" t="s">
        <v>290</v>
      </c>
    </row>
    <row r="56" spans="1:16" ht="12.75" customHeight="1" x14ac:dyDescent="0.2">
      <c r="A56" s="67" t="s">
        <v>227</v>
      </c>
      <c r="B56" s="149" t="s">
        <v>230</v>
      </c>
      <c r="C56" s="149" t="s">
        <v>231</v>
      </c>
      <c r="D56" s="149"/>
      <c r="E56" s="149">
        <v>10</v>
      </c>
      <c r="F56" s="149">
        <v>13</v>
      </c>
      <c r="G56" s="160"/>
      <c r="H56" s="149">
        <v>8</v>
      </c>
      <c r="I56" s="149">
        <v>1</v>
      </c>
      <c r="J56" s="149">
        <v>1</v>
      </c>
      <c r="K56" s="149" t="s">
        <v>290</v>
      </c>
      <c r="L56" s="149" t="s">
        <v>290</v>
      </c>
    </row>
    <row r="57" spans="1:16" ht="12.75" customHeight="1" x14ac:dyDescent="0.2">
      <c r="A57" s="32"/>
      <c r="B57" s="33">
        <f>COUNTA(B55:B56)</f>
        <v>2</v>
      </c>
      <c r="C57" s="33"/>
      <c r="D57" s="33"/>
      <c r="E57" s="29">
        <f>SUM(E55:E56)</f>
        <v>25</v>
      </c>
      <c r="F57" s="29">
        <f>SUM(F55:F56)</f>
        <v>31</v>
      </c>
      <c r="G57" s="35"/>
      <c r="H57" s="29">
        <f>SUM(H55:H56)</f>
        <v>20</v>
      </c>
      <c r="I57" s="29">
        <f>SUM(I55:I56)</f>
        <v>4</v>
      </c>
      <c r="J57" s="29">
        <f>SUM(J55:J56)</f>
        <v>1</v>
      </c>
      <c r="K57" s="29">
        <f>SUM(K55:K56)</f>
        <v>0</v>
      </c>
      <c r="L57" s="29">
        <f>SUM(L55:L56)</f>
        <v>0</v>
      </c>
      <c r="O57" s="66"/>
      <c r="P57" s="66"/>
    </row>
    <row r="58" spans="1:16" ht="12.75" customHeight="1" x14ac:dyDescent="0.2">
      <c r="A58" s="32"/>
      <c r="B58" s="33"/>
      <c r="C58" s="33"/>
      <c r="D58" s="33"/>
      <c r="E58" s="29"/>
      <c r="F58" s="29"/>
      <c r="G58" s="35"/>
      <c r="H58" s="29"/>
      <c r="I58" s="29"/>
      <c r="J58" s="29"/>
      <c r="K58" s="29"/>
      <c r="L58" s="29"/>
      <c r="P58" s="66"/>
    </row>
    <row r="59" spans="1:16" ht="12.75" customHeight="1" x14ac:dyDescent="0.2">
      <c r="A59" s="66" t="s">
        <v>232</v>
      </c>
      <c r="B59" s="141" t="s">
        <v>233</v>
      </c>
      <c r="C59" s="141" t="s">
        <v>234</v>
      </c>
      <c r="D59" s="141"/>
      <c r="E59" s="141">
        <v>6</v>
      </c>
      <c r="F59" s="141">
        <v>15</v>
      </c>
      <c r="G59"/>
      <c r="H59" s="141">
        <v>3</v>
      </c>
      <c r="I59" s="141">
        <v>1</v>
      </c>
      <c r="J59" s="141">
        <v>2</v>
      </c>
      <c r="K59" s="141" t="s">
        <v>290</v>
      </c>
      <c r="L59" s="141" t="s">
        <v>290</v>
      </c>
      <c r="O59" s="66"/>
      <c r="P59" s="66"/>
    </row>
    <row r="60" spans="1:16" ht="12.75" customHeight="1" x14ac:dyDescent="0.2">
      <c r="A60" s="67" t="s">
        <v>232</v>
      </c>
      <c r="B60" s="149" t="s">
        <v>236</v>
      </c>
      <c r="C60" s="149" t="s">
        <v>237</v>
      </c>
      <c r="D60" s="149"/>
      <c r="E60" s="149">
        <v>20</v>
      </c>
      <c r="F60" s="149">
        <v>53</v>
      </c>
      <c r="G60" s="160"/>
      <c r="H60" s="149">
        <v>7</v>
      </c>
      <c r="I60" s="149">
        <v>5</v>
      </c>
      <c r="J60" s="149">
        <v>8</v>
      </c>
      <c r="K60" s="149" t="s">
        <v>290</v>
      </c>
      <c r="L60" s="149" t="s">
        <v>290</v>
      </c>
      <c r="O60" s="66"/>
      <c r="P60" s="66"/>
    </row>
    <row r="61" spans="1:16" ht="12.75" customHeight="1" x14ac:dyDescent="0.2">
      <c r="A61" s="32"/>
      <c r="B61" s="33">
        <f>COUNTA(B59:B60)</f>
        <v>2</v>
      </c>
      <c r="C61" s="33"/>
      <c r="D61" s="33"/>
      <c r="E61" s="29">
        <f>SUM(E59:E60)</f>
        <v>26</v>
      </c>
      <c r="F61" s="29">
        <f>SUM(F59:F60)</f>
        <v>68</v>
      </c>
      <c r="G61" s="35"/>
      <c r="H61" s="29">
        <f t="shared" ref="H61:L61" si="0">SUM(H59:H60)</f>
        <v>10</v>
      </c>
      <c r="I61" s="29">
        <f t="shared" si="0"/>
        <v>6</v>
      </c>
      <c r="J61" s="29">
        <f t="shared" si="0"/>
        <v>10</v>
      </c>
      <c r="K61" s="29">
        <f t="shared" si="0"/>
        <v>0</v>
      </c>
      <c r="L61" s="29">
        <f t="shared" si="0"/>
        <v>0</v>
      </c>
    </row>
    <row r="62" spans="1:16" ht="12.75" customHeight="1" x14ac:dyDescent="0.2">
      <c r="A62" s="32"/>
      <c r="B62" s="33"/>
      <c r="C62" s="33"/>
      <c r="D62" s="33"/>
      <c r="E62" s="29"/>
      <c r="F62" s="29"/>
      <c r="G62" s="35"/>
      <c r="H62" s="29"/>
      <c r="I62" s="29"/>
      <c r="J62" s="29"/>
      <c r="K62" s="29"/>
      <c r="L62" s="29"/>
    </row>
    <row r="63" spans="1:16" ht="12.75" customHeight="1" x14ac:dyDescent="0.2">
      <c r="A63" s="66" t="s">
        <v>235</v>
      </c>
      <c r="B63" s="141" t="s">
        <v>238</v>
      </c>
      <c r="C63" s="141" t="s">
        <v>239</v>
      </c>
      <c r="D63" s="141"/>
      <c r="E63" s="141">
        <v>11</v>
      </c>
      <c r="F63" s="141">
        <v>16</v>
      </c>
      <c r="G63"/>
      <c r="H63" s="141">
        <v>7</v>
      </c>
      <c r="I63" s="141">
        <v>3</v>
      </c>
      <c r="J63" s="141">
        <v>1</v>
      </c>
      <c r="K63" s="141" t="s">
        <v>290</v>
      </c>
      <c r="L63" s="141" t="s">
        <v>290</v>
      </c>
    </row>
    <row r="64" spans="1:16" ht="12.75" customHeight="1" x14ac:dyDescent="0.2">
      <c r="A64" s="67" t="s">
        <v>235</v>
      </c>
      <c r="B64" s="149" t="s">
        <v>240</v>
      </c>
      <c r="C64" s="149" t="s">
        <v>241</v>
      </c>
      <c r="D64" s="149"/>
      <c r="E64" s="149">
        <v>6</v>
      </c>
      <c r="F64" s="149">
        <v>16</v>
      </c>
      <c r="G64" s="160"/>
      <c r="H64" s="149">
        <v>2</v>
      </c>
      <c r="I64" s="149">
        <v>1</v>
      </c>
      <c r="J64" s="149">
        <v>3</v>
      </c>
      <c r="K64" s="149" t="s">
        <v>290</v>
      </c>
      <c r="L64" s="149" t="s">
        <v>290</v>
      </c>
    </row>
    <row r="65" spans="1:12" ht="12.75" customHeight="1" x14ac:dyDescent="0.2">
      <c r="A65" s="32"/>
      <c r="B65" s="33">
        <f>COUNTA(B63:B64)</f>
        <v>2</v>
      </c>
      <c r="C65" s="33"/>
      <c r="D65" s="33"/>
      <c r="E65" s="29">
        <f>SUM(E63:E64)</f>
        <v>17</v>
      </c>
      <c r="F65" s="29">
        <f>SUM(F63:F64)</f>
        <v>32</v>
      </c>
      <c r="G65" s="35"/>
      <c r="H65" s="29">
        <f>SUM(H63:H64)</f>
        <v>9</v>
      </c>
      <c r="I65" s="29">
        <f>SUM(I63:I64)</f>
        <v>4</v>
      </c>
      <c r="J65" s="29">
        <f>SUM(J63:J64)</f>
        <v>4</v>
      </c>
      <c r="K65" s="29">
        <f>SUM(K63:K64)</f>
        <v>0</v>
      </c>
      <c r="L65" s="29">
        <f>SUM(L63:L64)</f>
        <v>0</v>
      </c>
    </row>
    <row r="66" spans="1:12" ht="12.75" customHeight="1" x14ac:dyDescent="0.2">
      <c r="A66" s="32"/>
      <c r="B66" s="33"/>
      <c r="C66" s="33"/>
      <c r="D66" s="33"/>
      <c r="E66" s="29"/>
      <c r="F66" s="29"/>
      <c r="G66" s="35"/>
      <c r="H66" s="29"/>
      <c r="I66" s="29"/>
      <c r="J66" s="29"/>
      <c r="K66" s="29"/>
      <c r="L66" s="29"/>
    </row>
    <row r="67" spans="1:12" ht="12.75" customHeight="1" x14ac:dyDescent="0.2">
      <c r="A67" s="66" t="s">
        <v>242</v>
      </c>
      <c r="B67" s="141" t="s">
        <v>243</v>
      </c>
      <c r="C67" s="141" t="s">
        <v>244</v>
      </c>
      <c r="D67" s="141"/>
      <c r="E67" s="141">
        <v>6</v>
      </c>
      <c r="F67" s="141">
        <v>52</v>
      </c>
      <c r="G67"/>
      <c r="H67" s="141" t="s">
        <v>290</v>
      </c>
      <c r="I67" s="141">
        <v>2</v>
      </c>
      <c r="J67" s="141">
        <v>2</v>
      </c>
      <c r="K67" s="141">
        <v>2</v>
      </c>
      <c r="L67" s="141" t="s">
        <v>290</v>
      </c>
    </row>
    <row r="68" spans="1:12" ht="12.75" customHeight="1" x14ac:dyDescent="0.2">
      <c r="A68" s="66" t="s">
        <v>242</v>
      </c>
      <c r="B68" s="141" t="s">
        <v>245</v>
      </c>
      <c r="C68" s="141" t="s">
        <v>292</v>
      </c>
      <c r="D68" s="141"/>
      <c r="E68" s="141">
        <v>2</v>
      </c>
      <c r="F68" s="141">
        <v>4</v>
      </c>
      <c r="G68"/>
      <c r="H68" s="141" t="s">
        <v>290</v>
      </c>
      <c r="I68" s="141">
        <v>2</v>
      </c>
      <c r="J68" s="141" t="s">
        <v>290</v>
      </c>
      <c r="K68" s="141" t="s">
        <v>290</v>
      </c>
      <c r="L68" s="141" t="s">
        <v>290</v>
      </c>
    </row>
    <row r="69" spans="1:12" ht="12.75" customHeight="1" x14ac:dyDescent="0.2">
      <c r="A69" s="66" t="s">
        <v>242</v>
      </c>
      <c r="B69" s="141" t="s">
        <v>246</v>
      </c>
      <c r="C69" s="141" t="s">
        <v>247</v>
      </c>
      <c r="D69" s="141"/>
      <c r="E69" s="141">
        <v>8</v>
      </c>
      <c r="F69" s="141">
        <v>19</v>
      </c>
      <c r="G69"/>
      <c r="H69" s="141">
        <v>4</v>
      </c>
      <c r="I69" s="141">
        <v>1</v>
      </c>
      <c r="J69" s="141">
        <v>3</v>
      </c>
      <c r="K69" s="141" t="s">
        <v>290</v>
      </c>
      <c r="L69" s="141" t="s">
        <v>290</v>
      </c>
    </row>
    <row r="70" spans="1:12" ht="12.75" customHeight="1" x14ac:dyDescent="0.2">
      <c r="A70" s="66" t="s">
        <v>242</v>
      </c>
      <c r="B70" s="141" t="s">
        <v>248</v>
      </c>
      <c r="C70" s="141" t="s">
        <v>249</v>
      </c>
      <c r="D70" s="141"/>
      <c r="E70" s="141">
        <v>1</v>
      </c>
      <c r="F70" s="141">
        <v>3</v>
      </c>
      <c r="G70"/>
      <c r="H70" s="141" t="s">
        <v>290</v>
      </c>
      <c r="I70" s="141" t="s">
        <v>290</v>
      </c>
      <c r="J70" s="141">
        <v>1</v>
      </c>
      <c r="K70" s="141" t="s">
        <v>290</v>
      </c>
      <c r="L70" s="141" t="s">
        <v>290</v>
      </c>
    </row>
    <row r="71" spans="1:12" ht="12.75" customHeight="1" x14ac:dyDescent="0.2">
      <c r="A71" s="67" t="s">
        <v>242</v>
      </c>
      <c r="B71" s="149" t="s">
        <v>252</v>
      </c>
      <c r="C71" s="149" t="s">
        <v>253</v>
      </c>
      <c r="D71" s="149"/>
      <c r="E71" s="149">
        <v>10</v>
      </c>
      <c r="F71" s="149">
        <v>40</v>
      </c>
      <c r="G71" s="160"/>
      <c r="H71" s="149">
        <v>3</v>
      </c>
      <c r="I71" s="149">
        <v>1</v>
      </c>
      <c r="J71" s="149">
        <v>5</v>
      </c>
      <c r="K71" s="149">
        <v>1</v>
      </c>
      <c r="L71" s="149" t="s">
        <v>290</v>
      </c>
    </row>
    <row r="72" spans="1:12" ht="12.75" customHeight="1" x14ac:dyDescent="0.2">
      <c r="A72" s="32"/>
      <c r="B72" s="33">
        <f>COUNTA(B67:B71)</f>
        <v>5</v>
      </c>
      <c r="C72" s="33"/>
      <c r="D72" s="33"/>
      <c r="E72" s="29">
        <f>SUM(E67:E71)</f>
        <v>27</v>
      </c>
      <c r="F72" s="29">
        <f>SUM(F67:F71)</f>
        <v>118</v>
      </c>
      <c r="G72" s="35"/>
      <c r="H72" s="29">
        <f>SUM(H67:H71)</f>
        <v>7</v>
      </c>
      <c r="I72" s="29">
        <f>SUM(I67:I71)</f>
        <v>6</v>
      </c>
      <c r="J72" s="29">
        <f>SUM(J67:J71)</f>
        <v>11</v>
      </c>
      <c r="K72" s="29">
        <f>SUM(K67:K71)</f>
        <v>3</v>
      </c>
      <c r="L72" s="29">
        <f>SUM(L67:L71)</f>
        <v>0</v>
      </c>
    </row>
    <row r="73" spans="1:12" ht="12.75" customHeight="1" x14ac:dyDescent="0.2">
      <c r="A73" s="32"/>
      <c r="B73" s="33"/>
      <c r="C73" s="33"/>
      <c r="D73" s="33"/>
      <c r="E73" s="29"/>
      <c r="F73" s="29"/>
      <c r="G73" s="35"/>
      <c r="H73" s="29"/>
      <c r="I73" s="29"/>
      <c r="J73" s="29"/>
      <c r="K73" s="29"/>
      <c r="L73" s="29"/>
    </row>
    <row r="74" spans="1:12" ht="12.75" customHeight="1" x14ac:dyDescent="0.2">
      <c r="A74" s="32"/>
      <c r="B74" s="33"/>
      <c r="C74" s="33"/>
      <c r="D74" s="33"/>
      <c r="E74" s="29"/>
      <c r="F74" s="29"/>
      <c r="G74" s="35"/>
      <c r="H74" s="29"/>
      <c r="I74" s="29"/>
      <c r="J74" s="29"/>
      <c r="K74" s="29"/>
      <c r="L74" s="29"/>
    </row>
    <row r="75" spans="1:12" ht="12.75" customHeight="1" x14ac:dyDescent="0.2">
      <c r="B75" s="94"/>
      <c r="C75" s="108"/>
      <c r="D75" s="112" t="s">
        <v>299</v>
      </c>
      <c r="E75" s="109"/>
    </row>
    <row r="76" spans="1:12" ht="12.75" customHeight="1" x14ac:dyDescent="0.2">
      <c r="B76" s="110"/>
      <c r="C76" s="111"/>
      <c r="D76" s="111" t="s">
        <v>123</v>
      </c>
      <c r="E76" s="93">
        <f>SUM(B7+B27+B53+B57+B61+B65+B72)</f>
        <v>57</v>
      </c>
    </row>
    <row r="77" spans="1:12" ht="12.75" customHeight="1" x14ac:dyDescent="0.2">
      <c r="B77" s="110"/>
      <c r="C77" s="111"/>
      <c r="D77" s="111" t="s">
        <v>103</v>
      </c>
      <c r="E77" s="93">
        <f>SUM(E7+E27+E53+E57+E61+E65+E72)</f>
        <v>408</v>
      </c>
    </row>
    <row r="78" spans="1:12" ht="12.75" customHeight="1" x14ac:dyDescent="0.2">
      <c r="B78" s="110"/>
      <c r="C78" s="111"/>
      <c r="D78" s="111" t="s">
        <v>104</v>
      </c>
      <c r="E78" s="92">
        <f>SUM(F7+F27+F53+F57+F61+F65+F72)</f>
        <v>1278</v>
      </c>
    </row>
    <row r="79" spans="1:12" ht="12.75" customHeight="1" x14ac:dyDescent="0.2"/>
    <row r="80" spans="1:12" ht="12.75" customHeight="1" x14ac:dyDescent="0.2">
      <c r="C80" s="97"/>
      <c r="D80" s="97"/>
      <c r="F80" s="112" t="s">
        <v>131</v>
      </c>
      <c r="G80" s="99"/>
      <c r="H80" s="104" t="s">
        <v>90</v>
      </c>
      <c r="I80" s="104" t="s">
        <v>102</v>
      </c>
    </row>
    <row r="81" spans="3:9" ht="12.75" customHeight="1" x14ac:dyDescent="0.2">
      <c r="C81" s="116"/>
      <c r="D81" s="116"/>
      <c r="E81" s="116"/>
      <c r="F81" s="102" t="s">
        <v>126</v>
      </c>
      <c r="H81" s="93">
        <f>SUM(H7+H27+H53+H57+H61+H65+H72)</f>
        <v>226</v>
      </c>
      <c r="I81" s="106">
        <f>H81/(H86)</f>
        <v>0.55392156862745101</v>
      </c>
    </row>
    <row r="82" spans="3:9" ht="12.75" customHeight="1" x14ac:dyDescent="0.2">
      <c r="C82" s="116"/>
      <c r="D82" s="116"/>
      <c r="E82" s="116"/>
      <c r="F82" s="102" t="s">
        <v>127</v>
      </c>
      <c r="H82" s="93">
        <f>SUM(I7+I27+I53+I57+I61+I65+I72)</f>
        <v>41</v>
      </c>
      <c r="I82" s="106">
        <f>H82/H86</f>
        <v>0.10049019607843138</v>
      </c>
    </row>
    <row r="83" spans="3:9" ht="12.75" customHeight="1" x14ac:dyDescent="0.2">
      <c r="C83" s="116"/>
      <c r="D83" s="116"/>
      <c r="E83" s="116"/>
      <c r="F83" s="102" t="s">
        <v>128</v>
      </c>
      <c r="H83" s="93">
        <f>SUM(J7+J27+J53+J57+J61+J65+J72)</f>
        <v>112</v>
      </c>
      <c r="I83" s="106">
        <f>H83/H86</f>
        <v>0.27450980392156865</v>
      </c>
    </row>
    <row r="84" spans="3:9" ht="12.75" customHeight="1" x14ac:dyDescent="0.2">
      <c r="C84" s="116"/>
      <c r="D84" s="116"/>
      <c r="E84" s="116"/>
      <c r="F84" s="102" t="s">
        <v>129</v>
      </c>
      <c r="H84" s="93">
        <f>SUM(K7+K27+K53+K57+K61+K65+K72)</f>
        <v>28</v>
      </c>
      <c r="I84" s="106">
        <f>H84/H86</f>
        <v>6.8627450980392163E-2</v>
      </c>
    </row>
    <row r="85" spans="3:9" ht="12.75" customHeight="1" x14ac:dyDescent="0.2">
      <c r="C85" s="116"/>
      <c r="D85" s="116"/>
      <c r="E85" s="116"/>
      <c r="F85" s="102" t="s">
        <v>130</v>
      </c>
      <c r="H85" s="115">
        <f>SUM(L7+L27+L53+L57+L61+L65+L72)</f>
        <v>1</v>
      </c>
      <c r="I85" s="107">
        <f>H85/H86</f>
        <v>2.4509803921568627E-3</v>
      </c>
    </row>
    <row r="86" spans="3:9" ht="12.75" customHeight="1" x14ac:dyDescent="0.2">
      <c r="C86" s="116"/>
      <c r="D86" s="116"/>
      <c r="E86" s="116"/>
      <c r="F86" s="116"/>
      <c r="G86" s="102"/>
      <c r="H86" s="114">
        <f>SUM(H81:H85)</f>
        <v>408</v>
      </c>
      <c r="I86" s="106">
        <f>SUM(I81:I85)</f>
        <v>1</v>
      </c>
    </row>
  </sheetData>
  <mergeCells count="2">
    <mergeCell ref="H1:L1"/>
    <mergeCell ref="B1:F1"/>
  </mergeCells>
  <phoneticPr fontId="3" type="noConversion"/>
  <printOptions horizontalCentered="1" gridLines="1"/>
  <pageMargins left="0.5" right="0.5" top="1.5" bottom="1" header="0.5" footer="0.5"/>
  <pageSetup scale="80" orientation="landscape" r:id="rId1"/>
  <headerFooter alignWithMargins="0">
    <oddHeader>&amp;C&amp;"Arial,Bold"&amp;16 2012 Swimming Season
Ohio Beach Action Durations</oddHeader>
    <oddFooter>&amp;R&amp;P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90"/>
  <sheetViews>
    <sheetView zoomScaleNormal="100" workbookViewId="0">
      <pane ySplit="2" topLeftCell="A3" activePane="bottomLeft" state="frozen"/>
      <selection pane="bottomLeft"/>
    </sheetView>
  </sheetViews>
  <sheetFormatPr defaultRowHeight="12.75" x14ac:dyDescent="0.2"/>
  <cols>
    <col min="1" max="1" width="11.42578125" style="6" customWidth="1"/>
    <col min="2" max="2" width="9" style="6" customWidth="1"/>
    <col min="3" max="3" width="41" style="6" customWidth="1"/>
    <col min="4" max="4" width="8" style="6" customWidth="1"/>
    <col min="5" max="5" width="9.140625" style="56"/>
    <col min="6" max="6" width="0.85546875" style="6" customWidth="1"/>
    <col min="7" max="9" width="9.140625" style="6"/>
    <col min="10" max="10" width="0.85546875" style="6" customWidth="1"/>
    <col min="11" max="16384" width="9.140625" style="6"/>
  </cols>
  <sheetData>
    <row r="1" spans="1:12" s="52" customFormat="1" ht="12" customHeight="1" x14ac:dyDescent="0.2">
      <c r="B1" s="179" t="s">
        <v>26</v>
      </c>
      <c r="C1" s="179"/>
      <c r="D1" s="64"/>
      <c r="E1" s="65"/>
      <c r="F1" s="64"/>
      <c r="G1" s="178" t="s">
        <v>28</v>
      </c>
      <c r="H1" s="178"/>
      <c r="I1" s="178"/>
      <c r="J1" s="64"/>
      <c r="K1" s="179" t="s">
        <v>33</v>
      </c>
      <c r="L1" s="179"/>
    </row>
    <row r="2" spans="1:12" s="55" customFormat="1" ht="48.75" customHeight="1" x14ac:dyDescent="0.15">
      <c r="A2" s="3" t="s">
        <v>12</v>
      </c>
      <c r="B2" s="3" t="s">
        <v>13</v>
      </c>
      <c r="C2" s="3" t="s">
        <v>11</v>
      </c>
      <c r="D2" s="3" t="s">
        <v>67</v>
      </c>
      <c r="E2" s="15" t="s">
        <v>27</v>
      </c>
      <c r="F2" s="3"/>
      <c r="G2" s="3" t="s">
        <v>300</v>
      </c>
      <c r="H2" s="3" t="s">
        <v>14</v>
      </c>
      <c r="I2" s="3" t="s">
        <v>15</v>
      </c>
      <c r="J2" s="3"/>
      <c r="K2" s="3" t="s">
        <v>16</v>
      </c>
      <c r="L2" s="3" t="s">
        <v>17</v>
      </c>
    </row>
    <row r="3" spans="1:12" x14ac:dyDescent="0.2">
      <c r="A3" s="66" t="s">
        <v>142</v>
      </c>
      <c r="B3" s="141" t="s">
        <v>143</v>
      </c>
      <c r="C3" s="141" t="s">
        <v>144</v>
      </c>
      <c r="D3" s="141">
        <v>1</v>
      </c>
      <c r="E3" s="141">
        <v>98</v>
      </c>
      <c r="F3"/>
      <c r="G3" s="66" t="s">
        <v>29</v>
      </c>
      <c r="H3" s="141">
        <v>3</v>
      </c>
      <c r="I3" s="122">
        <f t="shared" ref="I3:I6" si="0">H3/E3</f>
        <v>3.0612244897959183E-2</v>
      </c>
      <c r="J3" s="54"/>
      <c r="K3" s="132">
        <f t="shared" ref="K3:K6" si="1">E3-H3</f>
        <v>95</v>
      </c>
      <c r="L3" s="122">
        <f t="shared" ref="L3:L6" si="2">K3/E3</f>
        <v>0.96938775510204078</v>
      </c>
    </row>
    <row r="4" spans="1:12" x14ac:dyDescent="0.2">
      <c r="A4" s="66" t="s">
        <v>142</v>
      </c>
      <c r="B4" s="141" t="s">
        <v>145</v>
      </c>
      <c r="C4" s="141" t="s">
        <v>146</v>
      </c>
      <c r="D4" s="141">
        <v>1</v>
      </c>
      <c r="E4" s="141">
        <v>98</v>
      </c>
      <c r="F4"/>
      <c r="G4" s="66" t="s">
        <v>29</v>
      </c>
      <c r="H4" s="141">
        <v>5</v>
      </c>
      <c r="I4" s="122">
        <f t="shared" si="0"/>
        <v>5.1020408163265307E-2</v>
      </c>
      <c r="J4" s="54"/>
      <c r="K4" s="132">
        <f t="shared" si="1"/>
        <v>93</v>
      </c>
      <c r="L4" s="122">
        <f t="shared" si="2"/>
        <v>0.94897959183673475</v>
      </c>
    </row>
    <row r="5" spans="1:12" x14ac:dyDescent="0.2">
      <c r="A5" s="66" t="s">
        <v>142</v>
      </c>
      <c r="B5" s="141" t="s">
        <v>147</v>
      </c>
      <c r="C5" s="141" t="s">
        <v>148</v>
      </c>
      <c r="D5" s="141">
        <v>1</v>
      </c>
      <c r="E5" s="141">
        <v>98</v>
      </c>
      <c r="F5"/>
      <c r="G5" s="66" t="s">
        <v>29</v>
      </c>
      <c r="H5" s="141">
        <v>46</v>
      </c>
      <c r="I5" s="122">
        <f t="shared" si="0"/>
        <v>0.46938775510204084</v>
      </c>
      <c r="J5" s="54"/>
      <c r="K5" s="132">
        <f t="shared" si="1"/>
        <v>52</v>
      </c>
      <c r="L5" s="122">
        <f t="shared" si="2"/>
        <v>0.53061224489795922</v>
      </c>
    </row>
    <row r="6" spans="1:12" x14ac:dyDescent="0.2">
      <c r="A6" s="67" t="s">
        <v>142</v>
      </c>
      <c r="B6" s="149" t="s">
        <v>149</v>
      </c>
      <c r="C6" s="149" t="s">
        <v>150</v>
      </c>
      <c r="D6" s="149">
        <v>1</v>
      </c>
      <c r="E6" s="149">
        <v>98</v>
      </c>
      <c r="F6" s="160"/>
      <c r="G6" s="67" t="s">
        <v>29</v>
      </c>
      <c r="H6" s="149">
        <v>8</v>
      </c>
      <c r="I6" s="123">
        <f t="shared" si="0"/>
        <v>8.1632653061224483E-2</v>
      </c>
      <c r="J6" s="62"/>
      <c r="K6" s="138">
        <f t="shared" si="1"/>
        <v>90</v>
      </c>
      <c r="L6" s="123">
        <f t="shared" si="2"/>
        <v>0.91836734693877553</v>
      </c>
    </row>
    <row r="7" spans="1:12" x14ac:dyDescent="0.2">
      <c r="A7" s="32"/>
      <c r="B7" s="33">
        <f>COUNTA(B3:B6)</f>
        <v>4</v>
      </c>
      <c r="C7" s="32"/>
      <c r="D7" s="20"/>
      <c r="E7" s="36">
        <f>SUM(E3:E6)</f>
        <v>392</v>
      </c>
      <c r="F7" s="41"/>
      <c r="G7" s="33">
        <f>COUNTA(G3:G6)</f>
        <v>4</v>
      </c>
      <c r="H7" s="36">
        <f>SUM(H3:H6)</f>
        <v>62</v>
      </c>
      <c r="I7" s="42">
        <f>H7/E7</f>
        <v>0.15816326530612246</v>
      </c>
      <c r="J7" s="136"/>
      <c r="K7" s="36">
        <f>SUM(K3:K6)</f>
        <v>330</v>
      </c>
      <c r="L7" s="42">
        <f>K7/E7</f>
        <v>0.84183673469387754</v>
      </c>
    </row>
    <row r="8" spans="1:12" ht="8.25" customHeight="1" x14ac:dyDescent="0.2">
      <c r="A8" s="32"/>
      <c r="B8" s="33"/>
      <c r="C8" s="32"/>
      <c r="D8" s="31"/>
      <c r="E8" s="31"/>
      <c r="F8" s="41"/>
      <c r="G8" s="33"/>
      <c r="H8" s="36"/>
      <c r="I8" s="42"/>
      <c r="J8" s="136"/>
      <c r="K8" s="36"/>
      <c r="L8" s="42"/>
    </row>
    <row r="9" spans="1:12" x14ac:dyDescent="0.2">
      <c r="A9" s="66" t="s">
        <v>151</v>
      </c>
      <c r="B9" s="141" t="s">
        <v>152</v>
      </c>
      <c r="C9" s="141" t="s">
        <v>266</v>
      </c>
      <c r="D9" s="141">
        <v>2</v>
      </c>
      <c r="E9" s="141">
        <v>97</v>
      </c>
      <c r="F9"/>
      <c r="G9" s="66" t="s">
        <v>29</v>
      </c>
      <c r="H9" s="141">
        <v>55</v>
      </c>
      <c r="I9" s="122">
        <f t="shared" ref="I9:I27" si="3">H9/E9</f>
        <v>0.5670103092783505</v>
      </c>
      <c r="J9" s="54"/>
      <c r="K9" s="132">
        <f t="shared" ref="K9:K27" si="4">E9-H9</f>
        <v>42</v>
      </c>
      <c r="L9" s="122">
        <f t="shared" ref="L9:L27" si="5">K9/E9</f>
        <v>0.4329896907216495</v>
      </c>
    </row>
    <row r="10" spans="1:12" x14ac:dyDescent="0.2">
      <c r="A10" s="66" t="s">
        <v>151</v>
      </c>
      <c r="B10" s="141" t="s">
        <v>153</v>
      </c>
      <c r="C10" s="141" t="s">
        <v>267</v>
      </c>
      <c r="D10" s="141">
        <v>2</v>
      </c>
      <c r="E10" s="141">
        <v>97</v>
      </c>
      <c r="F10"/>
      <c r="G10" s="66" t="s">
        <v>29</v>
      </c>
      <c r="H10" s="141">
        <v>7</v>
      </c>
      <c r="I10" s="122">
        <f t="shared" ref="I10:I18" si="6">H10/E10</f>
        <v>7.2164948453608241E-2</v>
      </c>
      <c r="J10" s="54"/>
      <c r="K10" s="132">
        <f t="shared" ref="K10:K18" si="7">E10-H10</f>
        <v>90</v>
      </c>
      <c r="L10" s="122">
        <f t="shared" ref="L10:L18" si="8">K10/E10</f>
        <v>0.92783505154639179</v>
      </c>
    </row>
    <row r="11" spans="1:12" x14ac:dyDescent="0.2">
      <c r="A11" s="66" t="s">
        <v>151</v>
      </c>
      <c r="B11" s="141" t="s">
        <v>154</v>
      </c>
      <c r="C11" s="141" t="s">
        <v>257</v>
      </c>
      <c r="D11" s="141">
        <v>2</v>
      </c>
      <c r="E11" s="141">
        <v>97</v>
      </c>
      <c r="F11"/>
      <c r="G11" s="66" t="s">
        <v>29</v>
      </c>
      <c r="H11" s="141">
        <v>27</v>
      </c>
      <c r="I11" s="122">
        <f t="shared" si="6"/>
        <v>0.27835051546391754</v>
      </c>
      <c r="J11" s="54"/>
      <c r="K11" s="132">
        <f t="shared" si="7"/>
        <v>70</v>
      </c>
      <c r="L11" s="122">
        <f t="shared" si="8"/>
        <v>0.72164948453608246</v>
      </c>
    </row>
    <row r="12" spans="1:12" x14ac:dyDescent="0.2">
      <c r="A12" s="66" t="s">
        <v>151</v>
      </c>
      <c r="B12" s="141" t="s">
        <v>155</v>
      </c>
      <c r="C12" s="141" t="s">
        <v>289</v>
      </c>
      <c r="D12" s="141">
        <v>2</v>
      </c>
      <c r="E12" s="141">
        <v>97</v>
      </c>
      <c r="F12"/>
      <c r="G12" s="66" t="s">
        <v>29</v>
      </c>
      <c r="H12" s="141">
        <v>28</v>
      </c>
      <c r="I12" s="122">
        <f t="shared" si="6"/>
        <v>0.28865979381443296</v>
      </c>
      <c r="J12" s="54"/>
      <c r="K12" s="132">
        <f t="shared" si="7"/>
        <v>69</v>
      </c>
      <c r="L12" s="122">
        <f t="shared" si="8"/>
        <v>0.71134020618556704</v>
      </c>
    </row>
    <row r="13" spans="1:12" x14ac:dyDescent="0.2">
      <c r="A13" s="66" t="s">
        <v>151</v>
      </c>
      <c r="B13" s="141" t="s">
        <v>156</v>
      </c>
      <c r="C13" s="141" t="s">
        <v>157</v>
      </c>
      <c r="D13" s="141">
        <v>2</v>
      </c>
      <c r="E13" s="141">
        <v>97</v>
      </c>
      <c r="F13"/>
      <c r="G13" s="66" t="s">
        <v>29</v>
      </c>
      <c r="H13" s="141">
        <v>27</v>
      </c>
      <c r="I13" s="122">
        <f t="shared" si="6"/>
        <v>0.27835051546391754</v>
      </c>
      <c r="J13" s="54"/>
      <c r="K13" s="132">
        <f t="shared" si="7"/>
        <v>70</v>
      </c>
      <c r="L13" s="122">
        <f t="shared" si="8"/>
        <v>0.72164948453608246</v>
      </c>
    </row>
    <row r="14" spans="1:12" x14ac:dyDescent="0.2">
      <c r="A14" s="66" t="s">
        <v>151</v>
      </c>
      <c r="B14" s="141" t="s">
        <v>158</v>
      </c>
      <c r="C14" s="141" t="s">
        <v>258</v>
      </c>
      <c r="D14" s="141">
        <v>2</v>
      </c>
      <c r="E14" s="141">
        <v>97</v>
      </c>
      <c r="F14"/>
      <c r="G14" s="66" t="s">
        <v>29</v>
      </c>
      <c r="H14" s="141">
        <v>27</v>
      </c>
      <c r="I14" s="122">
        <f t="shared" si="6"/>
        <v>0.27835051546391754</v>
      </c>
      <c r="J14" s="54"/>
      <c r="K14" s="132">
        <f t="shared" si="7"/>
        <v>70</v>
      </c>
      <c r="L14" s="122">
        <f t="shared" si="8"/>
        <v>0.72164948453608246</v>
      </c>
    </row>
    <row r="15" spans="1:12" x14ac:dyDescent="0.2">
      <c r="A15" s="66" t="s">
        <v>151</v>
      </c>
      <c r="B15" s="141" t="s">
        <v>159</v>
      </c>
      <c r="C15" s="141" t="s">
        <v>160</v>
      </c>
      <c r="D15" s="141">
        <v>1</v>
      </c>
      <c r="E15" s="141">
        <v>106</v>
      </c>
      <c r="F15"/>
      <c r="G15" s="66" t="s">
        <v>29</v>
      </c>
      <c r="H15" s="141">
        <v>15</v>
      </c>
      <c r="I15" s="122">
        <f t="shared" si="6"/>
        <v>0.14150943396226415</v>
      </c>
      <c r="J15" s="54"/>
      <c r="K15" s="132">
        <f t="shared" si="7"/>
        <v>91</v>
      </c>
      <c r="L15" s="122">
        <f t="shared" si="8"/>
        <v>0.85849056603773588</v>
      </c>
    </row>
    <row r="16" spans="1:12" x14ac:dyDescent="0.2">
      <c r="A16" s="66" t="s">
        <v>151</v>
      </c>
      <c r="B16" s="141" t="s">
        <v>161</v>
      </c>
      <c r="C16" s="141" t="s">
        <v>162</v>
      </c>
      <c r="D16" s="141">
        <v>1</v>
      </c>
      <c r="E16" s="141">
        <v>106</v>
      </c>
      <c r="F16"/>
      <c r="G16" s="66" t="s">
        <v>29</v>
      </c>
      <c r="H16" s="141">
        <v>38</v>
      </c>
      <c r="I16" s="122">
        <f t="shared" si="6"/>
        <v>0.35849056603773582</v>
      </c>
      <c r="J16" s="54"/>
      <c r="K16" s="132">
        <f t="shared" si="7"/>
        <v>68</v>
      </c>
      <c r="L16" s="122">
        <f t="shared" si="8"/>
        <v>0.64150943396226412</v>
      </c>
    </row>
    <row r="17" spans="1:12" x14ac:dyDescent="0.2">
      <c r="A17" s="66" t="s">
        <v>151</v>
      </c>
      <c r="B17" s="141" t="s">
        <v>163</v>
      </c>
      <c r="C17" s="141" t="s">
        <v>164</v>
      </c>
      <c r="D17" s="141">
        <v>1</v>
      </c>
      <c r="E17" s="141">
        <v>98</v>
      </c>
      <c r="F17"/>
      <c r="G17" s="66" t="s">
        <v>29</v>
      </c>
      <c r="H17" s="141">
        <v>20</v>
      </c>
      <c r="I17" s="122">
        <f t="shared" si="6"/>
        <v>0.20408163265306123</v>
      </c>
      <c r="J17" s="54"/>
      <c r="K17" s="132">
        <f t="shared" si="7"/>
        <v>78</v>
      </c>
      <c r="L17" s="122">
        <f t="shared" si="8"/>
        <v>0.79591836734693877</v>
      </c>
    </row>
    <row r="18" spans="1:12" x14ac:dyDescent="0.2">
      <c r="A18" s="66" t="s">
        <v>151</v>
      </c>
      <c r="B18" s="141" t="s">
        <v>165</v>
      </c>
      <c r="C18" s="141" t="s">
        <v>259</v>
      </c>
      <c r="D18" s="141">
        <v>2</v>
      </c>
      <c r="E18" s="141">
        <v>97</v>
      </c>
      <c r="F18"/>
      <c r="G18" s="66" t="s">
        <v>29</v>
      </c>
      <c r="H18" s="141">
        <v>39</v>
      </c>
      <c r="I18" s="122">
        <f t="shared" si="6"/>
        <v>0.40206185567010311</v>
      </c>
      <c r="J18" s="54"/>
      <c r="K18" s="132">
        <f t="shared" si="7"/>
        <v>58</v>
      </c>
      <c r="L18" s="122">
        <f t="shared" si="8"/>
        <v>0.59793814432989689</v>
      </c>
    </row>
    <row r="19" spans="1:12" x14ac:dyDescent="0.2">
      <c r="A19" s="66" t="s">
        <v>151</v>
      </c>
      <c r="B19" s="141" t="s">
        <v>166</v>
      </c>
      <c r="C19" s="141" t="s">
        <v>260</v>
      </c>
      <c r="D19" s="141">
        <v>2</v>
      </c>
      <c r="E19" s="141">
        <v>97</v>
      </c>
      <c r="F19"/>
      <c r="G19" s="66" t="s">
        <v>29</v>
      </c>
      <c r="H19" s="141">
        <v>28</v>
      </c>
      <c r="I19" s="122">
        <f t="shared" si="3"/>
        <v>0.28865979381443296</v>
      </c>
      <c r="J19" s="54"/>
      <c r="K19" s="132">
        <f t="shared" si="4"/>
        <v>69</v>
      </c>
      <c r="L19" s="122">
        <f t="shared" si="5"/>
        <v>0.71134020618556704</v>
      </c>
    </row>
    <row r="20" spans="1:12" x14ac:dyDescent="0.2">
      <c r="A20" s="66" t="s">
        <v>151</v>
      </c>
      <c r="B20" s="141" t="s">
        <v>167</v>
      </c>
      <c r="C20" s="141" t="s">
        <v>261</v>
      </c>
      <c r="D20" s="141">
        <v>2</v>
      </c>
      <c r="E20" s="141">
        <v>97</v>
      </c>
      <c r="F20"/>
      <c r="G20" s="66" t="s">
        <v>29</v>
      </c>
      <c r="H20" s="141">
        <v>20</v>
      </c>
      <c r="I20" s="122">
        <f t="shared" si="3"/>
        <v>0.20618556701030927</v>
      </c>
      <c r="J20" s="54"/>
      <c r="K20" s="132">
        <f t="shared" si="4"/>
        <v>77</v>
      </c>
      <c r="L20" s="122">
        <f t="shared" si="5"/>
        <v>0.79381443298969068</v>
      </c>
    </row>
    <row r="21" spans="1:12" x14ac:dyDescent="0.2">
      <c r="A21" s="66" t="s">
        <v>151</v>
      </c>
      <c r="B21" s="141" t="s">
        <v>168</v>
      </c>
      <c r="C21" s="141" t="s">
        <v>262</v>
      </c>
      <c r="D21" s="141">
        <v>2</v>
      </c>
      <c r="E21" s="141">
        <v>97</v>
      </c>
      <c r="F21"/>
      <c r="G21" s="66" t="s">
        <v>29</v>
      </c>
      <c r="H21" s="141">
        <v>27</v>
      </c>
      <c r="I21" s="122"/>
      <c r="J21" s="54"/>
      <c r="K21" s="132"/>
      <c r="L21" s="122"/>
    </row>
    <row r="22" spans="1:12" x14ac:dyDescent="0.2">
      <c r="A22" s="66" t="s">
        <v>151</v>
      </c>
      <c r="B22" s="141" t="s">
        <v>170</v>
      </c>
      <c r="C22" s="141" t="s">
        <v>171</v>
      </c>
      <c r="D22" s="141">
        <v>2</v>
      </c>
      <c r="E22" s="141">
        <v>97</v>
      </c>
      <c r="F22"/>
      <c r="G22" s="66" t="s">
        <v>29</v>
      </c>
      <c r="H22" s="141">
        <v>20</v>
      </c>
      <c r="I22" s="122">
        <f t="shared" si="3"/>
        <v>0.20618556701030927</v>
      </c>
      <c r="J22" s="54"/>
      <c r="K22" s="132">
        <f t="shared" si="4"/>
        <v>77</v>
      </c>
      <c r="L22" s="122">
        <f t="shared" si="5"/>
        <v>0.79381443298969068</v>
      </c>
    </row>
    <row r="23" spans="1:12" x14ac:dyDescent="0.2">
      <c r="A23" s="66" t="s">
        <v>151</v>
      </c>
      <c r="B23" s="141" t="s">
        <v>172</v>
      </c>
      <c r="C23" s="141" t="s">
        <v>173</v>
      </c>
      <c r="D23" s="141">
        <v>2</v>
      </c>
      <c r="E23" s="141">
        <v>110</v>
      </c>
      <c r="F23"/>
      <c r="G23" s="66" t="s">
        <v>29</v>
      </c>
      <c r="H23" s="141">
        <v>0</v>
      </c>
      <c r="I23" s="122">
        <f t="shared" si="3"/>
        <v>0</v>
      </c>
      <c r="J23" s="54"/>
      <c r="K23" s="132">
        <f t="shared" si="4"/>
        <v>110</v>
      </c>
      <c r="L23" s="122">
        <f t="shared" si="5"/>
        <v>1</v>
      </c>
    </row>
    <row r="24" spans="1:12" x14ac:dyDescent="0.2">
      <c r="A24" s="66" t="s">
        <v>151</v>
      </c>
      <c r="B24" s="141" t="s">
        <v>169</v>
      </c>
      <c r="C24" s="141" t="s">
        <v>263</v>
      </c>
      <c r="D24" s="141">
        <v>2</v>
      </c>
      <c r="E24" s="141">
        <v>97</v>
      </c>
      <c r="F24"/>
      <c r="G24" s="66" t="s">
        <v>29</v>
      </c>
      <c r="H24" s="141">
        <v>27</v>
      </c>
      <c r="I24" s="122">
        <f t="shared" si="3"/>
        <v>0.27835051546391754</v>
      </c>
      <c r="J24" s="54"/>
      <c r="K24" s="132">
        <f t="shared" si="4"/>
        <v>70</v>
      </c>
      <c r="L24" s="122">
        <f t="shared" si="5"/>
        <v>0.72164948453608246</v>
      </c>
    </row>
    <row r="25" spans="1:12" x14ac:dyDescent="0.2">
      <c r="A25" s="66" t="s">
        <v>151</v>
      </c>
      <c r="B25" s="141" t="s">
        <v>174</v>
      </c>
      <c r="C25" s="141" t="s">
        <v>264</v>
      </c>
      <c r="D25" s="141">
        <v>2</v>
      </c>
      <c r="E25" s="141">
        <v>97</v>
      </c>
      <c r="F25"/>
      <c r="G25" s="66" t="s">
        <v>29</v>
      </c>
      <c r="H25" s="141">
        <v>42</v>
      </c>
      <c r="I25" s="122">
        <f t="shared" si="3"/>
        <v>0.4329896907216495</v>
      </c>
      <c r="J25" s="54"/>
      <c r="K25" s="132">
        <f t="shared" si="4"/>
        <v>55</v>
      </c>
      <c r="L25" s="122">
        <f t="shared" si="5"/>
        <v>0.5670103092783505</v>
      </c>
    </row>
    <row r="26" spans="1:12" x14ac:dyDescent="0.2">
      <c r="A26" s="66" t="s">
        <v>151</v>
      </c>
      <c r="B26" s="141" t="s">
        <v>175</v>
      </c>
      <c r="C26" s="141" t="s">
        <v>176</v>
      </c>
      <c r="D26" s="141">
        <v>1</v>
      </c>
      <c r="E26" s="141">
        <v>106</v>
      </c>
      <c r="F26"/>
      <c r="G26" s="66" t="s">
        <v>29</v>
      </c>
      <c r="H26" s="141">
        <v>40</v>
      </c>
      <c r="I26" s="122">
        <f t="shared" si="3"/>
        <v>0.37735849056603776</v>
      </c>
      <c r="J26" s="54"/>
      <c r="K26" s="132">
        <f t="shared" si="4"/>
        <v>66</v>
      </c>
      <c r="L26" s="122">
        <f t="shared" si="5"/>
        <v>0.62264150943396224</v>
      </c>
    </row>
    <row r="27" spans="1:12" x14ac:dyDescent="0.2">
      <c r="A27" s="67" t="s">
        <v>151</v>
      </c>
      <c r="B27" s="149" t="s">
        <v>177</v>
      </c>
      <c r="C27" s="149" t="s">
        <v>265</v>
      </c>
      <c r="D27" s="149">
        <v>2</v>
      </c>
      <c r="E27" s="149">
        <v>97</v>
      </c>
      <c r="F27" s="160"/>
      <c r="G27" s="67" t="s">
        <v>29</v>
      </c>
      <c r="H27" s="149">
        <v>40</v>
      </c>
      <c r="I27" s="123">
        <f t="shared" si="3"/>
        <v>0.41237113402061853</v>
      </c>
      <c r="J27" s="62"/>
      <c r="K27" s="138">
        <f t="shared" si="4"/>
        <v>57</v>
      </c>
      <c r="L27" s="123">
        <f t="shared" si="5"/>
        <v>0.58762886597938147</v>
      </c>
    </row>
    <row r="28" spans="1:12" x14ac:dyDescent="0.2">
      <c r="A28" s="32"/>
      <c r="B28" s="33">
        <f>COUNTA(B9:B27)</f>
        <v>19</v>
      </c>
      <c r="C28" s="32"/>
      <c r="D28" s="29"/>
      <c r="E28" s="36">
        <f>SUM(E9:E27)</f>
        <v>1884</v>
      </c>
      <c r="F28" s="41"/>
      <c r="G28" s="33">
        <f>COUNTA(G9:G27)</f>
        <v>19</v>
      </c>
      <c r="H28" s="36">
        <f>SUM(H9:H27)</f>
        <v>527</v>
      </c>
      <c r="I28" s="42">
        <f>H28/E28</f>
        <v>0.27972399150743099</v>
      </c>
      <c r="J28" s="136"/>
      <c r="K28" s="139">
        <f>E28-H28</f>
        <v>1357</v>
      </c>
      <c r="L28" s="42">
        <f>K28/E28</f>
        <v>0.72027600849256901</v>
      </c>
    </row>
    <row r="29" spans="1:12" ht="8.25" customHeight="1" x14ac:dyDescent="0.2">
      <c r="A29" s="32"/>
      <c r="B29" s="32"/>
      <c r="C29" s="32"/>
      <c r="D29" s="31"/>
      <c r="E29" s="31"/>
      <c r="F29" s="124"/>
      <c r="G29" s="124"/>
      <c r="H29" s="35"/>
      <c r="I29" s="35"/>
      <c r="J29" s="35"/>
      <c r="K29" s="35"/>
      <c r="L29" s="35"/>
    </row>
    <row r="30" spans="1:12" x14ac:dyDescent="0.2">
      <c r="A30" s="66" t="s">
        <v>139</v>
      </c>
      <c r="B30" s="141" t="s">
        <v>178</v>
      </c>
      <c r="C30" s="141" t="s">
        <v>179</v>
      </c>
      <c r="D30" s="141">
        <v>1</v>
      </c>
      <c r="E30" s="141">
        <v>120</v>
      </c>
      <c r="F30"/>
      <c r="G30" s="66" t="s">
        <v>29</v>
      </c>
      <c r="H30" s="141">
        <v>0</v>
      </c>
      <c r="I30" s="122">
        <f t="shared" ref="I30" si="9">H30/E30</f>
        <v>0</v>
      </c>
      <c r="J30" s="54"/>
      <c r="K30" s="132">
        <f t="shared" ref="K30" si="10">E30-H30</f>
        <v>120</v>
      </c>
      <c r="L30" s="122">
        <f t="shared" ref="L30" si="11">K30/E30</f>
        <v>1</v>
      </c>
    </row>
    <row r="31" spans="1:12" x14ac:dyDescent="0.2">
      <c r="A31" s="66" t="s">
        <v>139</v>
      </c>
      <c r="B31" s="141" t="s">
        <v>180</v>
      </c>
      <c r="C31" s="141" t="s">
        <v>181</v>
      </c>
      <c r="D31" s="141">
        <v>1</v>
      </c>
      <c r="E31" s="141">
        <v>120</v>
      </c>
      <c r="F31"/>
      <c r="G31" s="66" t="s">
        <v>29</v>
      </c>
      <c r="H31" s="141">
        <v>23</v>
      </c>
      <c r="I31" s="122">
        <f t="shared" ref="I31:I54" si="12">H31/E31</f>
        <v>0.19166666666666668</v>
      </c>
      <c r="J31" s="54"/>
      <c r="K31" s="132">
        <f t="shared" ref="K31:K54" si="13">E31-H31</f>
        <v>97</v>
      </c>
      <c r="L31" s="122">
        <f t="shared" ref="L31:L54" si="14">K31/E31</f>
        <v>0.80833333333333335</v>
      </c>
    </row>
    <row r="32" spans="1:12" x14ac:dyDescent="0.2">
      <c r="A32" s="66" t="s">
        <v>139</v>
      </c>
      <c r="B32" s="141" t="s">
        <v>182</v>
      </c>
      <c r="C32" s="141" t="s">
        <v>183</v>
      </c>
      <c r="D32" s="141">
        <v>1</v>
      </c>
      <c r="E32" s="141">
        <v>120</v>
      </c>
      <c r="F32"/>
      <c r="G32" s="66" t="s">
        <v>29</v>
      </c>
      <c r="H32" s="141">
        <v>53</v>
      </c>
      <c r="I32" s="122">
        <f t="shared" si="12"/>
        <v>0.44166666666666665</v>
      </c>
      <c r="J32" s="54"/>
      <c r="K32" s="132">
        <f t="shared" si="13"/>
        <v>67</v>
      </c>
      <c r="L32" s="122">
        <f t="shared" si="14"/>
        <v>0.55833333333333335</v>
      </c>
    </row>
    <row r="33" spans="1:12" x14ac:dyDescent="0.2">
      <c r="A33" s="66" t="s">
        <v>139</v>
      </c>
      <c r="B33" s="141" t="s">
        <v>184</v>
      </c>
      <c r="C33" s="141" t="s">
        <v>185</v>
      </c>
      <c r="D33" s="141">
        <v>1</v>
      </c>
      <c r="E33" s="141">
        <v>120</v>
      </c>
      <c r="F33"/>
      <c r="G33" s="66" t="s">
        <v>29</v>
      </c>
      <c r="H33" s="141">
        <v>5</v>
      </c>
      <c r="I33" s="122">
        <f t="shared" si="12"/>
        <v>4.1666666666666664E-2</v>
      </c>
      <c r="J33" s="54"/>
      <c r="K33" s="132">
        <f t="shared" si="13"/>
        <v>115</v>
      </c>
      <c r="L33" s="122">
        <f t="shared" si="14"/>
        <v>0.95833333333333337</v>
      </c>
    </row>
    <row r="34" spans="1:12" x14ac:dyDescent="0.2">
      <c r="A34" s="66" t="s">
        <v>139</v>
      </c>
      <c r="B34" s="141" t="s">
        <v>186</v>
      </c>
      <c r="C34" s="141" t="s">
        <v>187</v>
      </c>
      <c r="D34" s="141">
        <v>1</v>
      </c>
      <c r="E34" s="141">
        <v>120</v>
      </c>
      <c r="F34"/>
      <c r="G34" s="66" t="s">
        <v>29</v>
      </c>
      <c r="H34" s="141">
        <v>13</v>
      </c>
      <c r="I34" s="122">
        <f t="shared" si="12"/>
        <v>0.10833333333333334</v>
      </c>
      <c r="J34" s="54"/>
      <c r="K34" s="132">
        <f t="shared" si="13"/>
        <v>107</v>
      </c>
      <c r="L34" s="122">
        <f t="shared" si="14"/>
        <v>0.89166666666666672</v>
      </c>
    </row>
    <row r="35" spans="1:12" x14ac:dyDescent="0.2">
      <c r="A35" s="66" t="s">
        <v>139</v>
      </c>
      <c r="B35" s="141" t="s">
        <v>188</v>
      </c>
      <c r="C35" s="141" t="s">
        <v>189</v>
      </c>
      <c r="D35" s="141">
        <v>1</v>
      </c>
      <c r="E35" s="141">
        <v>120</v>
      </c>
      <c r="F35"/>
      <c r="G35" s="66" t="s">
        <v>29</v>
      </c>
      <c r="H35" s="141">
        <v>6</v>
      </c>
      <c r="I35" s="122">
        <f t="shared" si="12"/>
        <v>0.05</v>
      </c>
      <c r="J35" s="54"/>
      <c r="K35" s="132">
        <f t="shared" si="13"/>
        <v>114</v>
      </c>
      <c r="L35" s="122">
        <f t="shared" si="14"/>
        <v>0.95</v>
      </c>
    </row>
    <row r="36" spans="1:12" x14ac:dyDescent="0.2">
      <c r="A36" s="66" t="s">
        <v>139</v>
      </c>
      <c r="B36" s="141" t="s">
        <v>190</v>
      </c>
      <c r="C36" s="141" t="s">
        <v>191</v>
      </c>
      <c r="D36" s="141">
        <v>1</v>
      </c>
      <c r="E36" s="141">
        <v>120</v>
      </c>
      <c r="F36"/>
      <c r="G36" s="66" t="s">
        <v>29</v>
      </c>
      <c r="H36" s="141">
        <v>17</v>
      </c>
      <c r="I36" s="122">
        <f t="shared" si="12"/>
        <v>0.14166666666666666</v>
      </c>
      <c r="J36" s="54"/>
      <c r="K36" s="132">
        <f t="shared" si="13"/>
        <v>103</v>
      </c>
      <c r="L36" s="122">
        <f t="shared" si="14"/>
        <v>0.85833333333333328</v>
      </c>
    </row>
    <row r="37" spans="1:12" x14ac:dyDescent="0.2">
      <c r="A37" s="66" t="s">
        <v>139</v>
      </c>
      <c r="B37" s="141" t="s">
        <v>192</v>
      </c>
      <c r="C37" s="141" t="s">
        <v>193</v>
      </c>
      <c r="D37" s="141">
        <v>1</v>
      </c>
      <c r="E37" s="141">
        <v>120</v>
      </c>
      <c r="F37"/>
      <c r="G37" s="66" t="s">
        <v>29</v>
      </c>
      <c r="H37" s="141">
        <v>14</v>
      </c>
      <c r="I37" s="122">
        <f t="shared" si="12"/>
        <v>0.11666666666666667</v>
      </c>
      <c r="J37" s="54"/>
      <c r="K37" s="132">
        <f t="shared" si="13"/>
        <v>106</v>
      </c>
      <c r="L37" s="122">
        <f t="shared" si="14"/>
        <v>0.8833333333333333</v>
      </c>
    </row>
    <row r="38" spans="1:12" x14ac:dyDescent="0.2">
      <c r="A38" s="66" t="s">
        <v>139</v>
      </c>
      <c r="B38" s="141" t="s">
        <v>194</v>
      </c>
      <c r="C38" s="141" t="s">
        <v>268</v>
      </c>
      <c r="D38" s="141">
        <v>1</v>
      </c>
      <c r="E38" s="141">
        <v>120</v>
      </c>
      <c r="F38"/>
      <c r="G38" s="66" t="s">
        <v>29</v>
      </c>
      <c r="H38" s="141">
        <v>29</v>
      </c>
      <c r="I38" s="122">
        <f t="shared" si="12"/>
        <v>0.24166666666666667</v>
      </c>
      <c r="J38" s="54"/>
      <c r="K38" s="132">
        <f t="shared" si="13"/>
        <v>91</v>
      </c>
      <c r="L38" s="122">
        <f t="shared" si="14"/>
        <v>0.7583333333333333</v>
      </c>
    </row>
    <row r="39" spans="1:12" x14ac:dyDescent="0.2">
      <c r="A39" s="66" t="s">
        <v>139</v>
      </c>
      <c r="B39" s="141" t="s">
        <v>195</v>
      </c>
      <c r="C39" s="141" t="s">
        <v>196</v>
      </c>
      <c r="D39" s="141">
        <v>1</v>
      </c>
      <c r="E39" s="141">
        <v>120</v>
      </c>
      <c r="F39"/>
      <c r="G39" s="66" t="s">
        <v>29</v>
      </c>
      <c r="H39" s="141">
        <v>9</v>
      </c>
      <c r="I39" s="122">
        <f t="shared" si="12"/>
        <v>7.4999999999999997E-2</v>
      </c>
      <c r="J39" s="54"/>
      <c r="K39" s="132">
        <f t="shared" si="13"/>
        <v>111</v>
      </c>
      <c r="L39" s="122">
        <f t="shared" si="14"/>
        <v>0.92500000000000004</v>
      </c>
    </row>
    <row r="40" spans="1:12" x14ac:dyDescent="0.2">
      <c r="A40" s="66" t="s">
        <v>139</v>
      </c>
      <c r="B40" s="141" t="s">
        <v>197</v>
      </c>
      <c r="C40" s="141" t="s">
        <v>198</v>
      </c>
      <c r="D40" s="141">
        <v>1</v>
      </c>
      <c r="E40" s="141">
        <v>120</v>
      </c>
      <c r="F40"/>
      <c r="G40" s="66" t="s">
        <v>29</v>
      </c>
      <c r="H40" s="141">
        <v>9</v>
      </c>
      <c r="I40" s="122">
        <f t="shared" si="12"/>
        <v>7.4999999999999997E-2</v>
      </c>
      <c r="J40" s="54"/>
      <c r="K40" s="132">
        <f t="shared" si="13"/>
        <v>111</v>
      </c>
      <c r="L40" s="122">
        <f t="shared" si="14"/>
        <v>0.92500000000000004</v>
      </c>
    </row>
    <row r="41" spans="1:12" x14ac:dyDescent="0.2">
      <c r="A41" s="66" t="s">
        <v>139</v>
      </c>
      <c r="B41" s="141" t="s">
        <v>199</v>
      </c>
      <c r="C41" s="141" t="s">
        <v>200</v>
      </c>
      <c r="D41" s="141">
        <v>1</v>
      </c>
      <c r="E41" s="141">
        <v>120</v>
      </c>
      <c r="F41"/>
      <c r="G41" s="66" t="s">
        <v>29</v>
      </c>
      <c r="H41" s="141">
        <v>19</v>
      </c>
      <c r="I41" s="122">
        <f t="shared" si="12"/>
        <v>0.15833333333333333</v>
      </c>
      <c r="J41" s="54"/>
      <c r="K41" s="132">
        <f t="shared" si="13"/>
        <v>101</v>
      </c>
      <c r="L41" s="122">
        <f t="shared" si="14"/>
        <v>0.84166666666666667</v>
      </c>
    </row>
    <row r="42" spans="1:12" x14ac:dyDescent="0.2">
      <c r="A42" s="66" t="s">
        <v>139</v>
      </c>
      <c r="B42" s="141" t="s">
        <v>201</v>
      </c>
      <c r="C42" s="141" t="s">
        <v>202</v>
      </c>
      <c r="D42" s="141">
        <v>1</v>
      </c>
      <c r="E42" s="141">
        <v>120</v>
      </c>
      <c r="F42"/>
      <c r="G42" s="66" t="s">
        <v>29</v>
      </c>
      <c r="H42" s="141">
        <v>18</v>
      </c>
      <c r="I42" s="122">
        <f t="shared" si="12"/>
        <v>0.15</v>
      </c>
      <c r="J42" s="54"/>
      <c r="K42" s="132">
        <f t="shared" si="13"/>
        <v>102</v>
      </c>
      <c r="L42" s="122">
        <f t="shared" si="14"/>
        <v>0.85</v>
      </c>
    </row>
    <row r="43" spans="1:12" x14ac:dyDescent="0.2">
      <c r="A43" s="66" t="s">
        <v>139</v>
      </c>
      <c r="B43" s="141" t="s">
        <v>203</v>
      </c>
      <c r="C43" s="141" t="s">
        <v>204</v>
      </c>
      <c r="D43" s="141">
        <v>1</v>
      </c>
      <c r="E43" s="141">
        <v>120</v>
      </c>
      <c r="F43"/>
      <c r="G43" s="66" t="s">
        <v>29</v>
      </c>
      <c r="H43" s="141">
        <v>28</v>
      </c>
      <c r="I43" s="122">
        <f t="shared" si="12"/>
        <v>0.23333333333333334</v>
      </c>
      <c r="J43" s="54"/>
      <c r="K43" s="132">
        <f t="shared" si="13"/>
        <v>92</v>
      </c>
      <c r="L43" s="122">
        <f t="shared" si="14"/>
        <v>0.76666666666666672</v>
      </c>
    </row>
    <row r="44" spans="1:12" x14ac:dyDescent="0.2">
      <c r="A44" s="66" t="s">
        <v>139</v>
      </c>
      <c r="B44" s="141" t="s">
        <v>205</v>
      </c>
      <c r="C44" s="141" t="s">
        <v>206</v>
      </c>
      <c r="D44" s="141">
        <v>1</v>
      </c>
      <c r="E44" s="141">
        <v>120</v>
      </c>
      <c r="F44"/>
      <c r="G44" s="66" t="s">
        <v>29</v>
      </c>
      <c r="H44" s="141">
        <v>24</v>
      </c>
      <c r="I44" s="122">
        <f t="shared" si="12"/>
        <v>0.2</v>
      </c>
      <c r="J44" s="54"/>
      <c r="K44" s="132">
        <f t="shared" si="13"/>
        <v>96</v>
      </c>
      <c r="L44" s="122">
        <f t="shared" si="14"/>
        <v>0.8</v>
      </c>
    </row>
    <row r="45" spans="1:12" x14ac:dyDescent="0.2">
      <c r="A45" s="66" t="s">
        <v>139</v>
      </c>
      <c r="B45" s="141" t="s">
        <v>207</v>
      </c>
      <c r="C45" s="141" t="s">
        <v>208</v>
      </c>
      <c r="D45" s="141">
        <v>1</v>
      </c>
      <c r="E45" s="141">
        <v>120</v>
      </c>
      <c r="F45"/>
      <c r="G45" s="66" t="s">
        <v>29</v>
      </c>
      <c r="H45" s="141">
        <v>3</v>
      </c>
      <c r="I45" s="122">
        <f t="shared" si="12"/>
        <v>2.5000000000000001E-2</v>
      </c>
      <c r="J45" s="54"/>
      <c r="K45" s="132">
        <f t="shared" si="13"/>
        <v>117</v>
      </c>
      <c r="L45" s="122">
        <f t="shared" si="14"/>
        <v>0.97499999999999998</v>
      </c>
    </row>
    <row r="46" spans="1:12" x14ac:dyDescent="0.2">
      <c r="A46" s="66" t="s">
        <v>139</v>
      </c>
      <c r="B46" s="141" t="s">
        <v>209</v>
      </c>
      <c r="C46" s="141" t="s">
        <v>210</v>
      </c>
      <c r="D46" s="141">
        <v>1</v>
      </c>
      <c r="E46" s="141">
        <v>120</v>
      </c>
      <c r="F46"/>
      <c r="G46" s="66" t="s">
        <v>29</v>
      </c>
      <c r="H46" s="141">
        <v>5</v>
      </c>
      <c r="I46" s="122">
        <f t="shared" si="12"/>
        <v>4.1666666666666664E-2</v>
      </c>
      <c r="J46" s="54"/>
      <c r="K46" s="132">
        <f t="shared" si="13"/>
        <v>115</v>
      </c>
      <c r="L46" s="122">
        <f t="shared" si="14"/>
        <v>0.95833333333333337</v>
      </c>
    </row>
    <row r="47" spans="1:12" x14ac:dyDescent="0.2">
      <c r="A47" s="66" t="s">
        <v>139</v>
      </c>
      <c r="B47" s="141" t="s">
        <v>211</v>
      </c>
      <c r="C47" s="141" t="s">
        <v>212</v>
      </c>
      <c r="D47" s="141">
        <v>1</v>
      </c>
      <c r="E47" s="141">
        <v>120</v>
      </c>
      <c r="F47"/>
      <c r="G47" s="66" t="s">
        <v>29</v>
      </c>
      <c r="H47" s="141">
        <v>18</v>
      </c>
      <c r="I47" s="122">
        <f t="shared" si="12"/>
        <v>0.15</v>
      </c>
      <c r="J47" s="54"/>
      <c r="K47" s="132">
        <f t="shared" si="13"/>
        <v>102</v>
      </c>
      <c r="L47" s="122">
        <f t="shared" si="14"/>
        <v>0.85</v>
      </c>
    </row>
    <row r="48" spans="1:12" x14ac:dyDescent="0.2">
      <c r="A48" s="66" t="s">
        <v>139</v>
      </c>
      <c r="B48" s="141" t="s">
        <v>213</v>
      </c>
      <c r="C48" s="141" t="s">
        <v>214</v>
      </c>
      <c r="D48" s="141">
        <v>1</v>
      </c>
      <c r="E48" s="141">
        <v>120</v>
      </c>
      <c r="F48"/>
      <c r="G48" s="66" t="s">
        <v>29</v>
      </c>
      <c r="H48" s="141">
        <v>15</v>
      </c>
      <c r="I48" s="122">
        <f t="shared" si="12"/>
        <v>0.125</v>
      </c>
      <c r="J48" s="54"/>
      <c r="K48" s="132">
        <f t="shared" si="13"/>
        <v>105</v>
      </c>
      <c r="L48" s="122">
        <f t="shared" si="14"/>
        <v>0.875</v>
      </c>
    </row>
    <row r="49" spans="1:12" x14ac:dyDescent="0.2">
      <c r="A49" s="66" t="s">
        <v>139</v>
      </c>
      <c r="B49" s="141" t="s">
        <v>215</v>
      </c>
      <c r="C49" s="141" t="s">
        <v>216</v>
      </c>
      <c r="D49" s="141">
        <v>1</v>
      </c>
      <c r="E49" s="141">
        <v>120</v>
      </c>
      <c r="F49"/>
      <c r="G49" s="66" t="s">
        <v>29</v>
      </c>
      <c r="H49" s="141">
        <v>33</v>
      </c>
      <c r="I49" s="122">
        <f t="shared" si="12"/>
        <v>0.27500000000000002</v>
      </c>
      <c r="J49" s="54"/>
      <c r="K49" s="132">
        <f t="shared" si="13"/>
        <v>87</v>
      </c>
      <c r="L49" s="122">
        <f t="shared" si="14"/>
        <v>0.72499999999999998</v>
      </c>
    </row>
    <row r="50" spans="1:12" x14ac:dyDescent="0.2">
      <c r="A50" s="66" t="s">
        <v>139</v>
      </c>
      <c r="B50" s="141" t="s">
        <v>217</v>
      </c>
      <c r="C50" s="141" t="s">
        <v>291</v>
      </c>
      <c r="D50" s="141">
        <v>1</v>
      </c>
      <c r="E50" s="141">
        <v>120</v>
      </c>
      <c r="F50"/>
      <c r="G50" s="66" t="s">
        <v>29</v>
      </c>
      <c r="H50" s="141">
        <v>11</v>
      </c>
      <c r="I50" s="122">
        <f t="shared" si="12"/>
        <v>9.166666666666666E-2</v>
      </c>
      <c r="J50" s="54"/>
      <c r="K50" s="132">
        <f t="shared" si="13"/>
        <v>109</v>
      </c>
      <c r="L50" s="122">
        <f t="shared" si="14"/>
        <v>0.90833333333333333</v>
      </c>
    </row>
    <row r="51" spans="1:12" x14ac:dyDescent="0.2">
      <c r="A51" s="66" t="s">
        <v>139</v>
      </c>
      <c r="B51" s="141" t="s">
        <v>219</v>
      </c>
      <c r="C51" s="141" t="s">
        <v>220</v>
      </c>
      <c r="D51" s="141">
        <v>1</v>
      </c>
      <c r="E51" s="141">
        <v>120</v>
      </c>
      <c r="F51"/>
      <c r="G51" s="66" t="s">
        <v>29</v>
      </c>
      <c r="H51" s="141">
        <v>13</v>
      </c>
      <c r="I51" s="122">
        <f t="shared" si="12"/>
        <v>0.10833333333333334</v>
      </c>
      <c r="J51" s="54"/>
      <c r="K51" s="132">
        <f t="shared" si="13"/>
        <v>107</v>
      </c>
      <c r="L51" s="122">
        <f t="shared" si="14"/>
        <v>0.89166666666666672</v>
      </c>
    </row>
    <row r="52" spans="1:12" x14ac:dyDescent="0.2">
      <c r="A52" s="66" t="s">
        <v>139</v>
      </c>
      <c r="B52" s="141" t="s">
        <v>221</v>
      </c>
      <c r="C52" s="141" t="s">
        <v>222</v>
      </c>
      <c r="D52" s="141">
        <v>1</v>
      </c>
      <c r="E52" s="141">
        <v>120</v>
      </c>
      <c r="F52"/>
      <c r="G52" s="66" t="s">
        <v>29</v>
      </c>
      <c r="H52" s="141">
        <v>18</v>
      </c>
      <c r="I52" s="122">
        <f t="shared" si="12"/>
        <v>0.15</v>
      </c>
      <c r="J52" s="54"/>
      <c r="K52" s="132">
        <f t="shared" si="13"/>
        <v>102</v>
      </c>
      <c r="L52" s="122">
        <f t="shared" si="14"/>
        <v>0.85</v>
      </c>
    </row>
    <row r="53" spans="1:12" x14ac:dyDescent="0.2">
      <c r="A53" s="66" t="s">
        <v>139</v>
      </c>
      <c r="B53" s="141" t="s">
        <v>223</v>
      </c>
      <c r="C53" s="141" t="s">
        <v>224</v>
      </c>
      <c r="D53" s="141">
        <v>1</v>
      </c>
      <c r="E53" s="141">
        <v>120</v>
      </c>
      <c r="F53"/>
      <c r="G53" s="66" t="s">
        <v>29</v>
      </c>
      <c r="H53" s="141">
        <v>16</v>
      </c>
      <c r="I53" s="122">
        <f t="shared" si="12"/>
        <v>0.13333333333333333</v>
      </c>
      <c r="J53" s="54"/>
      <c r="K53" s="132">
        <f t="shared" si="13"/>
        <v>104</v>
      </c>
      <c r="L53" s="122">
        <f t="shared" si="14"/>
        <v>0.8666666666666667</v>
      </c>
    </row>
    <row r="54" spans="1:12" x14ac:dyDescent="0.2">
      <c r="A54" s="67" t="s">
        <v>139</v>
      </c>
      <c r="B54" s="149" t="s">
        <v>225</v>
      </c>
      <c r="C54" s="149" t="s">
        <v>226</v>
      </c>
      <c r="D54" s="149">
        <v>1</v>
      </c>
      <c r="E54" s="149">
        <v>120</v>
      </c>
      <c r="F54" s="160"/>
      <c r="G54" s="67" t="s">
        <v>29</v>
      </c>
      <c r="H54" s="149">
        <v>41</v>
      </c>
      <c r="I54" s="123">
        <f t="shared" si="12"/>
        <v>0.34166666666666667</v>
      </c>
      <c r="J54" s="62"/>
      <c r="K54" s="138">
        <f t="shared" si="13"/>
        <v>79</v>
      </c>
      <c r="L54" s="123">
        <f t="shared" si="14"/>
        <v>0.65833333333333333</v>
      </c>
    </row>
    <row r="55" spans="1:12" x14ac:dyDescent="0.2">
      <c r="A55" s="32"/>
      <c r="B55" s="33">
        <f>COUNTA(B30:B54)</f>
        <v>25</v>
      </c>
      <c r="C55" s="32"/>
      <c r="D55" s="29"/>
      <c r="E55" s="36">
        <f>SUM(E30:E54)</f>
        <v>3000</v>
      </c>
      <c r="F55" s="41"/>
      <c r="G55" s="33">
        <f>COUNTA(G30:G54)</f>
        <v>25</v>
      </c>
      <c r="H55" s="36">
        <f>SUM(H30:H54)</f>
        <v>440</v>
      </c>
      <c r="I55" s="42">
        <f>H55/E55</f>
        <v>0.14666666666666667</v>
      </c>
      <c r="J55" s="136"/>
      <c r="K55" s="139">
        <f>E55-H55</f>
        <v>2560</v>
      </c>
      <c r="L55" s="42">
        <f>K55/E55</f>
        <v>0.85333333333333339</v>
      </c>
    </row>
    <row r="56" spans="1:12" ht="8.25" customHeight="1" x14ac:dyDescent="0.2">
      <c r="A56" s="32"/>
      <c r="B56" s="33"/>
      <c r="C56" s="32"/>
      <c r="D56" s="29"/>
      <c r="E56" s="30"/>
      <c r="F56" s="41"/>
      <c r="G56" s="33"/>
      <c r="H56" s="36"/>
      <c r="I56" s="42"/>
      <c r="J56" s="136"/>
      <c r="K56" s="139"/>
      <c r="L56" s="42"/>
    </row>
    <row r="57" spans="1:12" x14ac:dyDescent="0.2">
      <c r="A57" s="66" t="s">
        <v>227</v>
      </c>
      <c r="B57" s="141" t="s">
        <v>228</v>
      </c>
      <c r="C57" s="141" t="s">
        <v>229</v>
      </c>
      <c r="D57" s="141">
        <v>1</v>
      </c>
      <c r="E57" s="141">
        <v>98</v>
      </c>
      <c r="F57"/>
      <c r="G57" s="66" t="s">
        <v>29</v>
      </c>
      <c r="H57" s="141">
        <v>18</v>
      </c>
      <c r="I57" s="122">
        <f>H57/E57</f>
        <v>0.18367346938775511</v>
      </c>
      <c r="J57" s="54"/>
      <c r="K57" s="132">
        <f>E57-H57</f>
        <v>80</v>
      </c>
      <c r="L57" s="122">
        <f t="shared" ref="L57" si="15">K57/E57</f>
        <v>0.81632653061224492</v>
      </c>
    </row>
    <row r="58" spans="1:12" x14ac:dyDescent="0.2">
      <c r="A58" s="67" t="s">
        <v>227</v>
      </c>
      <c r="B58" s="149" t="s">
        <v>230</v>
      </c>
      <c r="C58" s="149" t="s">
        <v>231</v>
      </c>
      <c r="D58" s="149">
        <v>1</v>
      </c>
      <c r="E58" s="149">
        <v>98</v>
      </c>
      <c r="F58" s="160"/>
      <c r="G58" s="67" t="s">
        <v>29</v>
      </c>
      <c r="H58" s="149">
        <v>13</v>
      </c>
      <c r="I58" s="123">
        <f t="shared" ref="I58" si="16">H58/E58</f>
        <v>0.1326530612244898</v>
      </c>
      <c r="J58" s="62"/>
      <c r="K58" s="138">
        <f t="shared" ref="K58" si="17">E58-H58</f>
        <v>85</v>
      </c>
      <c r="L58" s="123">
        <f t="shared" ref="L58" si="18">K58/E58</f>
        <v>0.86734693877551017</v>
      </c>
    </row>
    <row r="59" spans="1:12" x14ac:dyDescent="0.2">
      <c r="A59" s="32"/>
      <c r="B59" s="33">
        <f>COUNTA(B57:B58)</f>
        <v>2</v>
      </c>
      <c r="C59" s="32"/>
      <c r="D59" s="29"/>
      <c r="E59" s="36">
        <f>SUM(E57:E58)</f>
        <v>196</v>
      </c>
      <c r="F59" s="41"/>
      <c r="G59" s="33">
        <f>COUNTA(G57:G58)</f>
        <v>2</v>
      </c>
      <c r="H59" s="36">
        <f>SUM(H57:H58)</f>
        <v>31</v>
      </c>
      <c r="I59" s="42">
        <f>H59/E59</f>
        <v>0.15816326530612246</v>
      </c>
      <c r="J59" s="136"/>
      <c r="K59" s="139">
        <f>E59-H59</f>
        <v>165</v>
      </c>
      <c r="L59" s="42">
        <f>K59/E59</f>
        <v>0.84183673469387754</v>
      </c>
    </row>
    <row r="60" spans="1:12" ht="8.25" customHeight="1" x14ac:dyDescent="0.2">
      <c r="A60" s="32"/>
      <c r="B60" s="33"/>
      <c r="C60" s="32"/>
      <c r="D60" s="29"/>
      <c r="E60" s="30"/>
      <c r="F60" s="41"/>
      <c r="G60" s="33"/>
      <c r="H60" s="36"/>
      <c r="I60" s="42"/>
      <c r="J60" s="136"/>
      <c r="K60" s="139"/>
      <c r="L60" s="42"/>
    </row>
    <row r="61" spans="1:12" ht="12.75" customHeight="1" x14ac:dyDescent="0.2">
      <c r="A61" s="66" t="s">
        <v>232</v>
      </c>
      <c r="B61" s="141" t="s">
        <v>233</v>
      </c>
      <c r="C61" s="141" t="s">
        <v>234</v>
      </c>
      <c r="D61" s="141">
        <v>1</v>
      </c>
      <c r="E61" s="141">
        <v>97</v>
      </c>
      <c r="F61"/>
      <c r="G61" s="66" t="s">
        <v>29</v>
      </c>
      <c r="H61" s="141">
        <v>15</v>
      </c>
      <c r="I61" s="122">
        <f t="shared" ref="I61" si="19">H61/E61</f>
        <v>0.15463917525773196</v>
      </c>
      <c r="J61" s="54"/>
      <c r="K61" s="132">
        <f t="shared" ref="K61" si="20">E61-H61</f>
        <v>82</v>
      </c>
      <c r="L61" s="122">
        <f t="shared" ref="L61" si="21">K61/E61</f>
        <v>0.84536082474226804</v>
      </c>
    </row>
    <row r="62" spans="1:12" x14ac:dyDescent="0.2">
      <c r="A62" s="67" t="s">
        <v>232</v>
      </c>
      <c r="B62" s="149" t="s">
        <v>236</v>
      </c>
      <c r="C62" s="149" t="s">
        <v>237</v>
      </c>
      <c r="D62" s="149">
        <v>1</v>
      </c>
      <c r="E62" s="149">
        <v>97</v>
      </c>
      <c r="F62" s="160"/>
      <c r="G62" s="67" t="s">
        <v>29</v>
      </c>
      <c r="H62" s="149">
        <v>53</v>
      </c>
      <c r="I62" s="123">
        <f t="shared" ref="I62" si="22">H62/E62</f>
        <v>0.54639175257731953</v>
      </c>
      <c r="J62" s="62"/>
      <c r="K62" s="138">
        <f t="shared" ref="K62" si="23">E62-H62</f>
        <v>44</v>
      </c>
      <c r="L62" s="123">
        <f t="shared" ref="L62" si="24">K62/E62</f>
        <v>0.45360824742268041</v>
      </c>
    </row>
    <row r="63" spans="1:12" x14ac:dyDescent="0.2">
      <c r="A63" s="32"/>
      <c r="B63" s="33">
        <f>COUNTA(B61:B62)</f>
        <v>2</v>
      </c>
      <c r="C63" s="32"/>
      <c r="D63" s="29"/>
      <c r="E63" s="36">
        <f>SUM(E61:E62)</f>
        <v>194</v>
      </c>
      <c r="F63" s="41"/>
      <c r="G63" s="33">
        <f>COUNTA(G61:G62)</f>
        <v>2</v>
      </c>
      <c r="H63" s="36">
        <f>SUM(H61:H62)</f>
        <v>68</v>
      </c>
      <c r="I63" s="42">
        <f>H63/E63</f>
        <v>0.35051546391752575</v>
      </c>
      <c r="J63" s="136"/>
      <c r="K63" s="139">
        <f>E63-H63</f>
        <v>126</v>
      </c>
      <c r="L63" s="42">
        <f>K63/E63</f>
        <v>0.64948453608247425</v>
      </c>
    </row>
    <row r="64" spans="1:12" ht="8.25" customHeight="1" x14ac:dyDescent="0.2">
      <c r="A64" s="32"/>
      <c r="B64" s="33"/>
      <c r="C64" s="32"/>
      <c r="D64" s="29"/>
      <c r="E64" s="30"/>
      <c r="F64" s="41"/>
      <c r="G64" s="33"/>
      <c r="H64" s="36"/>
      <c r="I64" s="42"/>
      <c r="J64" s="136"/>
      <c r="K64" s="139"/>
      <c r="L64" s="42"/>
    </row>
    <row r="65" spans="1:12" x14ac:dyDescent="0.2">
      <c r="A65" s="66" t="s">
        <v>235</v>
      </c>
      <c r="B65" s="141" t="s">
        <v>238</v>
      </c>
      <c r="C65" s="141" t="s">
        <v>239</v>
      </c>
      <c r="D65" s="141">
        <v>1</v>
      </c>
      <c r="E65" s="141">
        <v>93</v>
      </c>
      <c r="F65"/>
      <c r="G65" s="66" t="s">
        <v>29</v>
      </c>
      <c r="H65" s="141">
        <v>16</v>
      </c>
      <c r="I65" s="122">
        <f t="shared" ref="I65" si="25">H65/E65</f>
        <v>0.17204301075268819</v>
      </c>
      <c r="J65" s="54"/>
      <c r="K65" s="132">
        <f t="shared" ref="K65" si="26">E65-H65</f>
        <v>77</v>
      </c>
      <c r="L65" s="122">
        <f t="shared" ref="L65" si="27">K65/E65</f>
        <v>0.82795698924731187</v>
      </c>
    </row>
    <row r="66" spans="1:12" x14ac:dyDescent="0.2">
      <c r="A66" s="67" t="s">
        <v>235</v>
      </c>
      <c r="B66" s="149" t="s">
        <v>240</v>
      </c>
      <c r="C66" s="149" t="s">
        <v>241</v>
      </c>
      <c r="D66" s="149">
        <v>1</v>
      </c>
      <c r="E66" s="149">
        <v>93</v>
      </c>
      <c r="F66" s="160"/>
      <c r="G66" s="67" t="s">
        <v>29</v>
      </c>
      <c r="H66" s="149">
        <v>16</v>
      </c>
      <c r="I66" s="123">
        <f t="shared" ref="I66" si="28">H66/E66</f>
        <v>0.17204301075268819</v>
      </c>
      <c r="J66" s="62"/>
      <c r="K66" s="138">
        <f t="shared" ref="K66" si="29">E66-H66</f>
        <v>77</v>
      </c>
      <c r="L66" s="123">
        <f t="shared" ref="L66" si="30">K66/E66</f>
        <v>0.82795698924731187</v>
      </c>
    </row>
    <row r="67" spans="1:12" x14ac:dyDescent="0.2">
      <c r="A67" s="32"/>
      <c r="B67" s="33">
        <f>COUNTA(B65:B66)</f>
        <v>2</v>
      </c>
      <c r="C67" s="32"/>
      <c r="D67" s="29"/>
      <c r="E67" s="36">
        <f>SUM(E65:E66)</f>
        <v>186</v>
      </c>
      <c r="F67" s="41"/>
      <c r="G67" s="33">
        <f>COUNTA(G65:G66)</f>
        <v>2</v>
      </c>
      <c r="H67" s="36">
        <f>SUM(H65:H66)</f>
        <v>32</v>
      </c>
      <c r="I67" s="42">
        <f>H67/E67</f>
        <v>0.17204301075268819</v>
      </c>
      <c r="J67" s="136"/>
      <c r="K67" s="139">
        <f>E67-H67</f>
        <v>154</v>
      </c>
      <c r="L67" s="42">
        <f>K67/E67</f>
        <v>0.82795698924731187</v>
      </c>
    </row>
    <row r="68" spans="1:12" ht="8.25" customHeight="1" x14ac:dyDescent="0.2">
      <c r="A68" s="32"/>
      <c r="B68" s="33"/>
      <c r="C68" s="32"/>
      <c r="D68" s="29"/>
      <c r="E68" s="30"/>
      <c r="F68" s="41"/>
      <c r="G68" s="33"/>
      <c r="H68" s="36"/>
      <c r="I68" s="42"/>
      <c r="J68" s="136"/>
      <c r="K68" s="139"/>
      <c r="L68" s="42"/>
    </row>
    <row r="69" spans="1:12" x14ac:dyDescent="0.2">
      <c r="A69" s="66" t="s">
        <v>242</v>
      </c>
      <c r="B69" s="141" t="s">
        <v>243</v>
      </c>
      <c r="C69" s="141" t="s">
        <v>244</v>
      </c>
      <c r="D69" s="141">
        <v>1</v>
      </c>
      <c r="E69" s="141">
        <v>94</v>
      </c>
      <c r="F69"/>
      <c r="G69" s="66" t="s">
        <v>29</v>
      </c>
      <c r="H69" s="141">
        <v>52</v>
      </c>
      <c r="I69" s="122">
        <f t="shared" ref="I69:I75" si="31">H69/E69</f>
        <v>0.55319148936170215</v>
      </c>
      <c r="J69" s="54"/>
      <c r="K69" s="132">
        <f t="shared" ref="K69:K75" si="32">E69-H69</f>
        <v>42</v>
      </c>
      <c r="L69" s="122">
        <f t="shared" ref="L69:L75" si="33">K69/E69</f>
        <v>0.44680851063829785</v>
      </c>
    </row>
    <row r="70" spans="1:12" x14ac:dyDescent="0.2">
      <c r="A70" s="66" t="s">
        <v>242</v>
      </c>
      <c r="B70" s="141" t="s">
        <v>245</v>
      </c>
      <c r="C70" s="141" t="s">
        <v>292</v>
      </c>
      <c r="D70" s="141">
        <v>1</v>
      </c>
      <c r="E70" s="141">
        <v>94</v>
      </c>
      <c r="F70"/>
      <c r="G70" s="66" t="s">
        <v>29</v>
      </c>
      <c r="H70" s="141">
        <v>4</v>
      </c>
      <c r="I70" s="122">
        <f t="shared" ref="I70:I73" si="34">H70/E70</f>
        <v>4.2553191489361701E-2</v>
      </c>
      <c r="J70" s="54"/>
      <c r="K70" s="132">
        <f t="shared" ref="K70:K73" si="35">E70-H70</f>
        <v>90</v>
      </c>
      <c r="L70" s="122">
        <f t="shared" ref="L70:L73" si="36">K70/E70</f>
        <v>0.95744680851063835</v>
      </c>
    </row>
    <row r="71" spans="1:12" x14ac:dyDescent="0.2">
      <c r="A71" s="66" t="s">
        <v>242</v>
      </c>
      <c r="B71" s="141" t="s">
        <v>246</v>
      </c>
      <c r="C71" s="141" t="s">
        <v>247</v>
      </c>
      <c r="D71" s="141">
        <v>1</v>
      </c>
      <c r="E71" s="141">
        <v>94</v>
      </c>
      <c r="F71"/>
      <c r="G71" s="66" t="s">
        <v>29</v>
      </c>
      <c r="H71" s="141">
        <v>19</v>
      </c>
      <c r="I71" s="122">
        <f t="shared" si="34"/>
        <v>0.20212765957446807</v>
      </c>
      <c r="J71" s="54"/>
      <c r="K71" s="132">
        <f t="shared" si="35"/>
        <v>75</v>
      </c>
      <c r="L71" s="122">
        <f t="shared" si="36"/>
        <v>0.7978723404255319</v>
      </c>
    </row>
    <row r="72" spans="1:12" x14ac:dyDescent="0.2">
      <c r="A72" s="66" t="s">
        <v>242</v>
      </c>
      <c r="B72" s="141" t="s">
        <v>248</v>
      </c>
      <c r="C72" s="141" t="s">
        <v>249</v>
      </c>
      <c r="D72" s="141">
        <v>2</v>
      </c>
      <c r="E72" s="141">
        <v>94</v>
      </c>
      <c r="F72"/>
      <c r="G72" s="66" t="s">
        <v>29</v>
      </c>
      <c r="H72" s="141">
        <v>3</v>
      </c>
      <c r="I72" s="122">
        <f t="shared" si="34"/>
        <v>3.1914893617021274E-2</v>
      </c>
      <c r="J72" s="54"/>
      <c r="K72" s="132">
        <f t="shared" si="35"/>
        <v>91</v>
      </c>
      <c r="L72" s="122">
        <f t="shared" si="36"/>
        <v>0.96808510638297873</v>
      </c>
    </row>
    <row r="73" spans="1:12" x14ac:dyDescent="0.2">
      <c r="A73" s="66" t="s">
        <v>242</v>
      </c>
      <c r="B73" s="141" t="s">
        <v>250</v>
      </c>
      <c r="C73" s="141" t="s">
        <v>251</v>
      </c>
      <c r="D73" s="141">
        <v>1</v>
      </c>
      <c r="E73" s="141">
        <v>94</v>
      </c>
      <c r="F73"/>
      <c r="G73" s="66" t="s">
        <v>29</v>
      </c>
      <c r="H73" s="141">
        <v>0</v>
      </c>
      <c r="I73" s="122">
        <f t="shared" si="34"/>
        <v>0</v>
      </c>
      <c r="J73" s="54"/>
      <c r="K73" s="132">
        <f t="shared" si="35"/>
        <v>94</v>
      </c>
      <c r="L73" s="122">
        <f t="shared" si="36"/>
        <v>1</v>
      </c>
    </row>
    <row r="74" spans="1:12" x14ac:dyDescent="0.2">
      <c r="A74" s="66" t="s">
        <v>242</v>
      </c>
      <c r="B74" s="141" t="s">
        <v>252</v>
      </c>
      <c r="C74" s="141" t="s">
        <v>253</v>
      </c>
      <c r="D74" s="141">
        <v>1</v>
      </c>
      <c r="E74" s="141">
        <v>94</v>
      </c>
      <c r="F74"/>
      <c r="G74" s="66" t="s">
        <v>29</v>
      </c>
      <c r="H74" s="141">
        <v>40</v>
      </c>
      <c r="I74" s="122">
        <f t="shared" si="31"/>
        <v>0.42553191489361702</v>
      </c>
      <c r="J74" s="54"/>
      <c r="K74" s="132">
        <f t="shared" si="32"/>
        <v>54</v>
      </c>
      <c r="L74" s="122">
        <f t="shared" si="33"/>
        <v>0.57446808510638303</v>
      </c>
    </row>
    <row r="75" spans="1:12" x14ac:dyDescent="0.2">
      <c r="A75" s="67" t="s">
        <v>242</v>
      </c>
      <c r="B75" s="149" t="s">
        <v>254</v>
      </c>
      <c r="C75" s="149" t="s">
        <v>255</v>
      </c>
      <c r="D75" s="149">
        <v>2</v>
      </c>
      <c r="E75" s="149">
        <v>94</v>
      </c>
      <c r="F75" s="160"/>
      <c r="G75" s="67" t="s">
        <v>29</v>
      </c>
      <c r="H75" s="149">
        <v>0</v>
      </c>
      <c r="I75" s="123">
        <f t="shared" si="31"/>
        <v>0</v>
      </c>
      <c r="J75" s="62"/>
      <c r="K75" s="138">
        <f t="shared" si="32"/>
        <v>94</v>
      </c>
      <c r="L75" s="123">
        <f t="shared" si="33"/>
        <v>1</v>
      </c>
    </row>
    <row r="76" spans="1:12" x14ac:dyDescent="0.2">
      <c r="A76" s="32"/>
      <c r="B76" s="33">
        <f>COUNTA(B69:B75)</f>
        <v>7</v>
      </c>
      <c r="C76" s="32"/>
      <c r="D76" s="124"/>
      <c r="E76" s="36">
        <f>SUM(E69:E75)</f>
        <v>658</v>
      </c>
      <c r="F76" s="41"/>
      <c r="G76" s="33">
        <f>COUNTA(G69:G75)</f>
        <v>7</v>
      </c>
      <c r="H76" s="36">
        <f>SUM(H69:H75)</f>
        <v>118</v>
      </c>
      <c r="I76" s="42">
        <f>H76/E76</f>
        <v>0.17933130699088146</v>
      </c>
      <c r="J76" s="136"/>
      <c r="K76" s="139">
        <f>E76-H76</f>
        <v>540</v>
      </c>
      <c r="L76" s="42">
        <f>K76/E76</f>
        <v>0.82066869300911849</v>
      </c>
    </row>
    <row r="77" spans="1:12" ht="9" customHeight="1" x14ac:dyDescent="0.2">
      <c r="A77" s="32"/>
      <c r="B77" s="33"/>
      <c r="C77" s="32"/>
      <c r="E77" s="36"/>
      <c r="F77" s="41"/>
      <c r="G77" s="33"/>
      <c r="H77" s="36"/>
      <c r="I77" s="42"/>
      <c r="J77" s="69"/>
      <c r="K77" s="51"/>
      <c r="L77" s="42"/>
    </row>
    <row r="78" spans="1:12" x14ac:dyDescent="0.2">
      <c r="B78" s="94"/>
      <c r="C78" s="112" t="s">
        <v>296</v>
      </c>
      <c r="D78" s="109"/>
      <c r="G78" s="37"/>
      <c r="H78" s="37"/>
    </row>
    <row r="79" spans="1:12" x14ac:dyDescent="0.2">
      <c r="B79" s="94"/>
      <c r="C79" s="111" t="s">
        <v>95</v>
      </c>
      <c r="D79" s="93">
        <f>SUM(B7+B28+B55+B59+B63+B67+B76)</f>
        <v>61</v>
      </c>
      <c r="E79" s="6"/>
      <c r="G79" s="37"/>
      <c r="H79" s="37"/>
    </row>
    <row r="80" spans="1:12" x14ac:dyDescent="0.2">
      <c r="B80" s="94"/>
      <c r="C80" s="111" t="s">
        <v>132</v>
      </c>
      <c r="D80" s="92">
        <f>SUM(E7+E28+E55+E59+E63+E67+E76)</f>
        <v>6510</v>
      </c>
      <c r="E80" s="6"/>
      <c r="G80" s="37"/>
      <c r="H80" s="37"/>
    </row>
    <row r="81" spans="2:8" x14ac:dyDescent="0.2">
      <c r="B81" s="110"/>
      <c r="C81" s="111" t="s">
        <v>123</v>
      </c>
      <c r="D81" s="93">
        <f>SUM(G7+G28+G55+G59+G63+G67+G76)</f>
        <v>61</v>
      </c>
      <c r="E81" s="6"/>
      <c r="G81" s="37"/>
      <c r="H81" s="37"/>
    </row>
    <row r="82" spans="2:8" x14ac:dyDescent="0.2">
      <c r="B82" s="110"/>
      <c r="C82" s="111" t="s">
        <v>133</v>
      </c>
      <c r="D82" s="92">
        <f>SUM(H7+H28+H55+H59+H63+H67+H76)</f>
        <v>1278</v>
      </c>
      <c r="E82" s="6"/>
      <c r="G82" s="37"/>
      <c r="H82" s="37"/>
    </row>
    <row r="83" spans="2:8" x14ac:dyDescent="0.2">
      <c r="B83" s="110"/>
      <c r="C83" s="111" t="s">
        <v>134</v>
      </c>
      <c r="D83" s="118">
        <f>D82/D80</f>
        <v>0.19631336405529953</v>
      </c>
      <c r="E83" s="6"/>
      <c r="G83" s="37"/>
      <c r="H83" s="37"/>
    </row>
    <row r="84" spans="2:8" x14ac:dyDescent="0.2">
      <c r="C84" s="111" t="s">
        <v>135</v>
      </c>
      <c r="D84" s="92">
        <f>SUM(K7+K28+K55+K59+K63+K67+K76)</f>
        <v>5232</v>
      </c>
      <c r="E84" s="6"/>
      <c r="G84" s="37"/>
      <c r="H84" s="37"/>
    </row>
    <row r="85" spans="2:8" x14ac:dyDescent="0.2">
      <c r="C85" s="111" t="s">
        <v>136</v>
      </c>
      <c r="D85" s="118">
        <f>D84/D80</f>
        <v>0.80368663594470047</v>
      </c>
      <c r="E85" s="6"/>
      <c r="G85" s="37"/>
      <c r="H85" s="37"/>
    </row>
    <row r="86" spans="2:8" x14ac:dyDescent="0.2">
      <c r="G86" s="37"/>
      <c r="H86" s="37"/>
    </row>
    <row r="87" spans="2:8" x14ac:dyDescent="0.2">
      <c r="G87" s="37"/>
      <c r="H87" s="37"/>
    </row>
    <row r="88" spans="2:8" x14ac:dyDescent="0.2">
      <c r="G88" s="37"/>
      <c r="H88" s="37"/>
    </row>
    <row r="89" spans="2:8" x14ac:dyDescent="0.2">
      <c r="G89" s="37"/>
      <c r="H89" s="37"/>
    </row>
    <row r="90" spans="2:8" x14ac:dyDescent="0.2">
      <c r="G90" s="37"/>
      <c r="H90" s="37"/>
    </row>
  </sheetData>
  <mergeCells count="3">
    <mergeCell ref="G1:I1"/>
    <mergeCell ref="K1:L1"/>
    <mergeCell ref="B1:C1"/>
  </mergeCells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2012 Swimming Season
Ohio Beach Days at Monitored Beaches</oddHeader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Summary</vt:lpstr>
      <vt:lpstr>Attributes</vt:lpstr>
      <vt:lpstr>Monitoring</vt:lpstr>
      <vt:lpstr>Pollution Sources</vt:lpstr>
      <vt:lpstr>2012 Actions</vt:lpstr>
      <vt:lpstr>Action Durations</vt:lpstr>
      <vt:lpstr>Beach Days</vt:lpstr>
      <vt:lpstr>'2012 Actions'!Print_Area</vt:lpstr>
      <vt:lpstr>'Action Durations'!Print_Area</vt:lpstr>
      <vt:lpstr>Attributes!Print_Area</vt:lpstr>
      <vt:lpstr>'Beach Days'!Print_Area</vt:lpstr>
      <vt:lpstr>Monitoring!Print_Area</vt:lpstr>
      <vt:lpstr>'Pollution Sources'!Print_Area</vt:lpstr>
      <vt:lpstr>Summary!Print_Area</vt:lpstr>
      <vt:lpstr>'2012 Actions'!Print_Titles</vt:lpstr>
      <vt:lpstr>'Action Durations'!Print_Titles</vt:lpstr>
      <vt:lpstr>Attributes!Print_Titles</vt:lpstr>
      <vt:lpstr>'Beach Days'!Print_Titles</vt:lpstr>
      <vt:lpstr>Monitoring!Print_Titles</vt:lpstr>
      <vt:lpstr>'Pollution Sources'!Print_Titles</vt:lpstr>
      <vt:lpstr>Summary!Print_Titles</vt:lpstr>
    </vt:vector>
  </TitlesOfParts>
  <Company>Tetra Tech,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Simpson, Jonathan</cp:lastModifiedBy>
  <cp:lastPrinted>2013-09-27T14:01:26Z</cp:lastPrinted>
  <dcterms:created xsi:type="dcterms:W3CDTF">2006-12-12T20:37:17Z</dcterms:created>
  <dcterms:modified xsi:type="dcterms:W3CDTF">2013-09-27T14:02:02Z</dcterms:modified>
</cp:coreProperties>
</file>