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codeName="DieseArbeitsmappe" defaultThemeVersion="153222"/>
  <mc:AlternateContent xmlns:mc="http://schemas.openxmlformats.org/markup-compatibility/2006">
    <mc:Choice Requires="x15">
      <x15ac:absPath xmlns:x15ac="http://schemas.microsoft.com/office/spreadsheetml/2010/11/ac" url="G:\Archive\1-CURRENT-PROJECTS\Compliance Materials -pugl-h\BMW\bmw-atch-c-lccp-cop-analysis-compar-sbu-sas\"/>
    </mc:Choice>
  </mc:AlternateContent>
  <bookViews>
    <workbookView xWindow="0" yWindow="0" windowWidth="18930" windowHeight="8145" tabRatio="706"/>
  </bookViews>
  <sheets>
    <sheet name="Analyis Results" sheetId="10" r:id="rId1"/>
  </sheets>
  <calcPr calcId="171027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77" i="10" l="1"/>
  <c r="AE77" i="10"/>
  <c r="AD77" i="10"/>
  <c r="AC77" i="10"/>
  <c r="AB77" i="10"/>
  <c r="AB80" i="10" s="1"/>
  <c r="AA77" i="10"/>
  <c r="Z77" i="10"/>
  <c r="Y77" i="10"/>
  <c r="Y80" i="10" s="1"/>
  <c r="X77" i="10"/>
  <c r="W77" i="10"/>
  <c r="V77" i="10"/>
  <c r="U77" i="10"/>
  <c r="U80" i="10" s="1"/>
  <c r="T77" i="10"/>
  <c r="S77" i="10"/>
  <c r="S80" i="10" s="1"/>
  <c r="R77" i="10"/>
  <c r="P77" i="10"/>
  <c r="O77" i="10"/>
  <c r="N77" i="10"/>
  <c r="M77" i="10"/>
  <c r="L77" i="10"/>
  <c r="L80" i="10" s="1"/>
  <c r="K77" i="10"/>
  <c r="J77" i="10"/>
  <c r="I77" i="10"/>
  <c r="H77" i="10"/>
  <c r="G77" i="10"/>
  <c r="F77" i="10"/>
  <c r="E77" i="10"/>
  <c r="D77" i="10"/>
  <c r="C77" i="10"/>
  <c r="B77" i="10"/>
  <c r="D80" i="10" l="1"/>
  <c r="T80" i="10"/>
  <c r="W80" i="10"/>
  <c r="H80" i="10"/>
  <c r="X80" i="10"/>
  <c r="K80" i="10"/>
  <c r="E80" i="10"/>
  <c r="U83" i="10" s="1"/>
  <c r="I80" i="10"/>
  <c r="Y82" i="10" s="1"/>
  <c r="R80" i="10"/>
  <c r="V80" i="10"/>
  <c r="Z80" i="10"/>
  <c r="G80" i="10"/>
  <c r="AA80" i="10"/>
  <c r="C80" i="10"/>
  <c r="S83" i="10" s="1"/>
  <c r="B80" i="10"/>
  <c r="F80" i="10"/>
  <c r="J80" i="10"/>
  <c r="AB83" i="10"/>
  <c r="AB82" i="10"/>
  <c r="T83" i="10" l="1"/>
  <c r="W82" i="10"/>
  <c r="X82" i="10"/>
  <c r="T82" i="10"/>
  <c r="W83" i="10"/>
  <c r="X83" i="10"/>
  <c r="S82" i="10"/>
  <c r="Q80" i="10"/>
  <c r="Q81" i="10" s="1"/>
  <c r="AG80" i="10"/>
  <c r="R83" i="10"/>
  <c r="R82" i="10"/>
  <c r="Z83" i="10"/>
  <c r="Z82" i="10"/>
  <c r="Y83" i="10"/>
  <c r="V82" i="10"/>
  <c r="V83" i="10"/>
  <c r="AA83" i="10"/>
  <c r="AA82" i="10"/>
  <c r="U82" i="10"/>
  <c r="AG81" i="10" l="1"/>
  <c r="AG83" i="10" s="1"/>
  <c r="AG82" i="10"/>
</calcChain>
</file>

<file path=xl/comments1.xml><?xml version="1.0" encoding="utf-8"?>
<comments xmlns="http://schemas.openxmlformats.org/spreadsheetml/2006/main">
  <authors>
    <author>xzdjkv</author>
    <author>wz6blc</author>
    <author>stella</author>
  </authors>
  <commentList>
    <comment ref="B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C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D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E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F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G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H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I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J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K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L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M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N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O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P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R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S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T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U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V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W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X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Y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Z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AA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AB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AC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AD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AE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AF37" authorId="0" shapeId="0">
      <text>
        <r>
          <rPr>
            <sz val="8"/>
            <color indexed="81"/>
            <rFont val="Tahoma"/>
            <family val="2"/>
          </rPr>
          <t>TNO Report indicates 
E-05 l/kg/km for gasoline
and 3E-05 l/kg/km
September 2002.</t>
        </r>
      </text>
    </comment>
    <comment ref="B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C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D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E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F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G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H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I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J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K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L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M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N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O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P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R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S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T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U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V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W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X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Y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Z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AA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AB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AC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AD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AE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AF39" authorId="1" shapeId="0">
      <text>
        <r>
          <rPr>
            <b/>
            <sz val="8"/>
            <color indexed="81"/>
            <rFont val="Tahoma"/>
            <family val="2"/>
          </rPr>
          <t>calculated by:
annual fuel use for weight(l/yr)/</t>
        </r>
        <r>
          <rPr>
            <b/>
            <sz val="8"/>
            <color indexed="81"/>
            <rFont val="Tahoma"/>
            <family val="2"/>
          </rPr>
          <t>CO2-Equiv Emissions (kg/l) for the selected fuel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C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D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E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F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G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H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I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J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K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L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M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N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O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P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R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S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T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U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V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W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X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Y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Z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AA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AB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AC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AD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AE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AF52" authorId="2" shapeId="0">
      <text>
        <r>
          <rPr>
            <b/>
            <sz val="8"/>
            <color indexed="81"/>
            <rFont val="Tahoma"/>
            <family val="2"/>
          </rPr>
          <t>stella:</t>
        </r>
        <r>
          <rPr>
            <sz val="8"/>
            <color indexed="81"/>
            <rFont val="Tahoma"/>
            <family val="2"/>
          </rPr>
          <t xml:space="preserve">
In the US the average mix scenario for producing electricity produces 
0.67 kgCO2/KWh
Conversion factor: 
1kWh = 3,412 BTU
</t>
        </r>
      </text>
    </comment>
    <comment ref="B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C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D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E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F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G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H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I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J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K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L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M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N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O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P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R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S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T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U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V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W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X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Y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Z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AA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AB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AC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AD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AE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  <comment ref="AF59" authorId="1" shapeId="0">
      <text>
        <r>
          <rPr>
            <b/>
            <sz val="8"/>
            <color indexed="81"/>
            <rFont val="Tahoma"/>
            <family val="2"/>
          </rPr>
          <t>=((Refrigerant Charge * 0.0003)*DecompGWP)+(lifetime leakage*DecompGWP)+(#service*(Refrigerant Charge*0.0003)*DecompGWP)
=(Manufacturing Emissions)+(Leakage Emissions)+(Recharge Emissions)</t>
        </r>
      </text>
    </comment>
  </commentList>
</comments>
</file>

<file path=xl/sharedStrings.xml><?xml version="1.0" encoding="utf-8"?>
<sst xmlns="http://schemas.openxmlformats.org/spreadsheetml/2006/main" count="195" uniqueCount="91">
  <si>
    <t>Phoenix</t>
  </si>
  <si>
    <t>Houston</t>
  </si>
  <si>
    <t>Boston</t>
  </si>
  <si>
    <t>Miami</t>
  </si>
  <si>
    <t>[includes assembly energy]</t>
  </si>
  <si>
    <t>b. Manufacturing CO2 Eq. Emissions (kg)</t>
  </si>
  <si>
    <t>[includes assembly CO2 Eq. Emissions]</t>
  </si>
  <si>
    <t>c. End of Life Energy [MJ]</t>
  </si>
  <si>
    <t>d. End of Life CO2 Eq. Emissions (kg)</t>
  </si>
  <si>
    <t>Indirect A/C Energy &amp; CO2 Emissions</t>
  </si>
  <si>
    <t>[Operating Energy Consumption of AC system]</t>
  </si>
  <si>
    <t>b. Total Annual (kg CO2/yr)</t>
  </si>
  <si>
    <t>d. Total Lifetime (kg CO2)</t>
  </si>
  <si>
    <t>e. Annual Compressor &amp; Fan Energy [MJ/yr]</t>
  </si>
  <si>
    <t>a. system total weight (kg)</t>
  </si>
  <si>
    <t>c. incremental fuel use (l/kg/km)</t>
  </si>
  <si>
    <t>d. annual fuel use for weight (l/yr)</t>
  </si>
  <si>
    <t>f.  lifetime fuel use for weight (liters)</t>
  </si>
  <si>
    <t>g. lifetime CO2 emissions (kg)</t>
  </si>
  <si>
    <t>Refrigerant Emissions</t>
  </si>
  <si>
    <t>e. lifetime emissions (kg)</t>
  </si>
  <si>
    <t>d. GWP (kg CO2/kg refr)</t>
  </si>
  <si>
    <t>a. Horse Power of Equipment</t>
  </si>
  <si>
    <t>b. Time per Cycle (hours)</t>
  </si>
  <si>
    <t>c. BTU per Cycle</t>
  </si>
  <si>
    <t>d. Weight of CO2/BTU (kg/BTU)</t>
  </si>
  <si>
    <t>e. Equivalent CO2 (kg/cycle)</t>
  </si>
  <si>
    <t>Total Equivalent Warming Impact
(kg CO2 equivalent)</t>
  </si>
  <si>
    <t>LCCP Fuel Consumption</t>
  </si>
  <si>
    <t>Component Mfg</t>
  </si>
  <si>
    <t>Total EOL</t>
  </si>
  <si>
    <t>Refrigerant Emissions Due to Leakage</t>
  </si>
  <si>
    <t>NORTH AMERICA</t>
  </si>
  <si>
    <t>United States</t>
  </si>
  <si>
    <t>CANADA</t>
  </si>
  <si>
    <t>MEXICO</t>
  </si>
  <si>
    <t>Section 1: Totals</t>
  </si>
  <si>
    <t>Chicago</t>
  </si>
  <si>
    <t>Fargo</t>
  </si>
  <si>
    <t>WDC</t>
  </si>
  <si>
    <t>Los Angeles</t>
  </si>
  <si>
    <t>San Francisco</t>
  </si>
  <si>
    <t>Sacramento</t>
  </si>
  <si>
    <t>San Diego</t>
  </si>
  <si>
    <t xml:space="preserve">Montreal </t>
  </si>
  <si>
    <t>Toronto</t>
  </si>
  <si>
    <t>Vancouver</t>
  </si>
  <si>
    <t>Mexico City</t>
  </si>
  <si>
    <t>LCCP CO2 Eq. [kg] Emissions per Lifetime/Vehicle</t>
  </si>
  <si>
    <t>Direct Contribution</t>
  </si>
  <si>
    <t>Indirect Contribution</t>
  </si>
  <si>
    <t>LCCP CO2 Eq [kg] Emissions per Year/Vehicle</t>
  </si>
  <si>
    <t>Total Annual Equivalent Warming Impact
(kg CO2 equivalent)</t>
  </si>
  <si>
    <t>Direct Contribution per year</t>
  </si>
  <si>
    <t>Indirect Contribution per year</t>
  </si>
  <si>
    <t>Section 2: LCCP Contributions:</t>
  </si>
  <si>
    <t>A/C System Components (Indirect)</t>
  </si>
  <si>
    <t>a. Manufacturing Energy [MJ] (Refrigerant system components)</t>
  </si>
  <si>
    <t>e. Total Energy as Fuel Equivalents (liters)</t>
  </si>
  <si>
    <t>f. Total CO2 Equiv. Emissions for A/C System Components(kg)</t>
  </si>
  <si>
    <t>a. Total Annual Fuel (liters/yr)</t>
  </si>
  <si>
    <t>c. Total Lifetime Fuel (liters)</t>
  </si>
  <si>
    <t>Transportation Energy Use (Indirect)</t>
  </si>
  <si>
    <r>
      <t>e. annual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emissions (kg/yr)</t>
    </r>
  </si>
  <si>
    <t xml:space="preserve">  Equivalent CO2 Emissions Due to Lifetime Leakage (kg)</t>
  </si>
  <si>
    <t>Equivalent CO2 Emissions to Operate Recover/Recycle/Recharge Equipment</t>
  </si>
  <si>
    <t>g. Life Time Emissions</t>
  </si>
  <si>
    <t>Equivalent CO2 Emissions from Decomposition</t>
  </si>
  <si>
    <t>a. due to refrigerant manufacture</t>
  </si>
  <si>
    <t>b. due to leakage</t>
  </si>
  <si>
    <t>c. Total Equiv. CO2/kg of Atmospheric Breakdown Products</t>
  </si>
  <si>
    <t>Fuel (liters/lifetime)</t>
  </si>
  <si>
    <t>Section 3: Per Kilometer</t>
  </si>
  <si>
    <t>CO2 per kilometer [g]</t>
  </si>
  <si>
    <t>Section 4: Breakdown of CO2-Equivalents [kg]</t>
  </si>
  <si>
    <t>Atmospheric Degradation</t>
  </si>
  <si>
    <t xml:space="preserve"> Recover/Recycle/Recharge Refrigerant</t>
  </si>
  <si>
    <t>A/C Mass Transportation</t>
  </si>
  <si>
    <t>Indirect Emissions due to A/C Vehicle Operation</t>
  </si>
  <si>
    <t>SBU mKMV</t>
  </si>
  <si>
    <t>SAS mKMV</t>
  </si>
  <si>
    <t>SBU</t>
  </si>
  <si>
    <t>SAS</t>
  </si>
  <si>
    <t>AVERAGE</t>
  </si>
  <si>
    <t>Percentage "Indirect Emissions due to A/C Vehicle Operation" only</t>
  </si>
  <si>
    <t>6-Zylinder i=1,38, R134a</t>
  </si>
  <si>
    <t>Total Vehicles/City (2017)</t>
  </si>
  <si>
    <t>CO2 per kilometer [g] weighted US</t>
  </si>
  <si>
    <t>CO2 per mile [g] weighted US</t>
  </si>
  <si>
    <t>Improvement [%] weighted US</t>
  </si>
  <si>
    <t>Improvement per mile [g] weighted 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</si>
</sst>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.000"/>
    <numFmt numFmtId="166" formatCode="#,##0.0"/>
    <numFmt numFmtId="167" formatCode="0.0%"/>
    <numFmt numFmtId="168" formatCode="0.000000"/>
    <numFmt numFmtId="169" formatCode="0.0000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indexed="12"/>
      <name val="Arial"/>
      <family val="2"/>
    </font>
    <font>
      <b/>
      <sz val="8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0"/>
      <color indexed="9"/>
      <name val="Arial"/>
      <family val="2"/>
    </font>
    <font>
      <vertAlign val="subscript"/>
      <sz val="10"/>
      <name val="Arial"/>
      <family val="2"/>
    </font>
    <font>
      <b/>
      <sz val="12"/>
      <color indexed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8"/>
      <color rgb="FF00B0F0"/>
      <name val="Arial"/>
      <family val="2"/>
    </font>
    <font>
      <b/>
      <sz val="12"/>
      <color rgb="FF00B0F0"/>
      <name val="Arial"/>
      <family val="2"/>
    </font>
    <font>
      <b/>
      <sz val="8"/>
      <color rgb="FF00B0F0"/>
      <name val="Arial"/>
      <family val="2"/>
    </font>
    <font>
      <sz val="10"/>
      <color rgb="FF00B0F0"/>
      <name val="Arial"/>
      <family val="2"/>
    </font>
    <font>
      <b/>
      <sz val="10"/>
      <color rgb="FF00B0F0"/>
      <name val="Arial"/>
      <family val="2"/>
    </font>
    <font>
      <sz val="11"/>
      <color rgb="FF00B0F0"/>
      <name val="Calibri"/>
      <family val="2"/>
      <scheme val="minor"/>
    </font>
    <font>
      <b/>
      <sz val="18"/>
      <color rgb="FF00B050"/>
      <name val="Arial"/>
      <family val="2"/>
    </font>
    <font>
      <b/>
      <sz val="12"/>
      <color rgb="FF00B050"/>
      <name val="Arial"/>
      <family val="2"/>
    </font>
    <font>
      <b/>
      <sz val="8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sz val="11"/>
      <color rgb="FF00B05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7030A0"/>
      <name val="Arial"/>
      <family val="2"/>
    </font>
    <font>
      <b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0"/>
      <color rgb="FF7030A0"/>
      <name val="Arial"/>
      <family val="2"/>
    </font>
    <font>
      <b/>
      <sz val="14"/>
      <color rgb="FF7030A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3">
    <xf numFmtId="0" fontId="0" fillId="0" borderId="0" xfId="0"/>
    <xf numFmtId="0" fontId="5" fillId="0" borderId="0" xfId="0" applyFont="1"/>
    <xf numFmtId="0" fontId="6" fillId="0" borderId="0" xfId="0" applyFont="1"/>
    <xf numFmtId="0" fontId="11" fillId="0" borderId="0" xfId="0" applyFont="1"/>
    <xf numFmtId="0" fontId="5" fillId="0" borderId="9" xfId="0" applyFont="1" applyBorder="1"/>
    <xf numFmtId="0" fontId="7" fillId="0" borderId="9" xfId="0" applyFont="1" applyBorder="1" applyAlignment="1">
      <alignment vertical="center"/>
    </xf>
    <xf numFmtId="0" fontId="7" fillId="0" borderId="9" xfId="0" applyFont="1" applyBorder="1"/>
    <xf numFmtId="0" fontId="2" fillId="0" borderId="0" xfId="0" applyFont="1"/>
    <xf numFmtId="0" fontId="5" fillId="0" borderId="11" xfId="0" applyFont="1" applyBorder="1"/>
    <xf numFmtId="0" fontId="14" fillId="4" borderId="8" xfId="0" applyFont="1" applyFill="1" applyBorder="1"/>
    <xf numFmtId="0" fontId="15" fillId="4" borderId="9" xfId="0" applyFont="1" applyFill="1" applyBorder="1" applyAlignment="1">
      <alignment vertical="center"/>
    </xf>
    <xf numFmtId="3" fontId="16" fillId="4" borderId="9" xfId="0" applyNumberFormat="1" applyFont="1" applyFill="1" applyBorder="1" applyAlignment="1">
      <alignment horizontal="left" vertical="center" wrapText="1"/>
    </xf>
    <xf numFmtId="3" fontId="16" fillId="4" borderId="9" xfId="0" applyNumberFormat="1" applyFont="1" applyFill="1" applyBorder="1" applyAlignment="1">
      <alignment horizontal="left" vertical="center"/>
    </xf>
    <xf numFmtId="3" fontId="16" fillId="5" borderId="9" xfId="0" applyNumberFormat="1" applyFont="1" applyFill="1" applyBorder="1" applyAlignment="1">
      <alignment horizontal="left" vertical="center"/>
    </xf>
    <xf numFmtId="3" fontId="13" fillId="6" borderId="9" xfId="0" applyNumberFormat="1" applyFont="1" applyFill="1" applyBorder="1" applyAlignment="1">
      <alignment horizontal="left" vertical="center"/>
    </xf>
    <xf numFmtId="0" fontId="7" fillId="6" borderId="9" xfId="0" applyFont="1" applyFill="1" applyBorder="1"/>
    <xf numFmtId="0" fontId="5" fillId="6" borderId="9" xfId="0" applyFont="1" applyFill="1" applyBorder="1"/>
    <xf numFmtId="0" fontId="9" fillId="6" borderId="9" xfId="0" applyFont="1" applyFill="1" applyBorder="1"/>
    <xf numFmtId="0" fontId="7" fillId="6" borderId="9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vertical="center"/>
    </xf>
    <xf numFmtId="0" fontId="9" fillId="6" borderId="9" xfId="0" applyFont="1" applyFill="1" applyBorder="1" applyAlignment="1">
      <alignment vertical="center"/>
    </xf>
    <xf numFmtId="1" fontId="9" fillId="6" borderId="9" xfId="0" applyNumberFormat="1" applyFont="1" applyFill="1" applyBorder="1" applyAlignment="1">
      <alignment vertical="center"/>
    </xf>
    <xf numFmtId="0" fontId="9" fillId="6" borderId="9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vertical="center" wrapText="1"/>
    </xf>
    <xf numFmtId="3" fontId="7" fillId="7" borderId="9" xfId="0" applyNumberFormat="1" applyFont="1" applyFill="1" applyBorder="1" applyAlignment="1">
      <alignment horizontal="left" vertical="center"/>
    </xf>
    <xf numFmtId="3" fontId="5" fillId="7" borderId="9" xfId="0" applyNumberFormat="1" applyFont="1" applyFill="1" applyBorder="1" applyAlignment="1">
      <alignment horizontal="left" vertical="center"/>
    </xf>
    <xf numFmtId="0" fontId="13" fillId="2" borderId="12" xfId="0" applyFont="1" applyFill="1" applyBorder="1"/>
    <xf numFmtId="2" fontId="7" fillId="2" borderId="9" xfId="0" applyNumberFormat="1" applyFont="1" applyFill="1" applyBorder="1"/>
    <xf numFmtId="0" fontId="18" fillId="3" borderId="9" xfId="0" applyFont="1" applyFill="1" applyBorder="1"/>
    <xf numFmtId="0" fontId="5" fillId="3" borderId="9" xfId="0" applyFont="1" applyFill="1" applyBorder="1"/>
    <xf numFmtId="0" fontId="5" fillId="3" borderId="10" xfId="0" applyFont="1" applyFill="1" applyBorder="1"/>
    <xf numFmtId="165" fontId="7" fillId="0" borderId="4" xfId="0" applyNumberFormat="1" applyFont="1" applyBorder="1" applyAlignment="1">
      <alignment horizontal="center"/>
    </xf>
    <xf numFmtId="0" fontId="21" fillId="0" borderId="0" xfId="0" applyFont="1" applyAlignment="1">
      <alignment horizontal="left" vertical="center"/>
    </xf>
    <xf numFmtId="0" fontId="23" fillId="0" borderId="16" xfId="0" applyFont="1" applyFill="1" applyBorder="1" applyAlignment="1" applyProtection="1">
      <alignment horizontal="center"/>
    </xf>
    <xf numFmtId="0" fontId="23" fillId="0" borderId="5" xfId="0" applyFont="1" applyFill="1" applyBorder="1" applyAlignment="1" applyProtection="1">
      <alignment horizontal="center"/>
    </xf>
    <xf numFmtId="0" fontId="24" fillId="0" borderId="4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3" fontId="25" fillId="4" borderId="4" xfId="0" applyNumberFormat="1" applyFont="1" applyFill="1" applyBorder="1" applyAlignment="1">
      <alignment horizontal="center" vertical="center"/>
    </xf>
    <xf numFmtId="3" fontId="24" fillId="4" borderId="4" xfId="0" applyNumberFormat="1" applyFont="1" applyFill="1" applyBorder="1" applyAlignment="1">
      <alignment horizontal="center"/>
    </xf>
    <xf numFmtId="3" fontId="25" fillId="0" borderId="9" xfId="0" applyNumberFormat="1" applyFont="1" applyFill="1" applyBorder="1" applyAlignment="1">
      <alignment horizontal="center"/>
    </xf>
    <xf numFmtId="3" fontId="25" fillId="0" borderId="7" xfId="0" applyNumberFormat="1" applyFont="1" applyFill="1" applyBorder="1" applyAlignment="1">
      <alignment horizontal="center"/>
    </xf>
    <xf numFmtId="3" fontId="25" fillId="0" borderId="4" xfId="0" applyNumberFormat="1" applyFont="1" applyFill="1" applyBorder="1" applyAlignment="1">
      <alignment horizontal="center"/>
    </xf>
    <xf numFmtId="3" fontId="25" fillId="0" borderId="4" xfId="0" applyNumberFormat="1" applyFont="1" applyBorder="1" applyAlignment="1">
      <alignment horizontal="center"/>
    </xf>
    <xf numFmtId="3" fontId="25" fillId="4" borderId="4" xfId="0" applyNumberFormat="1" applyFont="1" applyFill="1" applyBorder="1" applyAlignment="1">
      <alignment horizontal="center"/>
    </xf>
    <xf numFmtId="1" fontId="24" fillId="4" borderId="4" xfId="0" applyNumberFormat="1" applyFont="1" applyFill="1" applyBorder="1" applyAlignment="1">
      <alignment horizontal="center"/>
    </xf>
    <xf numFmtId="3" fontId="24" fillId="0" borderId="4" xfId="0" applyNumberFormat="1" applyFont="1" applyBorder="1" applyAlignment="1">
      <alignment horizontal="center"/>
    </xf>
    <xf numFmtId="0" fontId="25" fillId="0" borderId="4" xfId="0" applyFont="1" applyBorder="1" applyAlignment="1">
      <alignment horizontal="center" vertical="center"/>
    </xf>
    <xf numFmtId="3" fontId="24" fillId="6" borderId="4" xfId="0" applyNumberFormat="1" applyFont="1" applyFill="1" applyBorder="1" applyAlignment="1">
      <alignment horizontal="center" vertical="center"/>
    </xf>
    <xf numFmtId="1" fontId="24" fillId="6" borderId="4" xfId="0" applyNumberFormat="1" applyFont="1" applyFill="1" applyBorder="1" applyAlignment="1">
      <alignment horizontal="center" vertical="center"/>
    </xf>
    <xf numFmtId="1" fontId="24" fillId="0" borderId="4" xfId="0" applyNumberFormat="1" applyFont="1" applyFill="1" applyBorder="1" applyAlignment="1">
      <alignment horizontal="center" vertical="center"/>
    </xf>
    <xf numFmtId="1" fontId="24" fillId="7" borderId="4" xfId="0" applyNumberFormat="1" applyFont="1" applyFill="1" applyBorder="1" applyAlignment="1">
      <alignment horizontal="center" vertical="center"/>
    </xf>
    <xf numFmtId="164" fontId="24" fillId="6" borderId="4" xfId="0" applyNumberFormat="1" applyFont="1" applyFill="1" applyBorder="1" applyAlignment="1">
      <alignment horizontal="center" vertical="center"/>
    </xf>
    <xf numFmtId="1" fontId="24" fillId="8" borderId="4" xfId="0" applyNumberFormat="1" applyFont="1" applyFill="1" applyBorder="1" applyAlignment="1">
      <alignment horizontal="center" vertical="center"/>
    </xf>
    <xf numFmtId="1" fontId="25" fillId="6" borderId="4" xfId="0" applyNumberFormat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 vertical="center"/>
    </xf>
    <xf numFmtId="1" fontId="24" fillId="0" borderId="4" xfId="0" applyNumberFormat="1" applyFont="1" applyBorder="1"/>
    <xf numFmtId="1" fontId="24" fillId="7" borderId="4" xfId="0" applyNumberFormat="1" applyFont="1" applyFill="1" applyBorder="1" applyAlignment="1">
      <alignment horizontal="center"/>
    </xf>
    <xf numFmtId="3" fontId="24" fillId="9" borderId="4" xfId="0" applyNumberFormat="1" applyFont="1" applyFill="1" applyBorder="1" applyAlignment="1">
      <alignment horizontal="center" vertical="center"/>
    </xf>
    <xf numFmtId="3" fontId="25" fillId="6" borderId="4" xfId="0" applyNumberFormat="1" applyFont="1" applyFill="1" applyBorder="1" applyAlignment="1">
      <alignment horizontal="center" vertical="center"/>
    </xf>
    <xf numFmtId="3" fontId="24" fillId="0" borderId="4" xfId="0" applyNumberFormat="1" applyFont="1" applyBorder="1" applyAlignment="1">
      <alignment horizontal="center" vertical="center"/>
    </xf>
    <xf numFmtId="0" fontId="24" fillId="0" borderId="4" xfId="0" applyFont="1" applyFill="1" applyBorder="1"/>
    <xf numFmtId="0" fontId="24" fillId="0" borderId="4" xfId="0" applyFont="1" applyBorder="1" applyAlignment="1">
      <alignment horizontal="center" vertical="center"/>
    </xf>
    <xf numFmtId="11" fontId="24" fillId="6" borderId="4" xfId="0" applyNumberFormat="1" applyFont="1" applyFill="1" applyBorder="1" applyAlignment="1">
      <alignment horizontal="center" vertical="center"/>
    </xf>
    <xf numFmtId="1" fontId="24" fillId="9" borderId="4" xfId="0" applyNumberFormat="1" applyFont="1" applyFill="1" applyBorder="1" applyAlignment="1">
      <alignment horizontal="center" vertical="center"/>
    </xf>
    <xf numFmtId="1" fontId="25" fillId="6" borderId="4" xfId="0" applyNumberFormat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2" fontId="24" fillId="6" borderId="4" xfId="0" applyNumberFormat="1" applyFont="1" applyFill="1" applyBorder="1" applyAlignment="1">
      <alignment horizontal="center" vertical="center"/>
    </xf>
    <xf numFmtId="3" fontId="24" fillId="7" borderId="4" xfId="0" applyNumberFormat="1" applyFont="1" applyFill="1" applyBorder="1" applyAlignment="1">
      <alignment horizontal="center" vertical="center"/>
    </xf>
    <xf numFmtId="1" fontId="24" fillId="0" borderId="4" xfId="0" applyNumberFormat="1" applyFont="1" applyFill="1" applyBorder="1"/>
    <xf numFmtId="0" fontId="24" fillId="0" borderId="4" xfId="0" applyFont="1" applyBorder="1"/>
    <xf numFmtId="0" fontId="24" fillId="7" borderId="4" xfId="0" applyFont="1" applyFill="1" applyBorder="1" applyAlignment="1">
      <alignment horizontal="center"/>
    </xf>
    <xf numFmtId="3" fontId="24" fillId="7" borderId="4" xfId="0" applyNumberFormat="1" applyFont="1" applyFill="1" applyBorder="1" applyAlignment="1">
      <alignment horizontal="center"/>
    </xf>
    <xf numFmtId="11" fontId="24" fillId="7" borderId="4" xfId="0" applyNumberFormat="1" applyFont="1" applyFill="1" applyBorder="1" applyAlignment="1">
      <alignment horizontal="center" vertical="center"/>
    </xf>
    <xf numFmtId="2" fontId="24" fillId="7" borderId="4" xfId="0" applyNumberFormat="1" applyFont="1" applyFill="1" applyBorder="1" applyAlignment="1">
      <alignment horizontal="center"/>
    </xf>
    <xf numFmtId="2" fontId="25" fillId="6" borderId="4" xfId="0" applyNumberFormat="1" applyFont="1" applyFill="1" applyBorder="1" applyAlignment="1">
      <alignment horizontal="center"/>
    </xf>
    <xf numFmtId="2" fontId="24" fillId="0" borderId="4" xfId="0" applyNumberFormat="1" applyFont="1" applyFill="1" applyBorder="1" applyAlignment="1">
      <alignment horizontal="center"/>
    </xf>
    <xf numFmtId="168" fontId="24" fillId="6" borderId="4" xfId="0" applyNumberFormat="1" applyFont="1" applyFill="1" applyBorder="1" applyAlignment="1">
      <alignment horizontal="center"/>
    </xf>
    <xf numFmtId="169" fontId="24" fillId="6" borderId="4" xfId="0" applyNumberFormat="1" applyFont="1" applyFill="1" applyBorder="1" applyAlignment="1">
      <alignment horizontal="center"/>
    </xf>
    <xf numFmtId="2" fontId="25" fillId="6" borderId="4" xfId="0" applyNumberFormat="1" applyFont="1" applyFill="1" applyBorder="1" applyAlignment="1">
      <alignment horizontal="center" vertical="center"/>
    </xf>
    <xf numFmtId="164" fontId="24" fillId="0" borderId="4" xfId="0" applyNumberFormat="1" applyFont="1" applyFill="1" applyBorder="1" applyAlignment="1">
      <alignment horizontal="center" vertical="center"/>
    </xf>
    <xf numFmtId="3" fontId="25" fillId="7" borderId="4" xfId="0" applyNumberFormat="1" applyFont="1" applyFill="1" applyBorder="1" applyAlignment="1">
      <alignment horizontal="center"/>
    </xf>
    <xf numFmtId="2" fontId="24" fillId="2" borderId="4" xfId="0" applyNumberFormat="1" applyFont="1" applyFill="1" applyBorder="1" applyAlignment="1">
      <alignment horizontal="center"/>
    </xf>
    <xf numFmtId="166" fontId="24" fillId="3" borderId="4" xfId="0" applyNumberFormat="1" applyFont="1" applyFill="1" applyBorder="1" applyAlignment="1">
      <alignment horizontal="center"/>
    </xf>
    <xf numFmtId="3" fontId="24" fillId="3" borderId="4" xfId="0" applyNumberFormat="1" applyFont="1" applyFill="1" applyBorder="1" applyAlignment="1">
      <alignment horizontal="center"/>
    </xf>
    <xf numFmtId="2" fontId="24" fillId="3" borderId="4" xfId="0" applyNumberFormat="1" applyFont="1" applyFill="1" applyBorder="1" applyAlignment="1">
      <alignment horizontal="center"/>
    </xf>
    <xf numFmtId="3" fontId="24" fillId="3" borderId="14" xfId="0" applyNumberFormat="1" applyFont="1" applyFill="1" applyBorder="1" applyAlignment="1">
      <alignment horizontal="center"/>
    </xf>
    <xf numFmtId="0" fontId="26" fillId="0" borderId="0" xfId="0" applyFont="1"/>
    <xf numFmtId="0" fontId="26" fillId="0" borderId="0" xfId="0" applyFont="1" applyAlignment="1">
      <alignment horizontal="center" vertical="center"/>
    </xf>
    <xf numFmtId="0" fontId="24" fillId="0" borderId="0" xfId="0" applyFont="1"/>
    <xf numFmtId="0" fontId="27" fillId="0" borderId="0" xfId="0" applyFont="1" applyAlignment="1">
      <alignment horizontal="left" vertical="center"/>
    </xf>
    <xf numFmtId="0" fontId="29" fillId="0" borderId="16" xfId="0" applyFont="1" applyFill="1" applyBorder="1" applyAlignment="1" applyProtection="1">
      <alignment horizontal="center"/>
    </xf>
    <xf numFmtId="0" fontId="29" fillId="0" borderId="5" xfId="0" applyFont="1" applyFill="1" applyBorder="1" applyAlignment="1" applyProtection="1">
      <alignment horizontal="center"/>
    </xf>
    <xf numFmtId="0" fontId="30" fillId="0" borderId="4" xfId="0" applyFont="1" applyBorder="1" applyAlignment="1">
      <alignment vertical="center"/>
    </xf>
    <xf numFmtId="0" fontId="30" fillId="0" borderId="5" xfId="0" applyFont="1" applyBorder="1" applyAlignment="1">
      <alignment vertical="center"/>
    </xf>
    <xf numFmtId="0" fontId="30" fillId="0" borderId="13" xfId="0" applyFont="1" applyBorder="1" applyAlignment="1">
      <alignment vertical="center"/>
    </xf>
    <xf numFmtId="3" fontId="31" fillId="4" borderId="4" xfId="0" applyNumberFormat="1" applyFont="1" applyFill="1" applyBorder="1" applyAlignment="1">
      <alignment horizontal="center" vertical="center"/>
    </xf>
    <xf numFmtId="3" fontId="30" fillId="4" borderId="4" xfId="0" applyNumberFormat="1" applyFont="1" applyFill="1" applyBorder="1" applyAlignment="1">
      <alignment horizontal="center"/>
    </xf>
    <xf numFmtId="3" fontId="31" fillId="0" borderId="9" xfId="0" applyNumberFormat="1" applyFont="1" applyFill="1" applyBorder="1" applyAlignment="1">
      <alignment horizontal="center"/>
    </xf>
    <xf numFmtId="3" fontId="31" fillId="0" borderId="7" xfId="0" applyNumberFormat="1" applyFont="1" applyFill="1" applyBorder="1" applyAlignment="1">
      <alignment horizontal="center"/>
    </xf>
    <xf numFmtId="3" fontId="31" fillId="0" borderId="4" xfId="0" applyNumberFormat="1" applyFont="1" applyFill="1" applyBorder="1" applyAlignment="1">
      <alignment horizontal="center"/>
    </xf>
    <xf numFmtId="3" fontId="31" fillId="0" borderId="4" xfId="0" applyNumberFormat="1" applyFont="1" applyBorder="1" applyAlignment="1">
      <alignment horizontal="center"/>
    </xf>
    <xf numFmtId="3" fontId="31" fillId="4" borderId="4" xfId="0" applyNumberFormat="1" applyFont="1" applyFill="1" applyBorder="1" applyAlignment="1">
      <alignment horizontal="center"/>
    </xf>
    <xf numFmtId="1" fontId="30" fillId="4" borderId="4" xfId="0" applyNumberFormat="1" applyFont="1" applyFill="1" applyBorder="1" applyAlignment="1">
      <alignment horizontal="center"/>
    </xf>
    <xf numFmtId="3" fontId="30" fillId="0" borderId="4" xfId="0" applyNumberFormat="1" applyFont="1" applyBorder="1" applyAlignment="1">
      <alignment horizontal="center"/>
    </xf>
    <xf numFmtId="0" fontId="31" fillId="0" borderId="4" xfId="0" applyFont="1" applyBorder="1" applyAlignment="1">
      <alignment horizontal="center" vertical="center"/>
    </xf>
    <xf numFmtId="3" fontId="30" fillId="6" borderId="4" xfId="0" applyNumberFormat="1" applyFont="1" applyFill="1" applyBorder="1" applyAlignment="1">
      <alignment horizontal="center" vertical="center"/>
    </xf>
    <xf numFmtId="1" fontId="30" fillId="6" borderId="4" xfId="0" applyNumberFormat="1" applyFont="1" applyFill="1" applyBorder="1" applyAlignment="1">
      <alignment horizontal="center" vertical="center"/>
    </xf>
    <xf numFmtId="1" fontId="30" fillId="0" borderId="4" xfId="0" applyNumberFormat="1" applyFont="1" applyFill="1" applyBorder="1" applyAlignment="1">
      <alignment horizontal="center" vertical="center"/>
    </xf>
    <xf numFmtId="1" fontId="30" fillId="7" borderId="4" xfId="0" applyNumberFormat="1" applyFont="1" applyFill="1" applyBorder="1" applyAlignment="1">
      <alignment horizontal="center" vertical="center"/>
    </xf>
    <xf numFmtId="164" fontId="30" fillId="6" borderId="4" xfId="0" applyNumberFormat="1" applyFont="1" applyFill="1" applyBorder="1" applyAlignment="1">
      <alignment horizontal="center" vertical="center"/>
    </xf>
    <xf numFmtId="1" fontId="30" fillId="8" borderId="4" xfId="0" applyNumberFormat="1" applyFont="1" applyFill="1" applyBorder="1" applyAlignment="1">
      <alignment horizontal="center" vertical="center"/>
    </xf>
    <xf numFmtId="1" fontId="31" fillId="6" borderId="4" xfId="0" applyNumberFormat="1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 vertical="center"/>
    </xf>
    <xf numFmtId="1" fontId="30" fillId="0" borderId="4" xfId="0" applyNumberFormat="1" applyFont="1" applyBorder="1"/>
    <xf numFmtId="1" fontId="30" fillId="7" borderId="4" xfId="0" applyNumberFormat="1" applyFont="1" applyFill="1" applyBorder="1" applyAlignment="1">
      <alignment horizontal="center"/>
    </xf>
    <xf numFmtId="3" fontId="31" fillId="6" borderId="4" xfId="0" applyNumberFormat="1" applyFont="1" applyFill="1" applyBorder="1" applyAlignment="1">
      <alignment horizontal="center" vertical="center"/>
    </xf>
    <xf numFmtId="3" fontId="30" fillId="0" borderId="4" xfId="0" applyNumberFormat="1" applyFont="1" applyBorder="1" applyAlignment="1">
      <alignment horizontal="center" vertical="center"/>
    </xf>
    <xf numFmtId="0" fontId="30" fillId="0" borderId="4" xfId="0" applyFont="1" applyFill="1" applyBorder="1"/>
    <xf numFmtId="0" fontId="30" fillId="0" borderId="4" xfId="0" applyFont="1" applyBorder="1" applyAlignment="1">
      <alignment horizontal="center" vertical="center"/>
    </xf>
    <xf numFmtId="11" fontId="30" fillId="6" borderId="4" xfId="0" applyNumberFormat="1" applyFont="1" applyFill="1" applyBorder="1" applyAlignment="1">
      <alignment horizontal="center" vertical="center"/>
    </xf>
    <xf numFmtId="1" fontId="31" fillId="6" borderId="4" xfId="0" applyNumberFormat="1" applyFont="1" applyFill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2" fontId="30" fillId="6" borderId="4" xfId="0" applyNumberFormat="1" applyFont="1" applyFill="1" applyBorder="1" applyAlignment="1">
      <alignment horizontal="center" vertical="center"/>
    </xf>
    <xf numFmtId="3" fontId="30" fillId="7" borderId="4" xfId="0" applyNumberFormat="1" applyFont="1" applyFill="1" applyBorder="1" applyAlignment="1">
      <alignment horizontal="center" vertical="center"/>
    </xf>
    <xf numFmtId="1" fontId="30" fillId="0" borderId="4" xfId="0" applyNumberFormat="1" applyFont="1" applyFill="1" applyBorder="1"/>
    <xf numFmtId="0" fontId="30" fillId="0" borderId="4" xfId="0" applyFont="1" applyBorder="1"/>
    <xf numFmtId="0" fontId="30" fillId="7" borderId="4" xfId="0" applyFont="1" applyFill="1" applyBorder="1" applyAlignment="1">
      <alignment horizontal="center"/>
    </xf>
    <xf numFmtId="3" fontId="30" fillId="7" borderId="4" xfId="0" applyNumberFormat="1" applyFont="1" applyFill="1" applyBorder="1" applyAlignment="1">
      <alignment horizontal="center"/>
    </xf>
    <xf numFmtId="11" fontId="30" fillId="7" borderId="4" xfId="0" applyNumberFormat="1" applyFont="1" applyFill="1" applyBorder="1" applyAlignment="1">
      <alignment horizontal="center" vertical="center"/>
    </xf>
    <xf numFmtId="2" fontId="30" fillId="7" borderId="4" xfId="0" applyNumberFormat="1" applyFont="1" applyFill="1" applyBorder="1" applyAlignment="1">
      <alignment horizontal="center"/>
    </xf>
    <xf numFmtId="2" fontId="31" fillId="6" borderId="4" xfId="0" applyNumberFormat="1" applyFont="1" applyFill="1" applyBorder="1" applyAlignment="1">
      <alignment horizontal="center"/>
    </xf>
    <xf numFmtId="2" fontId="30" fillId="0" borderId="4" xfId="0" applyNumberFormat="1" applyFont="1" applyFill="1" applyBorder="1" applyAlignment="1">
      <alignment horizontal="center"/>
    </xf>
    <xf numFmtId="168" fontId="30" fillId="6" borderId="4" xfId="0" applyNumberFormat="1" applyFont="1" applyFill="1" applyBorder="1" applyAlignment="1">
      <alignment horizontal="center"/>
    </xf>
    <xf numFmtId="169" fontId="30" fillId="6" borderId="4" xfId="0" applyNumberFormat="1" applyFont="1" applyFill="1" applyBorder="1" applyAlignment="1">
      <alignment horizontal="center"/>
    </xf>
    <xf numFmtId="2" fontId="31" fillId="6" borderId="4" xfId="0" applyNumberFormat="1" applyFont="1" applyFill="1" applyBorder="1" applyAlignment="1">
      <alignment horizontal="center" vertical="center"/>
    </xf>
    <xf numFmtId="164" fontId="30" fillId="0" borderId="4" xfId="0" applyNumberFormat="1" applyFont="1" applyFill="1" applyBorder="1" applyAlignment="1">
      <alignment horizontal="center" vertical="center"/>
    </xf>
    <xf numFmtId="3" fontId="31" fillId="7" borderId="4" xfId="0" applyNumberFormat="1" applyFont="1" applyFill="1" applyBorder="1" applyAlignment="1">
      <alignment horizontal="center"/>
    </xf>
    <xf numFmtId="2" fontId="30" fillId="2" borderId="4" xfId="0" applyNumberFormat="1" applyFont="1" applyFill="1" applyBorder="1" applyAlignment="1">
      <alignment horizontal="center"/>
    </xf>
    <xf numFmtId="166" fontId="30" fillId="3" borderId="4" xfId="0" applyNumberFormat="1" applyFont="1" applyFill="1" applyBorder="1" applyAlignment="1">
      <alignment horizontal="center"/>
    </xf>
    <xf numFmtId="3" fontId="30" fillId="3" borderId="4" xfId="0" applyNumberFormat="1" applyFont="1" applyFill="1" applyBorder="1" applyAlignment="1">
      <alignment horizontal="center"/>
    </xf>
    <xf numFmtId="2" fontId="30" fillId="3" borderId="4" xfId="0" applyNumberFormat="1" applyFont="1" applyFill="1" applyBorder="1" applyAlignment="1">
      <alignment horizontal="center"/>
    </xf>
    <xf numFmtId="3" fontId="30" fillId="3" borderId="14" xfId="0" applyNumberFormat="1" applyFont="1" applyFill="1" applyBorder="1" applyAlignment="1">
      <alignment horizontal="center"/>
    </xf>
    <xf numFmtId="0" fontId="32" fillId="0" borderId="0" xfId="0" applyFont="1"/>
    <xf numFmtId="0" fontId="4" fillId="10" borderId="0" xfId="0" applyFont="1" applyFill="1" applyAlignment="1">
      <alignment horizontal="left" vertical="center"/>
    </xf>
    <xf numFmtId="0" fontId="13" fillId="10" borderId="2" xfId="0" applyFont="1" applyFill="1" applyBorder="1" applyAlignment="1" applyProtection="1">
      <alignment horizontal="center"/>
    </xf>
    <xf numFmtId="0" fontId="10" fillId="10" borderId="16" xfId="0" applyFont="1" applyFill="1" applyBorder="1" applyAlignment="1" applyProtection="1">
      <alignment horizontal="center"/>
    </xf>
    <xf numFmtId="0" fontId="10" fillId="10" borderId="5" xfId="0" applyFont="1" applyFill="1" applyBorder="1" applyAlignment="1" applyProtection="1">
      <alignment horizontal="center"/>
    </xf>
    <xf numFmtId="3" fontId="7" fillId="10" borderId="4" xfId="0" applyNumberFormat="1" applyFont="1" applyFill="1" applyBorder="1" applyAlignment="1">
      <alignment horizontal="center" vertical="center"/>
    </xf>
    <xf numFmtId="3" fontId="7" fillId="10" borderId="9" xfId="0" applyNumberFormat="1" applyFont="1" applyFill="1" applyBorder="1" applyAlignment="1">
      <alignment horizontal="center"/>
    </xf>
    <xf numFmtId="3" fontId="7" fillId="10" borderId="4" xfId="0" applyNumberFormat="1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 vertical="center"/>
    </xf>
    <xf numFmtId="1" fontId="7" fillId="10" borderId="4" xfId="0" applyNumberFormat="1" applyFont="1" applyFill="1" applyBorder="1" applyAlignment="1">
      <alignment horizontal="center"/>
    </xf>
    <xf numFmtId="1" fontId="7" fillId="10" borderId="4" xfId="0" applyNumberFormat="1" applyFont="1" applyFill="1" applyBorder="1" applyAlignment="1">
      <alignment horizontal="center" vertical="center"/>
    </xf>
    <xf numFmtId="0" fontId="7" fillId="10" borderId="6" xfId="0" applyFont="1" applyFill="1" applyBorder="1" applyAlignment="1">
      <alignment horizontal="center" vertical="center"/>
    </xf>
    <xf numFmtId="2" fontId="7" fillId="10" borderId="4" xfId="0" applyNumberFormat="1" applyFont="1" applyFill="1" applyBorder="1" applyAlignment="1">
      <alignment horizontal="center"/>
    </xf>
    <xf numFmtId="2" fontId="7" fillId="10" borderId="4" xfId="0" applyNumberFormat="1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vertical="center"/>
    </xf>
    <xf numFmtId="164" fontId="7" fillId="10" borderId="4" xfId="0" applyNumberFormat="1" applyFont="1" applyFill="1" applyBorder="1" applyAlignment="1">
      <alignment horizontal="center" vertical="center"/>
    </xf>
    <xf numFmtId="1" fontId="7" fillId="10" borderId="4" xfId="0" applyNumberFormat="1" applyFont="1" applyFill="1" applyBorder="1"/>
    <xf numFmtId="0" fontId="7" fillId="10" borderId="4" xfId="0" applyFont="1" applyFill="1" applyBorder="1"/>
    <xf numFmtId="11" fontId="7" fillId="10" borderId="4" xfId="0" applyNumberFormat="1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/>
    </xf>
    <xf numFmtId="168" fontId="7" fillId="10" borderId="4" xfId="0" applyNumberFormat="1" applyFont="1" applyFill="1" applyBorder="1" applyAlignment="1">
      <alignment horizontal="center"/>
    </xf>
    <xf numFmtId="169" fontId="7" fillId="10" borderId="4" xfId="0" applyNumberFormat="1" applyFont="1" applyFill="1" applyBorder="1" applyAlignment="1">
      <alignment horizontal="center"/>
    </xf>
    <xf numFmtId="165" fontId="7" fillId="10" borderId="4" xfId="0" applyNumberFormat="1" applyFont="1" applyFill="1" applyBorder="1" applyAlignment="1">
      <alignment horizontal="center"/>
    </xf>
    <xf numFmtId="166" fontId="7" fillId="10" borderId="4" xfId="0" applyNumberFormat="1" applyFont="1" applyFill="1" applyBorder="1" applyAlignment="1">
      <alignment horizontal="center"/>
    </xf>
    <xf numFmtId="3" fontId="7" fillId="10" borderId="14" xfId="0" applyNumberFormat="1" applyFont="1" applyFill="1" applyBorder="1" applyAlignment="1">
      <alignment horizontal="center"/>
    </xf>
    <xf numFmtId="0" fontId="33" fillId="10" borderId="0" xfId="0" applyFont="1" applyFill="1" applyAlignment="1">
      <alignment horizontal="center" vertical="center"/>
    </xf>
    <xf numFmtId="0" fontId="4" fillId="11" borderId="0" xfId="0" applyFont="1" applyFill="1" applyAlignment="1">
      <alignment horizontal="left" vertical="center"/>
    </xf>
    <xf numFmtId="0" fontId="13" fillId="11" borderId="2" xfId="0" applyFont="1" applyFill="1" applyBorder="1" applyAlignment="1" applyProtection="1">
      <alignment horizontal="center"/>
    </xf>
    <xf numFmtId="0" fontId="10" fillId="11" borderId="16" xfId="0" applyFont="1" applyFill="1" applyBorder="1" applyAlignment="1" applyProtection="1">
      <alignment horizontal="center"/>
    </xf>
    <xf numFmtId="0" fontId="10" fillId="11" borderId="5" xfId="0" applyFont="1" applyFill="1" applyBorder="1" applyAlignment="1" applyProtection="1">
      <alignment horizontal="center"/>
    </xf>
    <xf numFmtId="0" fontId="5" fillId="11" borderId="19" xfId="0" applyFont="1" applyFill="1" applyBorder="1" applyAlignment="1">
      <alignment vertical="center"/>
    </xf>
    <xf numFmtId="3" fontId="7" fillId="11" borderId="4" xfId="0" applyNumberFormat="1" applyFont="1" applyFill="1" applyBorder="1" applyAlignment="1">
      <alignment horizontal="center" vertical="center"/>
    </xf>
    <xf numFmtId="3" fontId="5" fillId="11" borderId="4" xfId="0" applyNumberFormat="1" applyFont="1" applyFill="1" applyBorder="1" applyAlignment="1">
      <alignment horizontal="center"/>
    </xf>
    <xf numFmtId="3" fontId="7" fillId="11" borderId="9" xfId="0" applyNumberFormat="1" applyFont="1" applyFill="1" applyBorder="1" applyAlignment="1">
      <alignment horizontal="center"/>
    </xf>
    <xf numFmtId="3" fontId="7" fillId="11" borderId="4" xfId="0" applyNumberFormat="1" applyFont="1" applyFill="1" applyBorder="1" applyAlignment="1">
      <alignment horizontal="center"/>
    </xf>
    <xf numFmtId="1" fontId="5" fillId="11" borderId="4" xfId="0" applyNumberFormat="1" applyFont="1" applyFill="1" applyBorder="1" applyAlignment="1">
      <alignment horizontal="center"/>
    </xf>
    <xf numFmtId="0" fontId="7" fillId="11" borderId="4" xfId="0" applyFont="1" applyFill="1" applyBorder="1" applyAlignment="1">
      <alignment horizontal="center" vertical="center"/>
    </xf>
    <xf numFmtId="3" fontId="5" fillId="11" borderId="4" xfId="0" applyNumberFormat="1" applyFont="1" applyFill="1" applyBorder="1" applyAlignment="1">
      <alignment horizontal="center" vertical="center"/>
    </xf>
    <xf numFmtId="1" fontId="5" fillId="11" borderId="4" xfId="0" applyNumberFormat="1" applyFont="1" applyFill="1" applyBorder="1" applyAlignment="1">
      <alignment horizontal="center" vertical="center"/>
    </xf>
    <xf numFmtId="164" fontId="5" fillId="11" borderId="4" xfId="0" applyNumberFormat="1" applyFont="1" applyFill="1" applyBorder="1" applyAlignment="1">
      <alignment horizontal="center" vertical="center"/>
    </xf>
    <xf numFmtId="1" fontId="7" fillId="11" borderId="4" xfId="0" applyNumberFormat="1" applyFont="1" applyFill="1" applyBorder="1" applyAlignment="1">
      <alignment horizontal="center"/>
    </xf>
    <xf numFmtId="1" fontId="5" fillId="11" borderId="4" xfId="0" applyNumberFormat="1" applyFont="1" applyFill="1" applyBorder="1"/>
    <xf numFmtId="0" fontId="5" fillId="11" borderId="4" xfId="0" applyFont="1" applyFill="1" applyBorder="1"/>
    <xf numFmtId="0" fontId="5" fillId="11" borderId="4" xfId="0" applyFont="1" applyFill="1" applyBorder="1" applyAlignment="1">
      <alignment horizontal="center" vertical="center"/>
    </xf>
    <xf numFmtId="11" fontId="5" fillId="11" borderId="4" xfId="0" applyNumberFormat="1" applyFont="1" applyFill="1" applyBorder="1" applyAlignment="1">
      <alignment horizontal="center" vertical="center"/>
    </xf>
    <xf numFmtId="1" fontId="7" fillId="11" borderId="4" xfId="0" applyNumberFormat="1" applyFont="1" applyFill="1" applyBorder="1" applyAlignment="1">
      <alignment horizontal="center" vertical="center"/>
    </xf>
    <xf numFmtId="0" fontId="7" fillId="11" borderId="6" xfId="0" applyFont="1" applyFill="1" applyBorder="1" applyAlignment="1">
      <alignment horizontal="center" vertical="center"/>
    </xf>
    <xf numFmtId="2" fontId="5" fillId="11" borderId="4" xfId="0" applyNumberFormat="1" applyFont="1" applyFill="1" applyBorder="1" applyAlignment="1">
      <alignment horizontal="center" vertical="center"/>
    </xf>
    <xf numFmtId="0" fontId="5" fillId="11" borderId="4" xfId="0" applyFont="1" applyFill="1" applyBorder="1" applyAlignment="1">
      <alignment horizontal="center"/>
    </xf>
    <xf numFmtId="2" fontId="5" fillId="11" borderId="4" xfId="0" applyNumberFormat="1" applyFont="1" applyFill="1" applyBorder="1" applyAlignment="1">
      <alignment horizontal="center"/>
    </xf>
    <xf numFmtId="2" fontId="7" fillId="11" borderId="4" xfId="0" applyNumberFormat="1" applyFont="1" applyFill="1" applyBorder="1" applyAlignment="1">
      <alignment horizontal="center"/>
    </xf>
    <xf numFmtId="168" fontId="5" fillId="11" borderId="4" xfId="0" applyNumberFormat="1" applyFont="1" applyFill="1" applyBorder="1" applyAlignment="1">
      <alignment horizontal="center"/>
    </xf>
    <xf numFmtId="169" fontId="5" fillId="11" borderId="4" xfId="0" applyNumberFormat="1" applyFont="1" applyFill="1" applyBorder="1" applyAlignment="1">
      <alignment horizontal="center"/>
    </xf>
    <xf numFmtId="2" fontId="7" fillId="11" borderId="4" xfId="0" applyNumberFormat="1" applyFont="1" applyFill="1" applyBorder="1" applyAlignment="1">
      <alignment horizontal="center" vertical="center"/>
    </xf>
    <xf numFmtId="166" fontId="5" fillId="11" borderId="4" xfId="0" applyNumberFormat="1" applyFont="1" applyFill="1" applyBorder="1" applyAlignment="1">
      <alignment horizontal="center"/>
    </xf>
    <xf numFmtId="3" fontId="5" fillId="11" borderId="14" xfId="0" applyNumberFormat="1" applyFont="1" applyFill="1" applyBorder="1" applyAlignment="1">
      <alignment horizontal="center"/>
    </xf>
    <xf numFmtId="0" fontId="12" fillId="11" borderId="0" xfId="0" applyFont="1" applyFill="1" applyAlignment="1">
      <alignment horizontal="center" vertical="center"/>
    </xf>
    <xf numFmtId="165" fontId="7" fillId="11" borderId="4" xfId="0" applyNumberFormat="1" applyFont="1" applyFill="1" applyBorder="1" applyAlignment="1">
      <alignment horizontal="center"/>
    </xf>
    <xf numFmtId="0" fontId="33" fillId="0" borderId="0" xfId="0" applyFont="1"/>
    <xf numFmtId="14" fontId="3" fillId="0" borderId="0" xfId="0" applyNumberFormat="1" applyFont="1"/>
    <xf numFmtId="0" fontId="34" fillId="0" borderId="0" xfId="0" applyFont="1"/>
    <xf numFmtId="167" fontId="34" fillId="0" borderId="0" xfId="1" applyNumberFormat="1" applyFont="1"/>
    <xf numFmtId="0" fontId="35" fillId="10" borderId="0" xfId="0" applyFont="1" applyFill="1" applyAlignment="1">
      <alignment horizontal="center" vertical="center"/>
    </xf>
    <xf numFmtId="0" fontId="36" fillId="11" borderId="0" xfId="0" applyFont="1" applyFill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horizontal="center" vertical="center"/>
    </xf>
    <xf numFmtId="3" fontId="36" fillId="0" borderId="0" xfId="0" applyNumberFormat="1" applyFont="1" applyAlignment="1">
      <alignment horizontal="center"/>
    </xf>
    <xf numFmtId="2" fontId="34" fillId="2" borderId="17" xfId="0" applyNumberFormat="1" applyFont="1" applyFill="1" applyBorder="1"/>
    <xf numFmtId="2" fontId="34" fillId="2" borderId="4" xfId="0" applyNumberFormat="1" applyFont="1" applyFill="1" applyBorder="1" applyAlignment="1">
      <alignment horizontal="center"/>
    </xf>
    <xf numFmtId="164" fontId="37" fillId="10" borderId="4" xfId="0" applyNumberFormat="1" applyFont="1" applyFill="1" applyBorder="1" applyAlignment="1">
      <alignment horizontal="center"/>
    </xf>
    <xf numFmtId="164" fontId="35" fillId="11" borderId="0" xfId="0" applyNumberFormat="1" applyFont="1" applyFill="1" applyAlignment="1">
      <alignment horizontal="center" vertical="center"/>
    </xf>
    <xf numFmtId="0" fontId="37" fillId="0" borderId="17" xfId="0" applyFont="1" applyBorder="1"/>
    <xf numFmtId="165" fontId="37" fillId="0" borderId="7" xfId="0" applyNumberFormat="1" applyFont="1" applyBorder="1" applyAlignment="1">
      <alignment horizontal="center"/>
    </xf>
    <xf numFmtId="165" fontId="37" fillId="0" borderId="4" xfId="0" applyNumberFormat="1" applyFont="1" applyBorder="1" applyAlignment="1">
      <alignment horizontal="center"/>
    </xf>
    <xf numFmtId="0" fontId="35" fillId="0" borderId="0" xfId="0" applyFont="1"/>
    <xf numFmtId="0" fontId="37" fillId="0" borderId="20" xfId="0" applyFont="1" applyBorder="1"/>
    <xf numFmtId="167" fontId="36" fillId="0" borderId="0" xfId="1" applyNumberFormat="1" applyFont="1" applyAlignment="1">
      <alignment horizontal="center"/>
    </xf>
    <xf numFmtId="167" fontId="38" fillId="11" borderId="0" xfId="0" applyNumberFormat="1" applyFont="1" applyFill="1" applyAlignment="1">
      <alignment horizontal="center" vertical="center"/>
    </xf>
    <xf numFmtId="0" fontId="37" fillId="0" borderId="18" xfId="0" applyFont="1" applyBorder="1"/>
    <xf numFmtId="2" fontId="36" fillId="0" borderId="0" xfId="1" applyNumberFormat="1" applyFont="1" applyAlignment="1">
      <alignment horizontal="center"/>
    </xf>
    <xf numFmtId="164" fontId="38" fillId="11" borderId="0" xfId="0" applyNumberFormat="1" applyFont="1" applyFill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22" fillId="0" borderId="1" xfId="0" applyFont="1" applyFill="1" applyBorder="1" applyAlignment="1" applyProtection="1">
      <alignment horizontal="center"/>
    </xf>
    <xf numFmtId="0" fontId="22" fillId="0" borderId="2" xfId="0" applyFont="1" applyFill="1" applyBorder="1" applyAlignment="1" applyProtection="1">
      <alignment horizontal="center"/>
    </xf>
    <xf numFmtId="0" fontId="22" fillId="0" borderId="3" xfId="0" applyFont="1" applyFill="1" applyBorder="1" applyAlignment="1" applyProtection="1">
      <alignment horizontal="center"/>
    </xf>
    <xf numFmtId="0" fontId="28" fillId="0" borderId="1" xfId="0" applyFont="1" applyFill="1" applyBorder="1" applyAlignment="1" applyProtection="1">
      <alignment horizontal="center"/>
    </xf>
    <xf numFmtId="0" fontId="28" fillId="0" borderId="2" xfId="0" applyFont="1" applyFill="1" applyBorder="1" applyAlignment="1" applyProtection="1">
      <alignment horizontal="center"/>
    </xf>
    <xf numFmtId="0" fontId="28" fillId="0" borderId="3" xfId="0" applyFont="1" applyFill="1" applyBorder="1" applyAlignment="1" applyProtection="1">
      <alignment horizontal="center"/>
    </xf>
  </cellXfs>
  <cellStyles count="2">
    <cellStyle name="Normal" xfId="0" builtinId="0"/>
    <cellStyle name="Percent" xfId="1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G85"/>
  <sheetViews>
    <sheetView tabSelected="1" workbookViewId="0">
      <pane xSplit="1" ySplit="4" topLeftCell="Q76" activePane="bottomRight" state="frozen"/>
      <selection pane="topRight" activeCell="B1" sqref="B1"/>
      <selection pane="bottomLeft" activeCell="A5" sqref="A5"/>
      <selection pane="bottomRight" activeCell="AI97" sqref="AI97"/>
    </sheetView>
  </sheetViews>
  <sheetFormatPr defaultColWidth="11.42578125" defaultRowHeight="15" outlineLevelRow="1" outlineLevelCol="1" x14ac:dyDescent="0.25"/>
  <cols>
    <col min="1" max="1" width="71.28515625" style="1" bestFit="1" customWidth="1"/>
    <col min="2" max="2" width="13.5703125" style="90" hidden="1" customWidth="1" outlineLevel="1"/>
    <col min="3" max="6" width="10.7109375" style="90" hidden="1" customWidth="1" outlineLevel="1"/>
    <col min="7" max="7" width="11" style="90" hidden="1" customWidth="1" outlineLevel="1"/>
    <col min="8" max="8" width="13.5703125" style="90" hidden="1" customWidth="1" outlineLevel="1"/>
    <col min="9" max="12" width="10.7109375" style="90" hidden="1" customWidth="1" outlineLevel="1"/>
    <col min="13" max="13" width="11" style="90" hidden="1" customWidth="1" outlineLevel="1"/>
    <col min="14" max="14" width="11.42578125" style="88" hidden="1" customWidth="1" outlineLevel="1"/>
    <col min="15" max="15" width="12.28515625" style="89" hidden="1" customWidth="1" outlineLevel="1"/>
    <col min="16" max="16" width="11.42578125" style="89" hidden="1" customWidth="1" outlineLevel="1"/>
    <col min="17" max="17" width="12.5703125" style="169" bestFit="1" customWidth="1" collapsed="1"/>
    <col min="18" max="32" width="11.42578125" style="144" hidden="1" customWidth="1" outlineLevel="1"/>
    <col min="33" max="33" width="12.5703125" style="200" bestFit="1" customWidth="1" collapsed="1"/>
  </cols>
  <sheetData>
    <row r="1" spans="1:33" ht="24" thickBot="1" x14ac:dyDescent="0.4">
      <c r="A1" s="203">
        <v>42633</v>
      </c>
      <c r="B1" s="33"/>
      <c r="C1" s="225" t="s">
        <v>79</v>
      </c>
      <c r="D1" s="225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145" t="s">
        <v>81</v>
      </c>
      <c r="R1" s="91"/>
      <c r="S1" s="226" t="s">
        <v>80</v>
      </c>
      <c r="T1" s="226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170" t="s">
        <v>82</v>
      </c>
    </row>
    <row r="2" spans="1:33" ht="16.5" thickBot="1" x14ac:dyDescent="0.3">
      <c r="A2" s="2" t="s">
        <v>85</v>
      </c>
      <c r="B2" s="227" t="s">
        <v>32</v>
      </c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9"/>
      <c r="Q2" s="146" t="s">
        <v>83</v>
      </c>
      <c r="R2" s="230" t="s">
        <v>32</v>
      </c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2"/>
      <c r="AG2" s="171" t="s">
        <v>83</v>
      </c>
    </row>
    <row r="3" spans="1:33" ht="15.75" hidden="1" outlineLevel="1" thickBot="1" x14ac:dyDescent="0.3">
      <c r="A3" s="8"/>
      <c r="B3" s="34" t="s">
        <v>33</v>
      </c>
      <c r="C3" s="34" t="s">
        <v>33</v>
      </c>
      <c r="D3" s="34" t="s">
        <v>33</v>
      </c>
      <c r="E3" s="34" t="s">
        <v>33</v>
      </c>
      <c r="F3" s="34" t="s">
        <v>33</v>
      </c>
      <c r="G3" s="34" t="s">
        <v>33</v>
      </c>
      <c r="H3" s="34" t="s">
        <v>33</v>
      </c>
      <c r="I3" s="34" t="s">
        <v>33</v>
      </c>
      <c r="J3" s="34" t="s">
        <v>33</v>
      </c>
      <c r="K3" s="34" t="s">
        <v>33</v>
      </c>
      <c r="L3" s="34" t="s">
        <v>33</v>
      </c>
      <c r="M3" s="34" t="s">
        <v>34</v>
      </c>
      <c r="N3" s="34" t="s">
        <v>34</v>
      </c>
      <c r="O3" s="34" t="s">
        <v>34</v>
      </c>
      <c r="P3" s="35" t="s">
        <v>35</v>
      </c>
      <c r="Q3" s="147"/>
      <c r="R3" s="92" t="s">
        <v>33</v>
      </c>
      <c r="S3" s="92" t="s">
        <v>33</v>
      </c>
      <c r="T3" s="92" t="s">
        <v>33</v>
      </c>
      <c r="U3" s="92" t="s">
        <v>33</v>
      </c>
      <c r="V3" s="92" t="s">
        <v>33</v>
      </c>
      <c r="W3" s="92" t="s">
        <v>33</v>
      </c>
      <c r="X3" s="92" t="s">
        <v>33</v>
      </c>
      <c r="Y3" s="92" t="s">
        <v>33</v>
      </c>
      <c r="Z3" s="92" t="s">
        <v>33</v>
      </c>
      <c r="AA3" s="92" t="s">
        <v>33</v>
      </c>
      <c r="AB3" s="92" t="s">
        <v>33</v>
      </c>
      <c r="AC3" s="92" t="s">
        <v>34</v>
      </c>
      <c r="AD3" s="92" t="s">
        <v>34</v>
      </c>
      <c r="AE3" s="92" t="s">
        <v>34</v>
      </c>
      <c r="AF3" s="93" t="s">
        <v>35</v>
      </c>
      <c r="AG3" s="172"/>
    </row>
    <row r="4" spans="1:33" ht="15.75" hidden="1" outlineLevel="1" x14ac:dyDescent="0.25">
      <c r="A4" s="9" t="s">
        <v>36</v>
      </c>
      <c r="B4" s="35" t="s">
        <v>0</v>
      </c>
      <c r="C4" s="35" t="s">
        <v>1</v>
      </c>
      <c r="D4" s="35" t="s">
        <v>2</v>
      </c>
      <c r="E4" s="35" t="s">
        <v>37</v>
      </c>
      <c r="F4" s="35" t="s">
        <v>38</v>
      </c>
      <c r="G4" s="35" t="s">
        <v>39</v>
      </c>
      <c r="H4" s="35" t="s">
        <v>40</v>
      </c>
      <c r="I4" s="35" t="s">
        <v>41</v>
      </c>
      <c r="J4" s="35" t="s">
        <v>42</v>
      </c>
      <c r="K4" s="35" t="s">
        <v>43</v>
      </c>
      <c r="L4" s="35" t="s">
        <v>3</v>
      </c>
      <c r="M4" s="35" t="s">
        <v>44</v>
      </c>
      <c r="N4" s="35" t="s">
        <v>45</v>
      </c>
      <c r="O4" s="35" t="s">
        <v>46</v>
      </c>
      <c r="P4" s="35" t="s">
        <v>47</v>
      </c>
      <c r="Q4" s="148"/>
      <c r="R4" s="93" t="s">
        <v>0</v>
      </c>
      <c r="S4" s="93" t="s">
        <v>1</v>
      </c>
      <c r="T4" s="93" t="s">
        <v>2</v>
      </c>
      <c r="U4" s="93" t="s">
        <v>37</v>
      </c>
      <c r="V4" s="93" t="s">
        <v>38</v>
      </c>
      <c r="W4" s="93" t="s">
        <v>39</v>
      </c>
      <c r="X4" s="93" t="s">
        <v>40</v>
      </c>
      <c r="Y4" s="93" t="s">
        <v>41</v>
      </c>
      <c r="Z4" s="93" t="s">
        <v>42</v>
      </c>
      <c r="AA4" s="93" t="s">
        <v>43</v>
      </c>
      <c r="AB4" s="93" t="s">
        <v>3</v>
      </c>
      <c r="AC4" s="93" t="s">
        <v>44</v>
      </c>
      <c r="AD4" s="93" t="s">
        <v>45</v>
      </c>
      <c r="AE4" s="93" t="s">
        <v>46</v>
      </c>
      <c r="AF4" s="93" t="s">
        <v>47</v>
      </c>
      <c r="AG4" s="173"/>
    </row>
    <row r="5" spans="1:33" hidden="1" outlineLevel="1" x14ac:dyDescent="0.25">
      <c r="A5" s="10" t="s">
        <v>48</v>
      </c>
      <c r="B5" s="36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8"/>
      <c r="Q5" s="158"/>
      <c r="R5" s="94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6"/>
      <c r="AG5" s="174"/>
    </row>
    <row r="6" spans="1:33" s="3" customFormat="1" ht="25.5" hidden="1" outlineLevel="1" x14ac:dyDescent="0.2">
      <c r="A6" s="11" t="s">
        <v>27</v>
      </c>
      <c r="B6" s="39">
        <v>4980.5737244669835</v>
      </c>
      <c r="C6" s="39">
        <v>4201.6668451511359</v>
      </c>
      <c r="D6" s="39">
        <v>2799.6310516831541</v>
      </c>
      <c r="E6" s="39">
        <v>2542.7636032460964</v>
      </c>
      <c r="F6" s="39">
        <v>1978.3667700971985</v>
      </c>
      <c r="G6" s="39">
        <v>3912.8098798223045</v>
      </c>
      <c r="H6" s="39">
        <v>2954.652955931997</v>
      </c>
      <c r="I6" s="39">
        <v>2609.362238790779</v>
      </c>
      <c r="J6" s="39">
        <v>3660.3608860700656</v>
      </c>
      <c r="K6" s="39">
        <v>3173.2066435671986</v>
      </c>
      <c r="L6" s="39">
        <v>4437.0209754245352</v>
      </c>
      <c r="M6" s="39">
        <v>2291.0800209724466</v>
      </c>
      <c r="N6" s="39">
        <v>2412.782782931471</v>
      </c>
      <c r="O6" s="39">
        <v>2846.0791753945587</v>
      </c>
      <c r="P6" s="39">
        <v>3710.8344110178841</v>
      </c>
      <c r="Q6" s="149"/>
      <c r="R6" s="97">
        <v>4842.3643218921288</v>
      </c>
      <c r="S6" s="97">
        <v>4041.9561593207109</v>
      </c>
      <c r="T6" s="97">
        <v>2714.110180670491</v>
      </c>
      <c r="U6" s="97">
        <v>2472.2046336679746</v>
      </c>
      <c r="V6" s="97">
        <v>1929.5416222081083</v>
      </c>
      <c r="W6" s="97">
        <v>3759.9163324194442</v>
      </c>
      <c r="X6" s="97">
        <v>2863.1480563933019</v>
      </c>
      <c r="Y6" s="97">
        <v>2552.3793331661941</v>
      </c>
      <c r="Z6" s="97">
        <v>3536.6038918246081</v>
      </c>
      <c r="AA6" s="97">
        <v>3060.2100254698962</v>
      </c>
      <c r="AB6" s="97">
        <v>4219.0690586104738</v>
      </c>
      <c r="AC6" s="97">
        <v>2226.463965889905</v>
      </c>
      <c r="AD6" s="97">
        <v>2340.8500711314337</v>
      </c>
      <c r="AE6" s="97">
        <v>2782.6524799507797</v>
      </c>
      <c r="AF6" s="97">
        <v>3587.140769514649</v>
      </c>
      <c r="AG6" s="175"/>
    </row>
    <row r="7" spans="1:33" s="3" customFormat="1" ht="12.75" hidden="1" outlineLevel="1" x14ac:dyDescent="0.2">
      <c r="A7" s="12" t="s">
        <v>49</v>
      </c>
      <c r="B7" s="40">
        <v>933.44504778196563</v>
      </c>
      <c r="C7" s="40">
        <v>922.05663748653149</v>
      </c>
      <c r="D7" s="40">
        <v>897.86526053893863</v>
      </c>
      <c r="E7" s="40">
        <v>897.31080092802279</v>
      </c>
      <c r="F7" s="40">
        <v>607.72083232171599</v>
      </c>
      <c r="G7" s="40">
        <v>907.13915811731931</v>
      </c>
      <c r="H7" s="40">
        <v>911.32357489762956</v>
      </c>
      <c r="I7" s="40">
        <v>903.38032455271036</v>
      </c>
      <c r="J7" s="40">
        <v>909.43588371816702</v>
      </c>
      <c r="K7" s="40">
        <v>913.65812707353041</v>
      </c>
      <c r="L7" s="40">
        <v>936.27474022555782</v>
      </c>
      <c r="M7" s="40">
        <v>608.40988978942573</v>
      </c>
      <c r="N7" s="40">
        <v>610.10204038581446</v>
      </c>
      <c r="O7" s="40">
        <v>896.83976890726899</v>
      </c>
      <c r="P7" s="40">
        <v>1037.332944643875</v>
      </c>
      <c r="Q7" s="151"/>
      <c r="R7" s="98">
        <v>933.44504778196563</v>
      </c>
      <c r="S7" s="98">
        <v>922.05663748653149</v>
      </c>
      <c r="T7" s="98">
        <v>897.86526053893863</v>
      </c>
      <c r="U7" s="98">
        <v>897.31080092802279</v>
      </c>
      <c r="V7" s="98">
        <v>607.72083232171599</v>
      </c>
      <c r="W7" s="98">
        <v>907.13915811731931</v>
      </c>
      <c r="X7" s="98">
        <v>911.32357489762956</v>
      </c>
      <c r="Y7" s="98">
        <v>903.38032455271036</v>
      </c>
      <c r="Z7" s="98">
        <v>909.43588371816702</v>
      </c>
      <c r="AA7" s="98">
        <v>913.65812707353041</v>
      </c>
      <c r="AB7" s="98">
        <v>936.27474022555782</v>
      </c>
      <c r="AC7" s="98">
        <v>608.40988978942573</v>
      </c>
      <c r="AD7" s="98">
        <v>610.10204038581446</v>
      </c>
      <c r="AE7" s="98">
        <v>896.83976890726899</v>
      </c>
      <c r="AF7" s="98">
        <v>1037.332944643875</v>
      </c>
      <c r="AG7" s="176"/>
    </row>
    <row r="8" spans="1:33" s="3" customFormat="1" ht="12.75" hidden="1" outlineLevel="1" x14ac:dyDescent="0.2">
      <c r="A8" s="12" t="s">
        <v>50</v>
      </c>
      <c r="B8" s="40">
        <v>4047.128676685018</v>
      </c>
      <c r="C8" s="40">
        <v>3279.6102076646043</v>
      </c>
      <c r="D8" s="40">
        <v>1901.7657911442154</v>
      </c>
      <c r="E8" s="40">
        <v>1645.4528023180737</v>
      </c>
      <c r="F8" s="40">
        <v>1370.6459377754825</v>
      </c>
      <c r="G8" s="40">
        <v>3005.6707217049852</v>
      </c>
      <c r="H8" s="40">
        <v>2043.3293810343675</v>
      </c>
      <c r="I8" s="40">
        <v>1705.9819142380686</v>
      </c>
      <c r="J8" s="40">
        <v>2750.9250023518985</v>
      </c>
      <c r="K8" s="40">
        <v>2259.5485164936681</v>
      </c>
      <c r="L8" s="40">
        <v>3500.7462351989775</v>
      </c>
      <c r="M8" s="40">
        <v>1682.6701311830209</v>
      </c>
      <c r="N8" s="40">
        <v>1802.6807425456566</v>
      </c>
      <c r="O8" s="40">
        <v>1949.2394064872897</v>
      </c>
      <c r="P8" s="40">
        <v>2673.5014663740094</v>
      </c>
      <c r="Q8" s="151"/>
      <c r="R8" s="98">
        <v>3908.9192741101633</v>
      </c>
      <c r="S8" s="98">
        <v>3119.8995218341793</v>
      </c>
      <c r="T8" s="98">
        <v>1816.2449201315524</v>
      </c>
      <c r="U8" s="98">
        <v>1574.8938327399519</v>
      </c>
      <c r="V8" s="98">
        <v>1321.8207898863923</v>
      </c>
      <c r="W8" s="98">
        <v>2852.7771743021249</v>
      </c>
      <c r="X8" s="98">
        <v>1951.8244814956724</v>
      </c>
      <c r="Y8" s="98">
        <v>1648.9990086134837</v>
      </c>
      <c r="Z8" s="98">
        <v>2627.168008106441</v>
      </c>
      <c r="AA8" s="98">
        <v>2146.5518983963657</v>
      </c>
      <c r="AB8" s="98">
        <v>3282.7943183849161</v>
      </c>
      <c r="AC8" s="98">
        <v>1618.0540761004793</v>
      </c>
      <c r="AD8" s="98">
        <v>1730.7480307456192</v>
      </c>
      <c r="AE8" s="98">
        <v>1885.8127110435107</v>
      </c>
      <c r="AF8" s="98">
        <v>2549.8078248707743</v>
      </c>
      <c r="AG8" s="176"/>
    </row>
    <row r="9" spans="1:33" s="3" customFormat="1" ht="12.75" hidden="1" outlineLevel="1" x14ac:dyDescent="0.2">
      <c r="A9" s="1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2"/>
      <c r="N9" s="43"/>
      <c r="O9" s="43"/>
      <c r="P9" s="43"/>
      <c r="Q9" s="150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100"/>
      <c r="AD9" s="101"/>
      <c r="AE9" s="101"/>
      <c r="AF9" s="101"/>
      <c r="AG9" s="177"/>
    </row>
    <row r="10" spans="1:33" s="3" customFormat="1" ht="12.75" hidden="1" outlineLevel="1" x14ac:dyDescent="0.2">
      <c r="A10" s="10" t="s">
        <v>51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151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78"/>
    </row>
    <row r="11" spans="1:33" s="3" customFormat="1" ht="25.5" hidden="1" outlineLevel="1" x14ac:dyDescent="0.2">
      <c r="A11" s="11" t="s">
        <v>52</v>
      </c>
      <c r="B11" s="45">
        <v>553.39708049633145</v>
      </c>
      <c r="C11" s="45">
        <v>466.85187168345954</v>
      </c>
      <c r="D11" s="45">
        <v>311.07011685368377</v>
      </c>
      <c r="E11" s="45">
        <v>282.52928924956626</v>
      </c>
      <c r="F11" s="45">
        <v>219.81853001079983</v>
      </c>
      <c r="G11" s="45">
        <v>434.75665331358937</v>
      </c>
      <c r="H11" s="45">
        <v>328.29477288133302</v>
      </c>
      <c r="I11" s="45">
        <v>289.92913764341989</v>
      </c>
      <c r="J11" s="45">
        <v>406.70676511889616</v>
      </c>
      <c r="K11" s="45">
        <v>352.57851595191096</v>
      </c>
      <c r="L11" s="45">
        <v>493.00233060272615</v>
      </c>
      <c r="M11" s="45">
        <v>254.56444677471629</v>
      </c>
      <c r="N11" s="45">
        <v>268.08697588127455</v>
      </c>
      <c r="O11" s="45">
        <v>316.23101948828429</v>
      </c>
      <c r="P11" s="45">
        <v>247.3889607345256</v>
      </c>
      <c r="Q11" s="151"/>
      <c r="R11" s="103">
        <v>538.04048021023652</v>
      </c>
      <c r="S11" s="103">
        <v>449.10623992452344</v>
      </c>
      <c r="T11" s="103">
        <v>301.56779785227678</v>
      </c>
      <c r="U11" s="103">
        <v>274.68940374088606</v>
      </c>
      <c r="V11" s="103">
        <v>214.39351357867869</v>
      </c>
      <c r="W11" s="103">
        <v>417.76848137993824</v>
      </c>
      <c r="X11" s="103">
        <v>318.12756182147797</v>
      </c>
      <c r="Y11" s="103">
        <v>283.59770368513267</v>
      </c>
      <c r="Z11" s="103">
        <v>392.95598798051202</v>
      </c>
      <c r="AA11" s="103">
        <v>340.0233361633218</v>
      </c>
      <c r="AB11" s="103">
        <v>468.78545095671933</v>
      </c>
      <c r="AC11" s="103">
        <v>247.38488509887833</v>
      </c>
      <c r="AD11" s="103">
        <v>260.09445234793708</v>
      </c>
      <c r="AE11" s="103">
        <v>309.18360888341999</v>
      </c>
      <c r="AF11" s="103">
        <v>239.14271796764328</v>
      </c>
      <c r="AG11" s="178"/>
    </row>
    <row r="12" spans="1:33" s="3" customFormat="1" ht="12.75" hidden="1" outlineLevel="1" x14ac:dyDescent="0.2">
      <c r="A12" s="12" t="s">
        <v>53</v>
      </c>
      <c r="B12" s="46">
        <v>103.7161164202184</v>
      </c>
      <c r="C12" s="46">
        <v>102.4507374985035</v>
      </c>
      <c r="D12" s="46">
        <v>99.762806726548732</v>
      </c>
      <c r="E12" s="46">
        <v>99.701200103113649</v>
      </c>
      <c r="F12" s="46">
        <v>67.524536924635115</v>
      </c>
      <c r="G12" s="46">
        <v>100.79323979081326</v>
      </c>
      <c r="H12" s="46">
        <v>101.25817498862551</v>
      </c>
      <c r="I12" s="46">
        <v>100.37559161696782</v>
      </c>
      <c r="J12" s="46">
        <v>101.04843152424078</v>
      </c>
      <c r="K12" s="46">
        <v>101.51756967483671</v>
      </c>
      <c r="L12" s="46">
        <v>104.03052669172865</v>
      </c>
      <c r="M12" s="46">
        <v>67.60109886549175</v>
      </c>
      <c r="N12" s="46">
        <v>67.789115598423834</v>
      </c>
      <c r="O12" s="46">
        <v>99.64886321191878</v>
      </c>
      <c r="P12" s="46">
        <v>69.155529642925003</v>
      </c>
      <c r="Q12" s="153"/>
      <c r="R12" s="104">
        <v>103.7161164202184</v>
      </c>
      <c r="S12" s="104">
        <v>102.4507374985035</v>
      </c>
      <c r="T12" s="104">
        <v>99.762806726548732</v>
      </c>
      <c r="U12" s="104">
        <v>99.701200103113649</v>
      </c>
      <c r="V12" s="104">
        <v>67.524536924635115</v>
      </c>
      <c r="W12" s="104">
        <v>100.79323979081326</v>
      </c>
      <c r="X12" s="104">
        <v>101.25817498862551</v>
      </c>
      <c r="Y12" s="104">
        <v>100.37559161696782</v>
      </c>
      <c r="Z12" s="104">
        <v>101.04843152424078</v>
      </c>
      <c r="AA12" s="104">
        <v>101.51756967483671</v>
      </c>
      <c r="AB12" s="104">
        <v>104.03052669172865</v>
      </c>
      <c r="AC12" s="104">
        <v>67.60109886549175</v>
      </c>
      <c r="AD12" s="104">
        <v>67.789115598423834</v>
      </c>
      <c r="AE12" s="104">
        <v>99.64886321191878</v>
      </c>
      <c r="AF12" s="104">
        <v>69.155529642925003</v>
      </c>
      <c r="AG12" s="179"/>
    </row>
    <row r="13" spans="1:33" s="3" customFormat="1" ht="12.75" hidden="1" outlineLevel="1" x14ac:dyDescent="0.2">
      <c r="A13" s="12" t="s">
        <v>54</v>
      </c>
      <c r="B13" s="46">
        <v>449.68096407611313</v>
      </c>
      <c r="C13" s="46">
        <v>364.40113418495605</v>
      </c>
      <c r="D13" s="46">
        <v>211.30731012713505</v>
      </c>
      <c r="E13" s="46">
        <v>182.82808914645264</v>
      </c>
      <c r="F13" s="46">
        <v>152.29399308616473</v>
      </c>
      <c r="G13" s="46">
        <v>333.96341352277614</v>
      </c>
      <c r="H13" s="46">
        <v>227.0365978927075</v>
      </c>
      <c r="I13" s="46">
        <v>189.55354602645207</v>
      </c>
      <c r="J13" s="46">
        <v>305.6583335946554</v>
      </c>
      <c r="K13" s="46">
        <v>251.06094627707424</v>
      </c>
      <c r="L13" s="46">
        <v>388.97180391099749</v>
      </c>
      <c r="M13" s="46">
        <v>186.96334790922455</v>
      </c>
      <c r="N13" s="46">
        <v>200.29786028285073</v>
      </c>
      <c r="O13" s="46">
        <v>216.58215627636551</v>
      </c>
      <c r="P13" s="46">
        <v>178.23343109160064</v>
      </c>
      <c r="Q13" s="153"/>
      <c r="R13" s="104">
        <v>434.32436379001814</v>
      </c>
      <c r="S13" s="104">
        <v>346.65550242601989</v>
      </c>
      <c r="T13" s="104">
        <v>201.80499112572804</v>
      </c>
      <c r="U13" s="104">
        <v>174.98820363777244</v>
      </c>
      <c r="V13" s="104">
        <v>146.86897665404359</v>
      </c>
      <c r="W13" s="104">
        <v>316.97524158912501</v>
      </c>
      <c r="X13" s="104">
        <v>216.86938683285248</v>
      </c>
      <c r="Y13" s="104">
        <v>183.22211206816485</v>
      </c>
      <c r="Z13" s="104">
        <v>291.90755645627121</v>
      </c>
      <c r="AA13" s="104">
        <v>238.50576648848508</v>
      </c>
      <c r="AB13" s="104">
        <v>364.75492426499068</v>
      </c>
      <c r="AC13" s="104">
        <v>179.78378623338659</v>
      </c>
      <c r="AD13" s="104">
        <v>192.30533674951323</v>
      </c>
      <c r="AE13" s="104">
        <v>209.53474567150118</v>
      </c>
      <c r="AF13" s="104">
        <v>169.98718832471829</v>
      </c>
      <c r="AG13" s="179"/>
    </row>
    <row r="14" spans="1:33" s="3" customFormat="1" ht="12.75" hidden="1" outlineLevel="1" x14ac:dyDescent="0.2">
      <c r="A14" s="5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151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76"/>
    </row>
    <row r="15" spans="1:33" s="3" customFormat="1" ht="15.75" hidden="1" outlineLevel="1" x14ac:dyDescent="0.2">
      <c r="A15" s="14" t="s">
        <v>55</v>
      </c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15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101"/>
      <c r="AD15" s="101"/>
      <c r="AE15" s="101"/>
      <c r="AF15" s="101"/>
      <c r="AG15" s="178"/>
    </row>
    <row r="16" spans="1:33" hidden="1" outlineLevel="1" x14ac:dyDescent="0.25">
      <c r="A16" s="15" t="s">
        <v>56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152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80"/>
    </row>
    <row r="17" spans="1:33" hidden="1" outlineLevel="1" x14ac:dyDescent="0.25">
      <c r="A17" s="16" t="s">
        <v>57</v>
      </c>
      <c r="B17" s="49">
        <v>1101.6790621052633</v>
      </c>
      <c r="C17" s="49">
        <v>1101.6790621052633</v>
      </c>
      <c r="D17" s="49">
        <v>1101.6790621052633</v>
      </c>
      <c r="E17" s="49">
        <v>1101.6790621052633</v>
      </c>
      <c r="F17" s="49">
        <v>1101.6790621052633</v>
      </c>
      <c r="G17" s="49">
        <v>1101.6790621052633</v>
      </c>
      <c r="H17" s="49">
        <v>1101.6790621052633</v>
      </c>
      <c r="I17" s="49">
        <v>1101.6790621052633</v>
      </c>
      <c r="J17" s="49">
        <v>1101.6790621052633</v>
      </c>
      <c r="K17" s="49">
        <v>1101.6790621052633</v>
      </c>
      <c r="L17" s="49">
        <v>1101.6790621052633</v>
      </c>
      <c r="M17" s="49">
        <v>1101.6790621052633</v>
      </c>
      <c r="N17" s="49">
        <v>1101.6790621052633</v>
      </c>
      <c r="O17" s="49">
        <v>1101.6790621052633</v>
      </c>
      <c r="P17" s="49">
        <v>1101.6790621052633</v>
      </c>
      <c r="Q17" s="149"/>
      <c r="R17" s="107">
        <v>1101.6790621052633</v>
      </c>
      <c r="S17" s="107">
        <v>1101.6790621052633</v>
      </c>
      <c r="T17" s="107">
        <v>1101.6790621052633</v>
      </c>
      <c r="U17" s="107">
        <v>1101.6790621052633</v>
      </c>
      <c r="V17" s="107">
        <v>1101.6790621052633</v>
      </c>
      <c r="W17" s="107">
        <v>1101.6790621052633</v>
      </c>
      <c r="X17" s="107">
        <v>1101.6790621052633</v>
      </c>
      <c r="Y17" s="107">
        <v>1101.6790621052633</v>
      </c>
      <c r="Z17" s="107">
        <v>1101.6790621052633</v>
      </c>
      <c r="AA17" s="107">
        <v>1101.6790621052633</v>
      </c>
      <c r="AB17" s="107">
        <v>1101.6790621052633</v>
      </c>
      <c r="AC17" s="107">
        <v>1101.6790621052633</v>
      </c>
      <c r="AD17" s="107">
        <v>1101.6790621052633</v>
      </c>
      <c r="AE17" s="107">
        <v>1101.6790621052633</v>
      </c>
      <c r="AF17" s="107">
        <v>1101.6790621052633</v>
      </c>
      <c r="AG17" s="181"/>
    </row>
    <row r="18" spans="1:33" hidden="1" outlineLevel="1" x14ac:dyDescent="0.25">
      <c r="A18" s="16" t="s">
        <v>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152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  <c r="AG18" s="180"/>
    </row>
    <row r="19" spans="1:33" hidden="1" outlineLevel="1" x14ac:dyDescent="0.25">
      <c r="A19" s="16" t="s">
        <v>5</v>
      </c>
      <c r="B19" s="50">
        <v>75.314714637559831</v>
      </c>
      <c r="C19" s="50">
        <v>75.314714637559831</v>
      </c>
      <c r="D19" s="50">
        <v>75.314714637559831</v>
      </c>
      <c r="E19" s="50">
        <v>75.314714637559831</v>
      </c>
      <c r="F19" s="50">
        <v>75.314714637559831</v>
      </c>
      <c r="G19" s="50">
        <v>75.314714637559831</v>
      </c>
      <c r="H19" s="50">
        <v>75.314714637559831</v>
      </c>
      <c r="I19" s="50">
        <v>75.314714637559831</v>
      </c>
      <c r="J19" s="50">
        <v>75.314714637559831</v>
      </c>
      <c r="K19" s="50">
        <v>75.314714637559831</v>
      </c>
      <c r="L19" s="50">
        <v>75.314714637559831</v>
      </c>
      <c r="M19" s="50">
        <v>75.314714637559831</v>
      </c>
      <c r="N19" s="50">
        <v>75.314714637559831</v>
      </c>
      <c r="O19" s="50">
        <v>75.314714637559831</v>
      </c>
      <c r="P19" s="50">
        <v>75.314714637559831</v>
      </c>
      <c r="Q19" s="154"/>
      <c r="R19" s="108">
        <v>75.314714637559831</v>
      </c>
      <c r="S19" s="108">
        <v>75.314714637559831</v>
      </c>
      <c r="T19" s="108">
        <v>75.314714637559831</v>
      </c>
      <c r="U19" s="108">
        <v>75.314714637559831</v>
      </c>
      <c r="V19" s="108">
        <v>75.314714637559831</v>
      </c>
      <c r="W19" s="108">
        <v>75.314714637559831</v>
      </c>
      <c r="X19" s="108">
        <v>75.314714637559831</v>
      </c>
      <c r="Y19" s="108">
        <v>75.314714637559831</v>
      </c>
      <c r="Z19" s="108">
        <v>75.314714637559831</v>
      </c>
      <c r="AA19" s="108">
        <v>75.314714637559831</v>
      </c>
      <c r="AB19" s="108">
        <v>75.314714637559831</v>
      </c>
      <c r="AC19" s="108">
        <v>75.314714637559831</v>
      </c>
      <c r="AD19" s="108">
        <v>75.314714637559831</v>
      </c>
      <c r="AE19" s="108">
        <v>75.314714637559831</v>
      </c>
      <c r="AF19" s="108">
        <v>75.314714637559831</v>
      </c>
      <c r="AG19" s="182"/>
    </row>
    <row r="20" spans="1:33" hidden="1" outlineLevel="1" x14ac:dyDescent="0.25">
      <c r="A20" s="16" t="s">
        <v>6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154"/>
      <c r="R20" s="109"/>
      <c r="S20" s="109"/>
      <c r="T20" s="109"/>
      <c r="U20" s="109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82"/>
    </row>
    <row r="21" spans="1:33" hidden="1" outlineLevel="1" x14ac:dyDescent="0.25">
      <c r="A21" s="16" t="s">
        <v>7</v>
      </c>
      <c r="B21" s="52">
        <v>42.85915</v>
      </c>
      <c r="C21" s="52">
        <v>42.85915</v>
      </c>
      <c r="D21" s="52">
        <v>42.85915</v>
      </c>
      <c r="E21" s="52">
        <v>42.85915</v>
      </c>
      <c r="F21" s="52">
        <v>42.85915</v>
      </c>
      <c r="G21" s="52">
        <v>42.85915</v>
      </c>
      <c r="H21" s="52">
        <v>42.85915</v>
      </c>
      <c r="I21" s="52">
        <v>42.85915</v>
      </c>
      <c r="J21" s="52">
        <v>42.85915</v>
      </c>
      <c r="K21" s="52">
        <v>42.85915</v>
      </c>
      <c r="L21" s="52">
        <v>42.85915</v>
      </c>
      <c r="M21" s="52">
        <v>42.85915</v>
      </c>
      <c r="N21" s="52">
        <v>42.85915</v>
      </c>
      <c r="O21" s="52">
        <v>42.85915</v>
      </c>
      <c r="P21" s="52">
        <v>42.85915</v>
      </c>
      <c r="Q21" s="154"/>
      <c r="R21" s="110">
        <v>42.85915</v>
      </c>
      <c r="S21" s="110">
        <v>42.85915</v>
      </c>
      <c r="T21" s="110">
        <v>42.85915</v>
      </c>
      <c r="U21" s="110">
        <v>42.85915</v>
      </c>
      <c r="V21" s="110">
        <v>42.85915</v>
      </c>
      <c r="W21" s="110">
        <v>42.85915</v>
      </c>
      <c r="X21" s="110">
        <v>42.85915</v>
      </c>
      <c r="Y21" s="110">
        <v>42.85915</v>
      </c>
      <c r="Z21" s="110">
        <v>42.85915</v>
      </c>
      <c r="AA21" s="110">
        <v>42.85915</v>
      </c>
      <c r="AB21" s="110">
        <v>42.85915</v>
      </c>
      <c r="AC21" s="110">
        <v>42.85915</v>
      </c>
      <c r="AD21" s="110">
        <v>42.85915</v>
      </c>
      <c r="AE21" s="110">
        <v>42.85915</v>
      </c>
      <c r="AF21" s="110">
        <v>42.85915</v>
      </c>
      <c r="AG21" s="182"/>
    </row>
    <row r="22" spans="1:33" hidden="1" outlineLevel="1" x14ac:dyDescent="0.25">
      <c r="A22" s="16" t="s">
        <v>8</v>
      </c>
      <c r="B22" s="53">
        <v>3.9559149999999996</v>
      </c>
      <c r="C22" s="53">
        <v>3.9559149999999996</v>
      </c>
      <c r="D22" s="53">
        <v>3.9559149999999996</v>
      </c>
      <c r="E22" s="53">
        <v>3.9559149999999996</v>
      </c>
      <c r="F22" s="53">
        <v>3.9559149999999996</v>
      </c>
      <c r="G22" s="53">
        <v>3.9559149999999996</v>
      </c>
      <c r="H22" s="53">
        <v>3.9559149999999996</v>
      </c>
      <c r="I22" s="53">
        <v>3.9559149999999996</v>
      </c>
      <c r="J22" s="53">
        <v>3.9559149999999996</v>
      </c>
      <c r="K22" s="53">
        <v>3.9559149999999996</v>
      </c>
      <c r="L22" s="53">
        <v>3.9559149999999996</v>
      </c>
      <c r="M22" s="53">
        <v>3.9559149999999996</v>
      </c>
      <c r="N22" s="53">
        <v>3.9559149999999996</v>
      </c>
      <c r="O22" s="53">
        <v>3.9559149999999996</v>
      </c>
      <c r="P22" s="53">
        <v>3.9559149999999996</v>
      </c>
      <c r="Q22" s="159"/>
      <c r="R22" s="111">
        <v>3.9559149999999996</v>
      </c>
      <c r="S22" s="111">
        <v>3.9559149999999996</v>
      </c>
      <c r="T22" s="111">
        <v>3.9559149999999996</v>
      </c>
      <c r="U22" s="111">
        <v>3.9559149999999996</v>
      </c>
      <c r="V22" s="111">
        <v>3.9559149999999996</v>
      </c>
      <c r="W22" s="111">
        <v>3.9559149999999996</v>
      </c>
      <c r="X22" s="111">
        <v>3.9559149999999996</v>
      </c>
      <c r="Y22" s="111">
        <v>3.9559149999999996</v>
      </c>
      <c r="Z22" s="111">
        <v>3.9559149999999996</v>
      </c>
      <c r="AA22" s="111">
        <v>3.9559149999999996</v>
      </c>
      <c r="AB22" s="111">
        <v>3.9559149999999996</v>
      </c>
      <c r="AC22" s="111">
        <v>3.9559149999999996</v>
      </c>
      <c r="AD22" s="111">
        <v>3.9559149999999996</v>
      </c>
      <c r="AE22" s="111">
        <v>3.9559149999999996</v>
      </c>
      <c r="AF22" s="111">
        <v>3.9559149999999996</v>
      </c>
      <c r="AG22" s="183"/>
    </row>
    <row r="23" spans="1:33" s="7" customFormat="1" hidden="1" outlineLevel="1" x14ac:dyDescent="0.25">
      <c r="A23" s="16" t="s">
        <v>58</v>
      </c>
      <c r="B23" s="54">
        <v>35.544664972213141</v>
      </c>
      <c r="C23" s="54">
        <v>35.544664972213141</v>
      </c>
      <c r="D23" s="54">
        <v>35.544664972213141</v>
      </c>
      <c r="E23" s="54">
        <v>35.544664972213141</v>
      </c>
      <c r="F23" s="54">
        <v>35.544664972213141</v>
      </c>
      <c r="G23" s="54">
        <v>35.544664972213141</v>
      </c>
      <c r="H23" s="54">
        <v>35.544664972213141</v>
      </c>
      <c r="I23" s="54">
        <v>35.544664972213141</v>
      </c>
      <c r="J23" s="54">
        <v>35.544664972213141</v>
      </c>
      <c r="K23" s="54">
        <v>35.544664972213141</v>
      </c>
      <c r="L23" s="54">
        <v>35.544664972213141</v>
      </c>
      <c r="M23" s="54">
        <v>35.544664972213141</v>
      </c>
      <c r="N23" s="54">
        <v>35.544664972213141</v>
      </c>
      <c r="O23" s="54">
        <v>35.544664972213141</v>
      </c>
      <c r="P23" s="54">
        <v>35.544664972213141</v>
      </c>
      <c r="Q23" s="154"/>
      <c r="R23" s="112">
        <v>35.544664972213141</v>
      </c>
      <c r="S23" s="112">
        <v>35.544664972213141</v>
      </c>
      <c r="T23" s="112">
        <v>35.544664972213141</v>
      </c>
      <c r="U23" s="112">
        <v>35.544664972213141</v>
      </c>
      <c r="V23" s="112">
        <v>35.544664972213141</v>
      </c>
      <c r="W23" s="112">
        <v>35.544664972213141</v>
      </c>
      <c r="X23" s="112">
        <v>35.544664972213141</v>
      </c>
      <c r="Y23" s="112">
        <v>35.544664972213141</v>
      </c>
      <c r="Z23" s="112">
        <v>35.544664972213141</v>
      </c>
      <c r="AA23" s="112">
        <v>35.544664972213141</v>
      </c>
      <c r="AB23" s="112">
        <v>35.544664972213141</v>
      </c>
      <c r="AC23" s="112">
        <v>35.544664972213141</v>
      </c>
      <c r="AD23" s="112">
        <v>35.544664972213141</v>
      </c>
      <c r="AE23" s="112">
        <v>35.544664972213141</v>
      </c>
      <c r="AF23" s="112">
        <v>35.544664972213141</v>
      </c>
      <c r="AG23" s="182"/>
    </row>
    <row r="24" spans="1:33" hidden="1" outlineLevel="1" x14ac:dyDescent="0.25">
      <c r="A24" s="17" t="s">
        <v>59</v>
      </c>
      <c r="B24" s="55">
        <v>79.270629637559836</v>
      </c>
      <c r="C24" s="55">
        <v>79.270629637559836</v>
      </c>
      <c r="D24" s="55">
        <v>79.270629637559836</v>
      </c>
      <c r="E24" s="55">
        <v>79.270629637559836</v>
      </c>
      <c r="F24" s="55">
        <v>79.270629637559836</v>
      </c>
      <c r="G24" s="55">
        <v>79.270629637559836</v>
      </c>
      <c r="H24" s="55">
        <v>79.270629637559836</v>
      </c>
      <c r="I24" s="55">
        <v>79.270629637559836</v>
      </c>
      <c r="J24" s="55">
        <v>79.270629637559836</v>
      </c>
      <c r="K24" s="55">
        <v>79.270629637559836</v>
      </c>
      <c r="L24" s="55">
        <v>79.270629637559836</v>
      </c>
      <c r="M24" s="55">
        <v>79.270629637559836</v>
      </c>
      <c r="N24" s="55">
        <v>79.270629637559836</v>
      </c>
      <c r="O24" s="55">
        <v>79.270629637559836</v>
      </c>
      <c r="P24" s="55">
        <v>79.270629637559836</v>
      </c>
      <c r="Q24" s="153"/>
      <c r="R24" s="113">
        <v>79.270629637559836</v>
      </c>
      <c r="S24" s="113">
        <v>79.270629637559836</v>
      </c>
      <c r="T24" s="113">
        <v>79.270629637559836</v>
      </c>
      <c r="U24" s="113">
        <v>79.270629637559836</v>
      </c>
      <c r="V24" s="113">
        <v>79.270629637559836</v>
      </c>
      <c r="W24" s="113">
        <v>79.270629637559836</v>
      </c>
      <c r="X24" s="113">
        <v>79.270629637559836</v>
      </c>
      <c r="Y24" s="113">
        <v>79.270629637559836</v>
      </c>
      <c r="Z24" s="113">
        <v>79.270629637559836</v>
      </c>
      <c r="AA24" s="113">
        <v>79.270629637559836</v>
      </c>
      <c r="AB24" s="113">
        <v>79.270629637559836</v>
      </c>
      <c r="AC24" s="113">
        <v>79.270629637559836</v>
      </c>
      <c r="AD24" s="113">
        <v>79.270629637559836</v>
      </c>
      <c r="AE24" s="113">
        <v>79.270629637559836</v>
      </c>
      <c r="AF24" s="113">
        <v>79.270629637559836</v>
      </c>
      <c r="AG24" s="184"/>
    </row>
    <row r="25" spans="1:33" s="3" customFormat="1" ht="12.75" hidden="1" outlineLevel="1" x14ac:dyDescent="0.2">
      <c r="A25" s="16"/>
      <c r="B25" s="56"/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152"/>
      <c r="R25" s="114"/>
      <c r="S25" s="114"/>
      <c r="T25" s="114"/>
      <c r="U25" s="114"/>
      <c r="V25" s="114"/>
      <c r="W25" s="114"/>
      <c r="X25" s="114"/>
      <c r="Y25" s="114"/>
      <c r="Z25" s="114"/>
      <c r="AA25" s="114"/>
      <c r="AB25" s="114"/>
      <c r="AC25" s="114"/>
      <c r="AD25" s="114"/>
      <c r="AE25" s="114"/>
      <c r="AF25" s="114"/>
      <c r="AG25" s="180"/>
    </row>
    <row r="26" spans="1:33" s="3" customFormat="1" ht="12.75" hidden="1" outlineLevel="1" x14ac:dyDescent="0.2">
      <c r="A26" s="18" t="s">
        <v>9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160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85"/>
    </row>
    <row r="27" spans="1:33" s="3" customFormat="1" ht="12.75" hidden="1" outlineLevel="1" x14ac:dyDescent="0.2">
      <c r="A27" s="19" t="s">
        <v>10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160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85"/>
    </row>
    <row r="28" spans="1:33" s="3" customFormat="1" ht="12.75" hidden="1" outlineLevel="1" x14ac:dyDescent="0.2">
      <c r="A28" s="20" t="s">
        <v>60</v>
      </c>
      <c r="B28" s="58">
        <v>162.0304848262162</v>
      </c>
      <c r="C28" s="58">
        <v>127.1374908650746</v>
      </c>
      <c r="D28" s="58">
        <v>63.714273056453052</v>
      </c>
      <c r="E28" s="58">
        <v>51.951964969213989</v>
      </c>
      <c r="F28" s="58">
        <v>38.973922267686092</v>
      </c>
      <c r="G28" s="58">
        <v>114.11431482483442</v>
      </c>
      <c r="H28" s="58">
        <v>69.838200692300845</v>
      </c>
      <c r="I28" s="58">
        <v>54.317268242505641</v>
      </c>
      <c r="J28" s="58">
        <v>102.39378483389419</v>
      </c>
      <c r="K28" s="58">
        <v>79.786171037794347</v>
      </c>
      <c r="L28" s="58">
        <v>137.11251422782465</v>
      </c>
      <c r="M28" s="58">
        <v>53.718997774129072</v>
      </c>
      <c r="N28" s="58">
        <v>59.240534988881123</v>
      </c>
      <c r="O28" s="58">
        <v>65.898474360482226</v>
      </c>
      <c r="P28" s="58">
        <v>57.307305221167731</v>
      </c>
      <c r="Q28" s="153"/>
      <c r="R28" s="116">
        <v>155.67164412804027</v>
      </c>
      <c r="S28" s="116">
        <v>119.78940318021489</v>
      </c>
      <c r="T28" s="116">
        <v>59.779565395414963</v>
      </c>
      <c r="U28" s="116">
        <v>48.705635566033763</v>
      </c>
      <c r="V28" s="116">
        <v>36.727538651900929</v>
      </c>
      <c r="W28" s="116">
        <v>107.0798751007553</v>
      </c>
      <c r="X28" s="116">
        <v>65.628175408716984</v>
      </c>
      <c r="Y28" s="116">
        <v>51.695556458535776</v>
      </c>
      <c r="Z28" s="116">
        <v>96.699881256923504</v>
      </c>
      <c r="AA28" s="116">
        <v>74.587338827198408</v>
      </c>
      <c r="AB28" s="116">
        <v>127.08482079262508</v>
      </c>
      <c r="AC28" s="116">
        <v>50.746094388688945</v>
      </c>
      <c r="AD28" s="116">
        <v>55.931001434704108</v>
      </c>
      <c r="AE28" s="116">
        <v>62.980291915403868</v>
      </c>
      <c r="AF28" s="116">
        <v>53.892711942955593</v>
      </c>
      <c r="AG28" s="179"/>
    </row>
    <row r="29" spans="1:33" s="3" customFormat="1" ht="12.75" hidden="1" outlineLevel="1" x14ac:dyDescent="0.2">
      <c r="A29" s="20" t="s">
        <v>11</v>
      </c>
      <c r="B29" s="58">
        <v>391.30362085531215</v>
      </c>
      <c r="C29" s="58">
        <v>307.03704043915513</v>
      </c>
      <c r="D29" s="58">
        <v>153.86996943133414</v>
      </c>
      <c r="E29" s="58">
        <v>125.46399540065177</v>
      </c>
      <c r="F29" s="58">
        <v>94.122022276461905</v>
      </c>
      <c r="G29" s="58">
        <v>275.58607030197521</v>
      </c>
      <c r="H29" s="58">
        <v>168.65925467190658</v>
      </c>
      <c r="I29" s="58">
        <v>131.17620280565114</v>
      </c>
      <c r="J29" s="58">
        <v>247.28099037385445</v>
      </c>
      <c r="K29" s="58">
        <v>192.68360305627334</v>
      </c>
      <c r="L29" s="58">
        <v>331.12672186019648</v>
      </c>
      <c r="M29" s="58">
        <v>129.73137962452171</v>
      </c>
      <c r="N29" s="58">
        <v>143.06589199814789</v>
      </c>
      <c r="O29" s="58">
        <v>159.14481558056463</v>
      </c>
      <c r="P29" s="58">
        <v>138.39714210912004</v>
      </c>
      <c r="Q29" s="153"/>
      <c r="R29" s="116">
        <v>375.94702056921722</v>
      </c>
      <c r="S29" s="116">
        <v>289.29140868021898</v>
      </c>
      <c r="T29" s="116">
        <v>144.36765042992715</v>
      </c>
      <c r="U29" s="116">
        <v>117.62410989197153</v>
      </c>
      <c r="V29" s="116">
        <v>88.697005844340737</v>
      </c>
      <c r="W29" s="116">
        <v>258.59789836832408</v>
      </c>
      <c r="X29" s="116">
        <v>158.49204361205153</v>
      </c>
      <c r="Y29" s="116">
        <v>124.84476884736392</v>
      </c>
      <c r="Z29" s="116">
        <v>233.53021323547028</v>
      </c>
      <c r="AA29" s="116">
        <v>180.12842326768416</v>
      </c>
      <c r="AB29" s="116">
        <v>306.90984221418967</v>
      </c>
      <c r="AC29" s="116">
        <v>122.55181794868378</v>
      </c>
      <c r="AD29" s="116">
        <v>135.07336846481041</v>
      </c>
      <c r="AE29" s="116">
        <v>152.09740497570033</v>
      </c>
      <c r="AF29" s="116">
        <v>130.15089934223775</v>
      </c>
      <c r="AG29" s="179"/>
    </row>
    <row r="30" spans="1:33" s="3" customFormat="1" ht="12.75" hidden="1" outlineLevel="1" x14ac:dyDescent="0.2">
      <c r="A30" s="20" t="s">
        <v>61</v>
      </c>
      <c r="B30" s="59">
        <v>1458.2743634359458</v>
      </c>
      <c r="C30" s="59">
        <v>1144.2374177856714</v>
      </c>
      <c r="D30" s="59">
        <v>573.42845750807749</v>
      </c>
      <c r="E30" s="59">
        <v>467.56768472292589</v>
      </c>
      <c r="F30" s="59">
        <v>350.76530040917481</v>
      </c>
      <c r="G30" s="59">
        <v>1027.0288334235097</v>
      </c>
      <c r="H30" s="59">
        <v>628.54380623070756</v>
      </c>
      <c r="I30" s="59">
        <v>488.85541418255076</v>
      </c>
      <c r="J30" s="59">
        <v>921.54406350504769</v>
      </c>
      <c r="K30" s="59">
        <v>718.07553934014913</v>
      </c>
      <c r="L30" s="59">
        <v>1234.0126280504219</v>
      </c>
      <c r="M30" s="59">
        <v>483.47097996716167</v>
      </c>
      <c r="N30" s="59">
        <v>533.16481489993009</v>
      </c>
      <c r="O30" s="59">
        <v>593.08626924433997</v>
      </c>
      <c r="P30" s="59">
        <v>859.60957831751591</v>
      </c>
      <c r="Q30" s="149"/>
      <c r="R30" s="107">
        <v>1401.0447971523624</v>
      </c>
      <c r="S30" s="107">
        <v>1078.1046286219339</v>
      </c>
      <c r="T30" s="107">
        <v>538.01608855873462</v>
      </c>
      <c r="U30" s="107">
        <v>438.35072009430388</v>
      </c>
      <c r="V30" s="107">
        <v>330.54784786710837</v>
      </c>
      <c r="W30" s="107">
        <v>963.71887590679773</v>
      </c>
      <c r="X30" s="107">
        <v>590.65357867845285</v>
      </c>
      <c r="Y30" s="107">
        <v>465.26000812682196</v>
      </c>
      <c r="Z30" s="107">
        <v>870.29893131231154</v>
      </c>
      <c r="AA30" s="107">
        <v>671.2860494447857</v>
      </c>
      <c r="AB30" s="107">
        <v>1143.7633871336257</v>
      </c>
      <c r="AC30" s="107">
        <v>456.71484949820052</v>
      </c>
      <c r="AD30" s="107">
        <v>503.37901291233698</v>
      </c>
      <c r="AE30" s="107">
        <v>566.82262723863482</v>
      </c>
      <c r="AF30" s="107">
        <v>808.39067914433394</v>
      </c>
      <c r="AG30" s="181"/>
    </row>
    <row r="31" spans="1:33" s="3" customFormat="1" ht="12.75" hidden="1" outlineLevel="1" x14ac:dyDescent="0.2">
      <c r="A31" s="21" t="s">
        <v>12</v>
      </c>
      <c r="B31" s="60">
        <v>3521.7325876978093</v>
      </c>
      <c r="C31" s="60">
        <v>2763.3333639523962</v>
      </c>
      <c r="D31" s="60">
        <v>1384.8297248820072</v>
      </c>
      <c r="E31" s="60">
        <v>1129.1759586058658</v>
      </c>
      <c r="F31" s="60">
        <v>847.09820048815709</v>
      </c>
      <c r="G31" s="60">
        <v>2480.274632717777</v>
      </c>
      <c r="H31" s="60">
        <v>1517.9332920471593</v>
      </c>
      <c r="I31" s="60">
        <v>1180.5858252508604</v>
      </c>
      <c r="J31" s="60">
        <v>2225.5289133646902</v>
      </c>
      <c r="K31" s="60">
        <v>1734.1524275064601</v>
      </c>
      <c r="L31" s="60">
        <v>2980.1404967417684</v>
      </c>
      <c r="M31" s="60">
        <v>1167.5824166206953</v>
      </c>
      <c r="N31" s="60">
        <v>1287.593027983331</v>
      </c>
      <c r="O31" s="60">
        <v>1432.3033402250817</v>
      </c>
      <c r="P31" s="60">
        <v>2075.9571316368006</v>
      </c>
      <c r="Q31" s="149"/>
      <c r="R31" s="117">
        <v>3383.5231851229551</v>
      </c>
      <c r="S31" s="117">
        <v>2603.6226781219707</v>
      </c>
      <c r="T31" s="117">
        <v>1299.3088538693444</v>
      </c>
      <c r="U31" s="117">
        <v>1058.6169890277438</v>
      </c>
      <c r="V31" s="117">
        <v>798.27305259906666</v>
      </c>
      <c r="W31" s="117">
        <v>2327.3810853149166</v>
      </c>
      <c r="X31" s="117">
        <v>1426.4283925084637</v>
      </c>
      <c r="Y31" s="117">
        <v>1123.6029196262753</v>
      </c>
      <c r="Z31" s="117">
        <v>2101.7719191192327</v>
      </c>
      <c r="AA31" s="117">
        <v>1621.1558094091574</v>
      </c>
      <c r="AB31" s="117">
        <v>2762.188579927707</v>
      </c>
      <c r="AC31" s="117">
        <v>1102.9663615381539</v>
      </c>
      <c r="AD31" s="117">
        <v>1215.6603161832936</v>
      </c>
      <c r="AE31" s="117">
        <v>1368.876644781303</v>
      </c>
      <c r="AF31" s="117">
        <v>1952.2634901335662</v>
      </c>
      <c r="AG31" s="175"/>
    </row>
    <row r="32" spans="1:33" s="3" customFormat="1" ht="12.75" hidden="1" outlineLevel="1" x14ac:dyDescent="0.2">
      <c r="A32" s="20" t="s">
        <v>13</v>
      </c>
      <c r="B32" s="58">
        <v>5217.3816114041629</v>
      </c>
      <c r="C32" s="58">
        <v>4093.8272058554016</v>
      </c>
      <c r="D32" s="58">
        <v>2051.5995924177887</v>
      </c>
      <c r="E32" s="58">
        <v>1672.8532720086905</v>
      </c>
      <c r="F32" s="58">
        <v>1254.9602970194919</v>
      </c>
      <c r="G32" s="58">
        <v>3674.4809373596695</v>
      </c>
      <c r="H32" s="58">
        <v>2248.7900622920879</v>
      </c>
      <c r="I32" s="58">
        <v>1749.0160374086818</v>
      </c>
      <c r="J32" s="58">
        <v>3297.0798716513928</v>
      </c>
      <c r="K32" s="58">
        <v>2569.114707416978</v>
      </c>
      <c r="L32" s="58">
        <v>4415.0229581359545</v>
      </c>
      <c r="M32" s="58">
        <v>1729.7517283269563</v>
      </c>
      <c r="N32" s="58">
        <v>1907.545226641972</v>
      </c>
      <c r="O32" s="58">
        <v>2121.9308744075283</v>
      </c>
      <c r="P32" s="58">
        <v>1845.2952281216008</v>
      </c>
      <c r="Q32" s="153"/>
      <c r="R32" s="116">
        <v>5012.6269409228971</v>
      </c>
      <c r="S32" s="116">
        <v>3857.2187824029202</v>
      </c>
      <c r="T32" s="116">
        <v>1924.9020057323621</v>
      </c>
      <c r="U32" s="116">
        <v>1568.3214652262873</v>
      </c>
      <c r="V32" s="116">
        <v>1182.6267445912099</v>
      </c>
      <c r="W32" s="116">
        <v>3447.9719782443208</v>
      </c>
      <c r="X32" s="116">
        <v>2113.2272481606874</v>
      </c>
      <c r="Y32" s="116">
        <v>1664.5969179648523</v>
      </c>
      <c r="Z32" s="116">
        <v>3113.7361764729376</v>
      </c>
      <c r="AA32" s="116">
        <v>2401.7123102357891</v>
      </c>
      <c r="AB32" s="116">
        <v>4092.1312295225284</v>
      </c>
      <c r="AC32" s="116">
        <v>1634.0242393157839</v>
      </c>
      <c r="AD32" s="116">
        <v>1800.9782461974723</v>
      </c>
      <c r="AE32" s="116">
        <v>2027.9653996760046</v>
      </c>
      <c r="AF32" s="116">
        <v>1735.3453245631702</v>
      </c>
      <c r="AG32" s="179"/>
    </row>
    <row r="33" spans="1:33" hidden="1" outlineLevel="1" x14ac:dyDescent="0.25">
      <c r="A33" s="2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149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81"/>
    </row>
    <row r="34" spans="1:33" s="3" customFormat="1" ht="12.75" hidden="1" outlineLevel="1" x14ac:dyDescent="0.2">
      <c r="A34" s="20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161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86"/>
    </row>
    <row r="35" spans="1:33" s="3" customFormat="1" ht="12.75" hidden="1" outlineLevel="1" x14ac:dyDescent="0.2">
      <c r="A35" s="18" t="s">
        <v>62</v>
      </c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152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87"/>
    </row>
    <row r="36" spans="1:33" s="3" customFormat="1" ht="12.75" hidden="1" outlineLevel="1" x14ac:dyDescent="0.2">
      <c r="A36" s="20" t="s">
        <v>14</v>
      </c>
      <c r="B36" s="53">
        <v>20.220000000000002</v>
      </c>
      <c r="C36" s="53">
        <v>20.220000000000002</v>
      </c>
      <c r="D36" s="53">
        <v>20.220000000000002</v>
      </c>
      <c r="E36" s="53">
        <v>20.220000000000002</v>
      </c>
      <c r="F36" s="53">
        <v>20.220000000000002</v>
      </c>
      <c r="G36" s="53">
        <v>20.220000000000002</v>
      </c>
      <c r="H36" s="53">
        <v>20.220000000000002</v>
      </c>
      <c r="I36" s="53">
        <v>20.220000000000002</v>
      </c>
      <c r="J36" s="53">
        <v>20.220000000000002</v>
      </c>
      <c r="K36" s="53">
        <v>20.220000000000002</v>
      </c>
      <c r="L36" s="53">
        <v>20.220000000000002</v>
      </c>
      <c r="M36" s="53">
        <v>20.220000000000002</v>
      </c>
      <c r="N36" s="53">
        <v>20.220000000000002</v>
      </c>
      <c r="O36" s="53">
        <v>20.220000000000002</v>
      </c>
      <c r="P36" s="53">
        <v>20.220000000000002</v>
      </c>
      <c r="Q36" s="159"/>
      <c r="R36" s="111">
        <v>20.220000000000002</v>
      </c>
      <c r="S36" s="111">
        <v>20.220000000000002</v>
      </c>
      <c r="T36" s="111">
        <v>20.220000000000002</v>
      </c>
      <c r="U36" s="111">
        <v>20.220000000000002</v>
      </c>
      <c r="V36" s="111">
        <v>20.220000000000002</v>
      </c>
      <c r="W36" s="111">
        <v>20.220000000000002</v>
      </c>
      <c r="X36" s="111">
        <v>20.220000000000002</v>
      </c>
      <c r="Y36" s="111">
        <v>20.220000000000002</v>
      </c>
      <c r="Z36" s="111">
        <v>20.220000000000002</v>
      </c>
      <c r="AA36" s="111">
        <v>20.220000000000002</v>
      </c>
      <c r="AB36" s="111">
        <v>20.220000000000002</v>
      </c>
      <c r="AC36" s="111">
        <v>20.220000000000002</v>
      </c>
      <c r="AD36" s="111">
        <v>20.220000000000002</v>
      </c>
      <c r="AE36" s="111">
        <v>20.220000000000002</v>
      </c>
      <c r="AF36" s="111">
        <v>20.220000000000002</v>
      </c>
      <c r="AG36" s="183"/>
    </row>
    <row r="37" spans="1:33" s="3" customFormat="1" ht="12.75" hidden="1" outlineLevel="1" x14ac:dyDescent="0.2">
      <c r="A37" s="20" t="s">
        <v>15</v>
      </c>
      <c r="B37" s="64">
        <v>5.0000000000000002E-5</v>
      </c>
      <c r="C37" s="64">
        <v>5.0000000000000002E-5</v>
      </c>
      <c r="D37" s="64">
        <v>5.0000000000000002E-5</v>
      </c>
      <c r="E37" s="64">
        <v>5.0000000000000002E-5</v>
      </c>
      <c r="F37" s="64">
        <v>5.0000000000000002E-5</v>
      </c>
      <c r="G37" s="64">
        <v>5.0000000000000002E-5</v>
      </c>
      <c r="H37" s="64">
        <v>5.0000000000000002E-5</v>
      </c>
      <c r="I37" s="64">
        <v>5.0000000000000002E-5</v>
      </c>
      <c r="J37" s="64">
        <v>5.0000000000000002E-5</v>
      </c>
      <c r="K37" s="64">
        <v>5.0000000000000002E-5</v>
      </c>
      <c r="L37" s="64">
        <v>5.0000000000000002E-5</v>
      </c>
      <c r="M37" s="64">
        <v>5.0000000000000002E-5</v>
      </c>
      <c r="N37" s="64">
        <v>5.0000000000000002E-5</v>
      </c>
      <c r="O37" s="64">
        <v>5.0000000000000002E-5</v>
      </c>
      <c r="P37" s="64">
        <v>5.0000000000000002E-5</v>
      </c>
      <c r="Q37" s="162"/>
      <c r="R37" s="121">
        <v>5.0000000000000002E-5</v>
      </c>
      <c r="S37" s="121">
        <v>5.0000000000000002E-5</v>
      </c>
      <c r="T37" s="121">
        <v>5.0000000000000002E-5</v>
      </c>
      <c r="U37" s="121">
        <v>5.0000000000000002E-5</v>
      </c>
      <c r="V37" s="121">
        <v>5.0000000000000002E-5</v>
      </c>
      <c r="W37" s="121">
        <v>5.0000000000000002E-5</v>
      </c>
      <c r="X37" s="121">
        <v>5.0000000000000002E-5</v>
      </c>
      <c r="Y37" s="121">
        <v>5.0000000000000002E-5</v>
      </c>
      <c r="Z37" s="121">
        <v>5.0000000000000002E-5</v>
      </c>
      <c r="AA37" s="121">
        <v>5.0000000000000002E-5</v>
      </c>
      <c r="AB37" s="121">
        <v>5.0000000000000002E-5</v>
      </c>
      <c r="AC37" s="121">
        <v>5.0000000000000002E-5</v>
      </c>
      <c r="AD37" s="121">
        <v>5.0000000000000002E-5</v>
      </c>
      <c r="AE37" s="121">
        <v>5.0000000000000002E-5</v>
      </c>
      <c r="AF37" s="121">
        <v>5.0000000000000002E-5</v>
      </c>
      <c r="AG37" s="188"/>
    </row>
    <row r="38" spans="1:33" s="3" customFormat="1" ht="12.75" hidden="1" outlineLevel="1" x14ac:dyDescent="0.2">
      <c r="A38" s="20" t="s">
        <v>16</v>
      </c>
      <c r="B38" s="53">
        <v>20.27055</v>
      </c>
      <c r="C38" s="53">
        <v>19.850985000000001</v>
      </c>
      <c r="D38" s="53">
        <v>19.881315000000004</v>
      </c>
      <c r="E38" s="53">
        <v>19.850985000000001</v>
      </c>
      <c r="F38" s="53">
        <v>20.27055</v>
      </c>
      <c r="G38" s="53">
        <v>20.27055</v>
      </c>
      <c r="H38" s="53">
        <v>20.27055</v>
      </c>
      <c r="I38" s="53">
        <v>20.27055</v>
      </c>
      <c r="J38" s="53">
        <v>20.27055</v>
      </c>
      <c r="K38" s="53">
        <v>20.27055</v>
      </c>
      <c r="L38" s="53">
        <v>20.050152000000004</v>
      </c>
      <c r="M38" s="53">
        <v>19.881315000000004</v>
      </c>
      <c r="N38" s="53">
        <v>19.881315000000004</v>
      </c>
      <c r="O38" s="53">
        <v>19.881315000000004</v>
      </c>
      <c r="P38" s="53">
        <v>14.154000000000003</v>
      </c>
      <c r="Q38" s="159"/>
      <c r="R38" s="111">
        <v>20.27055</v>
      </c>
      <c r="S38" s="111">
        <v>19.850985000000001</v>
      </c>
      <c r="T38" s="111">
        <v>19.881315000000004</v>
      </c>
      <c r="U38" s="111">
        <v>19.850985000000001</v>
      </c>
      <c r="V38" s="111">
        <v>20.27055</v>
      </c>
      <c r="W38" s="111">
        <v>20.27055</v>
      </c>
      <c r="X38" s="111">
        <v>20.27055</v>
      </c>
      <c r="Y38" s="111">
        <v>20.27055</v>
      </c>
      <c r="Z38" s="111">
        <v>20.27055</v>
      </c>
      <c r="AA38" s="111">
        <v>20.27055</v>
      </c>
      <c r="AB38" s="111">
        <v>20.050152000000004</v>
      </c>
      <c r="AC38" s="111">
        <v>19.881315000000004</v>
      </c>
      <c r="AD38" s="111">
        <v>19.881315000000004</v>
      </c>
      <c r="AE38" s="111">
        <v>19.881315000000004</v>
      </c>
      <c r="AF38" s="111">
        <v>14.154000000000003</v>
      </c>
      <c r="AG38" s="183"/>
    </row>
    <row r="39" spans="1:33" s="3" customFormat="1" ht="15.75" hidden="1" outlineLevel="1" x14ac:dyDescent="0.2">
      <c r="A39" s="20" t="s">
        <v>63</v>
      </c>
      <c r="B39" s="53">
        <v>48.95337825</v>
      </c>
      <c r="C39" s="53">
        <v>47.940128775000005</v>
      </c>
      <c r="D39" s="53">
        <v>48.01337572500001</v>
      </c>
      <c r="E39" s="53">
        <v>47.940128775000005</v>
      </c>
      <c r="F39" s="53">
        <v>48.95337825</v>
      </c>
      <c r="G39" s="53">
        <v>48.95337825</v>
      </c>
      <c r="H39" s="53">
        <v>48.95337825</v>
      </c>
      <c r="I39" s="53">
        <v>48.95337825</v>
      </c>
      <c r="J39" s="53">
        <v>48.95337825</v>
      </c>
      <c r="K39" s="53">
        <v>48.95337825</v>
      </c>
      <c r="L39" s="53">
        <v>48.421117080000009</v>
      </c>
      <c r="M39" s="53">
        <v>48.01337572500001</v>
      </c>
      <c r="N39" s="53">
        <v>48.01337572500001</v>
      </c>
      <c r="O39" s="53">
        <v>48.01337572500001</v>
      </c>
      <c r="P39" s="53">
        <v>34.181910000000009</v>
      </c>
      <c r="Q39" s="159"/>
      <c r="R39" s="111">
        <v>48.95337825</v>
      </c>
      <c r="S39" s="111">
        <v>47.940128775000005</v>
      </c>
      <c r="T39" s="111">
        <v>48.01337572500001</v>
      </c>
      <c r="U39" s="111">
        <v>47.940128775000005</v>
      </c>
      <c r="V39" s="111">
        <v>48.95337825</v>
      </c>
      <c r="W39" s="111">
        <v>48.95337825</v>
      </c>
      <c r="X39" s="111">
        <v>48.95337825</v>
      </c>
      <c r="Y39" s="111">
        <v>48.95337825</v>
      </c>
      <c r="Z39" s="111">
        <v>48.95337825</v>
      </c>
      <c r="AA39" s="111">
        <v>48.95337825</v>
      </c>
      <c r="AB39" s="111">
        <v>48.421117080000009</v>
      </c>
      <c r="AC39" s="111">
        <v>48.01337572500001</v>
      </c>
      <c r="AD39" s="111">
        <v>48.01337572500001</v>
      </c>
      <c r="AE39" s="111">
        <v>48.01337572500001</v>
      </c>
      <c r="AF39" s="111">
        <v>34.181910000000009</v>
      </c>
      <c r="AG39" s="183"/>
    </row>
    <row r="40" spans="1:33" s="3" customFormat="1" ht="12.75" hidden="1" outlineLevel="1" x14ac:dyDescent="0.2">
      <c r="A40" s="20" t="s">
        <v>17</v>
      </c>
      <c r="B40" s="65">
        <v>182.43495000000001</v>
      </c>
      <c r="C40" s="65">
        <v>178.65886500000002</v>
      </c>
      <c r="D40" s="65">
        <v>178.93183500000004</v>
      </c>
      <c r="E40" s="65">
        <v>178.65886500000002</v>
      </c>
      <c r="F40" s="65">
        <v>182.43495000000001</v>
      </c>
      <c r="G40" s="65">
        <v>182.43495000000001</v>
      </c>
      <c r="H40" s="65">
        <v>182.43495000000001</v>
      </c>
      <c r="I40" s="65">
        <v>182.43495000000001</v>
      </c>
      <c r="J40" s="65">
        <v>182.43495000000001</v>
      </c>
      <c r="K40" s="65">
        <v>182.43495000000001</v>
      </c>
      <c r="L40" s="65">
        <v>180.45136800000003</v>
      </c>
      <c r="M40" s="65">
        <v>178.93183500000004</v>
      </c>
      <c r="N40" s="65">
        <v>178.93183500000004</v>
      </c>
      <c r="O40" s="65">
        <v>178.93183500000004</v>
      </c>
      <c r="P40" s="65">
        <v>212.31000000000006</v>
      </c>
      <c r="Q40" s="154"/>
      <c r="R40" s="108">
        <v>182.43495000000001</v>
      </c>
      <c r="S40" s="108">
        <v>178.65886500000002</v>
      </c>
      <c r="T40" s="108">
        <v>178.93183500000004</v>
      </c>
      <c r="U40" s="108">
        <v>178.65886500000002</v>
      </c>
      <c r="V40" s="108">
        <v>182.43495000000001</v>
      </c>
      <c r="W40" s="108">
        <v>182.43495000000001</v>
      </c>
      <c r="X40" s="108">
        <v>182.43495000000001</v>
      </c>
      <c r="Y40" s="108">
        <v>182.43495000000001</v>
      </c>
      <c r="Z40" s="108">
        <v>182.43495000000001</v>
      </c>
      <c r="AA40" s="108">
        <v>182.43495000000001</v>
      </c>
      <c r="AB40" s="108">
        <v>180.45136800000003</v>
      </c>
      <c r="AC40" s="108">
        <v>178.93183500000004</v>
      </c>
      <c r="AD40" s="108">
        <v>178.93183500000004</v>
      </c>
      <c r="AE40" s="108">
        <v>178.93183500000004</v>
      </c>
      <c r="AF40" s="108">
        <v>212.31000000000006</v>
      </c>
      <c r="AG40" s="182"/>
    </row>
    <row r="41" spans="1:33" s="3" customFormat="1" ht="12.75" hidden="1" outlineLevel="1" x14ac:dyDescent="0.2">
      <c r="A41" s="21" t="s">
        <v>18</v>
      </c>
      <c r="B41" s="66">
        <v>440.58040425000002</v>
      </c>
      <c r="C41" s="66">
        <v>431.46115897500005</v>
      </c>
      <c r="D41" s="66">
        <v>432.12038152500008</v>
      </c>
      <c r="E41" s="66">
        <v>431.46115897500005</v>
      </c>
      <c r="F41" s="66">
        <v>440.58040425000002</v>
      </c>
      <c r="G41" s="66">
        <v>440.58040425000002</v>
      </c>
      <c r="H41" s="66">
        <v>440.58040425000002</v>
      </c>
      <c r="I41" s="66">
        <v>440.58040425000002</v>
      </c>
      <c r="J41" s="66">
        <v>440.58040425000002</v>
      </c>
      <c r="K41" s="66">
        <v>440.58040425000002</v>
      </c>
      <c r="L41" s="66">
        <v>435.79005372000006</v>
      </c>
      <c r="M41" s="66">
        <v>432.12038152500008</v>
      </c>
      <c r="N41" s="66">
        <v>432.12038152500008</v>
      </c>
      <c r="O41" s="66">
        <v>432.12038152500008</v>
      </c>
      <c r="P41" s="66">
        <v>512.72865000000013</v>
      </c>
      <c r="Q41" s="154"/>
      <c r="R41" s="122">
        <v>440.58040425000002</v>
      </c>
      <c r="S41" s="122">
        <v>431.46115897500005</v>
      </c>
      <c r="T41" s="122">
        <v>432.12038152500008</v>
      </c>
      <c r="U41" s="122">
        <v>431.46115897500005</v>
      </c>
      <c r="V41" s="122">
        <v>440.58040425000002</v>
      </c>
      <c r="W41" s="122">
        <v>440.58040425000002</v>
      </c>
      <c r="X41" s="122">
        <v>440.58040425000002</v>
      </c>
      <c r="Y41" s="122">
        <v>440.58040425000002</v>
      </c>
      <c r="Z41" s="122">
        <v>440.58040425000002</v>
      </c>
      <c r="AA41" s="122">
        <v>440.58040425000002</v>
      </c>
      <c r="AB41" s="122">
        <v>435.79005372000006</v>
      </c>
      <c r="AC41" s="122">
        <v>432.12038152500008</v>
      </c>
      <c r="AD41" s="122">
        <v>432.12038152500008</v>
      </c>
      <c r="AE41" s="122">
        <v>432.12038152500008</v>
      </c>
      <c r="AF41" s="122">
        <v>512.72865000000013</v>
      </c>
      <c r="AG41" s="189"/>
    </row>
    <row r="42" spans="1:33" s="3" customFormat="1" ht="12.75" hidden="1" outlineLevel="1" x14ac:dyDescent="0.2">
      <c r="A42" s="16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161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86"/>
    </row>
    <row r="43" spans="1:33" s="3" customFormat="1" ht="12.75" hidden="1" outlineLevel="1" x14ac:dyDescent="0.2">
      <c r="A43" s="18" t="s">
        <v>19</v>
      </c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155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90"/>
    </row>
    <row r="44" spans="1:33" s="3" customFormat="1" ht="12.75" hidden="1" outlineLevel="1" x14ac:dyDescent="0.2">
      <c r="A44" s="20" t="s">
        <v>20</v>
      </c>
      <c r="B44" s="68">
        <v>0.65203231368700632</v>
      </c>
      <c r="C44" s="68">
        <v>0.64407724945229283</v>
      </c>
      <c r="D44" s="68">
        <v>0.62717902111734913</v>
      </c>
      <c r="E44" s="68">
        <v>0.62679171843804915</v>
      </c>
      <c r="F44" s="68">
        <v>0.4245065230306222</v>
      </c>
      <c r="G44" s="68">
        <v>0.63365705001061357</v>
      </c>
      <c r="H44" s="68">
        <v>0.63657996053180599</v>
      </c>
      <c r="I44" s="68">
        <v>0.63103141906842231</v>
      </c>
      <c r="J44" s="68">
        <v>0.63526136520564824</v>
      </c>
      <c r="K44" s="68">
        <v>0.63821069845192002</v>
      </c>
      <c r="L44" s="68">
        <v>0.65400891837276165</v>
      </c>
      <c r="M44" s="68">
        <v>0.42498784538157736</v>
      </c>
      <c r="N44" s="68">
        <v>0.42616985115234568</v>
      </c>
      <c r="O44" s="68">
        <v>0.62646269183253545</v>
      </c>
      <c r="P44" s="68">
        <v>0.72460037817596479</v>
      </c>
      <c r="Q44" s="157"/>
      <c r="R44" s="124">
        <v>0.65203231368700632</v>
      </c>
      <c r="S44" s="124">
        <v>0.64407724945229283</v>
      </c>
      <c r="T44" s="124">
        <v>0.62717902111734913</v>
      </c>
      <c r="U44" s="124">
        <v>0.62679171843804915</v>
      </c>
      <c r="V44" s="124">
        <v>0.4245065230306222</v>
      </c>
      <c r="W44" s="124">
        <v>0.63365705001061357</v>
      </c>
      <c r="X44" s="124">
        <v>0.63657996053180599</v>
      </c>
      <c r="Y44" s="124">
        <v>0.63103141906842231</v>
      </c>
      <c r="Z44" s="124">
        <v>0.63526136520564824</v>
      </c>
      <c r="AA44" s="124">
        <v>0.63821069845192002</v>
      </c>
      <c r="AB44" s="124">
        <v>0.65400891837276165</v>
      </c>
      <c r="AC44" s="124">
        <v>0.42498784538157736</v>
      </c>
      <c r="AD44" s="124">
        <v>0.42616985115234568</v>
      </c>
      <c r="AE44" s="124">
        <v>0.62646269183253545</v>
      </c>
      <c r="AF44" s="124">
        <v>0.72460037817596479</v>
      </c>
      <c r="AG44" s="191"/>
    </row>
    <row r="45" spans="1:33" hidden="1" outlineLevel="1" x14ac:dyDescent="0.25">
      <c r="A45" s="20" t="s">
        <v>21</v>
      </c>
      <c r="B45" s="69">
        <v>1430</v>
      </c>
      <c r="C45" s="69">
        <v>1430</v>
      </c>
      <c r="D45" s="69">
        <v>1430</v>
      </c>
      <c r="E45" s="69">
        <v>1430</v>
      </c>
      <c r="F45" s="69">
        <v>1430</v>
      </c>
      <c r="G45" s="69">
        <v>1430</v>
      </c>
      <c r="H45" s="69">
        <v>1430</v>
      </c>
      <c r="I45" s="69">
        <v>1430</v>
      </c>
      <c r="J45" s="69">
        <v>1430</v>
      </c>
      <c r="K45" s="69">
        <v>1430</v>
      </c>
      <c r="L45" s="69">
        <v>1430</v>
      </c>
      <c r="M45" s="69">
        <v>1430</v>
      </c>
      <c r="N45" s="69">
        <v>1430</v>
      </c>
      <c r="O45" s="69">
        <v>1430</v>
      </c>
      <c r="P45" s="69">
        <v>1430</v>
      </c>
      <c r="Q45" s="149"/>
      <c r="R45" s="125">
        <v>1430</v>
      </c>
      <c r="S45" s="125">
        <v>1430</v>
      </c>
      <c r="T45" s="125">
        <v>1430</v>
      </c>
      <c r="U45" s="125">
        <v>1430</v>
      </c>
      <c r="V45" s="125">
        <v>1430</v>
      </c>
      <c r="W45" s="125">
        <v>1430</v>
      </c>
      <c r="X45" s="125">
        <v>1430</v>
      </c>
      <c r="Y45" s="125">
        <v>1430</v>
      </c>
      <c r="Z45" s="125">
        <v>1430</v>
      </c>
      <c r="AA45" s="125">
        <v>1430</v>
      </c>
      <c r="AB45" s="125">
        <v>1430</v>
      </c>
      <c r="AC45" s="125">
        <v>1430</v>
      </c>
      <c r="AD45" s="125">
        <v>1430</v>
      </c>
      <c r="AE45" s="125">
        <v>1430</v>
      </c>
      <c r="AF45" s="125">
        <v>1430</v>
      </c>
      <c r="AG45" s="181"/>
    </row>
    <row r="46" spans="1:33" s="3" customFormat="1" ht="12.75" hidden="1" outlineLevel="1" x14ac:dyDescent="0.2">
      <c r="A46" s="22" t="s">
        <v>64</v>
      </c>
      <c r="B46" s="66">
        <v>932.40620857241902</v>
      </c>
      <c r="C46" s="66">
        <v>921.03046671677873</v>
      </c>
      <c r="D46" s="66">
        <v>896.86600019780929</v>
      </c>
      <c r="E46" s="66">
        <v>896.31215736641025</v>
      </c>
      <c r="F46" s="66">
        <v>607.04432793378976</v>
      </c>
      <c r="G46" s="66">
        <v>906.12958151517739</v>
      </c>
      <c r="H46" s="66">
        <v>910.3093435604826</v>
      </c>
      <c r="I46" s="66">
        <v>902.37492926784387</v>
      </c>
      <c r="J46" s="66">
        <v>908.42375224407704</v>
      </c>
      <c r="K46" s="66">
        <v>912.64129878624567</v>
      </c>
      <c r="L46" s="66">
        <v>935.23275327304918</v>
      </c>
      <c r="M46" s="66">
        <v>607.73261889565561</v>
      </c>
      <c r="N46" s="66">
        <v>609.42288714785434</v>
      </c>
      <c r="O46" s="66">
        <v>895.84164932052568</v>
      </c>
      <c r="P46" s="66">
        <v>1036.1785407916298</v>
      </c>
      <c r="Q46" s="154"/>
      <c r="R46" s="122">
        <v>932.40620857241902</v>
      </c>
      <c r="S46" s="122">
        <v>921.03046671677873</v>
      </c>
      <c r="T46" s="122">
        <v>896.86600019780929</v>
      </c>
      <c r="U46" s="122">
        <v>896.31215736641025</v>
      </c>
      <c r="V46" s="122">
        <v>607.04432793378976</v>
      </c>
      <c r="W46" s="122">
        <v>906.12958151517739</v>
      </c>
      <c r="X46" s="122">
        <v>910.3093435604826</v>
      </c>
      <c r="Y46" s="122">
        <v>902.37492926784387</v>
      </c>
      <c r="Z46" s="122">
        <v>908.42375224407704</v>
      </c>
      <c r="AA46" s="122">
        <v>912.64129878624567</v>
      </c>
      <c r="AB46" s="122">
        <v>935.23275327304918</v>
      </c>
      <c r="AC46" s="122">
        <v>607.73261889565561</v>
      </c>
      <c r="AD46" s="122">
        <v>609.42288714785434</v>
      </c>
      <c r="AE46" s="122">
        <v>895.84164932052568</v>
      </c>
      <c r="AF46" s="122">
        <v>1036.1785407916298</v>
      </c>
      <c r="AG46" s="189"/>
    </row>
    <row r="47" spans="1:33" s="3" customFormat="1" ht="12.75" hidden="1" outlineLevel="1" x14ac:dyDescent="0.2">
      <c r="A47" s="16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160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85"/>
    </row>
    <row r="48" spans="1:33" s="3" customFormat="1" ht="12.75" hidden="1" outlineLevel="1" x14ac:dyDescent="0.2">
      <c r="A48" s="18" t="s">
        <v>65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161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86"/>
    </row>
    <row r="49" spans="1:33" s="3" customFormat="1" ht="12.75" hidden="1" outlineLevel="1" x14ac:dyDescent="0.2">
      <c r="A49" s="20" t="s">
        <v>22</v>
      </c>
      <c r="B49" s="72">
        <v>0.33300000000000002</v>
      </c>
      <c r="C49" s="72">
        <v>0.33300000000000002</v>
      </c>
      <c r="D49" s="72">
        <v>0.33300000000000002</v>
      </c>
      <c r="E49" s="72">
        <v>0.33300000000000002</v>
      </c>
      <c r="F49" s="72">
        <v>0.33300000000000002</v>
      </c>
      <c r="G49" s="72">
        <v>0.33300000000000002</v>
      </c>
      <c r="H49" s="72">
        <v>0.33300000000000002</v>
      </c>
      <c r="I49" s="72">
        <v>0.33300000000000002</v>
      </c>
      <c r="J49" s="72">
        <v>0.33300000000000002</v>
      </c>
      <c r="K49" s="72">
        <v>0.33300000000000002</v>
      </c>
      <c r="L49" s="72">
        <v>0.33300000000000002</v>
      </c>
      <c r="M49" s="72">
        <v>0.33300000000000002</v>
      </c>
      <c r="N49" s="72">
        <v>0.33300000000000002</v>
      </c>
      <c r="O49" s="72">
        <v>0.33300000000000002</v>
      </c>
      <c r="P49" s="72">
        <v>0.33300000000000002</v>
      </c>
      <c r="Q49" s="163"/>
      <c r="R49" s="128">
        <v>0.33300000000000002</v>
      </c>
      <c r="S49" s="128">
        <v>0.33300000000000002</v>
      </c>
      <c r="T49" s="128">
        <v>0.33300000000000002</v>
      </c>
      <c r="U49" s="128">
        <v>0.33300000000000002</v>
      </c>
      <c r="V49" s="128">
        <v>0.33300000000000002</v>
      </c>
      <c r="W49" s="128">
        <v>0.33300000000000002</v>
      </c>
      <c r="X49" s="128">
        <v>0.33300000000000002</v>
      </c>
      <c r="Y49" s="128">
        <v>0.33300000000000002</v>
      </c>
      <c r="Z49" s="128">
        <v>0.33300000000000002</v>
      </c>
      <c r="AA49" s="128">
        <v>0.33300000000000002</v>
      </c>
      <c r="AB49" s="128">
        <v>0.33300000000000002</v>
      </c>
      <c r="AC49" s="128">
        <v>0.33300000000000002</v>
      </c>
      <c r="AD49" s="128">
        <v>0.33300000000000002</v>
      </c>
      <c r="AE49" s="128">
        <v>0.33300000000000002</v>
      </c>
      <c r="AF49" s="128">
        <v>0.33300000000000002</v>
      </c>
      <c r="AG49" s="192"/>
    </row>
    <row r="50" spans="1:33" s="3" customFormat="1" ht="12.75" hidden="1" outlineLevel="1" x14ac:dyDescent="0.2">
      <c r="A50" s="20" t="s">
        <v>23</v>
      </c>
      <c r="B50" s="72">
        <v>1</v>
      </c>
      <c r="C50" s="72">
        <v>1</v>
      </c>
      <c r="D50" s="72">
        <v>1</v>
      </c>
      <c r="E50" s="72">
        <v>1</v>
      </c>
      <c r="F50" s="72">
        <v>1</v>
      </c>
      <c r="G50" s="72">
        <v>1</v>
      </c>
      <c r="H50" s="72">
        <v>1</v>
      </c>
      <c r="I50" s="72">
        <v>1</v>
      </c>
      <c r="J50" s="72">
        <v>1</v>
      </c>
      <c r="K50" s="72">
        <v>1</v>
      </c>
      <c r="L50" s="72">
        <v>1</v>
      </c>
      <c r="M50" s="72">
        <v>1</v>
      </c>
      <c r="N50" s="72">
        <v>1</v>
      </c>
      <c r="O50" s="72">
        <v>1</v>
      </c>
      <c r="P50" s="72">
        <v>1</v>
      </c>
      <c r="Q50" s="163"/>
      <c r="R50" s="128">
        <v>1</v>
      </c>
      <c r="S50" s="128">
        <v>1</v>
      </c>
      <c r="T50" s="128">
        <v>1</v>
      </c>
      <c r="U50" s="128">
        <v>1</v>
      </c>
      <c r="V50" s="128">
        <v>1</v>
      </c>
      <c r="W50" s="128">
        <v>1</v>
      </c>
      <c r="X50" s="128">
        <v>1</v>
      </c>
      <c r="Y50" s="128">
        <v>1</v>
      </c>
      <c r="Z50" s="128">
        <v>1</v>
      </c>
      <c r="AA50" s="128">
        <v>1</v>
      </c>
      <c r="AB50" s="128">
        <v>1</v>
      </c>
      <c r="AC50" s="128">
        <v>1</v>
      </c>
      <c r="AD50" s="128">
        <v>1</v>
      </c>
      <c r="AE50" s="128">
        <v>1</v>
      </c>
      <c r="AF50" s="128">
        <v>1</v>
      </c>
      <c r="AG50" s="192"/>
    </row>
    <row r="51" spans="1:33" s="3" customFormat="1" ht="12.75" hidden="1" outlineLevel="1" x14ac:dyDescent="0.2">
      <c r="A51" s="20" t="s">
        <v>24</v>
      </c>
      <c r="B51" s="73">
        <v>9412.8000000000011</v>
      </c>
      <c r="C51" s="73">
        <v>9412.8000000000011</v>
      </c>
      <c r="D51" s="73">
        <v>9412.8000000000011</v>
      </c>
      <c r="E51" s="73">
        <v>9412.8000000000011</v>
      </c>
      <c r="F51" s="73">
        <v>9412.8000000000011</v>
      </c>
      <c r="G51" s="73">
        <v>9412.8000000000011</v>
      </c>
      <c r="H51" s="73">
        <v>9412.8000000000011</v>
      </c>
      <c r="I51" s="73">
        <v>9412.8000000000011</v>
      </c>
      <c r="J51" s="73">
        <v>9412.8000000000011</v>
      </c>
      <c r="K51" s="73">
        <v>9412.8000000000011</v>
      </c>
      <c r="L51" s="73">
        <v>9412.8000000000011</v>
      </c>
      <c r="M51" s="73">
        <v>9412.8000000000011</v>
      </c>
      <c r="N51" s="73">
        <v>9412.8000000000011</v>
      </c>
      <c r="O51" s="73">
        <v>9412.8000000000011</v>
      </c>
      <c r="P51" s="73">
        <v>9412.8000000000011</v>
      </c>
      <c r="Q51" s="151"/>
      <c r="R51" s="129">
        <v>9412.8000000000011</v>
      </c>
      <c r="S51" s="129">
        <v>9412.8000000000011</v>
      </c>
      <c r="T51" s="129">
        <v>9412.8000000000011</v>
      </c>
      <c r="U51" s="129">
        <v>9412.8000000000011</v>
      </c>
      <c r="V51" s="129">
        <v>9412.8000000000011</v>
      </c>
      <c r="W51" s="129">
        <v>9412.8000000000011</v>
      </c>
      <c r="X51" s="129">
        <v>9412.8000000000011</v>
      </c>
      <c r="Y51" s="129">
        <v>9412.8000000000011</v>
      </c>
      <c r="Z51" s="129">
        <v>9412.8000000000011</v>
      </c>
      <c r="AA51" s="129">
        <v>9412.8000000000011</v>
      </c>
      <c r="AB51" s="129">
        <v>9412.8000000000011</v>
      </c>
      <c r="AC51" s="129">
        <v>9412.8000000000011</v>
      </c>
      <c r="AD51" s="129">
        <v>9412.8000000000011</v>
      </c>
      <c r="AE51" s="129">
        <v>9412.8000000000011</v>
      </c>
      <c r="AF51" s="129">
        <v>9412.8000000000011</v>
      </c>
      <c r="AG51" s="176"/>
    </row>
    <row r="52" spans="1:33" s="3" customFormat="1" ht="12.75" hidden="1" outlineLevel="1" x14ac:dyDescent="0.2">
      <c r="A52" s="20" t="s">
        <v>25</v>
      </c>
      <c r="B52" s="74">
        <v>1.9636576787807739E-4</v>
      </c>
      <c r="C52" s="74">
        <v>1.9636576787807739E-4</v>
      </c>
      <c r="D52" s="74">
        <v>1.9636576787807739E-4</v>
      </c>
      <c r="E52" s="74">
        <v>1.9636576787807739E-4</v>
      </c>
      <c r="F52" s="74">
        <v>1.9636576787807739E-4</v>
      </c>
      <c r="G52" s="74">
        <v>1.9636576787807739E-4</v>
      </c>
      <c r="H52" s="74">
        <v>1.9636576787807739E-4</v>
      </c>
      <c r="I52" s="74">
        <v>1.9636576787807739E-4</v>
      </c>
      <c r="J52" s="74">
        <v>1.9636576787807739E-4</v>
      </c>
      <c r="K52" s="74">
        <v>1.9636576787807739E-4</v>
      </c>
      <c r="L52" s="74">
        <v>1.9636576787807739E-4</v>
      </c>
      <c r="M52" s="74">
        <v>1.9636576787807739E-4</v>
      </c>
      <c r="N52" s="74">
        <v>1.9636576787807739E-4</v>
      </c>
      <c r="O52" s="74">
        <v>1.9636576787807739E-4</v>
      </c>
      <c r="P52" s="74">
        <v>1.9636576787807739E-4</v>
      </c>
      <c r="Q52" s="162"/>
      <c r="R52" s="130">
        <v>1.9636576787807739E-4</v>
      </c>
      <c r="S52" s="130">
        <v>1.9636576787807739E-4</v>
      </c>
      <c r="T52" s="130">
        <v>1.9636576787807739E-4</v>
      </c>
      <c r="U52" s="130">
        <v>1.9636576787807739E-4</v>
      </c>
      <c r="V52" s="130">
        <v>1.9636576787807739E-4</v>
      </c>
      <c r="W52" s="130">
        <v>1.9636576787807739E-4</v>
      </c>
      <c r="X52" s="130">
        <v>1.9636576787807739E-4</v>
      </c>
      <c r="Y52" s="130">
        <v>1.9636576787807739E-4</v>
      </c>
      <c r="Z52" s="130">
        <v>1.9636576787807739E-4</v>
      </c>
      <c r="AA52" s="130">
        <v>1.9636576787807739E-4</v>
      </c>
      <c r="AB52" s="130">
        <v>1.9636576787807739E-4</v>
      </c>
      <c r="AC52" s="130">
        <v>1.9636576787807739E-4</v>
      </c>
      <c r="AD52" s="130">
        <v>1.9636576787807739E-4</v>
      </c>
      <c r="AE52" s="130">
        <v>1.9636576787807739E-4</v>
      </c>
      <c r="AF52" s="130">
        <v>1.9636576787807739E-4</v>
      </c>
      <c r="AG52" s="188"/>
    </row>
    <row r="53" spans="1:33" s="3" customFormat="1" ht="12.75" hidden="1" outlineLevel="1" x14ac:dyDescent="0.2">
      <c r="A53" s="20" t="s">
        <v>26</v>
      </c>
      <c r="B53" s="75">
        <v>1.8483516998827672</v>
      </c>
      <c r="C53" s="75">
        <v>1.8483516998827672</v>
      </c>
      <c r="D53" s="75">
        <v>1.8483516998827672</v>
      </c>
      <c r="E53" s="75">
        <v>1.8483516998827672</v>
      </c>
      <c r="F53" s="75">
        <v>1.8483516998827672</v>
      </c>
      <c r="G53" s="75">
        <v>1.8483516998827672</v>
      </c>
      <c r="H53" s="75">
        <v>1.8483516998827672</v>
      </c>
      <c r="I53" s="75">
        <v>1.8483516998827672</v>
      </c>
      <c r="J53" s="75">
        <v>1.8483516998827672</v>
      </c>
      <c r="K53" s="75">
        <v>1.8483516998827672</v>
      </c>
      <c r="L53" s="75">
        <v>1.8483516998827672</v>
      </c>
      <c r="M53" s="75">
        <v>1.8483516998827672</v>
      </c>
      <c r="N53" s="75">
        <v>1.8483516998827672</v>
      </c>
      <c r="O53" s="75">
        <v>1.8483516998827672</v>
      </c>
      <c r="P53" s="75">
        <v>1.8483516998827672</v>
      </c>
      <c r="Q53" s="156"/>
      <c r="R53" s="131">
        <v>1.8483516998827672</v>
      </c>
      <c r="S53" s="131">
        <v>1.8483516998827672</v>
      </c>
      <c r="T53" s="131">
        <v>1.8483516998827672</v>
      </c>
      <c r="U53" s="131">
        <v>1.8483516998827672</v>
      </c>
      <c r="V53" s="131">
        <v>1.8483516998827672</v>
      </c>
      <c r="W53" s="131">
        <v>1.8483516998827672</v>
      </c>
      <c r="X53" s="131">
        <v>1.8483516998827672</v>
      </c>
      <c r="Y53" s="131">
        <v>1.8483516998827672</v>
      </c>
      <c r="Z53" s="131">
        <v>1.8483516998827672</v>
      </c>
      <c r="AA53" s="131">
        <v>1.8483516998827672</v>
      </c>
      <c r="AB53" s="131">
        <v>1.8483516998827672</v>
      </c>
      <c r="AC53" s="131">
        <v>1.8483516998827672</v>
      </c>
      <c r="AD53" s="131">
        <v>1.8483516998827672</v>
      </c>
      <c r="AE53" s="131">
        <v>1.8483516998827672</v>
      </c>
      <c r="AF53" s="131">
        <v>1.8483516998827672</v>
      </c>
      <c r="AG53" s="193"/>
    </row>
    <row r="54" spans="1:33" s="3" customFormat="1" ht="12.75" hidden="1" outlineLevel="1" x14ac:dyDescent="0.2">
      <c r="A54" s="23" t="s">
        <v>66</v>
      </c>
      <c r="B54" s="76">
        <v>5.5450550996483017</v>
      </c>
      <c r="C54" s="76">
        <v>5.5450550996483017</v>
      </c>
      <c r="D54" s="76">
        <v>5.5450550996483017</v>
      </c>
      <c r="E54" s="76">
        <v>5.5450550996483017</v>
      </c>
      <c r="F54" s="76">
        <v>3.6967033997655343</v>
      </c>
      <c r="G54" s="76">
        <v>5.5450550996483017</v>
      </c>
      <c r="H54" s="76">
        <v>5.5450550996483017</v>
      </c>
      <c r="I54" s="76">
        <v>5.5450550996483017</v>
      </c>
      <c r="J54" s="76">
        <v>5.5450550996483017</v>
      </c>
      <c r="K54" s="76">
        <v>5.5450550996483017</v>
      </c>
      <c r="L54" s="76">
        <v>5.5450550996483017</v>
      </c>
      <c r="M54" s="76">
        <v>3.6967033997655343</v>
      </c>
      <c r="N54" s="76">
        <v>3.6967033997655343</v>
      </c>
      <c r="O54" s="76">
        <v>5.5450550996483017</v>
      </c>
      <c r="P54" s="76">
        <v>5.5450550996483017</v>
      </c>
      <c r="Q54" s="156"/>
      <c r="R54" s="132">
        <v>5.5450550996483017</v>
      </c>
      <c r="S54" s="132">
        <v>5.5450550996483017</v>
      </c>
      <c r="T54" s="132">
        <v>5.5450550996483017</v>
      </c>
      <c r="U54" s="132">
        <v>5.5450550996483017</v>
      </c>
      <c r="V54" s="132">
        <v>3.6967033997655343</v>
      </c>
      <c r="W54" s="132">
        <v>5.5450550996483017</v>
      </c>
      <c r="X54" s="132">
        <v>5.5450550996483017</v>
      </c>
      <c r="Y54" s="132">
        <v>5.5450550996483017</v>
      </c>
      <c r="Z54" s="132">
        <v>5.5450550996483017</v>
      </c>
      <c r="AA54" s="132">
        <v>5.5450550996483017</v>
      </c>
      <c r="AB54" s="132">
        <v>5.5450550996483017</v>
      </c>
      <c r="AC54" s="132">
        <v>3.6967033997655343</v>
      </c>
      <c r="AD54" s="132">
        <v>3.6967033997655343</v>
      </c>
      <c r="AE54" s="132">
        <v>5.5450550996483017</v>
      </c>
      <c r="AF54" s="132">
        <v>5.5450550996483017</v>
      </c>
      <c r="AG54" s="194"/>
    </row>
    <row r="55" spans="1:33" s="3" customFormat="1" ht="12.75" hidden="1" outlineLevel="1" x14ac:dyDescent="0.2">
      <c r="A55" s="16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161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86"/>
    </row>
    <row r="56" spans="1:33" s="3" customFormat="1" ht="12.75" hidden="1" outlineLevel="1" x14ac:dyDescent="0.2">
      <c r="A56" s="18" t="s">
        <v>67</v>
      </c>
      <c r="B56" s="77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  <c r="N56" s="77"/>
      <c r="O56" s="77"/>
      <c r="P56" s="77"/>
      <c r="Q56" s="156"/>
      <c r="R56" s="133"/>
      <c r="S56" s="133"/>
      <c r="T56" s="133"/>
      <c r="U56" s="133"/>
      <c r="V56" s="133"/>
      <c r="W56" s="133"/>
      <c r="X56" s="133"/>
      <c r="Y56" s="133"/>
      <c r="Z56" s="133"/>
      <c r="AA56" s="133"/>
      <c r="AB56" s="133"/>
      <c r="AC56" s="133"/>
      <c r="AD56" s="133"/>
      <c r="AE56" s="133"/>
      <c r="AF56" s="133"/>
      <c r="AG56" s="193"/>
    </row>
    <row r="57" spans="1:33" s="3" customFormat="1" ht="12.75" hidden="1" outlineLevel="1" x14ac:dyDescent="0.2">
      <c r="A57" s="23" t="s">
        <v>68</v>
      </c>
      <c r="B57" s="78">
        <v>4.7774999999999998E-4</v>
      </c>
      <c r="C57" s="78">
        <v>4.7774999999999998E-4</v>
      </c>
      <c r="D57" s="78">
        <v>4.7774999999999998E-4</v>
      </c>
      <c r="E57" s="78">
        <v>4.7774999999999998E-4</v>
      </c>
      <c r="F57" s="78">
        <v>4.7774999999999998E-4</v>
      </c>
      <c r="G57" s="78">
        <v>4.7774999999999998E-4</v>
      </c>
      <c r="H57" s="78">
        <v>4.7774999999999998E-4</v>
      </c>
      <c r="I57" s="78">
        <v>4.7774999999999998E-4</v>
      </c>
      <c r="J57" s="78">
        <v>4.7774999999999998E-4</v>
      </c>
      <c r="K57" s="78">
        <v>4.7774999999999998E-4</v>
      </c>
      <c r="L57" s="78">
        <v>4.7774999999999998E-4</v>
      </c>
      <c r="M57" s="78">
        <v>4.7774999999999998E-4</v>
      </c>
      <c r="N57" s="78">
        <v>4.7774999999999998E-4</v>
      </c>
      <c r="O57" s="78">
        <v>4.7774999999999998E-4</v>
      </c>
      <c r="P57" s="78">
        <v>4.7774999999999998E-4</v>
      </c>
      <c r="Q57" s="164"/>
      <c r="R57" s="134">
        <v>4.7774999999999998E-4</v>
      </c>
      <c r="S57" s="134">
        <v>4.7774999999999998E-4</v>
      </c>
      <c r="T57" s="134">
        <v>4.7774999999999998E-4</v>
      </c>
      <c r="U57" s="134">
        <v>4.7774999999999998E-4</v>
      </c>
      <c r="V57" s="134">
        <v>4.7774999999999998E-4</v>
      </c>
      <c r="W57" s="134">
        <v>4.7774999999999998E-4</v>
      </c>
      <c r="X57" s="134">
        <v>4.7774999999999998E-4</v>
      </c>
      <c r="Y57" s="134">
        <v>4.7774999999999998E-4</v>
      </c>
      <c r="Z57" s="134">
        <v>4.7774999999999998E-4</v>
      </c>
      <c r="AA57" s="134">
        <v>4.7774999999999998E-4</v>
      </c>
      <c r="AB57" s="134">
        <v>4.7774999999999998E-4</v>
      </c>
      <c r="AC57" s="134">
        <v>4.7774999999999998E-4</v>
      </c>
      <c r="AD57" s="134">
        <v>4.7774999999999998E-4</v>
      </c>
      <c r="AE57" s="134">
        <v>4.7774999999999998E-4</v>
      </c>
      <c r="AF57" s="134">
        <v>4.7774999999999998E-4</v>
      </c>
      <c r="AG57" s="195"/>
    </row>
    <row r="58" spans="1:33" hidden="1" outlineLevel="1" x14ac:dyDescent="0.25">
      <c r="A58" s="23" t="s">
        <v>69</v>
      </c>
      <c r="B58" s="79">
        <v>1.0383614595465576</v>
      </c>
      <c r="C58" s="79">
        <v>1.0256930197527763</v>
      </c>
      <c r="D58" s="79">
        <v>0.99878259112937851</v>
      </c>
      <c r="E58" s="79">
        <v>0.99816581161259332</v>
      </c>
      <c r="F58" s="79">
        <v>0.67602663792626583</v>
      </c>
      <c r="G58" s="79">
        <v>1.0090988521419022</v>
      </c>
      <c r="H58" s="79">
        <v>1.013753587146901</v>
      </c>
      <c r="I58" s="79">
        <v>1.0049175348664625</v>
      </c>
      <c r="J58" s="79">
        <v>1.0116537240899948</v>
      </c>
      <c r="K58" s="79">
        <v>1.0163505372846826</v>
      </c>
      <c r="L58" s="79">
        <v>1.041509202508623</v>
      </c>
      <c r="M58" s="79">
        <v>0.67679314377016198</v>
      </c>
      <c r="N58" s="79">
        <v>0.67867548796011046</v>
      </c>
      <c r="O58" s="79">
        <v>0.99764183674331275</v>
      </c>
      <c r="P58" s="79">
        <v>1.1539261022452239</v>
      </c>
      <c r="Q58" s="165"/>
      <c r="R58" s="135">
        <v>1.0383614595465576</v>
      </c>
      <c r="S58" s="135">
        <v>1.0256930197527763</v>
      </c>
      <c r="T58" s="135">
        <v>0.99878259112937851</v>
      </c>
      <c r="U58" s="135">
        <v>0.99816581161259332</v>
      </c>
      <c r="V58" s="135">
        <v>0.67602663792626583</v>
      </c>
      <c r="W58" s="135">
        <v>1.0090988521419022</v>
      </c>
      <c r="X58" s="135">
        <v>1.013753587146901</v>
      </c>
      <c r="Y58" s="135">
        <v>1.0049175348664625</v>
      </c>
      <c r="Z58" s="135">
        <v>1.0116537240899948</v>
      </c>
      <c r="AA58" s="135">
        <v>1.0163505372846826</v>
      </c>
      <c r="AB58" s="135">
        <v>1.041509202508623</v>
      </c>
      <c r="AC58" s="135">
        <v>0.67679314377016198</v>
      </c>
      <c r="AD58" s="135">
        <v>0.67867548796011046</v>
      </c>
      <c r="AE58" s="135">
        <v>0.99764183674331275</v>
      </c>
      <c r="AF58" s="135">
        <v>1.1539261022452239</v>
      </c>
      <c r="AG58" s="196"/>
    </row>
    <row r="59" spans="1:33" hidden="1" outlineLevel="1" x14ac:dyDescent="0.25">
      <c r="A59" s="23" t="s">
        <v>70</v>
      </c>
      <c r="B59" s="80">
        <v>1.0388392095465575</v>
      </c>
      <c r="C59" s="80">
        <v>1.0261707697527762</v>
      </c>
      <c r="D59" s="80">
        <v>0.99926034112937856</v>
      </c>
      <c r="E59" s="80">
        <v>0.99864356161259338</v>
      </c>
      <c r="F59" s="80">
        <v>0.67650438792626588</v>
      </c>
      <c r="G59" s="80">
        <v>1.0095766021419021</v>
      </c>
      <c r="H59" s="80">
        <v>1.0142313371469009</v>
      </c>
      <c r="I59" s="80">
        <v>1.0053952848664625</v>
      </c>
      <c r="J59" s="80">
        <v>1.0121314740899947</v>
      </c>
      <c r="K59" s="80">
        <v>1.0168282872846826</v>
      </c>
      <c r="L59" s="80">
        <v>1.0419869525086229</v>
      </c>
      <c r="M59" s="80">
        <v>0.67727089377016203</v>
      </c>
      <c r="N59" s="80">
        <v>0.67915323796011051</v>
      </c>
      <c r="O59" s="80">
        <v>0.9981195867433128</v>
      </c>
      <c r="P59" s="80">
        <v>1.1544038522452238</v>
      </c>
      <c r="Q59" s="157"/>
      <c r="R59" s="136">
        <v>1.0388392095465575</v>
      </c>
      <c r="S59" s="136">
        <v>1.0261707697527762</v>
      </c>
      <c r="T59" s="136">
        <v>0.99926034112937856</v>
      </c>
      <c r="U59" s="136">
        <v>0.99864356161259338</v>
      </c>
      <c r="V59" s="136">
        <v>0.67650438792626588</v>
      </c>
      <c r="W59" s="136">
        <v>1.0095766021419021</v>
      </c>
      <c r="X59" s="136">
        <v>1.0142313371469009</v>
      </c>
      <c r="Y59" s="136">
        <v>1.0053952848664625</v>
      </c>
      <c r="Z59" s="136">
        <v>1.0121314740899947</v>
      </c>
      <c r="AA59" s="136">
        <v>1.0168282872846826</v>
      </c>
      <c r="AB59" s="136">
        <v>1.0419869525086229</v>
      </c>
      <c r="AC59" s="136">
        <v>0.67727089377016203</v>
      </c>
      <c r="AD59" s="136">
        <v>0.67915323796011051</v>
      </c>
      <c r="AE59" s="136">
        <v>0.9981195867433128</v>
      </c>
      <c r="AF59" s="136">
        <v>1.1544038522452238</v>
      </c>
      <c r="AG59" s="197"/>
    </row>
    <row r="60" spans="1:33" hidden="1" outlineLevel="1" x14ac:dyDescent="0.25">
      <c r="A60" s="24"/>
      <c r="B60" s="81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159"/>
      <c r="R60" s="137"/>
      <c r="S60" s="137"/>
      <c r="T60" s="137"/>
      <c r="U60" s="137"/>
      <c r="V60" s="137"/>
      <c r="W60" s="137"/>
      <c r="X60" s="137"/>
      <c r="Y60" s="137"/>
      <c r="Z60" s="137"/>
      <c r="AA60" s="137"/>
      <c r="AB60" s="137"/>
      <c r="AC60" s="137"/>
      <c r="AD60" s="137"/>
      <c r="AE60" s="137"/>
      <c r="AF60" s="137"/>
      <c r="AG60" s="183"/>
    </row>
    <row r="61" spans="1:33" s="3" customFormat="1" ht="12.75" hidden="1" outlineLevel="1" x14ac:dyDescent="0.2">
      <c r="A61" s="25" t="s">
        <v>28</v>
      </c>
      <c r="B61" s="73"/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151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76"/>
    </row>
    <row r="62" spans="1:33" hidden="1" outlineLevel="1" x14ac:dyDescent="0.25">
      <c r="A62" s="26" t="s">
        <v>71</v>
      </c>
      <c r="B62" s="82">
        <v>1676.2539784081591</v>
      </c>
      <c r="C62" s="82">
        <v>1358.4409477578847</v>
      </c>
      <c r="D62" s="82">
        <v>787.9049574802907</v>
      </c>
      <c r="E62" s="82">
        <v>681.77121469513907</v>
      </c>
      <c r="F62" s="82">
        <v>568.74491538138795</v>
      </c>
      <c r="G62" s="82">
        <v>1245.008448395723</v>
      </c>
      <c r="H62" s="82">
        <v>846.52342120292064</v>
      </c>
      <c r="I62" s="82">
        <v>706.83502915476402</v>
      </c>
      <c r="J62" s="82">
        <v>1139.5236784772608</v>
      </c>
      <c r="K62" s="82">
        <v>936.05515431236222</v>
      </c>
      <c r="L62" s="82">
        <v>1450.0086610226351</v>
      </c>
      <c r="M62" s="82">
        <v>697.94747993937494</v>
      </c>
      <c r="N62" s="82">
        <v>747.64131487214331</v>
      </c>
      <c r="O62" s="82">
        <v>807.56276921655308</v>
      </c>
      <c r="P62" s="82">
        <v>1107.464243289729</v>
      </c>
      <c r="Q62" s="151"/>
      <c r="R62" s="138">
        <v>1619.0244121245757</v>
      </c>
      <c r="S62" s="138">
        <v>1292.3081585941472</v>
      </c>
      <c r="T62" s="138">
        <v>752.49258853094784</v>
      </c>
      <c r="U62" s="138">
        <v>652.55425006651706</v>
      </c>
      <c r="V62" s="138">
        <v>548.52746283932152</v>
      </c>
      <c r="W62" s="138">
        <v>1181.6984908790109</v>
      </c>
      <c r="X62" s="138">
        <v>808.63319365066604</v>
      </c>
      <c r="Y62" s="138">
        <v>683.23962309903504</v>
      </c>
      <c r="Z62" s="138">
        <v>1088.2785462845247</v>
      </c>
      <c r="AA62" s="138">
        <v>889.26566441699879</v>
      </c>
      <c r="AB62" s="138">
        <v>1359.7594201058389</v>
      </c>
      <c r="AC62" s="138">
        <v>671.19134947041368</v>
      </c>
      <c r="AD62" s="138">
        <v>717.85551288455008</v>
      </c>
      <c r="AE62" s="138">
        <v>781.29912721084793</v>
      </c>
      <c r="AF62" s="138">
        <v>1056.2453441165471</v>
      </c>
      <c r="AG62" s="178"/>
    </row>
    <row r="63" spans="1:33" hidden="1" outlineLevel="1" x14ac:dyDescent="0.25">
      <c r="A63" s="4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161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86"/>
    </row>
    <row r="64" spans="1:33" ht="15.75" hidden="1" outlineLevel="1" x14ac:dyDescent="0.25">
      <c r="A64" s="27" t="s">
        <v>72</v>
      </c>
      <c r="B64" s="48" t="s">
        <v>0</v>
      </c>
      <c r="C64" s="48" t="s">
        <v>1</v>
      </c>
      <c r="D64" s="48" t="s">
        <v>2</v>
      </c>
      <c r="E64" s="48" t="s">
        <v>37</v>
      </c>
      <c r="F64" s="48" t="s">
        <v>38</v>
      </c>
      <c r="G64" s="48" t="s">
        <v>39</v>
      </c>
      <c r="H64" s="48" t="s">
        <v>40</v>
      </c>
      <c r="I64" s="48" t="s">
        <v>41</v>
      </c>
      <c r="J64" s="48" t="s">
        <v>42</v>
      </c>
      <c r="K64" s="48" t="s">
        <v>43</v>
      </c>
      <c r="L64" s="48" t="s">
        <v>3</v>
      </c>
      <c r="M64" s="48" t="s">
        <v>44</v>
      </c>
      <c r="N64" s="48" t="s">
        <v>45</v>
      </c>
      <c r="O64" s="48" t="s">
        <v>46</v>
      </c>
      <c r="P64" s="48" t="s">
        <v>47</v>
      </c>
      <c r="Q64" s="152"/>
      <c r="R64" s="106" t="s">
        <v>0</v>
      </c>
      <c r="S64" s="106" t="s">
        <v>1</v>
      </c>
      <c r="T64" s="106" t="s">
        <v>2</v>
      </c>
      <c r="U64" s="106" t="s">
        <v>37</v>
      </c>
      <c r="V64" s="106" t="s">
        <v>38</v>
      </c>
      <c r="W64" s="106" t="s">
        <v>39</v>
      </c>
      <c r="X64" s="106" t="s">
        <v>40</v>
      </c>
      <c r="Y64" s="106" t="s">
        <v>41</v>
      </c>
      <c r="Z64" s="106" t="s">
        <v>42</v>
      </c>
      <c r="AA64" s="106" t="s">
        <v>43</v>
      </c>
      <c r="AB64" s="106" t="s">
        <v>3</v>
      </c>
      <c r="AC64" s="106" t="s">
        <v>44</v>
      </c>
      <c r="AD64" s="106" t="s">
        <v>45</v>
      </c>
      <c r="AE64" s="106" t="s">
        <v>46</v>
      </c>
      <c r="AF64" s="106" t="s">
        <v>47</v>
      </c>
      <c r="AG64" s="180"/>
    </row>
    <row r="65" spans="1:33" hidden="1" outlineLevel="1" x14ac:dyDescent="0.25">
      <c r="A65" s="28" t="s">
        <v>73</v>
      </c>
      <c r="B65" s="83">
        <v>27.600851895078879</v>
      </c>
      <c r="C65" s="83">
        <v>23.776514982605526</v>
      </c>
      <c r="D65" s="83">
        <v>15.818465133673214</v>
      </c>
      <c r="E65" s="83">
        <v>14.389064896845749</v>
      </c>
      <c r="F65" s="83">
        <v>10.963517706274306</v>
      </c>
      <c r="G65" s="83">
        <v>21.683623606662813</v>
      </c>
      <c r="H65" s="83">
        <v>16.373804133732317</v>
      </c>
      <c r="I65" s="83">
        <v>14.460306116878797</v>
      </c>
      <c r="J65" s="83">
        <v>20.284626689221756</v>
      </c>
      <c r="K65" s="83">
        <v>17.584963389122741</v>
      </c>
      <c r="L65" s="83">
        <v>24.858931555199987</v>
      </c>
      <c r="M65" s="83">
        <v>12.9450519590499</v>
      </c>
      <c r="N65" s="83">
        <v>13.632696459764789</v>
      </c>
      <c r="O65" s="83">
        <v>16.080906152468053</v>
      </c>
      <c r="P65" s="83">
        <v>17.670640052466116</v>
      </c>
      <c r="Q65" s="156"/>
      <c r="R65" s="139">
        <v>26.834936668839728</v>
      </c>
      <c r="S65" s="139">
        <v>22.872739491954338</v>
      </c>
      <c r="T65" s="139">
        <v>15.335255420914152</v>
      </c>
      <c r="U65" s="139">
        <v>13.989783740304867</v>
      </c>
      <c r="V65" s="139">
        <v>10.692943320632354</v>
      </c>
      <c r="W65" s="139">
        <v>20.836333235907144</v>
      </c>
      <c r="X65" s="139">
        <v>15.866711312791919</v>
      </c>
      <c r="Y65" s="139">
        <v>14.14452387457021</v>
      </c>
      <c r="Z65" s="139">
        <v>19.598802393042991</v>
      </c>
      <c r="AA65" s="139">
        <v>16.95876988345745</v>
      </c>
      <c r="AB65" s="139">
        <v>23.637830322545348</v>
      </c>
      <c r="AC65" s="139">
        <v>12.579958560837953</v>
      </c>
      <c r="AD65" s="139">
        <v>13.22626251451498</v>
      </c>
      <c r="AE65" s="139">
        <v>15.722532869739128</v>
      </c>
      <c r="AF65" s="139">
        <v>17.081622711974518</v>
      </c>
      <c r="AG65" s="193"/>
    </row>
    <row r="66" spans="1:33" s="202" customFormat="1" hidden="1" outlineLevel="1" x14ac:dyDescent="0.25">
      <c r="A66" s="6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166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201"/>
    </row>
    <row r="67" spans="1:33" ht="15.75" hidden="1" outlineLevel="1" x14ac:dyDescent="0.25">
      <c r="A67" s="29" t="s">
        <v>74</v>
      </c>
      <c r="B67" s="48" t="s">
        <v>0</v>
      </c>
      <c r="C67" s="48" t="s">
        <v>1</v>
      </c>
      <c r="D67" s="48" t="s">
        <v>2</v>
      </c>
      <c r="E67" s="48" t="s">
        <v>37</v>
      </c>
      <c r="F67" s="48" t="s">
        <v>38</v>
      </c>
      <c r="G67" s="48" t="s">
        <v>39</v>
      </c>
      <c r="H67" s="48" t="s">
        <v>40</v>
      </c>
      <c r="I67" s="48" t="s">
        <v>41</v>
      </c>
      <c r="J67" s="48" t="s">
        <v>42</v>
      </c>
      <c r="K67" s="48" t="s">
        <v>43</v>
      </c>
      <c r="L67" s="48" t="s">
        <v>3</v>
      </c>
      <c r="M67" s="48" t="s">
        <v>44</v>
      </c>
      <c r="N67" s="48" t="s">
        <v>45</v>
      </c>
      <c r="O67" s="48" t="s">
        <v>46</v>
      </c>
      <c r="P67" s="48" t="s">
        <v>47</v>
      </c>
      <c r="Q67" s="152"/>
      <c r="R67" s="106" t="s">
        <v>0</v>
      </c>
      <c r="S67" s="106" t="s">
        <v>1</v>
      </c>
      <c r="T67" s="106" t="s">
        <v>2</v>
      </c>
      <c r="U67" s="106" t="s">
        <v>37</v>
      </c>
      <c r="V67" s="106" t="s">
        <v>38</v>
      </c>
      <c r="W67" s="106" t="s">
        <v>39</v>
      </c>
      <c r="X67" s="106" t="s">
        <v>40</v>
      </c>
      <c r="Y67" s="106" t="s">
        <v>41</v>
      </c>
      <c r="Z67" s="106" t="s">
        <v>42</v>
      </c>
      <c r="AA67" s="106" t="s">
        <v>43</v>
      </c>
      <c r="AB67" s="106" t="s">
        <v>3</v>
      </c>
      <c r="AC67" s="106" t="s">
        <v>44</v>
      </c>
      <c r="AD67" s="106" t="s">
        <v>45</v>
      </c>
      <c r="AE67" s="106" t="s">
        <v>46</v>
      </c>
      <c r="AF67" s="106" t="s">
        <v>47</v>
      </c>
      <c r="AG67" s="180"/>
    </row>
    <row r="68" spans="1:33" s="7" customFormat="1" hidden="1" outlineLevel="1" x14ac:dyDescent="0.25">
      <c r="A68" s="30" t="s">
        <v>75</v>
      </c>
      <c r="B68" s="84">
        <v>1.0388392095465575</v>
      </c>
      <c r="C68" s="84">
        <v>1.0261707697527762</v>
      </c>
      <c r="D68" s="84">
        <v>0.99926034112937856</v>
      </c>
      <c r="E68" s="84">
        <v>0.99864356161259338</v>
      </c>
      <c r="F68" s="84">
        <v>0.67650438792626588</v>
      </c>
      <c r="G68" s="84">
        <v>1.0095766021419021</v>
      </c>
      <c r="H68" s="84">
        <v>1.0142313371469009</v>
      </c>
      <c r="I68" s="84">
        <v>1.0053952848664625</v>
      </c>
      <c r="J68" s="84">
        <v>1.0121314740899947</v>
      </c>
      <c r="K68" s="84">
        <v>1.0168282872846826</v>
      </c>
      <c r="L68" s="84">
        <v>1.0419869525086229</v>
      </c>
      <c r="M68" s="84">
        <v>0.67727089377016203</v>
      </c>
      <c r="N68" s="84">
        <v>0.67915323796011051</v>
      </c>
      <c r="O68" s="84">
        <v>0.9981195867433128</v>
      </c>
      <c r="P68" s="84">
        <v>1.1544038522452238</v>
      </c>
      <c r="Q68" s="167"/>
      <c r="R68" s="140">
        <v>1.0388392095465575</v>
      </c>
      <c r="S68" s="140">
        <v>1.0261707697527762</v>
      </c>
      <c r="T68" s="140">
        <v>0.99926034112937856</v>
      </c>
      <c r="U68" s="140">
        <v>0.99864356161259338</v>
      </c>
      <c r="V68" s="140">
        <v>0.67650438792626588</v>
      </c>
      <c r="W68" s="140">
        <v>1.0095766021419021</v>
      </c>
      <c r="X68" s="140">
        <v>1.0142313371469009</v>
      </c>
      <c r="Y68" s="140">
        <v>1.0053952848664625</v>
      </c>
      <c r="Z68" s="140">
        <v>1.0121314740899947</v>
      </c>
      <c r="AA68" s="140">
        <v>1.0168282872846826</v>
      </c>
      <c r="AB68" s="140">
        <v>1.0419869525086229</v>
      </c>
      <c r="AC68" s="140">
        <v>0.67727089377016203</v>
      </c>
      <c r="AD68" s="140">
        <v>0.67915323796011051</v>
      </c>
      <c r="AE68" s="140">
        <v>0.9981195867433128</v>
      </c>
      <c r="AF68" s="140">
        <v>1.1544038522452238</v>
      </c>
      <c r="AG68" s="198"/>
    </row>
    <row r="69" spans="1:33" hidden="1" outlineLevel="1" x14ac:dyDescent="0.25">
      <c r="A69" s="30" t="s">
        <v>29</v>
      </c>
      <c r="B69" s="85">
        <v>75.314714637559831</v>
      </c>
      <c r="C69" s="85">
        <v>75.314714637559831</v>
      </c>
      <c r="D69" s="85">
        <v>75.314714637559831</v>
      </c>
      <c r="E69" s="85">
        <v>75.314714637559831</v>
      </c>
      <c r="F69" s="85">
        <v>75.314714637559831</v>
      </c>
      <c r="G69" s="85">
        <v>75.314714637559831</v>
      </c>
      <c r="H69" s="85">
        <v>75.314714637559831</v>
      </c>
      <c r="I69" s="85">
        <v>75.314714637559831</v>
      </c>
      <c r="J69" s="85">
        <v>75.314714637559831</v>
      </c>
      <c r="K69" s="85">
        <v>75.314714637559831</v>
      </c>
      <c r="L69" s="85">
        <v>75.314714637559831</v>
      </c>
      <c r="M69" s="85">
        <v>75.314714637559831</v>
      </c>
      <c r="N69" s="85">
        <v>75.314714637559831</v>
      </c>
      <c r="O69" s="85">
        <v>75.314714637559831</v>
      </c>
      <c r="P69" s="85">
        <v>75.314714637559831</v>
      </c>
      <c r="Q69" s="151"/>
      <c r="R69" s="141">
        <v>75.314714637559831</v>
      </c>
      <c r="S69" s="141">
        <v>75.314714637559831</v>
      </c>
      <c r="T69" s="141">
        <v>75.314714637559831</v>
      </c>
      <c r="U69" s="141">
        <v>75.314714637559831</v>
      </c>
      <c r="V69" s="141">
        <v>75.314714637559831</v>
      </c>
      <c r="W69" s="141">
        <v>75.314714637559831</v>
      </c>
      <c r="X69" s="141">
        <v>75.314714637559831</v>
      </c>
      <c r="Y69" s="141">
        <v>75.314714637559831</v>
      </c>
      <c r="Z69" s="141">
        <v>75.314714637559831</v>
      </c>
      <c r="AA69" s="141">
        <v>75.314714637559831</v>
      </c>
      <c r="AB69" s="141">
        <v>75.314714637559831</v>
      </c>
      <c r="AC69" s="141">
        <v>75.314714637559831</v>
      </c>
      <c r="AD69" s="141">
        <v>75.314714637559831</v>
      </c>
      <c r="AE69" s="141">
        <v>75.314714637559831</v>
      </c>
      <c r="AF69" s="141">
        <v>75.314714637559831</v>
      </c>
      <c r="AG69" s="176"/>
    </row>
    <row r="70" spans="1:33" s="3" customFormat="1" ht="12.75" hidden="1" outlineLevel="1" x14ac:dyDescent="0.2">
      <c r="A70" s="30" t="s">
        <v>30</v>
      </c>
      <c r="B70" s="85">
        <v>3.9559149999999996</v>
      </c>
      <c r="C70" s="85">
        <v>3.9559149999999996</v>
      </c>
      <c r="D70" s="85">
        <v>3.9559149999999996</v>
      </c>
      <c r="E70" s="85">
        <v>3.9559149999999996</v>
      </c>
      <c r="F70" s="85">
        <v>3.9559149999999996</v>
      </c>
      <c r="G70" s="85">
        <v>3.9559149999999996</v>
      </c>
      <c r="H70" s="85">
        <v>3.9559149999999996</v>
      </c>
      <c r="I70" s="85">
        <v>3.9559149999999996</v>
      </c>
      <c r="J70" s="85">
        <v>3.9559149999999996</v>
      </c>
      <c r="K70" s="85">
        <v>3.9559149999999996</v>
      </c>
      <c r="L70" s="85">
        <v>3.9559149999999996</v>
      </c>
      <c r="M70" s="85">
        <v>3.9559149999999996</v>
      </c>
      <c r="N70" s="85">
        <v>3.9559149999999996</v>
      </c>
      <c r="O70" s="85">
        <v>3.9559149999999996</v>
      </c>
      <c r="P70" s="85">
        <v>3.9559149999999996</v>
      </c>
      <c r="Q70" s="151"/>
      <c r="R70" s="141">
        <v>3.9559149999999996</v>
      </c>
      <c r="S70" s="141">
        <v>3.9559149999999996</v>
      </c>
      <c r="T70" s="141">
        <v>3.9559149999999996</v>
      </c>
      <c r="U70" s="141">
        <v>3.9559149999999996</v>
      </c>
      <c r="V70" s="141">
        <v>3.9559149999999996</v>
      </c>
      <c r="W70" s="141">
        <v>3.9559149999999996</v>
      </c>
      <c r="X70" s="141">
        <v>3.9559149999999996</v>
      </c>
      <c r="Y70" s="141">
        <v>3.9559149999999996</v>
      </c>
      <c r="Z70" s="141">
        <v>3.9559149999999996</v>
      </c>
      <c r="AA70" s="141">
        <v>3.9559149999999996</v>
      </c>
      <c r="AB70" s="141">
        <v>3.9559149999999996</v>
      </c>
      <c r="AC70" s="141">
        <v>3.9559149999999996</v>
      </c>
      <c r="AD70" s="141">
        <v>3.9559149999999996</v>
      </c>
      <c r="AE70" s="141">
        <v>3.9559149999999996</v>
      </c>
      <c r="AF70" s="141">
        <v>3.9559149999999996</v>
      </c>
      <c r="AG70" s="176"/>
    </row>
    <row r="71" spans="1:33" s="3" customFormat="1" ht="12.75" hidden="1" outlineLevel="1" x14ac:dyDescent="0.2">
      <c r="A71" s="30" t="s">
        <v>76</v>
      </c>
      <c r="B71" s="86">
        <v>5.5450550996483017</v>
      </c>
      <c r="C71" s="86">
        <v>5.5450550996483017</v>
      </c>
      <c r="D71" s="86">
        <v>5.5450550996483017</v>
      </c>
      <c r="E71" s="86">
        <v>5.5450550996483017</v>
      </c>
      <c r="F71" s="86">
        <v>3.6967033997655343</v>
      </c>
      <c r="G71" s="86">
        <v>5.5450550996483017</v>
      </c>
      <c r="H71" s="86">
        <v>5.5450550996483017</v>
      </c>
      <c r="I71" s="86">
        <v>5.5450550996483017</v>
      </c>
      <c r="J71" s="86">
        <v>5.5450550996483017</v>
      </c>
      <c r="K71" s="86">
        <v>5.5450550996483017</v>
      </c>
      <c r="L71" s="86">
        <v>5.5450550996483017</v>
      </c>
      <c r="M71" s="86">
        <v>3.6967033997655343</v>
      </c>
      <c r="N71" s="86">
        <v>3.6967033997655343</v>
      </c>
      <c r="O71" s="86">
        <v>5.5450550996483017</v>
      </c>
      <c r="P71" s="86">
        <v>5.5450550996483017</v>
      </c>
      <c r="Q71" s="156"/>
      <c r="R71" s="142">
        <v>5.5450550996483017</v>
      </c>
      <c r="S71" s="142">
        <v>5.5450550996483017</v>
      </c>
      <c r="T71" s="142">
        <v>5.5450550996483017</v>
      </c>
      <c r="U71" s="142">
        <v>5.5450550996483017</v>
      </c>
      <c r="V71" s="142">
        <v>3.6967033997655343</v>
      </c>
      <c r="W71" s="142">
        <v>5.5450550996483017</v>
      </c>
      <c r="X71" s="142">
        <v>5.5450550996483017</v>
      </c>
      <c r="Y71" s="142">
        <v>5.5450550996483017</v>
      </c>
      <c r="Z71" s="142">
        <v>5.5450550996483017</v>
      </c>
      <c r="AA71" s="142">
        <v>5.5450550996483017</v>
      </c>
      <c r="AB71" s="142">
        <v>5.5450550996483017</v>
      </c>
      <c r="AC71" s="142">
        <v>3.6967033997655343</v>
      </c>
      <c r="AD71" s="142">
        <v>3.6967033997655343</v>
      </c>
      <c r="AE71" s="142">
        <v>5.5450550996483017</v>
      </c>
      <c r="AF71" s="142">
        <v>5.5450550996483017</v>
      </c>
      <c r="AG71" s="193"/>
    </row>
    <row r="72" spans="1:33" s="3" customFormat="1" ht="12.75" hidden="1" outlineLevel="1" x14ac:dyDescent="0.2">
      <c r="A72" s="30" t="s">
        <v>77</v>
      </c>
      <c r="B72" s="85">
        <v>440.58040425000002</v>
      </c>
      <c r="C72" s="85">
        <v>431.46115897500005</v>
      </c>
      <c r="D72" s="85">
        <v>432.12038152500008</v>
      </c>
      <c r="E72" s="85">
        <v>431.46115897500005</v>
      </c>
      <c r="F72" s="85">
        <v>440.58040425000002</v>
      </c>
      <c r="G72" s="85">
        <v>440.58040425000002</v>
      </c>
      <c r="H72" s="85">
        <v>440.58040425000002</v>
      </c>
      <c r="I72" s="85">
        <v>440.58040425000002</v>
      </c>
      <c r="J72" s="85">
        <v>440.58040425000002</v>
      </c>
      <c r="K72" s="85">
        <v>440.58040425000002</v>
      </c>
      <c r="L72" s="85">
        <v>435.79005372000006</v>
      </c>
      <c r="M72" s="85">
        <v>432.12038152500008</v>
      </c>
      <c r="N72" s="85">
        <v>432.12038152500008</v>
      </c>
      <c r="O72" s="85">
        <v>432.12038152500008</v>
      </c>
      <c r="P72" s="85">
        <v>512.72865000000013</v>
      </c>
      <c r="Q72" s="151"/>
      <c r="R72" s="141">
        <v>440.58040425000002</v>
      </c>
      <c r="S72" s="141">
        <v>431.46115897500005</v>
      </c>
      <c r="T72" s="141">
        <v>432.12038152500008</v>
      </c>
      <c r="U72" s="141">
        <v>431.46115897500005</v>
      </c>
      <c r="V72" s="141">
        <v>440.58040425000002</v>
      </c>
      <c r="W72" s="141">
        <v>440.58040425000002</v>
      </c>
      <c r="X72" s="141">
        <v>440.58040425000002</v>
      </c>
      <c r="Y72" s="141">
        <v>440.58040425000002</v>
      </c>
      <c r="Z72" s="141">
        <v>440.58040425000002</v>
      </c>
      <c r="AA72" s="141">
        <v>440.58040425000002</v>
      </c>
      <c r="AB72" s="141">
        <v>435.79005372000006</v>
      </c>
      <c r="AC72" s="141">
        <v>432.12038152500008</v>
      </c>
      <c r="AD72" s="141">
        <v>432.12038152500008</v>
      </c>
      <c r="AE72" s="141">
        <v>432.12038152500008</v>
      </c>
      <c r="AF72" s="141">
        <v>512.72865000000013</v>
      </c>
      <c r="AG72" s="176"/>
    </row>
    <row r="73" spans="1:33" s="3" customFormat="1" ht="12.75" hidden="1" outlineLevel="1" x14ac:dyDescent="0.2">
      <c r="A73" s="30" t="s">
        <v>31</v>
      </c>
      <c r="B73" s="85">
        <v>932.40620857241902</v>
      </c>
      <c r="C73" s="85">
        <v>921.03046671677873</v>
      </c>
      <c r="D73" s="85">
        <v>896.86600019780929</v>
      </c>
      <c r="E73" s="85">
        <v>896.31215736641025</v>
      </c>
      <c r="F73" s="85">
        <v>607.04432793378976</v>
      </c>
      <c r="G73" s="85">
        <v>906.12958151517739</v>
      </c>
      <c r="H73" s="85">
        <v>910.3093435604826</v>
      </c>
      <c r="I73" s="85">
        <v>902.37492926784387</v>
      </c>
      <c r="J73" s="85">
        <v>908.42375224407704</v>
      </c>
      <c r="K73" s="85">
        <v>912.64129878624567</v>
      </c>
      <c r="L73" s="85">
        <v>935.23275327304918</v>
      </c>
      <c r="M73" s="85">
        <v>607.73261889565561</v>
      </c>
      <c r="N73" s="85">
        <v>609.42288714785434</v>
      </c>
      <c r="O73" s="85">
        <v>895.84164932052568</v>
      </c>
      <c r="P73" s="85">
        <v>1036.1785407916298</v>
      </c>
      <c r="Q73" s="151"/>
      <c r="R73" s="141">
        <v>932.40620857241902</v>
      </c>
      <c r="S73" s="141">
        <v>921.03046671677873</v>
      </c>
      <c r="T73" s="141">
        <v>896.86600019780929</v>
      </c>
      <c r="U73" s="141">
        <v>896.31215736641025</v>
      </c>
      <c r="V73" s="141">
        <v>607.04432793378976</v>
      </c>
      <c r="W73" s="141">
        <v>906.12958151517739</v>
      </c>
      <c r="X73" s="141">
        <v>910.3093435604826</v>
      </c>
      <c r="Y73" s="141">
        <v>902.37492926784387</v>
      </c>
      <c r="Z73" s="141">
        <v>908.42375224407704</v>
      </c>
      <c r="AA73" s="141">
        <v>912.64129878624567</v>
      </c>
      <c r="AB73" s="141">
        <v>935.23275327304918</v>
      </c>
      <c r="AC73" s="141">
        <v>607.73261889565561</v>
      </c>
      <c r="AD73" s="141">
        <v>609.42288714785434</v>
      </c>
      <c r="AE73" s="141">
        <v>895.84164932052568</v>
      </c>
      <c r="AF73" s="141">
        <v>1036.1785407916298</v>
      </c>
      <c r="AG73" s="176"/>
    </row>
    <row r="74" spans="1:33" s="3" customFormat="1" ht="13.5" hidden="1" outlineLevel="1" thickBot="1" x14ac:dyDescent="0.25">
      <c r="A74" s="31" t="s">
        <v>78</v>
      </c>
      <c r="B74" s="87">
        <v>3521.7325876978093</v>
      </c>
      <c r="C74" s="87">
        <v>2763.3333639523962</v>
      </c>
      <c r="D74" s="87">
        <v>1384.8297248820072</v>
      </c>
      <c r="E74" s="87">
        <v>1129.1759586058658</v>
      </c>
      <c r="F74" s="87">
        <v>847.09820048815709</v>
      </c>
      <c r="G74" s="87">
        <v>2480.274632717777</v>
      </c>
      <c r="H74" s="87">
        <v>1517.9332920471593</v>
      </c>
      <c r="I74" s="87">
        <v>1180.5858252508604</v>
      </c>
      <c r="J74" s="87">
        <v>2225.5289133646902</v>
      </c>
      <c r="K74" s="87">
        <v>1734.1524275064601</v>
      </c>
      <c r="L74" s="87">
        <v>2980.1404967417684</v>
      </c>
      <c r="M74" s="87">
        <v>1167.5824166206953</v>
      </c>
      <c r="N74" s="87">
        <v>1287.593027983331</v>
      </c>
      <c r="O74" s="87">
        <v>1432.3033402250817</v>
      </c>
      <c r="P74" s="87">
        <v>2075.9571316368006</v>
      </c>
      <c r="Q74" s="168"/>
      <c r="R74" s="143">
        <v>3383.5231851229551</v>
      </c>
      <c r="S74" s="143">
        <v>2603.6226781219707</v>
      </c>
      <c r="T74" s="143">
        <v>1299.3088538693444</v>
      </c>
      <c r="U74" s="143">
        <v>1058.6169890277438</v>
      </c>
      <c r="V74" s="143">
        <v>798.27305259906666</v>
      </c>
      <c r="W74" s="143">
        <v>2327.3810853149166</v>
      </c>
      <c r="X74" s="143">
        <v>1426.4283925084637</v>
      </c>
      <c r="Y74" s="143">
        <v>1123.6029196262753</v>
      </c>
      <c r="Z74" s="143">
        <v>2101.7719191192327</v>
      </c>
      <c r="AA74" s="143">
        <v>1621.1558094091574</v>
      </c>
      <c r="AB74" s="143">
        <v>2762.188579927707</v>
      </c>
      <c r="AC74" s="143">
        <v>1102.9663615381539</v>
      </c>
      <c r="AD74" s="143">
        <v>1215.6603161832936</v>
      </c>
      <c r="AE74" s="143">
        <v>1368.876644781303</v>
      </c>
      <c r="AF74" s="143">
        <v>1952.2634901335662</v>
      </c>
      <c r="AG74" s="199"/>
    </row>
    <row r="75" spans="1:33" hidden="1" outlineLevel="1" x14ac:dyDescent="0.25"/>
    <row r="76" spans="1:33" collapsed="1" x14ac:dyDescent="0.25"/>
    <row r="77" spans="1:33" s="208" customFormat="1" x14ac:dyDescent="0.25">
      <c r="A77" s="204" t="s">
        <v>84</v>
      </c>
      <c r="B77" s="205">
        <f t="shared" ref="B77:P77" si="0">B74/B6</f>
        <v>0.70709375717045564</v>
      </c>
      <c r="C77" s="205">
        <f t="shared" si="0"/>
        <v>0.65767550493475591</v>
      </c>
      <c r="D77" s="205">
        <f t="shared" si="0"/>
        <v>0.49464722290797558</v>
      </c>
      <c r="E77" s="205">
        <f t="shared" si="0"/>
        <v>0.44407429662921</v>
      </c>
      <c r="F77" s="205">
        <f t="shared" si="0"/>
        <v>0.42818056454038528</v>
      </c>
      <c r="G77" s="205">
        <f t="shared" si="0"/>
        <v>0.63388580301540631</v>
      </c>
      <c r="H77" s="205">
        <f t="shared" si="0"/>
        <v>0.51374334471317018</v>
      </c>
      <c r="I77" s="205">
        <f t="shared" si="0"/>
        <v>0.45244228942240045</v>
      </c>
      <c r="J77" s="205">
        <f t="shared" si="0"/>
        <v>0.60800805784866807</v>
      </c>
      <c r="K77" s="205">
        <f t="shared" si="0"/>
        <v>0.54649842329744769</v>
      </c>
      <c r="L77" s="205">
        <f t="shared" si="0"/>
        <v>0.67165346146614235</v>
      </c>
      <c r="M77" s="205">
        <f t="shared" si="0"/>
        <v>0.50962096737464291</v>
      </c>
      <c r="N77" s="205">
        <f t="shared" si="0"/>
        <v>0.53365476456978755</v>
      </c>
      <c r="O77" s="205">
        <f t="shared" si="0"/>
        <v>0.50325491736417283</v>
      </c>
      <c r="P77" s="205">
        <f t="shared" si="0"/>
        <v>0.55943135739850069</v>
      </c>
      <c r="Q77" s="206"/>
      <c r="R77" s="205">
        <f t="shared" ref="R77:AF77" si="1">R74/R6</f>
        <v>0.69873370944564961</v>
      </c>
      <c r="S77" s="205">
        <f t="shared" si="1"/>
        <v>0.64414916330006267</v>
      </c>
      <c r="T77" s="205">
        <f t="shared" si="1"/>
        <v>0.47872369483112304</v>
      </c>
      <c r="U77" s="205">
        <f t="shared" si="1"/>
        <v>0.4282076712464894</v>
      </c>
      <c r="V77" s="205">
        <f t="shared" si="1"/>
        <v>0.41371123763868201</v>
      </c>
      <c r="W77" s="205">
        <f t="shared" si="1"/>
        <v>0.61899810515658082</v>
      </c>
      <c r="X77" s="205">
        <f t="shared" si="1"/>
        <v>0.49820280488929058</v>
      </c>
      <c r="Y77" s="205">
        <f t="shared" si="1"/>
        <v>0.44021784106536394</v>
      </c>
      <c r="Z77" s="205">
        <f t="shared" si="1"/>
        <v>0.59429101573342569</v>
      </c>
      <c r="AA77" s="205">
        <f t="shared" si="1"/>
        <v>0.52975312018338627</v>
      </c>
      <c r="AB77" s="205">
        <f t="shared" si="1"/>
        <v>0.65469148325280502</v>
      </c>
      <c r="AC77" s="205">
        <f t="shared" si="1"/>
        <v>0.49538927125519616</v>
      </c>
      <c r="AD77" s="205">
        <f t="shared" si="1"/>
        <v>0.51932429640643862</v>
      </c>
      <c r="AE77" s="205">
        <f t="shared" si="1"/>
        <v>0.49193230367218405</v>
      </c>
      <c r="AF77" s="205">
        <f t="shared" si="1"/>
        <v>0.54423944182087769</v>
      </c>
      <c r="AG77" s="207"/>
    </row>
    <row r="78" spans="1:33" s="208" customFormat="1" x14ac:dyDescent="0.25">
      <c r="A78" s="204"/>
      <c r="B78" s="204"/>
      <c r="C78" s="204"/>
      <c r="D78" s="204"/>
      <c r="E78" s="204"/>
      <c r="F78" s="204"/>
      <c r="G78" s="204"/>
      <c r="H78" s="204"/>
      <c r="I78" s="204"/>
      <c r="J78" s="204"/>
      <c r="K78" s="204"/>
      <c r="L78" s="204"/>
      <c r="M78" s="204"/>
      <c r="O78" s="209"/>
      <c r="P78" s="209"/>
      <c r="Q78" s="206"/>
      <c r="AG78" s="207"/>
    </row>
    <row r="79" spans="1:33" s="208" customFormat="1" x14ac:dyDescent="0.25">
      <c r="A79" s="204" t="s">
        <v>86</v>
      </c>
      <c r="B79" s="210">
        <v>4475828.2206635755</v>
      </c>
      <c r="C79" s="210">
        <v>20241202.5374339</v>
      </c>
      <c r="D79" s="210">
        <v>12473871.776488522</v>
      </c>
      <c r="E79" s="210">
        <v>36867904.621754602</v>
      </c>
      <c r="F79" s="210">
        <v>15765374.316770324</v>
      </c>
      <c r="G79" s="210">
        <v>20933340.922072597</v>
      </c>
      <c r="H79" s="210">
        <v>11746069.303055113</v>
      </c>
      <c r="I79" s="210">
        <v>2343417.9314233605</v>
      </c>
      <c r="J79" s="210">
        <v>1409899.5989340239</v>
      </c>
      <c r="K79" s="210">
        <v>3880487.9364710194</v>
      </c>
      <c r="L79" s="210">
        <v>23671132.754643444</v>
      </c>
      <c r="M79" s="210"/>
      <c r="N79" s="210"/>
      <c r="O79" s="210"/>
      <c r="P79" s="210"/>
      <c r="Q79" s="206"/>
      <c r="R79" s="210">
        <v>4475828.2206635755</v>
      </c>
      <c r="S79" s="210">
        <v>20241202.5374339</v>
      </c>
      <c r="T79" s="210">
        <v>12473871.776488522</v>
      </c>
      <c r="U79" s="210">
        <v>36867904.621754602</v>
      </c>
      <c r="V79" s="210">
        <v>15765374.316770324</v>
      </c>
      <c r="W79" s="210">
        <v>20933340.922072597</v>
      </c>
      <c r="X79" s="210">
        <v>11746069.303055113</v>
      </c>
      <c r="Y79" s="210">
        <v>2343417.9314233605</v>
      </c>
      <c r="Z79" s="210">
        <v>1409899.5989340239</v>
      </c>
      <c r="AA79" s="210">
        <v>3880487.9364710194</v>
      </c>
      <c r="AB79" s="210">
        <v>23671132.754643444</v>
      </c>
      <c r="AC79" s="210"/>
      <c r="AD79" s="210"/>
      <c r="AE79" s="210"/>
      <c r="AF79" s="210"/>
      <c r="AG79" s="207"/>
    </row>
    <row r="80" spans="1:33" s="208" customFormat="1" hidden="1" outlineLevel="1" x14ac:dyDescent="0.25">
      <c r="A80" s="211" t="s">
        <v>87</v>
      </c>
      <c r="B80" s="212">
        <f t="shared" ref="B80:L80" si="2">B65*B77</f>
        <v>19.516390067596614</v>
      </c>
      <c r="C80" s="212">
        <f t="shared" si="2"/>
        <v>15.637231496773879</v>
      </c>
      <c r="D80" s="212">
        <f t="shared" si="2"/>
        <v>7.8245598490380939</v>
      </c>
      <c r="E80" s="212">
        <f t="shared" si="2"/>
        <v>6.3898138732188325</v>
      </c>
      <c r="F80" s="212">
        <f t="shared" si="2"/>
        <v>4.6943652008210419</v>
      </c>
      <c r="G80" s="212">
        <f t="shared" si="2"/>
        <v>13.744941162193278</v>
      </c>
      <c r="H80" s="212">
        <f t="shared" si="2"/>
        <v>8.4119329013419737</v>
      </c>
      <c r="I80" s="212">
        <f t="shared" si="2"/>
        <v>6.5424540052693843</v>
      </c>
      <c r="J80" s="212">
        <f t="shared" si="2"/>
        <v>12.333216477498977</v>
      </c>
      <c r="K80" s="212">
        <f t="shared" si="2"/>
        <v>9.6101547658989208</v>
      </c>
      <c r="L80" s="212">
        <f t="shared" si="2"/>
        <v>16.696587427399987</v>
      </c>
      <c r="M80" s="212"/>
      <c r="N80" s="212"/>
      <c r="O80" s="212"/>
      <c r="P80" s="212"/>
      <c r="Q80" s="213">
        <f>(B80*B79+C80*C79+D80*D79+E80*E79+F80*F79+G80*G79+H80*H79+I80*I79+J80*J79+K80*K79+L80*L79+M80*M79+N80*N79+O80*O79+P80*P79)/SUM(B79:P79)</f>
        <v>10.811055951988987</v>
      </c>
      <c r="R80" s="212">
        <f t="shared" ref="R80:AB80" si="3">R65*R77</f>
        <v>18.750474841357466</v>
      </c>
      <c r="S80" s="212">
        <f t="shared" si="3"/>
        <v>14.733456006122687</v>
      </c>
      <c r="T80" s="212">
        <f t="shared" si="3"/>
        <v>7.3413501362790319</v>
      </c>
      <c r="U80" s="212">
        <f t="shared" si="3"/>
        <v>5.990532716677949</v>
      </c>
      <c r="V80" s="212">
        <f t="shared" si="3"/>
        <v>4.423790815179089</v>
      </c>
      <c r="W80" s="212">
        <f t="shared" si="3"/>
        <v>12.897650791437611</v>
      </c>
      <c r="X80" s="212">
        <f t="shared" si="3"/>
        <v>7.9048400804015717</v>
      </c>
      <c r="Y80" s="212">
        <f t="shared" si="3"/>
        <v>6.2266717629607946</v>
      </c>
      <c r="Z80" s="212">
        <f t="shared" si="3"/>
        <v>11.647392181320214</v>
      </c>
      <c r="AA80" s="212">
        <f t="shared" si="3"/>
        <v>8.9839612602336256</v>
      </c>
      <c r="AB80" s="212">
        <f t="shared" si="3"/>
        <v>15.475486194745343</v>
      </c>
      <c r="AC80" s="212"/>
      <c r="AD80" s="212"/>
      <c r="AE80" s="212"/>
      <c r="AF80" s="212"/>
      <c r="AG80" s="214">
        <f>(R80*R79+S80*S79+T80*T79+U80*U79+V80*V79+W80*W79+X80*X79+Y80*Y79+Z80*Z79+AA80*AA79+AB80*AB79+AC80*AC79+AD80*AD79+AE80*AE79+AF80*AF79)/SUM(R79:AF79)</f>
        <v>10.138335301414642</v>
      </c>
    </row>
    <row r="81" spans="1:33" s="218" customFormat="1" collapsed="1" x14ac:dyDescent="0.25">
      <c r="A81" s="215" t="s">
        <v>88</v>
      </c>
      <c r="B81" s="216"/>
      <c r="C81" s="217"/>
      <c r="D81" s="217"/>
      <c r="E81" s="217"/>
      <c r="F81" s="217"/>
      <c r="G81" s="217"/>
      <c r="H81" s="217"/>
      <c r="I81" s="217"/>
      <c r="J81" s="217"/>
      <c r="K81" s="217"/>
      <c r="L81" s="217"/>
      <c r="M81" s="217"/>
      <c r="N81" s="217"/>
      <c r="O81" s="217"/>
      <c r="P81" s="217"/>
      <c r="Q81" s="213">
        <f t="shared" ref="Q81" si="4">Q80*1.609344</f>
        <v>17.398708029997763</v>
      </c>
      <c r="R81" s="217"/>
      <c r="S81" s="217"/>
      <c r="T81" s="217"/>
      <c r="U81" s="217"/>
      <c r="V81" s="217"/>
      <c r="W81" s="217"/>
      <c r="X81" s="217"/>
      <c r="Y81" s="217"/>
      <c r="Z81" s="217"/>
      <c r="AA81" s="217"/>
      <c r="AB81" s="217"/>
      <c r="AC81" s="217"/>
      <c r="AD81" s="217"/>
      <c r="AE81" s="217"/>
      <c r="AF81" s="217"/>
      <c r="AG81" s="214">
        <f t="shared" ref="AG81" si="5">AG80*1.609344</f>
        <v>16.316069087319846</v>
      </c>
    </row>
    <row r="82" spans="1:33" s="208" customFormat="1" ht="18.75" x14ac:dyDescent="0.25">
      <c r="A82" s="219" t="s">
        <v>89</v>
      </c>
      <c r="B82" s="204"/>
      <c r="C82" s="204"/>
      <c r="D82" s="204"/>
      <c r="E82" s="204"/>
      <c r="F82" s="204"/>
      <c r="G82" s="204"/>
      <c r="H82" s="204"/>
      <c r="I82" s="204"/>
      <c r="J82" s="204"/>
      <c r="K82" s="204"/>
      <c r="L82" s="204"/>
      <c r="M82" s="204"/>
      <c r="O82" s="209"/>
      <c r="P82" s="209"/>
      <c r="Q82" s="206"/>
      <c r="R82" s="220">
        <f t="shared" ref="R82:AB82" si="6">R80/B80-1</f>
        <v>-3.9244718084970542E-2</v>
      </c>
      <c r="S82" s="220">
        <f t="shared" si="6"/>
        <v>-5.7796387476750644E-2</v>
      </c>
      <c r="T82" s="220">
        <f t="shared" si="6"/>
        <v>-6.1755513675119333E-2</v>
      </c>
      <c r="U82" s="220">
        <f t="shared" si="6"/>
        <v>-6.248713412676421E-2</v>
      </c>
      <c r="V82" s="220">
        <f t="shared" si="6"/>
        <v>-5.7638120186011443E-2</v>
      </c>
      <c r="W82" s="220">
        <f t="shared" si="6"/>
        <v>-6.1643797580321236E-2</v>
      </c>
      <c r="X82" s="220">
        <f t="shared" si="6"/>
        <v>-6.0282556564318801E-2</v>
      </c>
      <c r="Y82" s="220">
        <f t="shared" si="6"/>
        <v>-4.8266635432859584E-2</v>
      </c>
      <c r="Z82" s="220">
        <f t="shared" si="6"/>
        <v>-5.5607902239452112E-2</v>
      </c>
      <c r="AA82" s="220">
        <f t="shared" si="6"/>
        <v>-6.515956515989807E-2</v>
      </c>
      <c r="AB82" s="220">
        <f t="shared" si="6"/>
        <v>-7.3134779065735955E-2</v>
      </c>
      <c r="AC82" s="220"/>
      <c r="AD82" s="220"/>
      <c r="AE82" s="220"/>
      <c r="AF82" s="220"/>
      <c r="AG82" s="221">
        <f>AG80/Q80-1</f>
        <v>-6.2225249185818843E-2</v>
      </c>
    </row>
    <row r="83" spans="1:33" s="208" customFormat="1" ht="19.5" thickBot="1" x14ac:dyDescent="0.3">
      <c r="A83" s="222" t="s">
        <v>90</v>
      </c>
      <c r="B83" s="204"/>
      <c r="C83" s="204"/>
      <c r="D83" s="204"/>
      <c r="E83" s="204"/>
      <c r="F83" s="204"/>
      <c r="G83" s="204"/>
      <c r="H83" s="204"/>
      <c r="I83" s="204"/>
      <c r="J83" s="204"/>
      <c r="K83" s="204"/>
      <c r="L83" s="204"/>
      <c r="M83" s="204"/>
      <c r="O83" s="209"/>
      <c r="P83" s="209"/>
      <c r="Q83" s="206"/>
      <c r="R83" s="223">
        <f t="shared" ref="R83:AB83" si="7">R80-B80</f>
        <v>-0.76591522623914798</v>
      </c>
      <c r="S83" s="223">
        <f t="shared" si="7"/>
        <v>-0.90377549065119211</v>
      </c>
      <c r="T83" s="223">
        <f t="shared" si="7"/>
        <v>-0.48320971275906199</v>
      </c>
      <c r="U83" s="223">
        <f t="shared" si="7"/>
        <v>-0.39928115654088359</v>
      </c>
      <c r="V83" s="223">
        <f t="shared" si="7"/>
        <v>-0.27057438564195291</v>
      </c>
      <c r="W83" s="223">
        <f t="shared" si="7"/>
        <v>-0.84729037075566715</v>
      </c>
      <c r="X83" s="223">
        <f t="shared" si="7"/>
        <v>-0.50709282094040198</v>
      </c>
      <c r="Y83" s="223">
        <f t="shared" si="7"/>
        <v>-0.31578224230858964</v>
      </c>
      <c r="Z83" s="223">
        <f t="shared" si="7"/>
        <v>-0.6858242961787635</v>
      </c>
      <c r="AA83" s="223">
        <f t="shared" si="7"/>
        <v>-0.62619350566529519</v>
      </c>
      <c r="AB83" s="223">
        <f t="shared" si="7"/>
        <v>-1.2211012326546431</v>
      </c>
      <c r="AC83" s="223"/>
      <c r="AD83" s="223"/>
      <c r="AE83" s="223"/>
      <c r="AF83" s="223"/>
      <c r="AG83" s="224">
        <f>AG81-Q81</f>
        <v>-1.0826389426779173</v>
      </c>
    </row>
    <row r="84" spans="1:33" s="208" customFormat="1" x14ac:dyDescent="0.25">
      <c r="A84" s="204"/>
      <c r="B84" s="204"/>
      <c r="C84" s="204"/>
      <c r="D84" s="204"/>
      <c r="E84" s="204"/>
      <c r="F84" s="204"/>
      <c r="G84" s="204"/>
      <c r="H84" s="204"/>
      <c r="I84" s="204"/>
      <c r="J84" s="204"/>
      <c r="K84" s="204"/>
      <c r="L84" s="204"/>
      <c r="M84" s="204"/>
      <c r="O84" s="209"/>
      <c r="P84" s="209"/>
      <c r="Q84" s="206"/>
      <c r="AG84" s="207"/>
    </row>
    <row r="85" spans="1:33" s="208" customFormat="1" x14ac:dyDescent="0.25">
      <c r="A85" s="204"/>
      <c r="B85" s="204"/>
      <c r="C85" s="204"/>
      <c r="D85" s="204"/>
      <c r="E85" s="204"/>
      <c r="F85" s="204"/>
      <c r="G85" s="204"/>
      <c r="H85" s="204"/>
      <c r="I85" s="204"/>
      <c r="J85" s="204"/>
      <c r="K85" s="204"/>
      <c r="L85" s="204"/>
      <c r="M85" s="204"/>
      <c r="O85" s="209"/>
      <c r="P85" s="209"/>
      <c r="Q85" s="206"/>
      <c r="AG85" s="207"/>
    </row>
  </sheetData>
  <mergeCells count="4">
    <mergeCell ref="C1:D1"/>
    <mergeCell ref="S1:T1"/>
    <mergeCell ref="B2:P2"/>
    <mergeCell ref="R2:AF2"/>
  </mergeCells>
  <conditionalFormatting sqref="R82:AF83">
    <cfRule type="cellIs" dxfId="0" priority="1" operator="lessThan">
      <formula>1</formula>
    </cfRule>
  </conditionalFormatting>
  <pageMargins left="0.7" right="0.7" top="0.78740157499999996" bottom="0.78740157499999996" header="0.3" footer="0.3"/>
  <pageSetup paperSize="9" fitToHeight="0" orientation="landscape" r:id="rId1"/>
  <headerFooter>
    <oddHeader>&amp;L&amp;G&amp;ROffice of Transportation and Air Quality
May 2017</oddHead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Analyis Results</vt:lpstr>
    </vt:vector>
  </TitlesOfParts>
  <Company>BMW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BMW Attachment C: Results from LCCP Model</dc:title>
  <dc:subject>An analysis of the fuel efficiency impact of the Denso SAS compressor, using the LCCP model. </dc:subject>
  <dc:creator>U.S. EPA; OAR; Office of Transportation and Air Quality; Compliance Division</dc:creator>
  <cp:keywords>BMW Group; BMW; test; data; results; off-cycle; greenhouse gas; ghg; credit; CO2; emissions; Denso SAS compressor; SBU; LCCP; model; test; procedure; crankcase suction valve; CSV; technology</cp:keywords>
  <cp:lastModifiedBy>Dietrich, Gwen</cp:lastModifiedBy>
  <cp:lastPrinted>2017-05-15T15:07:05Z</cp:lastPrinted>
  <dcterms:created xsi:type="dcterms:W3CDTF">2016-05-12T18:07:55Z</dcterms:created>
  <dcterms:modified xsi:type="dcterms:W3CDTF">2017-05-15T15:17:19Z</dcterms:modified>
</cp:coreProperties>
</file>