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CAPHRA\White paper_EPA\White paper-July 2017-FINALFINAL\"/>
    </mc:Choice>
  </mc:AlternateContent>
  <bookViews>
    <workbookView xWindow="0" yWindow="0" windowWidth="15360" windowHeight="7530" activeTab="3"/>
  </bookViews>
  <sheets>
    <sheet name="MPPGL_CPPGL" sheetId="5" r:id="rId1"/>
    <sheet name="DLM" sheetId="1" r:id="rId2"/>
    <sheet name="CPM" sheetId="2" r:id="rId3"/>
    <sheet name="TPM" sheetId="6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46" i="6" l="1"/>
  <c r="H48" i="6" s="1"/>
  <c r="H50" i="6" s="1"/>
  <c r="B46" i="6"/>
  <c r="B48" i="6" s="1"/>
  <c r="B50" i="6" s="1"/>
  <c r="H33" i="6"/>
  <c r="H35" i="6" s="1"/>
  <c r="H37" i="6" s="1"/>
  <c r="B33" i="6"/>
  <c r="B35" i="6" s="1"/>
  <c r="B37" i="6" s="1"/>
  <c r="H20" i="6"/>
  <c r="H22" i="6" s="1"/>
  <c r="H24" i="6" s="1"/>
  <c r="B20" i="6"/>
  <c r="B22" i="6" s="1"/>
  <c r="B24" i="6" s="1"/>
  <c r="H7" i="6"/>
  <c r="H9" i="6" s="1"/>
  <c r="H11" i="6" s="1"/>
  <c r="B7" i="6"/>
  <c r="B9" i="6" s="1"/>
  <c r="B11" i="6" s="1"/>
  <c r="D19" i="5" l="1"/>
  <c r="D18" i="5"/>
  <c r="H33" i="2" l="1"/>
  <c r="H20" i="2" l="1"/>
  <c r="H7" i="2"/>
  <c r="H33" i="1"/>
  <c r="H22" i="2" l="1"/>
  <c r="H24" i="2" s="1"/>
  <c r="H9" i="2"/>
  <c r="H11" i="2" s="1"/>
  <c r="H46" i="2"/>
  <c r="H48" i="2" s="1"/>
  <c r="H50" i="2" s="1"/>
  <c r="B46" i="2"/>
  <c r="B48" i="2" s="1"/>
  <c r="B50" i="2" s="1"/>
  <c r="H35" i="2"/>
  <c r="H37" i="2" s="1"/>
  <c r="B33" i="2"/>
  <c r="B35" i="2" s="1"/>
  <c r="B37" i="2" s="1"/>
  <c r="B20" i="2"/>
  <c r="B22" i="2" s="1"/>
  <c r="B24" i="2" s="1"/>
  <c r="B7" i="2"/>
  <c r="B9" i="2" s="1"/>
  <c r="B11" i="2" s="1"/>
  <c r="H46" i="1" l="1"/>
  <c r="H48" i="1" s="1"/>
  <c r="H50" i="1" s="1"/>
  <c r="B46" i="1"/>
  <c r="B48" i="1" s="1"/>
  <c r="B50" i="1" s="1"/>
  <c r="B33" i="1"/>
  <c r="B35" i="1" s="1"/>
  <c r="B37" i="1" s="1"/>
  <c r="H35" i="1"/>
  <c r="H37" i="1" s="1"/>
  <c r="B20" i="1"/>
  <c r="B22" i="1" s="1"/>
  <c r="B24" i="1" s="1"/>
  <c r="H9" i="1"/>
  <c r="H11" i="1" s="1"/>
  <c r="B7" i="1"/>
  <c r="B9" i="1" s="1"/>
  <c r="B11" i="1" s="1"/>
</calcChain>
</file>

<file path=xl/sharedStrings.xml><?xml version="1.0" encoding="utf-8"?>
<sst xmlns="http://schemas.openxmlformats.org/spreadsheetml/2006/main" count="632" uniqueCount="74">
  <si>
    <t>Clint, in vitro</t>
  </si>
  <si>
    <t>ml to L conversion</t>
  </si>
  <si>
    <t>min to h conversion</t>
  </si>
  <si>
    <t>MPPGL</t>
  </si>
  <si>
    <t>Clint, in vivo</t>
  </si>
  <si>
    <t>g to kg conversion</t>
  </si>
  <si>
    <r>
      <t>Km (</t>
    </r>
    <r>
      <rPr>
        <sz val="11"/>
        <color theme="1"/>
        <rFont val="Calibri"/>
        <family val="2"/>
      </rPr>
      <t>µM)</t>
    </r>
  </si>
  <si>
    <t>Vmax (CL*Km)</t>
  </si>
  <si>
    <t>Unit</t>
  </si>
  <si>
    <t>ml/min/mg of microsome protein</t>
  </si>
  <si>
    <t>L/ml</t>
  </si>
  <si>
    <t>min/h</t>
  </si>
  <si>
    <t>mg of microsome protein/g liver</t>
  </si>
  <si>
    <t>L/h/g liver</t>
  </si>
  <si>
    <t>1000g/kg</t>
  </si>
  <si>
    <t>L/h/kg liver</t>
  </si>
  <si>
    <t>umol/L</t>
  </si>
  <si>
    <t>umol/hr/kg liver</t>
  </si>
  <si>
    <t>For adult rat (PND90)</t>
  </si>
  <si>
    <t>Liver microsome (CYP)</t>
  </si>
  <si>
    <t>For juvenile rat (PND15)</t>
  </si>
  <si>
    <r>
      <t xml:space="preserve">*Results are expressed as mean </t>
    </r>
    <r>
      <rPr>
        <sz val="11"/>
        <color theme="1"/>
        <rFont val="Calibri"/>
        <family val="2"/>
      </rPr>
      <t>± SEM</t>
    </r>
  </si>
  <si>
    <t>Protein (mg/g tissue)</t>
  </si>
  <si>
    <t>Liver</t>
  </si>
  <si>
    <t>S1</t>
  </si>
  <si>
    <t>Mitochondria</t>
  </si>
  <si>
    <t>Cytosol</t>
  </si>
  <si>
    <t>Microsomes</t>
  </si>
  <si>
    <t>PND1</t>
  </si>
  <si>
    <t>PND8</t>
  </si>
  <si>
    <t>PND22</t>
  </si>
  <si>
    <r>
      <t xml:space="preserve">79 </t>
    </r>
    <r>
      <rPr>
        <sz val="11"/>
        <color theme="1"/>
        <rFont val="Calibri"/>
        <family val="2"/>
      </rPr>
      <t>± 2.5</t>
    </r>
  </si>
  <si>
    <t>9.9 ± 0.8</t>
  </si>
  <si>
    <t>45 ± 0.9</t>
  </si>
  <si>
    <t>8.3 ± 0.5</t>
  </si>
  <si>
    <t>110 ± 2.7</t>
  </si>
  <si>
    <t>23 ± 0.0</t>
  </si>
  <si>
    <t>54 ± 1.1</t>
  </si>
  <si>
    <t>18 ± 0.4</t>
  </si>
  <si>
    <t>107 ± 4.1</t>
  </si>
  <si>
    <t>24 ± 1.6</t>
  </si>
  <si>
    <t>52 ± 0.3</t>
  </si>
  <si>
    <t>19 ± 0.4</t>
  </si>
  <si>
    <t>123 ± 1.4</t>
  </si>
  <si>
    <t>26 ± 1.0</t>
  </si>
  <si>
    <t>61 ± 0.5</t>
  </si>
  <si>
    <t>19 ± 0.3</t>
  </si>
  <si>
    <t>PND90</t>
  </si>
  <si>
    <t>Liver microsomal esterase (CaE)</t>
  </si>
  <si>
    <t>Liver cytosol esterase (CaE)</t>
  </si>
  <si>
    <t>Plasma esterase (CaE)</t>
  </si>
  <si>
    <t>x. 001</t>
  </si>
  <si>
    <t>x60</t>
  </si>
  <si>
    <t>x45</t>
  </si>
  <si>
    <t>x1000</t>
  </si>
  <si>
    <t>(This represent CYP+CaE acitivity in PND15)</t>
  </si>
  <si>
    <t>x91</t>
  </si>
  <si>
    <t>CPPGL</t>
  </si>
  <si>
    <t>x41.97</t>
  </si>
  <si>
    <t>X89.66</t>
  </si>
  <si>
    <t>PND60</t>
  </si>
  <si>
    <t>Note</t>
  </si>
  <si>
    <t>Protein  (mg/g tissue)</t>
  </si>
  <si>
    <t>Yoon et al. Developmental expression of aldehydegenase in rat: a comparison of liver and lung development. Toxicol Sci 2006.</t>
  </si>
  <si>
    <t xml:space="preserve">Table 3: Protein content in liver and lung subcellular fractions </t>
  </si>
  <si>
    <t>PND15</t>
  </si>
  <si>
    <t>PND15 enzyme content was estimated based on non-linear regression of reported data by Yoon et al. and PND90 values.</t>
  </si>
  <si>
    <t>ml/min/ml plasma</t>
  </si>
  <si>
    <t>L/h/ml plasma</t>
  </si>
  <si>
    <t>L/h/L plasma</t>
  </si>
  <si>
    <t>umol/hr/L plasma</t>
  </si>
  <si>
    <t>1000ml/L</t>
  </si>
  <si>
    <t>(PND21 value)</t>
  </si>
  <si>
    <t>Houston and Galetin. Methods for predicting in vivo pharmacokinetics using data from in vitro assays. Curr Drug Metab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</si>
</sst>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J10" sqref="J10"/>
    </sheetView>
  </sheetViews>
  <sheetFormatPr defaultRowHeight="15" x14ac:dyDescent="0.25"/>
  <cols>
    <col min="1" max="1" width="16.140625" customWidth="1"/>
    <col min="3" max="3" width="12.140625" customWidth="1"/>
    <col min="4" max="4" width="19.28515625" customWidth="1"/>
    <col min="5" max="5" width="22.42578125" customWidth="1"/>
    <col min="6" max="6" width="25.140625" customWidth="1"/>
    <col min="8" max="8" width="13.140625" customWidth="1"/>
    <col min="9" max="9" width="22.140625" style="11" customWidth="1"/>
    <col min="10" max="10" width="25.140625" customWidth="1"/>
  </cols>
  <sheetData>
    <row r="1" spans="1:10" x14ac:dyDescent="0.25">
      <c r="A1" t="s">
        <v>64</v>
      </c>
    </row>
    <row r="2" spans="1:10" x14ac:dyDescent="0.25">
      <c r="A2" t="s">
        <v>21</v>
      </c>
    </row>
    <row r="3" spans="1:10" x14ac:dyDescent="0.25">
      <c r="A3" s="4"/>
      <c r="B3" s="25" t="s">
        <v>22</v>
      </c>
      <c r="C3" s="25"/>
      <c r="D3" s="25"/>
      <c r="E3" s="25"/>
      <c r="F3" s="13" t="s">
        <v>61</v>
      </c>
      <c r="H3" s="14"/>
      <c r="I3" s="16" t="s">
        <v>62</v>
      </c>
      <c r="J3" s="18" t="s">
        <v>61</v>
      </c>
    </row>
    <row r="4" spans="1:10" x14ac:dyDescent="0.25">
      <c r="A4" s="4"/>
      <c r="B4" s="4" t="s">
        <v>28</v>
      </c>
      <c r="C4" s="4" t="s">
        <v>29</v>
      </c>
      <c r="D4" s="4" t="s">
        <v>30</v>
      </c>
      <c r="E4" s="4" t="s">
        <v>60</v>
      </c>
      <c r="F4" s="26" t="s">
        <v>63</v>
      </c>
      <c r="H4" s="14"/>
      <c r="I4" s="19" t="s">
        <v>47</v>
      </c>
      <c r="J4" s="26" t="s">
        <v>73</v>
      </c>
    </row>
    <row r="5" spans="1:10" x14ac:dyDescent="0.25">
      <c r="A5" s="5" t="s">
        <v>23</v>
      </c>
      <c r="B5" s="4"/>
      <c r="C5" s="4"/>
      <c r="D5" s="4"/>
      <c r="E5" s="4"/>
      <c r="F5" s="27"/>
      <c r="H5" s="5" t="s">
        <v>23</v>
      </c>
      <c r="I5" s="17"/>
      <c r="J5" s="27"/>
    </row>
    <row r="6" spans="1:10" x14ac:dyDescent="0.25">
      <c r="A6" s="4" t="s">
        <v>24</v>
      </c>
      <c r="B6" s="4" t="s">
        <v>31</v>
      </c>
      <c r="C6" s="4" t="s">
        <v>35</v>
      </c>
      <c r="D6" s="4" t="s">
        <v>39</v>
      </c>
      <c r="E6" s="4" t="s">
        <v>43</v>
      </c>
      <c r="F6" s="27"/>
      <c r="H6" s="13"/>
      <c r="I6" s="17"/>
      <c r="J6" s="27"/>
    </row>
    <row r="7" spans="1:10" x14ac:dyDescent="0.25">
      <c r="A7" s="4" t="s">
        <v>25</v>
      </c>
      <c r="B7" s="4" t="s">
        <v>32</v>
      </c>
      <c r="C7" s="4" t="s">
        <v>36</v>
      </c>
      <c r="D7" s="4" t="s">
        <v>40</v>
      </c>
      <c r="E7" s="4" t="s">
        <v>44</v>
      </c>
      <c r="F7" s="27"/>
      <c r="H7" s="13"/>
      <c r="I7" s="17"/>
      <c r="J7" s="27"/>
    </row>
    <row r="8" spans="1:10" x14ac:dyDescent="0.25">
      <c r="A8" s="4" t="s">
        <v>26</v>
      </c>
      <c r="B8" s="4" t="s">
        <v>33</v>
      </c>
      <c r="C8" s="6" t="s">
        <v>37</v>
      </c>
      <c r="D8" s="6" t="s">
        <v>41</v>
      </c>
      <c r="E8" s="4" t="s">
        <v>45</v>
      </c>
      <c r="F8" s="27"/>
      <c r="H8" s="13" t="s">
        <v>26</v>
      </c>
      <c r="I8" s="15">
        <v>91</v>
      </c>
      <c r="J8" s="27"/>
    </row>
    <row r="9" spans="1:10" x14ac:dyDescent="0.25">
      <c r="A9" s="4" t="s">
        <v>27</v>
      </c>
      <c r="B9" s="4" t="s">
        <v>34</v>
      </c>
      <c r="C9" s="6" t="s">
        <v>38</v>
      </c>
      <c r="D9" s="6" t="s">
        <v>42</v>
      </c>
      <c r="E9" s="4" t="s">
        <v>46</v>
      </c>
      <c r="F9" s="28"/>
      <c r="H9" s="13" t="s">
        <v>27</v>
      </c>
      <c r="I9" s="15">
        <v>45</v>
      </c>
      <c r="J9" s="28"/>
    </row>
    <row r="10" spans="1:10" s="11" customFormat="1" x14ac:dyDescent="0.25">
      <c r="A10" s="20"/>
      <c r="C10" s="23"/>
    </row>
    <row r="11" spans="1:10" s="11" customFormat="1" x14ac:dyDescent="0.25">
      <c r="B11" s="21"/>
      <c r="C11" s="22"/>
    </row>
    <row r="12" spans="1:10" s="11" customFormat="1" x14ac:dyDescent="0.25">
      <c r="B12" s="21"/>
      <c r="C12" s="24"/>
    </row>
    <row r="13" spans="1:10" x14ac:dyDescent="0.25">
      <c r="C13" s="14"/>
      <c r="D13" s="16" t="s">
        <v>62</v>
      </c>
      <c r="E13" s="18" t="s">
        <v>61</v>
      </c>
    </row>
    <row r="14" spans="1:10" x14ac:dyDescent="0.25">
      <c r="C14" s="14"/>
      <c r="D14" s="19" t="s">
        <v>65</v>
      </c>
      <c r="E14" s="26" t="s">
        <v>66</v>
      </c>
    </row>
    <row r="15" spans="1:10" x14ac:dyDescent="0.25">
      <c r="C15" s="5" t="s">
        <v>23</v>
      </c>
      <c r="D15" s="17"/>
      <c r="E15" s="27"/>
    </row>
    <row r="16" spans="1:10" x14ac:dyDescent="0.25">
      <c r="C16" s="13"/>
      <c r="D16" s="17"/>
      <c r="E16" s="27"/>
    </row>
    <row r="17" spans="3:5" x14ac:dyDescent="0.25">
      <c r="C17" s="13"/>
      <c r="D17" s="17"/>
      <c r="E17" s="27"/>
    </row>
    <row r="18" spans="3:5" x14ac:dyDescent="0.25">
      <c r="C18" s="13" t="s">
        <v>26</v>
      </c>
      <c r="D18" s="15">
        <f>91*(55.7/56.53)</f>
        <v>89.663895276844158</v>
      </c>
      <c r="E18" s="27"/>
    </row>
    <row r="19" spans="3:5" x14ac:dyDescent="0.25">
      <c r="C19" s="13" t="s">
        <v>27</v>
      </c>
      <c r="D19" s="15">
        <f>45*(18.42/19.75)</f>
        <v>41.969620253164564</v>
      </c>
      <c r="E19" s="28"/>
    </row>
  </sheetData>
  <mergeCells count="4">
    <mergeCell ref="B3:E3"/>
    <mergeCell ref="F4:F9"/>
    <mergeCell ref="J4:J9"/>
    <mergeCell ref="E14:E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4" workbookViewId="0">
      <selection activeCell="E48" sqref="E48"/>
    </sheetView>
  </sheetViews>
  <sheetFormatPr defaultRowHeight="15" x14ac:dyDescent="0.25"/>
  <cols>
    <col min="1" max="1" width="29.42578125" customWidth="1"/>
    <col min="2" max="2" width="16.140625" customWidth="1"/>
    <col min="5" max="5" width="13.42578125" bestFit="1" customWidth="1"/>
    <col min="7" max="7" width="29.7109375" bestFit="1" customWidth="1"/>
  </cols>
  <sheetData>
    <row r="1" spans="1:12" x14ac:dyDescent="0.25">
      <c r="A1" s="2" t="s">
        <v>18</v>
      </c>
      <c r="G1" s="2" t="s">
        <v>20</v>
      </c>
    </row>
    <row r="2" spans="1:12" x14ac:dyDescent="0.25">
      <c r="A2" s="1" t="s">
        <v>19</v>
      </c>
      <c r="C2" s="1" t="s">
        <v>8</v>
      </c>
      <c r="G2" s="1" t="s">
        <v>19</v>
      </c>
      <c r="I2" s="1" t="s">
        <v>8</v>
      </c>
    </row>
    <row r="3" spans="1:12" x14ac:dyDescent="0.25">
      <c r="A3" t="s">
        <v>0</v>
      </c>
      <c r="B3" s="3">
        <v>1.59</v>
      </c>
      <c r="C3" t="s">
        <v>9</v>
      </c>
      <c r="G3" t="s">
        <v>0</v>
      </c>
      <c r="H3">
        <v>0.40500000000000003</v>
      </c>
      <c r="I3" t="s">
        <v>9</v>
      </c>
    </row>
    <row r="4" spans="1:12" x14ac:dyDescent="0.25">
      <c r="A4" t="s">
        <v>1</v>
      </c>
      <c r="B4" s="3" t="s">
        <v>51</v>
      </c>
      <c r="C4" t="s">
        <v>10</v>
      </c>
      <c r="G4" t="s">
        <v>1</v>
      </c>
      <c r="H4" s="3" t="s">
        <v>51</v>
      </c>
      <c r="I4" t="s">
        <v>10</v>
      </c>
    </row>
    <row r="5" spans="1:12" x14ac:dyDescent="0.25">
      <c r="A5" t="s">
        <v>2</v>
      </c>
      <c r="B5" s="3" t="s">
        <v>52</v>
      </c>
      <c r="C5" t="s">
        <v>11</v>
      </c>
      <c r="G5" t="s">
        <v>2</v>
      </c>
      <c r="H5" s="3" t="s">
        <v>52</v>
      </c>
      <c r="I5" t="s">
        <v>11</v>
      </c>
    </row>
    <row r="6" spans="1:12" x14ac:dyDescent="0.25">
      <c r="A6" t="s">
        <v>3</v>
      </c>
      <c r="B6" s="3" t="s">
        <v>53</v>
      </c>
      <c r="C6" t="s">
        <v>12</v>
      </c>
      <c r="G6" t="s">
        <v>3</v>
      </c>
      <c r="H6" s="3" t="s">
        <v>58</v>
      </c>
      <c r="I6" t="s">
        <v>12</v>
      </c>
    </row>
    <row r="7" spans="1:12" x14ac:dyDescent="0.25">
      <c r="A7" t="s">
        <v>4</v>
      </c>
      <c r="B7" s="3">
        <f>B3*0.001*60*45</f>
        <v>4.2930000000000001</v>
      </c>
      <c r="C7" t="s">
        <v>13</v>
      </c>
      <c r="G7" t="s">
        <v>4</v>
      </c>
      <c r="H7">
        <f>0.405*0.001*41.97*60</f>
        <v>1.0198710000000002</v>
      </c>
      <c r="I7" t="s">
        <v>13</v>
      </c>
    </row>
    <row r="8" spans="1:12" x14ac:dyDescent="0.25">
      <c r="A8" t="s">
        <v>5</v>
      </c>
      <c r="B8" s="3" t="s">
        <v>54</v>
      </c>
      <c r="C8" t="s">
        <v>14</v>
      </c>
      <c r="G8" t="s">
        <v>5</v>
      </c>
      <c r="H8" s="3" t="s">
        <v>54</v>
      </c>
      <c r="I8" t="s">
        <v>14</v>
      </c>
    </row>
    <row r="9" spans="1:12" x14ac:dyDescent="0.25">
      <c r="A9" t="s">
        <v>4</v>
      </c>
      <c r="B9" s="3">
        <f>B7*1000</f>
        <v>4293</v>
      </c>
      <c r="C9" t="s">
        <v>15</v>
      </c>
      <c r="G9" t="s">
        <v>4</v>
      </c>
      <c r="H9">
        <f>H7*1000</f>
        <v>1019.8710000000002</v>
      </c>
      <c r="I9" t="s">
        <v>15</v>
      </c>
    </row>
    <row r="10" spans="1:12" x14ac:dyDescent="0.25">
      <c r="A10" t="s">
        <v>6</v>
      </c>
      <c r="B10" s="3">
        <v>0.76400000000000001</v>
      </c>
      <c r="C10" t="s">
        <v>16</v>
      </c>
      <c r="G10" t="s">
        <v>6</v>
      </c>
      <c r="H10">
        <v>1.27</v>
      </c>
      <c r="I10" t="s">
        <v>16</v>
      </c>
    </row>
    <row r="11" spans="1:12" x14ac:dyDescent="0.25">
      <c r="A11" t="s">
        <v>7</v>
      </c>
      <c r="B11" s="7">
        <f>B9*B10</f>
        <v>3279.8519999999999</v>
      </c>
      <c r="C11" t="s">
        <v>17</v>
      </c>
      <c r="G11" t="s">
        <v>7</v>
      </c>
      <c r="H11" s="8">
        <f>H9*H10</f>
        <v>1295.2361700000004</v>
      </c>
      <c r="I11" t="s">
        <v>17</v>
      </c>
    </row>
    <row r="12" spans="1:12" x14ac:dyDescent="0.25">
      <c r="H12" s="8" t="s">
        <v>55</v>
      </c>
      <c r="I12" s="8"/>
      <c r="J12" s="8"/>
      <c r="K12" s="8"/>
      <c r="L12" s="8"/>
    </row>
    <row r="14" spans="1:12" x14ac:dyDescent="0.25">
      <c r="A14" s="2" t="s">
        <v>18</v>
      </c>
      <c r="G14" s="2" t="s">
        <v>20</v>
      </c>
    </row>
    <row r="15" spans="1:12" x14ac:dyDescent="0.25">
      <c r="A15" s="1" t="s">
        <v>48</v>
      </c>
      <c r="C15" s="1" t="s">
        <v>8</v>
      </c>
      <c r="G15" s="1" t="s">
        <v>48</v>
      </c>
      <c r="I15" s="1" t="s">
        <v>8</v>
      </c>
    </row>
    <row r="16" spans="1:12" x14ac:dyDescent="0.25">
      <c r="A16" t="s">
        <v>0</v>
      </c>
      <c r="B16" s="9">
        <v>0.14299999999999999</v>
      </c>
      <c r="C16" t="s">
        <v>9</v>
      </c>
      <c r="G16" t="s">
        <v>0</v>
      </c>
      <c r="H16" s="9">
        <v>0</v>
      </c>
      <c r="I16" t="s">
        <v>9</v>
      </c>
    </row>
    <row r="17" spans="1:10" x14ac:dyDescent="0.25">
      <c r="A17" t="s">
        <v>1</v>
      </c>
      <c r="B17" s="9" t="s">
        <v>51</v>
      </c>
      <c r="C17" t="s">
        <v>10</v>
      </c>
      <c r="G17" t="s">
        <v>1</v>
      </c>
      <c r="H17" s="9" t="s">
        <v>51</v>
      </c>
      <c r="I17" t="s">
        <v>10</v>
      </c>
    </row>
    <row r="18" spans="1:10" x14ac:dyDescent="0.25">
      <c r="A18" t="s">
        <v>2</v>
      </c>
      <c r="B18" s="9" t="s">
        <v>52</v>
      </c>
      <c r="C18" t="s">
        <v>11</v>
      </c>
      <c r="G18" t="s">
        <v>2</v>
      </c>
      <c r="H18" s="9" t="s">
        <v>52</v>
      </c>
      <c r="I18" t="s">
        <v>11</v>
      </c>
    </row>
    <row r="19" spans="1:10" x14ac:dyDescent="0.25">
      <c r="A19" t="s">
        <v>3</v>
      </c>
      <c r="B19" s="9" t="s">
        <v>53</v>
      </c>
      <c r="C19" t="s">
        <v>12</v>
      </c>
      <c r="G19" t="s">
        <v>3</v>
      </c>
      <c r="H19" s="3" t="s">
        <v>58</v>
      </c>
      <c r="I19" t="s">
        <v>12</v>
      </c>
    </row>
    <row r="20" spans="1:10" x14ac:dyDescent="0.25">
      <c r="A20" t="s">
        <v>4</v>
      </c>
      <c r="B20" s="9">
        <f>B16*0.001*60*45</f>
        <v>0.38609999999999994</v>
      </c>
      <c r="C20" t="s">
        <v>13</v>
      </c>
      <c r="G20" t="s">
        <v>4</v>
      </c>
      <c r="H20" s="9">
        <v>0</v>
      </c>
      <c r="I20" t="s">
        <v>13</v>
      </c>
    </row>
    <row r="21" spans="1:10" x14ac:dyDescent="0.25">
      <c r="A21" t="s">
        <v>5</v>
      </c>
      <c r="B21" s="9" t="s">
        <v>54</v>
      </c>
      <c r="C21" t="s">
        <v>14</v>
      </c>
      <c r="G21" t="s">
        <v>5</v>
      </c>
      <c r="H21" s="9" t="s">
        <v>54</v>
      </c>
      <c r="I21" t="s">
        <v>14</v>
      </c>
    </row>
    <row r="22" spans="1:10" x14ac:dyDescent="0.25">
      <c r="A22" t="s">
        <v>4</v>
      </c>
      <c r="B22" s="9">
        <f>B20*1000</f>
        <v>386.09999999999997</v>
      </c>
      <c r="C22" t="s">
        <v>15</v>
      </c>
      <c r="G22" t="s">
        <v>4</v>
      </c>
      <c r="H22" s="9">
        <v>0</v>
      </c>
      <c r="I22" t="s">
        <v>15</v>
      </c>
    </row>
    <row r="23" spans="1:10" x14ac:dyDescent="0.25">
      <c r="A23" t="s">
        <v>6</v>
      </c>
      <c r="B23" s="9">
        <v>0.76300000000000001</v>
      </c>
      <c r="C23" t="s">
        <v>16</v>
      </c>
      <c r="G23" t="s">
        <v>6</v>
      </c>
      <c r="H23" s="9">
        <v>1.42</v>
      </c>
      <c r="I23" t="s">
        <v>16</v>
      </c>
      <c r="J23" t="s">
        <v>72</v>
      </c>
    </row>
    <row r="24" spans="1:10" x14ac:dyDescent="0.25">
      <c r="A24" t="s">
        <v>7</v>
      </c>
      <c r="B24" s="10">
        <f>B22*B23</f>
        <v>294.59429999999998</v>
      </c>
      <c r="C24" t="s">
        <v>17</v>
      </c>
      <c r="G24" t="s">
        <v>7</v>
      </c>
      <c r="H24" s="10">
        <v>0</v>
      </c>
      <c r="I24" t="s">
        <v>17</v>
      </c>
    </row>
    <row r="27" spans="1:10" x14ac:dyDescent="0.25">
      <c r="A27" s="2" t="s">
        <v>18</v>
      </c>
      <c r="G27" s="2" t="s">
        <v>20</v>
      </c>
    </row>
    <row r="28" spans="1:10" x14ac:dyDescent="0.25">
      <c r="A28" s="1" t="s">
        <v>49</v>
      </c>
      <c r="C28" s="1" t="s">
        <v>8</v>
      </c>
      <c r="G28" s="1" t="s">
        <v>49</v>
      </c>
      <c r="I28" s="1" t="s">
        <v>8</v>
      </c>
    </row>
    <row r="29" spans="1:10" x14ac:dyDescent="0.25">
      <c r="A29" t="s">
        <v>0</v>
      </c>
      <c r="B29" s="9">
        <v>7.3300000000000004E-2</v>
      </c>
      <c r="C29" t="s">
        <v>9</v>
      </c>
      <c r="G29" t="s">
        <v>0</v>
      </c>
      <c r="H29" s="9">
        <v>2.4799999999999999E-2</v>
      </c>
      <c r="I29" t="s">
        <v>9</v>
      </c>
    </row>
    <row r="30" spans="1:10" x14ac:dyDescent="0.25">
      <c r="A30" t="s">
        <v>1</v>
      </c>
      <c r="B30" s="9" t="s">
        <v>51</v>
      </c>
      <c r="C30" t="s">
        <v>10</v>
      </c>
      <c r="G30" t="s">
        <v>1</v>
      </c>
      <c r="H30" s="9" t="s">
        <v>51</v>
      </c>
      <c r="I30" t="s">
        <v>10</v>
      </c>
    </row>
    <row r="31" spans="1:10" x14ac:dyDescent="0.25">
      <c r="A31" t="s">
        <v>2</v>
      </c>
      <c r="B31" s="9" t="s">
        <v>52</v>
      </c>
      <c r="C31" t="s">
        <v>11</v>
      </c>
      <c r="G31" t="s">
        <v>2</v>
      </c>
      <c r="H31" s="9" t="s">
        <v>52</v>
      </c>
      <c r="I31" t="s">
        <v>11</v>
      </c>
    </row>
    <row r="32" spans="1:10" x14ac:dyDescent="0.25">
      <c r="A32" t="s">
        <v>57</v>
      </c>
      <c r="B32" s="9" t="s">
        <v>56</v>
      </c>
      <c r="C32" t="s">
        <v>12</v>
      </c>
      <c r="G32" t="s">
        <v>57</v>
      </c>
      <c r="H32" s="9" t="s">
        <v>59</v>
      </c>
      <c r="I32" t="s">
        <v>12</v>
      </c>
    </row>
    <row r="33" spans="1:9" x14ac:dyDescent="0.25">
      <c r="A33" t="s">
        <v>4</v>
      </c>
      <c r="B33" s="9">
        <f>B29*0.001*60*91</f>
        <v>0.40021800000000002</v>
      </c>
      <c r="C33" t="s">
        <v>13</v>
      </c>
      <c r="G33" t="s">
        <v>4</v>
      </c>
      <c r="H33" s="9">
        <f>H29*0.001*60*89.66</f>
        <v>0.13341407999999999</v>
      </c>
      <c r="I33" t="s">
        <v>13</v>
      </c>
    </row>
    <row r="34" spans="1:9" x14ac:dyDescent="0.25">
      <c r="A34" t="s">
        <v>5</v>
      </c>
      <c r="B34" s="9" t="s">
        <v>54</v>
      </c>
      <c r="C34" t="s">
        <v>14</v>
      </c>
      <c r="G34" t="s">
        <v>5</v>
      </c>
      <c r="H34" s="9" t="s">
        <v>54</v>
      </c>
      <c r="I34" t="s">
        <v>14</v>
      </c>
    </row>
    <row r="35" spans="1:9" x14ac:dyDescent="0.25">
      <c r="A35" t="s">
        <v>4</v>
      </c>
      <c r="B35" s="9">
        <f>B33*1000</f>
        <v>400.21800000000002</v>
      </c>
      <c r="C35" t="s">
        <v>15</v>
      </c>
      <c r="G35" t="s">
        <v>4</v>
      </c>
      <c r="H35" s="9">
        <f>H33*1000</f>
        <v>133.41407999999998</v>
      </c>
      <c r="I35" t="s">
        <v>15</v>
      </c>
    </row>
    <row r="36" spans="1:9" x14ac:dyDescent="0.25">
      <c r="A36" t="s">
        <v>6</v>
      </c>
      <c r="B36" s="9">
        <v>0.93300000000000005</v>
      </c>
      <c r="C36" t="s">
        <v>16</v>
      </c>
      <c r="G36" t="s">
        <v>6</v>
      </c>
      <c r="H36" s="9">
        <v>2.86</v>
      </c>
      <c r="I36" t="s">
        <v>16</v>
      </c>
    </row>
    <row r="37" spans="1:9" x14ac:dyDescent="0.25">
      <c r="A37" t="s">
        <v>7</v>
      </c>
      <c r="B37" s="10">
        <f>B35*B36</f>
        <v>373.40339400000005</v>
      </c>
      <c r="C37" t="s">
        <v>17</v>
      </c>
      <c r="G37" t="s">
        <v>7</v>
      </c>
      <c r="H37" s="10">
        <f>H35*H36</f>
        <v>381.56426879999992</v>
      </c>
      <c r="I37" t="s">
        <v>17</v>
      </c>
    </row>
    <row r="40" spans="1:9" x14ac:dyDescent="0.25">
      <c r="A40" s="2" t="s">
        <v>18</v>
      </c>
      <c r="G40" s="2" t="s">
        <v>20</v>
      </c>
    </row>
    <row r="41" spans="1:9" x14ac:dyDescent="0.25">
      <c r="A41" s="1" t="s">
        <v>50</v>
      </c>
      <c r="C41" s="1" t="s">
        <v>8</v>
      </c>
      <c r="G41" s="1" t="s">
        <v>50</v>
      </c>
      <c r="I41" s="1" t="s">
        <v>8</v>
      </c>
    </row>
    <row r="42" spans="1:9" x14ac:dyDescent="0.25">
      <c r="A42" t="s">
        <v>0</v>
      </c>
      <c r="B42" s="9">
        <v>18.5</v>
      </c>
      <c r="C42" t="s">
        <v>67</v>
      </c>
      <c r="G42" t="s">
        <v>0</v>
      </c>
      <c r="H42" s="9">
        <v>2.91</v>
      </c>
      <c r="I42" t="s">
        <v>67</v>
      </c>
    </row>
    <row r="43" spans="1:9" x14ac:dyDescent="0.25">
      <c r="A43" t="s">
        <v>1</v>
      </c>
      <c r="B43" s="9" t="s">
        <v>51</v>
      </c>
      <c r="C43" t="s">
        <v>10</v>
      </c>
      <c r="G43" t="s">
        <v>1</v>
      </c>
      <c r="H43" s="9" t="s">
        <v>51</v>
      </c>
      <c r="I43" t="s">
        <v>10</v>
      </c>
    </row>
    <row r="44" spans="1:9" x14ac:dyDescent="0.25">
      <c r="A44" t="s">
        <v>2</v>
      </c>
      <c r="B44" s="9" t="s">
        <v>52</v>
      </c>
      <c r="C44" t="s">
        <v>11</v>
      </c>
      <c r="G44" t="s">
        <v>2</v>
      </c>
      <c r="H44" s="9" t="s">
        <v>52</v>
      </c>
      <c r="I44" t="s">
        <v>11</v>
      </c>
    </row>
    <row r="45" spans="1:9" x14ac:dyDescent="0.25">
      <c r="B45" s="9"/>
      <c r="H45" s="9"/>
    </row>
    <row r="46" spans="1:9" x14ac:dyDescent="0.25">
      <c r="A46" t="s">
        <v>4</v>
      </c>
      <c r="B46" s="9">
        <f>B42*0.001*60</f>
        <v>1.1099999999999999</v>
      </c>
      <c r="C46" t="s">
        <v>68</v>
      </c>
      <c r="G46" t="s">
        <v>4</v>
      </c>
      <c r="H46" s="9">
        <f>H42*0.001*60</f>
        <v>0.17460000000000001</v>
      </c>
      <c r="I46" t="s">
        <v>68</v>
      </c>
    </row>
    <row r="47" spans="1:9" x14ac:dyDescent="0.25">
      <c r="A47" t="s">
        <v>1</v>
      </c>
      <c r="B47" s="9" t="s">
        <v>54</v>
      </c>
      <c r="C47" t="s">
        <v>71</v>
      </c>
      <c r="G47" t="s">
        <v>1</v>
      </c>
      <c r="H47" s="9" t="s">
        <v>54</v>
      </c>
      <c r="I47" t="s">
        <v>71</v>
      </c>
    </row>
    <row r="48" spans="1:9" x14ac:dyDescent="0.25">
      <c r="A48" t="s">
        <v>4</v>
      </c>
      <c r="B48" s="9">
        <f>B46*1000</f>
        <v>1109.9999999999998</v>
      </c>
      <c r="C48" t="s">
        <v>69</v>
      </c>
      <c r="G48" t="s">
        <v>4</v>
      </c>
      <c r="H48" s="9">
        <f>H46*1000</f>
        <v>174.6</v>
      </c>
      <c r="I48" t="s">
        <v>69</v>
      </c>
    </row>
    <row r="49" spans="1:9" x14ac:dyDescent="0.25">
      <c r="A49" t="s">
        <v>6</v>
      </c>
      <c r="B49" s="9">
        <v>1.79</v>
      </c>
      <c r="C49" t="s">
        <v>16</v>
      </c>
      <c r="G49" t="s">
        <v>6</v>
      </c>
      <c r="H49" s="9">
        <v>1.22</v>
      </c>
      <c r="I49" t="s">
        <v>16</v>
      </c>
    </row>
    <row r="50" spans="1:9" x14ac:dyDescent="0.25">
      <c r="A50" t="s">
        <v>7</v>
      </c>
      <c r="B50" s="10">
        <f>B48*B49</f>
        <v>1986.8999999999996</v>
      </c>
      <c r="C50" t="s">
        <v>70</v>
      </c>
      <c r="G50" t="s">
        <v>7</v>
      </c>
      <c r="H50" s="10">
        <f>H48*H49</f>
        <v>213.012</v>
      </c>
      <c r="I50" t="s">
        <v>70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opLeftCell="A49" workbookViewId="0">
      <selection activeCell="L39" sqref="L39"/>
    </sheetView>
  </sheetViews>
  <sheetFormatPr defaultRowHeight="15" x14ac:dyDescent="0.25"/>
  <cols>
    <col min="1" max="1" width="30.140625" customWidth="1"/>
    <col min="2" max="2" width="11.7109375" bestFit="1" customWidth="1"/>
    <col min="3" max="3" width="20" customWidth="1"/>
    <col min="4" max="4" width="8.42578125" bestFit="1" customWidth="1"/>
    <col min="5" max="5" width="13.42578125" bestFit="1" customWidth="1"/>
    <col min="7" max="7" width="29.7109375" bestFit="1" customWidth="1"/>
    <col min="8" max="8" width="9.140625" style="9"/>
  </cols>
  <sheetData>
    <row r="1" spans="1:12" x14ac:dyDescent="0.25">
      <c r="A1" s="2" t="s">
        <v>18</v>
      </c>
      <c r="G1" s="2" t="s">
        <v>20</v>
      </c>
    </row>
    <row r="2" spans="1:12" x14ac:dyDescent="0.25">
      <c r="A2" s="1" t="s">
        <v>19</v>
      </c>
      <c r="C2" s="1" t="s">
        <v>8</v>
      </c>
      <c r="G2" s="1" t="s">
        <v>19</v>
      </c>
      <c r="I2" s="1" t="s">
        <v>8</v>
      </c>
    </row>
    <row r="3" spans="1:12" x14ac:dyDescent="0.25">
      <c r="A3" t="s">
        <v>0</v>
      </c>
      <c r="B3" s="3">
        <v>3.13</v>
      </c>
      <c r="C3" t="s">
        <v>9</v>
      </c>
      <c r="G3" t="s">
        <v>0</v>
      </c>
      <c r="H3" s="9">
        <v>0.626</v>
      </c>
      <c r="I3" t="s">
        <v>9</v>
      </c>
    </row>
    <row r="4" spans="1:12" x14ac:dyDescent="0.25">
      <c r="A4" t="s">
        <v>1</v>
      </c>
      <c r="B4" s="3" t="s">
        <v>51</v>
      </c>
      <c r="C4" t="s">
        <v>10</v>
      </c>
      <c r="G4" t="s">
        <v>1</v>
      </c>
      <c r="H4" s="9" t="s">
        <v>51</v>
      </c>
      <c r="I4" t="s">
        <v>10</v>
      </c>
    </row>
    <row r="5" spans="1:12" x14ac:dyDescent="0.25">
      <c r="A5" t="s">
        <v>2</v>
      </c>
      <c r="B5" s="3" t="s">
        <v>52</v>
      </c>
      <c r="C5" t="s">
        <v>11</v>
      </c>
      <c r="G5" t="s">
        <v>2</v>
      </c>
      <c r="H5" s="9" t="s">
        <v>52</v>
      </c>
      <c r="I5" t="s">
        <v>11</v>
      </c>
    </row>
    <row r="6" spans="1:12" x14ac:dyDescent="0.25">
      <c r="A6" t="s">
        <v>3</v>
      </c>
      <c r="B6" s="3" t="s">
        <v>53</v>
      </c>
      <c r="C6" t="s">
        <v>12</v>
      </c>
      <c r="G6" t="s">
        <v>3</v>
      </c>
      <c r="H6" s="9" t="s">
        <v>58</v>
      </c>
      <c r="I6" t="s">
        <v>12</v>
      </c>
    </row>
    <row r="7" spans="1:12" x14ac:dyDescent="0.25">
      <c r="A7" t="s">
        <v>4</v>
      </c>
      <c r="B7" s="3">
        <f>B3*0.001*60*45</f>
        <v>8.4510000000000005</v>
      </c>
      <c r="C7" t="s">
        <v>13</v>
      </c>
      <c r="G7" t="s">
        <v>4</v>
      </c>
      <c r="H7" s="9">
        <f>H3*0.001*41.97*60</f>
        <v>1.5763932</v>
      </c>
      <c r="I7" t="s">
        <v>13</v>
      </c>
    </row>
    <row r="8" spans="1:12" x14ac:dyDescent="0.25">
      <c r="A8" t="s">
        <v>5</v>
      </c>
      <c r="B8" s="3" t="s">
        <v>54</v>
      </c>
      <c r="C8" t="s">
        <v>14</v>
      </c>
      <c r="G8" t="s">
        <v>5</v>
      </c>
      <c r="H8" s="9" t="s">
        <v>54</v>
      </c>
      <c r="I8" t="s">
        <v>14</v>
      </c>
    </row>
    <row r="9" spans="1:12" x14ac:dyDescent="0.25">
      <c r="A9" t="s">
        <v>4</v>
      </c>
      <c r="B9" s="3">
        <f>B7*1000</f>
        <v>8451</v>
      </c>
      <c r="C9" t="s">
        <v>15</v>
      </c>
      <c r="G9" t="s">
        <v>4</v>
      </c>
      <c r="H9" s="9">
        <f>H7*1000</f>
        <v>1576.3932</v>
      </c>
      <c r="I9" t="s">
        <v>15</v>
      </c>
    </row>
    <row r="10" spans="1:12" x14ac:dyDescent="0.25">
      <c r="A10" t="s">
        <v>6</v>
      </c>
      <c r="B10" s="3">
        <v>0.77100000000000002</v>
      </c>
      <c r="C10" t="s">
        <v>16</v>
      </c>
      <c r="G10" t="s">
        <v>6</v>
      </c>
      <c r="H10" s="9">
        <v>0.81399999999999995</v>
      </c>
      <c r="I10" t="s">
        <v>16</v>
      </c>
    </row>
    <row r="11" spans="1:12" x14ac:dyDescent="0.25">
      <c r="A11" t="s">
        <v>7</v>
      </c>
      <c r="B11" s="7">
        <f>B9*B10</f>
        <v>6515.7210000000005</v>
      </c>
      <c r="C11" t="s">
        <v>17</v>
      </c>
      <c r="G11" t="s">
        <v>7</v>
      </c>
      <c r="H11" s="10">
        <f>H9*H10</f>
        <v>1283.1840648</v>
      </c>
      <c r="I11" t="s">
        <v>17</v>
      </c>
    </row>
    <row r="12" spans="1:12" x14ac:dyDescent="0.25">
      <c r="H12" s="12"/>
      <c r="I12" s="11"/>
      <c r="J12" s="11"/>
      <c r="K12" s="11"/>
      <c r="L12" s="11"/>
    </row>
    <row r="14" spans="1:12" x14ac:dyDescent="0.25">
      <c r="A14" s="2" t="s">
        <v>18</v>
      </c>
      <c r="G14" s="2" t="s">
        <v>20</v>
      </c>
    </row>
    <row r="15" spans="1:12" x14ac:dyDescent="0.25">
      <c r="A15" s="1" t="s">
        <v>48</v>
      </c>
      <c r="C15" s="1" t="s">
        <v>8</v>
      </c>
      <c r="G15" s="1" t="s">
        <v>48</v>
      </c>
      <c r="I15" s="1" t="s">
        <v>8</v>
      </c>
    </row>
    <row r="16" spans="1:12" x14ac:dyDescent="0.25">
      <c r="A16" t="s">
        <v>0</v>
      </c>
      <c r="B16" s="9">
        <v>6.2700000000000006E-2</v>
      </c>
      <c r="C16" t="s">
        <v>9</v>
      </c>
      <c r="G16" t="s">
        <v>0</v>
      </c>
      <c r="H16" s="9">
        <v>1.9900000000000001E-2</v>
      </c>
      <c r="I16" t="s">
        <v>9</v>
      </c>
    </row>
    <row r="17" spans="1:9" x14ac:dyDescent="0.25">
      <c r="A17" t="s">
        <v>1</v>
      </c>
      <c r="B17" s="9" t="s">
        <v>51</v>
      </c>
      <c r="C17" t="s">
        <v>10</v>
      </c>
      <c r="G17" t="s">
        <v>1</v>
      </c>
      <c r="H17" s="9" t="s">
        <v>51</v>
      </c>
      <c r="I17" t="s">
        <v>10</v>
      </c>
    </row>
    <row r="18" spans="1:9" x14ac:dyDescent="0.25">
      <c r="A18" t="s">
        <v>2</v>
      </c>
      <c r="B18" s="9" t="s">
        <v>52</v>
      </c>
      <c r="C18" t="s">
        <v>11</v>
      </c>
      <c r="G18" t="s">
        <v>2</v>
      </c>
      <c r="H18" s="9" t="s">
        <v>52</v>
      </c>
      <c r="I18" t="s">
        <v>11</v>
      </c>
    </row>
    <row r="19" spans="1:9" x14ac:dyDescent="0.25">
      <c r="A19" t="s">
        <v>3</v>
      </c>
      <c r="B19" s="9" t="s">
        <v>53</v>
      </c>
      <c r="C19" t="s">
        <v>12</v>
      </c>
      <c r="G19" t="s">
        <v>3</v>
      </c>
      <c r="H19" s="9" t="s">
        <v>58</v>
      </c>
      <c r="I19" t="s">
        <v>12</v>
      </c>
    </row>
    <row r="20" spans="1:9" x14ac:dyDescent="0.25">
      <c r="A20" t="s">
        <v>4</v>
      </c>
      <c r="B20" s="9">
        <f>B16*0.001*60*45</f>
        <v>0.16929000000000002</v>
      </c>
      <c r="C20" t="s">
        <v>13</v>
      </c>
      <c r="G20" t="s">
        <v>4</v>
      </c>
      <c r="H20" s="9">
        <f>H16*0.001*60*41.97</f>
        <v>5.0112180000000006E-2</v>
      </c>
      <c r="I20" t="s">
        <v>13</v>
      </c>
    </row>
    <row r="21" spans="1:9" x14ac:dyDescent="0.25">
      <c r="A21" t="s">
        <v>5</v>
      </c>
      <c r="B21" s="9" t="s">
        <v>54</v>
      </c>
      <c r="C21" t="s">
        <v>14</v>
      </c>
      <c r="G21" t="s">
        <v>5</v>
      </c>
      <c r="H21" s="9" t="s">
        <v>54</v>
      </c>
      <c r="I21" t="s">
        <v>14</v>
      </c>
    </row>
    <row r="22" spans="1:9" x14ac:dyDescent="0.25">
      <c r="A22" t="s">
        <v>4</v>
      </c>
      <c r="B22" s="9">
        <f>B20*1000</f>
        <v>169.29000000000002</v>
      </c>
      <c r="C22" t="s">
        <v>15</v>
      </c>
      <c r="G22" t="s">
        <v>4</v>
      </c>
      <c r="H22" s="9">
        <f>H20*1000</f>
        <v>50.112180000000009</v>
      </c>
      <c r="I22" t="s">
        <v>15</v>
      </c>
    </row>
    <row r="23" spans="1:9" x14ac:dyDescent="0.25">
      <c r="A23" t="s">
        <v>6</v>
      </c>
      <c r="B23" s="9">
        <v>8.19</v>
      </c>
      <c r="C23" t="s">
        <v>16</v>
      </c>
      <c r="G23" t="s">
        <v>6</v>
      </c>
      <c r="H23" s="9">
        <v>3.88</v>
      </c>
      <c r="I23" t="s">
        <v>16</v>
      </c>
    </row>
    <row r="24" spans="1:9" x14ac:dyDescent="0.25">
      <c r="A24" t="s">
        <v>7</v>
      </c>
      <c r="B24" s="10">
        <f>B22*B23</f>
        <v>1386.4851000000001</v>
      </c>
      <c r="C24" t="s">
        <v>17</v>
      </c>
      <c r="G24" t="s">
        <v>7</v>
      </c>
      <c r="H24" s="10">
        <f>H22*H23</f>
        <v>194.43525840000004</v>
      </c>
      <c r="I24" t="s">
        <v>17</v>
      </c>
    </row>
    <row r="27" spans="1:9" x14ac:dyDescent="0.25">
      <c r="A27" s="2" t="s">
        <v>18</v>
      </c>
      <c r="G27" s="2" t="s">
        <v>20</v>
      </c>
    </row>
    <row r="28" spans="1:9" x14ac:dyDescent="0.25">
      <c r="A28" s="1" t="s">
        <v>49</v>
      </c>
      <c r="C28" s="1" t="s">
        <v>8</v>
      </c>
      <c r="G28" s="1" t="s">
        <v>49</v>
      </c>
      <c r="I28" s="1" t="s">
        <v>8</v>
      </c>
    </row>
    <row r="29" spans="1:9" x14ac:dyDescent="0.25">
      <c r="A29" t="s">
        <v>0</v>
      </c>
      <c r="B29" s="9">
        <v>5.8200000000000002E-2</v>
      </c>
      <c r="C29" t="s">
        <v>9</v>
      </c>
      <c r="G29" t="s">
        <v>0</v>
      </c>
      <c r="H29" s="9">
        <v>2.9100000000000001E-2</v>
      </c>
      <c r="I29" t="s">
        <v>9</v>
      </c>
    </row>
    <row r="30" spans="1:9" x14ac:dyDescent="0.25">
      <c r="A30" t="s">
        <v>1</v>
      </c>
      <c r="B30" s="9" t="s">
        <v>51</v>
      </c>
      <c r="C30" t="s">
        <v>10</v>
      </c>
      <c r="G30" t="s">
        <v>1</v>
      </c>
      <c r="H30" s="9" t="s">
        <v>51</v>
      </c>
      <c r="I30" t="s">
        <v>10</v>
      </c>
    </row>
    <row r="31" spans="1:9" x14ac:dyDescent="0.25">
      <c r="A31" t="s">
        <v>2</v>
      </c>
      <c r="B31" s="9" t="s">
        <v>52</v>
      </c>
      <c r="C31" t="s">
        <v>11</v>
      </c>
      <c r="G31" t="s">
        <v>2</v>
      </c>
      <c r="H31" s="9" t="s">
        <v>52</v>
      </c>
      <c r="I31" t="s">
        <v>11</v>
      </c>
    </row>
    <row r="32" spans="1:9" x14ac:dyDescent="0.25">
      <c r="A32" t="s">
        <v>57</v>
      </c>
      <c r="B32" s="9" t="s">
        <v>56</v>
      </c>
      <c r="C32" t="s">
        <v>12</v>
      </c>
      <c r="G32" t="s">
        <v>57</v>
      </c>
      <c r="H32" s="9" t="s">
        <v>59</v>
      </c>
      <c r="I32" t="s">
        <v>12</v>
      </c>
    </row>
    <row r="33" spans="1:9" x14ac:dyDescent="0.25">
      <c r="A33" t="s">
        <v>4</v>
      </c>
      <c r="B33" s="9">
        <f>B29*0.001*60*91</f>
        <v>0.31777200000000005</v>
      </c>
      <c r="C33" t="s">
        <v>13</v>
      </c>
      <c r="G33" t="s">
        <v>4</v>
      </c>
      <c r="H33" s="9">
        <f>H29*0.001*60*89.66</f>
        <v>0.15654636</v>
      </c>
      <c r="I33" t="s">
        <v>13</v>
      </c>
    </row>
    <row r="34" spans="1:9" x14ac:dyDescent="0.25">
      <c r="A34" t="s">
        <v>5</v>
      </c>
      <c r="B34" s="9" t="s">
        <v>54</v>
      </c>
      <c r="C34" t="s">
        <v>14</v>
      </c>
      <c r="G34" t="s">
        <v>5</v>
      </c>
      <c r="H34" s="9" t="s">
        <v>54</v>
      </c>
      <c r="I34" t="s">
        <v>14</v>
      </c>
    </row>
    <row r="35" spans="1:9" x14ac:dyDescent="0.25">
      <c r="A35" t="s">
        <v>4</v>
      </c>
      <c r="B35" s="9">
        <f>B33*1000</f>
        <v>317.77200000000005</v>
      </c>
      <c r="C35" t="s">
        <v>15</v>
      </c>
      <c r="G35" t="s">
        <v>4</v>
      </c>
      <c r="H35" s="9">
        <f>H33*1000</f>
        <v>156.54635999999999</v>
      </c>
      <c r="I35" t="s">
        <v>15</v>
      </c>
    </row>
    <row r="36" spans="1:9" x14ac:dyDescent="0.25">
      <c r="A36" t="s">
        <v>6</v>
      </c>
      <c r="B36" s="9">
        <v>0.77700000000000002</v>
      </c>
      <c r="C36" t="s">
        <v>16</v>
      </c>
      <c r="G36" t="s">
        <v>6</v>
      </c>
      <c r="H36" s="9">
        <v>1.57</v>
      </c>
      <c r="I36" t="s">
        <v>16</v>
      </c>
    </row>
    <row r="37" spans="1:9" x14ac:dyDescent="0.25">
      <c r="A37" t="s">
        <v>7</v>
      </c>
      <c r="B37" s="10">
        <f>B35*B36</f>
        <v>246.90884400000004</v>
      </c>
      <c r="C37" t="s">
        <v>17</v>
      </c>
      <c r="G37" t="s">
        <v>7</v>
      </c>
      <c r="H37" s="10">
        <f>H35*H36</f>
        <v>245.77778520000001</v>
      </c>
      <c r="I37" t="s">
        <v>17</v>
      </c>
    </row>
    <row r="40" spans="1:9" x14ac:dyDescent="0.25">
      <c r="A40" s="2" t="s">
        <v>18</v>
      </c>
      <c r="G40" s="2" t="s">
        <v>20</v>
      </c>
    </row>
    <row r="41" spans="1:9" x14ac:dyDescent="0.25">
      <c r="A41" s="1" t="s">
        <v>50</v>
      </c>
      <c r="C41" s="1" t="s">
        <v>8</v>
      </c>
      <c r="G41" s="1" t="s">
        <v>50</v>
      </c>
      <c r="I41" s="1" t="s">
        <v>8</v>
      </c>
    </row>
    <row r="42" spans="1:9" x14ac:dyDescent="0.25">
      <c r="A42" t="s">
        <v>0</v>
      </c>
      <c r="B42" s="9">
        <v>9.76</v>
      </c>
      <c r="C42" t="s">
        <v>67</v>
      </c>
      <c r="G42" t="s">
        <v>0</v>
      </c>
      <c r="H42" s="9">
        <v>0.77400000000000002</v>
      </c>
      <c r="I42" t="s">
        <v>67</v>
      </c>
    </row>
    <row r="43" spans="1:9" x14ac:dyDescent="0.25">
      <c r="A43" t="s">
        <v>1</v>
      </c>
      <c r="B43" s="9" t="s">
        <v>51</v>
      </c>
      <c r="C43" t="s">
        <v>10</v>
      </c>
      <c r="G43" t="s">
        <v>1</v>
      </c>
      <c r="H43" s="9" t="s">
        <v>51</v>
      </c>
      <c r="I43" t="s">
        <v>10</v>
      </c>
    </row>
    <row r="44" spans="1:9" x14ac:dyDescent="0.25">
      <c r="A44" t="s">
        <v>2</v>
      </c>
      <c r="B44" s="9" t="s">
        <v>52</v>
      </c>
      <c r="C44" t="s">
        <v>11</v>
      </c>
      <c r="G44" t="s">
        <v>2</v>
      </c>
      <c r="H44" s="9" t="s">
        <v>52</v>
      </c>
      <c r="I44" t="s">
        <v>11</v>
      </c>
    </row>
    <row r="45" spans="1:9" x14ac:dyDescent="0.25">
      <c r="A45" t="s">
        <v>3</v>
      </c>
      <c r="B45" s="9"/>
      <c r="G45" t="s">
        <v>3</v>
      </c>
    </row>
    <row r="46" spans="1:9" x14ac:dyDescent="0.25">
      <c r="A46" t="s">
        <v>4</v>
      </c>
      <c r="B46" s="9">
        <f>B42*0.001*60</f>
        <v>0.58560000000000001</v>
      </c>
      <c r="C46" t="s">
        <v>68</v>
      </c>
      <c r="G46" t="s">
        <v>4</v>
      </c>
      <c r="H46" s="9">
        <f>H42*0.001*60</f>
        <v>4.6440000000000002E-2</v>
      </c>
      <c r="I46" t="s">
        <v>68</v>
      </c>
    </row>
    <row r="47" spans="1:9" x14ac:dyDescent="0.25">
      <c r="A47" t="s">
        <v>5</v>
      </c>
      <c r="B47" s="9" t="s">
        <v>54</v>
      </c>
      <c r="C47" t="s">
        <v>71</v>
      </c>
      <c r="G47" t="s">
        <v>5</v>
      </c>
      <c r="H47" s="9" t="s">
        <v>54</v>
      </c>
      <c r="I47" t="s">
        <v>71</v>
      </c>
    </row>
    <row r="48" spans="1:9" x14ac:dyDescent="0.25">
      <c r="A48" t="s">
        <v>4</v>
      </c>
      <c r="B48" s="9">
        <f>B46*1000</f>
        <v>585.6</v>
      </c>
      <c r="C48" t="s">
        <v>69</v>
      </c>
      <c r="G48" t="s">
        <v>4</v>
      </c>
      <c r="H48" s="9">
        <f>H46*1000</f>
        <v>46.440000000000005</v>
      </c>
      <c r="I48" t="s">
        <v>69</v>
      </c>
    </row>
    <row r="49" spans="1:9" x14ac:dyDescent="0.25">
      <c r="A49" t="s">
        <v>6</v>
      </c>
      <c r="B49" s="9">
        <v>1.37</v>
      </c>
      <c r="C49" t="s">
        <v>16</v>
      </c>
      <c r="G49" t="s">
        <v>6</v>
      </c>
      <c r="H49" s="9">
        <v>2.0299999999999998</v>
      </c>
      <c r="I49" t="s">
        <v>16</v>
      </c>
    </row>
    <row r="50" spans="1:9" x14ac:dyDescent="0.25">
      <c r="A50" t="s">
        <v>7</v>
      </c>
      <c r="B50" s="10">
        <f>B48*B49</f>
        <v>802.27200000000005</v>
      </c>
      <c r="C50" t="s">
        <v>70</v>
      </c>
      <c r="G50" t="s">
        <v>7</v>
      </c>
      <c r="H50" s="10">
        <f>H48*H49</f>
        <v>94.273200000000003</v>
      </c>
      <c r="I50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4" workbookViewId="0">
      <selection activeCell="E41" sqref="E41"/>
    </sheetView>
  </sheetViews>
  <sheetFormatPr defaultRowHeight="15" x14ac:dyDescent="0.25"/>
  <cols>
    <col min="1" max="1" width="30.140625" customWidth="1"/>
    <col min="2" max="2" width="11.7109375" bestFit="1" customWidth="1"/>
    <col min="3" max="3" width="20" customWidth="1"/>
    <col min="4" max="4" width="8.42578125" bestFit="1" customWidth="1"/>
    <col min="5" max="5" width="13.42578125" bestFit="1" customWidth="1"/>
    <col min="7" max="7" width="29.7109375" bestFit="1" customWidth="1"/>
    <col min="8" max="8" width="9.140625" style="9"/>
  </cols>
  <sheetData>
    <row r="1" spans="1:14" x14ac:dyDescent="0.25">
      <c r="A1" s="2" t="s">
        <v>18</v>
      </c>
      <c r="G1" s="2" t="s">
        <v>20</v>
      </c>
    </row>
    <row r="2" spans="1:14" x14ac:dyDescent="0.25">
      <c r="A2" s="1" t="s">
        <v>19</v>
      </c>
      <c r="C2" s="1" t="s">
        <v>8</v>
      </c>
      <c r="G2" s="1" t="s">
        <v>19</v>
      </c>
      <c r="I2" s="1" t="s">
        <v>8</v>
      </c>
    </row>
    <row r="3" spans="1:14" x14ac:dyDescent="0.25">
      <c r="A3" t="s">
        <v>0</v>
      </c>
      <c r="B3" s="3">
        <v>1.34</v>
      </c>
      <c r="C3" t="s">
        <v>9</v>
      </c>
      <c r="G3" t="s">
        <v>0</v>
      </c>
      <c r="H3" s="9">
        <v>0.82</v>
      </c>
      <c r="I3" t="s">
        <v>9</v>
      </c>
    </row>
    <row r="4" spans="1:14" x14ac:dyDescent="0.25">
      <c r="A4" t="s">
        <v>1</v>
      </c>
      <c r="B4" s="3" t="s">
        <v>51</v>
      </c>
      <c r="C4" t="s">
        <v>10</v>
      </c>
      <c r="G4" t="s">
        <v>1</v>
      </c>
      <c r="H4" s="9" t="s">
        <v>51</v>
      </c>
      <c r="I4" t="s">
        <v>10</v>
      </c>
    </row>
    <row r="5" spans="1:14" x14ac:dyDescent="0.25">
      <c r="A5" t="s">
        <v>2</v>
      </c>
      <c r="B5" s="3" t="s">
        <v>52</v>
      </c>
      <c r="C5" t="s">
        <v>11</v>
      </c>
      <c r="G5" t="s">
        <v>2</v>
      </c>
      <c r="H5" s="9" t="s">
        <v>52</v>
      </c>
      <c r="I5" t="s">
        <v>11</v>
      </c>
    </row>
    <row r="6" spans="1:14" x14ac:dyDescent="0.25">
      <c r="A6" t="s">
        <v>3</v>
      </c>
      <c r="B6" s="3" t="s">
        <v>53</v>
      </c>
      <c r="C6" t="s">
        <v>12</v>
      </c>
      <c r="G6" t="s">
        <v>3</v>
      </c>
      <c r="H6" s="9" t="s">
        <v>58</v>
      </c>
      <c r="I6" t="s">
        <v>12</v>
      </c>
    </row>
    <row r="7" spans="1:14" x14ac:dyDescent="0.25">
      <c r="A7" t="s">
        <v>4</v>
      </c>
      <c r="B7" s="3">
        <f>B3*0.001*60*45</f>
        <v>3.6179999999999999</v>
      </c>
      <c r="C7" t="s">
        <v>13</v>
      </c>
      <c r="G7" t="s">
        <v>4</v>
      </c>
      <c r="H7" s="9">
        <f>H3*0.001*41.97*60</f>
        <v>2.064924</v>
      </c>
      <c r="I7" t="s">
        <v>13</v>
      </c>
    </row>
    <row r="8" spans="1:14" x14ac:dyDescent="0.25">
      <c r="A8" t="s">
        <v>5</v>
      </c>
      <c r="B8" s="3" t="s">
        <v>54</v>
      </c>
      <c r="C8" t="s">
        <v>14</v>
      </c>
      <c r="G8" t="s">
        <v>5</v>
      </c>
      <c r="H8" s="9" t="s">
        <v>54</v>
      </c>
      <c r="I8" t="s">
        <v>14</v>
      </c>
    </row>
    <row r="9" spans="1:14" x14ac:dyDescent="0.25">
      <c r="A9" t="s">
        <v>4</v>
      </c>
      <c r="B9" s="3">
        <f>B7*1000</f>
        <v>3618</v>
      </c>
      <c r="C9" t="s">
        <v>15</v>
      </c>
      <c r="G9" t="s">
        <v>4</v>
      </c>
      <c r="H9" s="9">
        <f>H7*1000</f>
        <v>2064.924</v>
      </c>
      <c r="I9" t="s">
        <v>15</v>
      </c>
    </row>
    <row r="10" spans="1:14" x14ac:dyDescent="0.25">
      <c r="A10" t="s">
        <v>6</v>
      </c>
      <c r="B10" s="3">
        <v>7.2</v>
      </c>
      <c r="C10" t="s">
        <v>16</v>
      </c>
      <c r="G10" t="s">
        <v>6</v>
      </c>
      <c r="H10" s="9">
        <v>2.64</v>
      </c>
      <c r="I10" t="s">
        <v>16</v>
      </c>
    </row>
    <row r="11" spans="1:14" x14ac:dyDescent="0.25">
      <c r="A11" t="s">
        <v>7</v>
      </c>
      <c r="B11" s="7">
        <f>B9*B10</f>
        <v>26049.600000000002</v>
      </c>
      <c r="C11" t="s">
        <v>17</v>
      </c>
      <c r="G11" t="s">
        <v>7</v>
      </c>
      <c r="H11" s="10">
        <f>H9*H10</f>
        <v>5451.3993600000003</v>
      </c>
      <c r="I11" t="s">
        <v>17</v>
      </c>
    </row>
    <row r="12" spans="1:14" x14ac:dyDescent="0.25">
      <c r="H12" s="12"/>
      <c r="I12" s="11"/>
      <c r="J12" s="11"/>
      <c r="K12" s="11"/>
      <c r="L12" s="11"/>
      <c r="N12" s="11"/>
    </row>
    <row r="14" spans="1:14" x14ac:dyDescent="0.25">
      <c r="A14" s="2" t="s">
        <v>18</v>
      </c>
      <c r="G14" s="2" t="s">
        <v>20</v>
      </c>
    </row>
    <row r="15" spans="1:14" x14ac:dyDescent="0.25">
      <c r="A15" s="1" t="s">
        <v>48</v>
      </c>
      <c r="C15" s="1" t="s">
        <v>8</v>
      </c>
      <c r="G15" s="1" t="s">
        <v>48</v>
      </c>
      <c r="I15" s="1" t="s">
        <v>8</v>
      </c>
    </row>
    <row r="16" spans="1:14" x14ac:dyDescent="0.25">
      <c r="A16" t="s">
        <v>0</v>
      </c>
      <c r="B16" s="9">
        <v>3.84</v>
      </c>
      <c r="C16" t="s">
        <v>9</v>
      </c>
      <c r="G16" t="s">
        <v>0</v>
      </c>
      <c r="H16" s="9">
        <v>0.86099999999999999</v>
      </c>
      <c r="I16" t="s">
        <v>9</v>
      </c>
    </row>
    <row r="17" spans="1:9" x14ac:dyDescent="0.25">
      <c r="A17" t="s">
        <v>1</v>
      </c>
      <c r="B17" s="9" t="s">
        <v>51</v>
      </c>
      <c r="C17" t="s">
        <v>10</v>
      </c>
      <c r="G17" t="s">
        <v>1</v>
      </c>
      <c r="H17" s="9" t="s">
        <v>51</v>
      </c>
      <c r="I17" t="s">
        <v>10</v>
      </c>
    </row>
    <row r="18" spans="1:9" x14ac:dyDescent="0.25">
      <c r="A18" t="s">
        <v>2</v>
      </c>
      <c r="B18" s="9" t="s">
        <v>52</v>
      </c>
      <c r="C18" t="s">
        <v>11</v>
      </c>
      <c r="G18" t="s">
        <v>2</v>
      </c>
      <c r="H18" s="9" t="s">
        <v>52</v>
      </c>
      <c r="I18" t="s">
        <v>11</v>
      </c>
    </row>
    <row r="19" spans="1:9" x14ac:dyDescent="0.25">
      <c r="A19" t="s">
        <v>3</v>
      </c>
      <c r="B19" s="9" t="s">
        <v>53</v>
      </c>
      <c r="C19" t="s">
        <v>12</v>
      </c>
      <c r="G19" t="s">
        <v>3</v>
      </c>
      <c r="H19" s="9" t="s">
        <v>58</v>
      </c>
      <c r="I19" t="s">
        <v>12</v>
      </c>
    </row>
    <row r="20" spans="1:9" x14ac:dyDescent="0.25">
      <c r="A20" t="s">
        <v>4</v>
      </c>
      <c r="B20" s="9">
        <f>B16*0.001*60*45</f>
        <v>10.368</v>
      </c>
      <c r="C20" t="s">
        <v>13</v>
      </c>
      <c r="G20" t="s">
        <v>4</v>
      </c>
      <c r="H20" s="9">
        <f>H16*0.001*60*41.97</f>
        <v>2.1681702</v>
      </c>
      <c r="I20" t="s">
        <v>13</v>
      </c>
    </row>
    <row r="21" spans="1:9" x14ac:dyDescent="0.25">
      <c r="A21" t="s">
        <v>5</v>
      </c>
      <c r="B21" s="9" t="s">
        <v>54</v>
      </c>
      <c r="C21" t="s">
        <v>14</v>
      </c>
      <c r="G21" t="s">
        <v>5</v>
      </c>
      <c r="H21" s="9" t="s">
        <v>54</v>
      </c>
      <c r="I21" t="s">
        <v>14</v>
      </c>
    </row>
    <row r="22" spans="1:9" x14ac:dyDescent="0.25">
      <c r="A22" t="s">
        <v>4</v>
      </c>
      <c r="B22" s="9">
        <f>B20*1000</f>
        <v>10368</v>
      </c>
      <c r="C22" t="s">
        <v>15</v>
      </c>
      <c r="G22" t="s">
        <v>4</v>
      </c>
      <c r="H22" s="9">
        <f>H20*1000</f>
        <v>2168.1702</v>
      </c>
      <c r="I22" t="s">
        <v>15</v>
      </c>
    </row>
    <row r="23" spans="1:9" x14ac:dyDescent="0.25">
      <c r="A23" t="s">
        <v>6</v>
      </c>
      <c r="B23" s="9">
        <v>2.78</v>
      </c>
      <c r="C23" t="s">
        <v>16</v>
      </c>
      <c r="G23" t="s">
        <v>6</v>
      </c>
      <c r="H23" s="9">
        <v>3.23</v>
      </c>
      <c r="I23" t="s">
        <v>16</v>
      </c>
    </row>
    <row r="24" spans="1:9" x14ac:dyDescent="0.25">
      <c r="A24" t="s">
        <v>7</v>
      </c>
      <c r="B24" s="10">
        <f>B22*B23</f>
        <v>28823.039999999997</v>
      </c>
      <c r="C24" t="s">
        <v>17</v>
      </c>
      <c r="G24" t="s">
        <v>7</v>
      </c>
      <c r="H24" s="10">
        <f>H22*H23</f>
        <v>7003.189746</v>
      </c>
      <c r="I24" t="s">
        <v>17</v>
      </c>
    </row>
    <row r="27" spans="1:9" x14ac:dyDescent="0.25">
      <c r="A27" s="2" t="s">
        <v>18</v>
      </c>
      <c r="G27" s="2" t="s">
        <v>20</v>
      </c>
    </row>
    <row r="28" spans="1:9" x14ac:dyDescent="0.25">
      <c r="A28" s="1" t="s">
        <v>49</v>
      </c>
      <c r="C28" s="1" t="s">
        <v>8</v>
      </c>
      <c r="G28" s="1" t="s">
        <v>49</v>
      </c>
      <c r="I28" s="1" t="s">
        <v>8</v>
      </c>
    </row>
    <row r="29" spans="1:9" x14ac:dyDescent="0.25">
      <c r="A29" t="s">
        <v>0</v>
      </c>
      <c r="B29" s="9">
        <v>3.01</v>
      </c>
      <c r="C29" t="s">
        <v>9</v>
      </c>
      <c r="G29" t="s">
        <v>0</v>
      </c>
      <c r="H29" s="9">
        <v>1.01</v>
      </c>
      <c r="I29" t="s">
        <v>9</v>
      </c>
    </row>
    <row r="30" spans="1:9" x14ac:dyDescent="0.25">
      <c r="A30" t="s">
        <v>1</v>
      </c>
      <c r="B30" s="9" t="s">
        <v>51</v>
      </c>
      <c r="C30" t="s">
        <v>10</v>
      </c>
      <c r="G30" t="s">
        <v>1</v>
      </c>
      <c r="H30" s="9" t="s">
        <v>51</v>
      </c>
      <c r="I30" t="s">
        <v>10</v>
      </c>
    </row>
    <row r="31" spans="1:9" x14ac:dyDescent="0.25">
      <c r="A31" t="s">
        <v>2</v>
      </c>
      <c r="B31" s="9" t="s">
        <v>52</v>
      </c>
      <c r="C31" t="s">
        <v>11</v>
      </c>
      <c r="G31" t="s">
        <v>2</v>
      </c>
      <c r="H31" s="9" t="s">
        <v>52</v>
      </c>
      <c r="I31" t="s">
        <v>11</v>
      </c>
    </row>
    <row r="32" spans="1:9" x14ac:dyDescent="0.25">
      <c r="A32" t="s">
        <v>57</v>
      </c>
      <c r="B32" s="9" t="s">
        <v>56</v>
      </c>
      <c r="C32" t="s">
        <v>12</v>
      </c>
      <c r="G32" t="s">
        <v>57</v>
      </c>
      <c r="H32" s="9" t="s">
        <v>59</v>
      </c>
      <c r="I32" t="s">
        <v>12</v>
      </c>
    </row>
    <row r="33" spans="1:9" x14ac:dyDescent="0.25">
      <c r="A33" t="s">
        <v>4</v>
      </c>
      <c r="B33" s="9">
        <f>B29*0.001*60*91</f>
        <v>16.4346</v>
      </c>
      <c r="C33" t="s">
        <v>13</v>
      </c>
      <c r="G33" t="s">
        <v>4</v>
      </c>
      <c r="H33" s="9">
        <f>H29*0.001*60*89.66</f>
        <v>5.4333960000000001</v>
      </c>
      <c r="I33" t="s">
        <v>13</v>
      </c>
    </row>
    <row r="34" spans="1:9" x14ac:dyDescent="0.25">
      <c r="A34" t="s">
        <v>5</v>
      </c>
      <c r="B34" s="9" t="s">
        <v>54</v>
      </c>
      <c r="C34" t="s">
        <v>14</v>
      </c>
      <c r="G34" t="s">
        <v>5</v>
      </c>
      <c r="H34" s="9" t="s">
        <v>54</v>
      </c>
      <c r="I34" t="s">
        <v>14</v>
      </c>
    </row>
    <row r="35" spans="1:9" x14ac:dyDescent="0.25">
      <c r="A35" t="s">
        <v>4</v>
      </c>
      <c r="B35" s="9">
        <f>B33*1000</f>
        <v>16434.599999999999</v>
      </c>
      <c r="C35" t="s">
        <v>15</v>
      </c>
      <c r="G35" t="s">
        <v>4</v>
      </c>
      <c r="H35" s="9">
        <f>H33*1000</f>
        <v>5433.3959999999997</v>
      </c>
      <c r="I35" t="s">
        <v>15</v>
      </c>
    </row>
    <row r="36" spans="1:9" x14ac:dyDescent="0.25">
      <c r="A36" t="s">
        <v>6</v>
      </c>
      <c r="B36" s="9">
        <v>0.42</v>
      </c>
      <c r="C36" t="s">
        <v>16</v>
      </c>
      <c r="G36" t="s">
        <v>6</v>
      </c>
      <c r="H36" s="9">
        <v>1.55</v>
      </c>
      <c r="I36" t="s">
        <v>16</v>
      </c>
    </row>
    <row r="37" spans="1:9" x14ac:dyDescent="0.25">
      <c r="A37" t="s">
        <v>7</v>
      </c>
      <c r="B37" s="10">
        <f>B35*B36</f>
        <v>6902.5319999999992</v>
      </c>
      <c r="C37" t="s">
        <v>17</v>
      </c>
      <c r="G37" t="s">
        <v>7</v>
      </c>
      <c r="H37" s="10">
        <f>H35*H36</f>
        <v>8421.7638000000006</v>
      </c>
      <c r="I37" t="s">
        <v>17</v>
      </c>
    </row>
    <row r="40" spans="1:9" x14ac:dyDescent="0.25">
      <c r="A40" s="2" t="s">
        <v>18</v>
      </c>
      <c r="G40" s="2" t="s">
        <v>20</v>
      </c>
    </row>
    <row r="41" spans="1:9" x14ac:dyDescent="0.25">
      <c r="A41" s="1" t="s">
        <v>50</v>
      </c>
      <c r="C41" s="1" t="s">
        <v>8</v>
      </c>
      <c r="G41" s="1" t="s">
        <v>50</v>
      </c>
      <c r="I41" s="1" t="s">
        <v>8</v>
      </c>
    </row>
    <row r="42" spans="1:9" x14ac:dyDescent="0.25">
      <c r="A42" t="s">
        <v>0</v>
      </c>
      <c r="B42" s="9">
        <v>74.099999999999994</v>
      </c>
      <c r="C42" t="s">
        <v>67</v>
      </c>
      <c r="G42" t="s">
        <v>0</v>
      </c>
      <c r="H42" s="9">
        <v>6.7</v>
      </c>
      <c r="I42" t="s">
        <v>67</v>
      </c>
    </row>
    <row r="43" spans="1:9" x14ac:dyDescent="0.25">
      <c r="A43" t="s">
        <v>1</v>
      </c>
      <c r="B43" s="9" t="s">
        <v>51</v>
      </c>
      <c r="C43" t="s">
        <v>10</v>
      </c>
      <c r="G43" t="s">
        <v>1</v>
      </c>
      <c r="H43" s="9" t="s">
        <v>51</v>
      </c>
      <c r="I43" t="s">
        <v>10</v>
      </c>
    </row>
    <row r="44" spans="1:9" x14ac:dyDescent="0.25">
      <c r="A44" t="s">
        <v>2</v>
      </c>
      <c r="B44" s="9" t="s">
        <v>52</v>
      </c>
      <c r="C44" t="s">
        <v>11</v>
      </c>
      <c r="G44" t="s">
        <v>2</v>
      </c>
      <c r="H44" s="9" t="s">
        <v>52</v>
      </c>
      <c r="I44" t="s">
        <v>11</v>
      </c>
    </row>
    <row r="45" spans="1:9" x14ac:dyDescent="0.25">
      <c r="A45" t="s">
        <v>3</v>
      </c>
      <c r="B45" s="9"/>
      <c r="G45" t="s">
        <v>3</v>
      </c>
    </row>
    <row r="46" spans="1:9" x14ac:dyDescent="0.25">
      <c r="A46" t="s">
        <v>4</v>
      </c>
      <c r="B46" s="9">
        <f>B42*0.001*60</f>
        <v>4.4459999999999997</v>
      </c>
      <c r="C46" t="s">
        <v>68</v>
      </c>
      <c r="G46" t="s">
        <v>4</v>
      </c>
      <c r="H46" s="9">
        <f>H42*0.001*60</f>
        <v>0.40200000000000002</v>
      </c>
      <c r="I46" t="s">
        <v>68</v>
      </c>
    </row>
    <row r="47" spans="1:9" x14ac:dyDescent="0.25">
      <c r="A47" t="s">
        <v>5</v>
      </c>
      <c r="B47" s="9" t="s">
        <v>54</v>
      </c>
      <c r="C47" t="s">
        <v>71</v>
      </c>
      <c r="G47" t="s">
        <v>5</v>
      </c>
      <c r="H47" s="9" t="s">
        <v>54</v>
      </c>
      <c r="I47" t="s">
        <v>71</v>
      </c>
    </row>
    <row r="48" spans="1:9" x14ac:dyDescent="0.25">
      <c r="A48" t="s">
        <v>4</v>
      </c>
      <c r="B48" s="9">
        <f>B46*1000</f>
        <v>4446</v>
      </c>
      <c r="C48" t="s">
        <v>69</v>
      </c>
      <c r="G48" t="s">
        <v>4</v>
      </c>
      <c r="H48" s="9">
        <f>H46*1000</f>
        <v>402</v>
      </c>
      <c r="I48" t="s">
        <v>69</v>
      </c>
    </row>
    <row r="49" spans="1:9" x14ac:dyDescent="0.25">
      <c r="A49" t="s">
        <v>6</v>
      </c>
      <c r="B49" s="9">
        <v>0.6</v>
      </c>
      <c r="C49" t="s">
        <v>16</v>
      </c>
      <c r="G49" t="s">
        <v>6</v>
      </c>
      <c r="H49" s="9">
        <v>0.6</v>
      </c>
      <c r="I49" t="s">
        <v>16</v>
      </c>
    </row>
    <row r="50" spans="1:9" x14ac:dyDescent="0.25">
      <c r="A50" t="s">
        <v>7</v>
      </c>
      <c r="B50" s="10">
        <f>B48*B49</f>
        <v>2667.6</v>
      </c>
      <c r="C50" t="s">
        <v>70</v>
      </c>
      <c r="G50" t="s">
        <v>7</v>
      </c>
      <c r="H50" s="10">
        <f>H48*H49</f>
        <v>241.2</v>
      </c>
      <c r="I50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MPPGL_CPPGL</vt:lpstr>
      <vt:lpstr>DLM</vt:lpstr>
      <vt:lpstr>CPM</vt:lpstr>
      <vt:lpstr>TPM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Song</dc:creator>
  <cp:lastModifiedBy>Gina Song</cp:lastModifiedBy>
  <dcterms:created xsi:type="dcterms:W3CDTF">2016-12-22T06:33:29Z</dcterms:created>
  <dcterms:modified xsi:type="dcterms:W3CDTF">2017-07-17T19:24:52Z</dcterms:modified>
</cp:coreProperties>
</file>