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730"/>
  <workbookPr filterPrivacy="1" codeName="ThisWorkbook" checkCompatibility="1" defaultThemeVersion="124226"/>
  <xr:revisionPtr revIDLastSave="0" documentId="13_ncr:1_{4BA1CED1-2C93-47BD-88A6-6CECF484EE59}" xr6:coauthVersionLast="36" xr6:coauthVersionMax="36" xr10:uidLastSave="{00000000-0000-0000-0000-000000000000}"/>
  <bookViews>
    <workbookView xWindow="11520" yWindow="45" windowWidth="11565" windowHeight="10725" tabRatio="813" xr2:uid="{00000000-000D-0000-FFFF-FFFF00000000}"/>
  </bookViews>
  <sheets>
    <sheet name="SL-Data_T.1" sheetId="161" r:id="rId1"/>
    <sheet name="SL-Data_T.2" sheetId="47" r:id="rId2"/>
    <sheet name="SL-Data_T.3" sheetId="177" r:id="rId3"/>
    <sheet name="Inertia Runs" sheetId="188" r:id="rId4"/>
    <sheet name="Prs.Sensitivity" sheetId="189" r:id="rId5"/>
  </sheets>
  <definedNames>
    <definedName name="_xlnm.Print_Area" localSheetId="3">'Inertia Runs'!$A$2:$AA$33</definedName>
    <definedName name="_xlnm.Print_Area" localSheetId="4">Prs.Sensitivity!$A$2:$S$19</definedName>
    <definedName name="_xlnm.Print_Area" localSheetId="0">'SL-Data_T.1'!$A$2:$Y$33</definedName>
    <definedName name="_xlnm.Print_Area" localSheetId="1">'SL-Data_T.2'!$A$2:$Y$33</definedName>
    <definedName name="_xlnm.Print_Area" localSheetId="2">'SL-Data_T.3'!$A$2:$Y$33</definedName>
    <definedName name="SL_100_N" localSheetId="4">Prs.Sensitivity!#REF!,Prs.Sensitivity!#REF!,Prs.Sensitivity!#REF!,Prs.Sensitivity!#REF!,Prs.Sensitivity!$C$24:$C$33,Prs.Sensitivity!#REF!,Prs.Sensitivity!#REF!,Prs.Sensitivity!#REF!,Prs.Sensitivity!#REF!</definedName>
    <definedName name="SL_100_N">'SL-Data_T.3'!$C$22:$C$32,'SL-Data_T.3'!$H$22:$H$32,'SL-Data_T.3'!$C$37:$C$47,'SL-Data_T.3'!$H$37:$H$47,'SL-Data_T.3'!$C$52:$C$61,'SL-Data_T.3'!$H$52:$H$60,'SL-Data_T.3'!$C$67:$C$76,'SL-Data_T.3'!$H$67:$H$73,'SL-Data_T.3'!$B$97:$B$107</definedName>
    <definedName name="SL_100C" localSheetId="4">Prs.Sensitivity!#REF!,Prs.Sensitivity!#REF!,Prs.Sensitivity!#REF!,Prs.Sensitivity!#REF!,Prs.Sensitivity!$C$24:$C$33,Prs.Sensitivity!#REF!,Prs.Sensitivity!#REF!,Prs.Sensitivity!#REF!</definedName>
    <definedName name="SL_100C">'SL-Data_T.3'!$C$22:$C$32,'SL-Data_T.3'!$H$22:$H$32,'SL-Data_T.3'!$C$37:$C$47,'SL-Data_T.3'!$H$37:$H$47,'SL-Data_T.3'!$C$52:$C$61,'SL-Data_T.3'!$H$52:$H$60,'SL-Data_T.3'!$C$67:$C$76,'SL-Data_T.3'!$H$67:$H$73</definedName>
    <definedName name="SL_35_N">'SL-Data_T.1'!$C$22:$C$32,'SL-Data_T.1'!$H$22:$H$32,'SL-Data_T.1'!$C$37:$C$47,'SL-Data_T.1'!$H$37:$H$47,'SL-Data_T.1'!$C$52:$C$61,'SL-Data_T.1'!$H$52:$H$60,'SL-Data_T.1'!$C$67:$C$76,'SL-Data_T.1'!$H$67:$H$73,'SL-Data_T.1'!$B$97:$B$107</definedName>
    <definedName name="SL_35C">'SL-Data_T.1'!$C$22:$C$32,'SL-Data_T.1'!$H$22:$H$32,'SL-Data_T.1'!$C$37:$C$47,'SL-Data_T.1'!$H$37:$H$47,'SL-Data_T.1'!$C$52:$C$61,'SL-Data_T.1'!$H$52:$H$60,'SL-Data_T.1'!$C$67:$C$76,'SL-Data_T.1'!$H$67:$H$73</definedName>
    <definedName name="SL_60_N">'SL-Data_T.2'!$C$22:$C$32,'SL-Data_T.2'!$H$22:$H$32,'SL-Data_T.2'!$C$37:$C$47,'SL-Data_T.2'!$H$37:$H$47,'SL-Data_T.2'!$C$52:$C$61,'SL-Data_T.2'!$H$52:$H$60,'SL-Data_T.2'!$C$67:$C$76,'SL-Data_T.2'!$H$67:$H$73,'SL-Data_T.2'!$B$97:$B$107</definedName>
    <definedName name="SL_60C" localSheetId="3">'Inertia Runs'!$C$22:$C$32,'Inertia Runs'!#REF!,'Inertia Runs'!$C$37:$C$47,'Inertia Runs'!#REF!,'Inertia Runs'!$C$52:$C$61,'Inertia Runs'!#REF!,'Inertia Runs'!$C$67:$C$76,'Inertia Runs'!#REF!</definedName>
    <definedName name="SL_60C">'SL-Data_T.2'!$C$22:$C$32,'SL-Data_T.2'!$H$22:$H$32,'SL-Data_T.2'!$C$37:$C$47,'SL-Data_T.2'!$H$37:$H$47,'SL-Data_T.2'!$C$52:$C$61,'SL-Data_T.2'!$H$52:$H$60,'SL-Data_T.2'!$C$67:$C$76,'SL-Data_T.2'!$H$67:$H$73</definedName>
    <definedName name="SL_60C_1" localSheetId="3">'Inertia Runs'!$C$22:$C$32,'Inertia Runs'!$R$22:$R$32,'Inertia Runs'!$C$37:$C$47,'Inertia Runs'!$R$37:$R$47,'Inertia Runs'!$C$52:$C$61,'Inertia Runs'!$R$52:$R$60,'Inertia Runs'!$C$67:$C$76,'Inertia Runs'!$R$67:$R$73</definedName>
    <definedName name="SL_60C_1">#REF!,#REF!,#REF!,#REF!,#REF!,#REF!,#REF!,#REF!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N33" i="189" l="1"/>
  <c r="M33" i="189"/>
  <c r="N32" i="189"/>
  <c r="M32" i="189"/>
  <c r="N31" i="189"/>
  <c r="M31" i="189"/>
  <c r="N30" i="189"/>
  <c r="M30" i="189"/>
  <c r="N29" i="189"/>
  <c r="M29" i="189"/>
  <c r="N28" i="189"/>
  <c r="M28" i="189"/>
  <c r="N27" i="189"/>
  <c r="M27" i="189"/>
  <c r="N26" i="189"/>
  <c r="M26" i="189"/>
  <c r="N25" i="189"/>
  <c r="M25" i="189"/>
  <c r="N24" i="189"/>
  <c r="M24" i="189"/>
  <c r="B5" i="189"/>
  <c r="B106" i="188"/>
  <c r="B105" i="188"/>
  <c r="B104" i="188"/>
  <c r="B103" i="188"/>
  <c r="B102" i="188"/>
  <c r="B101" i="188"/>
  <c r="B100" i="188"/>
  <c r="B99" i="188"/>
  <c r="B98" i="188"/>
  <c r="B97" i="188"/>
  <c r="B96" i="188"/>
  <c r="G91" i="188"/>
  <c r="I91" i="188" s="1"/>
  <c r="E91" i="188"/>
  <c r="H91" i="188" s="1"/>
  <c r="G90" i="188"/>
  <c r="I90" i="188" s="1"/>
  <c r="E90" i="188"/>
  <c r="H90" i="188" s="1"/>
  <c r="G89" i="188"/>
  <c r="I89" i="188" s="1"/>
  <c r="E89" i="188"/>
  <c r="H89" i="188" s="1"/>
  <c r="G88" i="188"/>
  <c r="I88" i="188" s="1"/>
  <c r="E88" i="188"/>
  <c r="H88" i="188" s="1"/>
  <c r="G87" i="188"/>
  <c r="I87" i="188" s="1"/>
  <c r="E87" i="188"/>
  <c r="H87" i="188" s="1"/>
  <c r="G86" i="188"/>
  <c r="I86" i="188" s="1"/>
  <c r="E86" i="188"/>
  <c r="H86" i="188" s="1"/>
  <c r="G85" i="188"/>
  <c r="I85" i="188" s="1"/>
  <c r="E85" i="188"/>
  <c r="H85" i="188" s="1"/>
  <c r="G84" i="188"/>
  <c r="I84" i="188" s="1"/>
  <c r="E84" i="188"/>
  <c r="H84" i="188" s="1"/>
  <c r="G83" i="188"/>
  <c r="I83" i="188" s="1"/>
  <c r="E83" i="188"/>
  <c r="H83" i="188" s="1"/>
  <c r="H76" i="188"/>
  <c r="J76" i="188" s="1"/>
  <c r="F76" i="188"/>
  <c r="I76" i="188" s="1"/>
  <c r="H75" i="188"/>
  <c r="J75" i="188" s="1"/>
  <c r="F75" i="188"/>
  <c r="I75" i="188" s="1"/>
  <c r="H74" i="188"/>
  <c r="J74" i="188" s="1"/>
  <c r="F74" i="188"/>
  <c r="I74" i="188" s="1"/>
  <c r="W73" i="188"/>
  <c r="Y73" i="188" s="1"/>
  <c r="U73" i="188"/>
  <c r="X73" i="188" s="1"/>
  <c r="H73" i="188"/>
  <c r="J73" i="188" s="1"/>
  <c r="F73" i="188"/>
  <c r="I73" i="188" s="1"/>
  <c r="W72" i="188"/>
  <c r="Y72" i="188" s="1"/>
  <c r="U72" i="188"/>
  <c r="X72" i="188" s="1"/>
  <c r="H72" i="188"/>
  <c r="J72" i="188" s="1"/>
  <c r="F72" i="188"/>
  <c r="I72" i="188" s="1"/>
  <c r="W71" i="188"/>
  <c r="Y71" i="188" s="1"/>
  <c r="U71" i="188"/>
  <c r="X71" i="188" s="1"/>
  <c r="H71" i="188"/>
  <c r="J71" i="188" s="1"/>
  <c r="F71" i="188"/>
  <c r="I71" i="188" s="1"/>
  <c r="W70" i="188"/>
  <c r="Y70" i="188" s="1"/>
  <c r="U70" i="188"/>
  <c r="X70" i="188" s="1"/>
  <c r="H70" i="188"/>
  <c r="J70" i="188" s="1"/>
  <c r="F70" i="188"/>
  <c r="I70" i="188" s="1"/>
  <c r="W69" i="188"/>
  <c r="Y69" i="188" s="1"/>
  <c r="U69" i="188"/>
  <c r="X69" i="188" s="1"/>
  <c r="H69" i="188"/>
  <c r="J69" i="188" s="1"/>
  <c r="F69" i="188"/>
  <c r="I69" i="188" s="1"/>
  <c r="W68" i="188"/>
  <c r="Y68" i="188" s="1"/>
  <c r="U68" i="188"/>
  <c r="X68" i="188" s="1"/>
  <c r="H68" i="188"/>
  <c r="J68" i="188" s="1"/>
  <c r="F68" i="188"/>
  <c r="I68" i="188" s="1"/>
  <c r="H61" i="188"/>
  <c r="J61" i="188" s="1"/>
  <c r="F61" i="188"/>
  <c r="I61" i="188" s="1"/>
  <c r="W60" i="188"/>
  <c r="Y60" i="188" s="1"/>
  <c r="U60" i="188"/>
  <c r="X60" i="188" s="1"/>
  <c r="H60" i="188"/>
  <c r="J60" i="188" s="1"/>
  <c r="F60" i="188"/>
  <c r="I60" i="188" s="1"/>
  <c r="W59" i="188"/>
  <c r="Y59" i="188" s="1"/>
  <c r="U59" i="188"/>
  <c r="X59" i="188" s="1"/>
  <c r="H59" i="188"/>
  <c r="J59" i="188" s="1"/>
  <c r="F59" i="188"/>
  <c r="I59" i="188" s="1"/>
  <c r="W58" i="188"/>
  <c r="Y58" i="188" s="1"/>
  <c r="U58" i="188"/>
  <c r="X58" i="188" s="1"/>
  <c r="H58" i="188"/>
  <c r="J58" i="188" s="1"/>
  <c r="F58" i="188"/>
  <c r="I58" i="188" s="1"/>
  <c r="W57" i="188"/>
  <c r="Y57" i="188" s="1"/>
  <c r="U57" i="188"/>
  <c r="X57" i="188" s="1"/>
  <c r="H57" i="188"/>
  <c r="J57" i="188" s="1"/>
  <c r="F57" i="188"/>
  <c r="I57" i="188" s="1"/>
  <c r="W56" i="188"/>
  <c r="Y56" i="188" s="1"/>
  <c r="U56" i="188"/>
  <c r="X56" i="188" s="1"/>
  <c r="H56" i="188"/>
  <c r="J56" i="188" s="1"/>
  <c r="F56" i="188"/>
  <c r="I56" i="188" s="1"/>
  <c r="W55" i="188"/>
  <c r="Y55" i="188" s="1"/>
  <c r="U55" i="188"/>
  <c r="X55" i="188" s="1"/>
  <c r="H55" i="188"/>
  <c r="J55" i="188" s="1"/>
  <c r="F55" i="188"/>
  <c r="I55" i="188" s="1"/>
  <c r="W54" i="188"/>
  <c r="Y54" i="188" s="1"/>
  <c r="U54" i="188"/>
  <c r="X54" i="188" s="1"/>
  <c r="H54" i="188"/>
  <c r="J54" i="188" s="1"/>
  <c r="F54" i="188"/>
  <c r="I54" i="188" s="1"/>
  <c r="W53" i="188"/>
  <c r="Y53" i="188" s="1"/>
  <c r="U53" i="188"/>
  <c r="X53" i="188" s="1"/>
  <c r="H53" i="188"/>
  <c r="J53" i="188" s="1"/>
  <c r="F53" i="188"/>
  <c r="I53" i="188" s="1"/>
  <c r="W46" i="188"/>
  <c r="Y46" i="188" s="1"/>
  <c r="U46" i="188"/>
  <c r="X46" i="188" s="1"/>
  <c r="I46" i="188"/>
  <c r="H46" i="188"/>
  <c r="J46" i="188" s="1"/>
  <c r="F46" i="188"/>
  <c r="W45" i="188"/>
  <c r="Y45" i="188" s="1"/>
  <c r="U45" i="188"/>
  <c r="X45" i="188" s="1"/>
  <c r="H45" i="188"/>
  <c r="J45" i="188" s="1"/>
  <c r="F45" i="188"/>
  <c r="I45" i="188" s="1"/>
  <c r="W44" i="188"/>
  <c r="Y44" i="188" s="1"/>
  <c r="U44" i="188"/>
  <c r="X44" i="188" s="1"/>
  <c r="H44" i="188"/>
  <c r="J44" i="188" s="1"/>
  <c r="F44" i="188"/>
  <c r="I44" i="188" s="1"/>
  <c r="W43" i="188"/>
  <c r="Y43" i="188" s="1"/>
  <c r="U43" i="188"/>
  <c r="X43" i="188" s="1"/>
  <c r="H43" i="188"/>
  <c r="J43" i="188" s="1"/>
  <c r="F43" i="188"/>
  <c r="I43" i="188" s="1"/>
  <c r="W42" i="188"/>
  <c r="Y42" i="188" s="1"/>
  <c r="U42" i="188"/>
  <c r="X42" i="188" s="1"/>
  <c r="H42" i="188"/>
  <c r="J42" i="188" s="1"/>
  <c r="F42" i="188"/>
  <c r="I42" i="188" s="1"/>
  <c r="W41" i="188"/>
  <c r="Y41" i="188" s="1"/>
  <c r="U41" i="188"/>
  <c r="X41" i="188" s="1"/>
  <c r="H41" i="188"/>
  <c r="J41" i="188" s="1"/>
  <c r="F41" i="188"/>
  <c r="I41" i="188" s="1"/>
  <c r="W40" i="188"/>
  <c r="Y40" i="188" s="1"/>
  <c r="U40" i="188"/>
  <c r="X40" i="188" s="1"/>
  <c r="H40" i="188"/>
  <c r="J40" i="188" s="1"/>
  <c r="F40" i="188"/>
  <c r="I40" i="188" s="1"/>
  <c r="W39" i="188"/>
  <c r="Y39" i="188" s="1"/>
  <c r="U39" i="188"/>
  <c r="X39" i="188" s="1"/>
  <c r="H39" i="188"/>
  <c r="J39" i="188" s="1"/>
  <c r="F39" i="188"/>
  <c r="I39" i="188" s="1"/>
  <c r="W38" i="188"/>
  <c r="Y38" i="188" s="1"/>
  <c r="U38" i="188"/>
  <c r="X38" i="188" s="1"/>
  <c r="H38" i="188"/>
  <c r="J38" i="188" s="1"/>
  <c r="F38" i="188"/>
  <c r="I38" i="188" s="1"/>
  <c r="W31" i="188"/>
  <c r="Y31" i="188" s="1"/>
  <c r="U31" i="188"/>
  <c r="X31" i="188" s="1"/>
  <c r="H31" i="188"/>
  <c r="J31" i="188" s="1"/>
  <c r="F31" i="188"/>
  <c r="I31" i="188" s="1"/>
  <c r="W30" i="188"/>
  <c r="Y30" i="188" s="1"/>
  <c r="U30" i="188"/>
  <c r="X30" i="188" s="1"/>
  <c r="H30" i="188"/>
  <c r="J30" i="188" s="1"/>
  <c r="F30" i="188"/>
  <c r="I30" i="188" s="1"/>
  <c r="W29" i="188"/>
  <c r="Y29" i="188" s="1"/>
  <c r="U29" i="188"/>
  <c r="X29" i="188" s="1"/>
  <c r="H29" i="188"/>
  <c r="J29" i="188" s="1"/>
  <c r="F29" i="188"/>
  <c r="I29" i="188" s="1"/>
  <c r="W28" i="188"/>
  <c r="Y28" i="188" s="1"/>
  <c r="U28" i="188"/>
  <c r="X28" i="188" s="1"/>
  <c r="H28" i="188"/>
  <c r="J28" i="188" s="1"/>
  <c r="F28" i="188"/>
  <c r="I28" i="188" s="1"/>
  <c r="W27" i="188"/>
  <c r="Y27" i="188" s="1"/>
  <c r="U27" i="188"/>
  <c r="X27" i="188" s="1"/>
  <c r="H27" i="188"/>
  <c r="J27" i="188" s="1"/>
  <c r="F27" i="188"/>
  <c r="I27" i="188" s="1"/>
  <c r="W26" i="188"/>
  <c r="Y26" i="188" s="1"/>
  <c r="U26" i="188"/>
  <c r="X26" i="188" s="1"/>
  <c r="H26" i="188"/>
  <c r="J26" i="188" s="1"/>
  <c r="F26" i="188"/>
  <c r="I26" i="188" s="1"/>
  <c r="W25" i="188"/>
  <c r="Y25" i="188" s="1"/>
  <c r="U25" i="188"/>
  <c r="X25" i="188" s="1"/>
  <c r="H25" i="188"/>
  <c r="J25" i="188" s="1"/>
  <c r="F25" i="188"/>
  <c r="I25" i="188" s="1"/>
  <c r="X24" i="188"/>
  <c r="W24" i="188"/>
  <c r="Y24" i="188" s="1"/>
  <c r="U24" i="188"/>
  <c r="H24" i="188"/>
  <c r="J24" i="188" s="1"/>
  <c r="F24" i="188"/>
  <c r="I24" i="188" s="1"/>
  <c r="W23" i="188"/>
  <c r="Y23" i="188" s="1"/>
  <c r="U23" i="188"/>
  <c r="X23" i="188" s="1"/>
  <c r="H23" i="188"/>
  <c r="J23" i="188" s="1"/>
  <c r="F23" i="188"/>
  <c r="I23" i="188" s="1"/>
  <c r="X77" i="188" l="1"/>
  <c r="N15" i="188" s="1"/>
  <c r="H92" i="188"/>
  <c r="J77" i="188"/>
  <c r="O14" i="188" s="1"/>
  <c r="Y77" i="188"/>
  <c r="O15" i="188" s="1"/>
  <c r="I92" i="188"/>
  <c r="I32" i="188"/>
  <c r="N8" i="188" s="1"/>
  <c r="O33" i="189"/>
  <c r="O27" i="189"/>
  <c r="O29" i="189"/>
  <c r="O28" i="189"/>
  <c r="O25" i="189"/>
  <c r="O24" i="189"/>
  <c r="O26" i="189"/>
  <c r="O30" i="189"/>
  <c r="O31" i="189"/>
  <c r="O32" i="189"/>
  <c r="J32" i="188"/>
  <c r="O8" i="188" s="1"/>
  <c r="I47" i="188"/>
  <c r="N10" i="188" s="1"/>
  <c r="J62" i="188"/>
  <c r="O12" i="188" s="1"/>
  <c r="X32" i="188"/>
  <c r="N9" i="188" s="1"/>
  <c r="X62" i="188"/>
  <c r="N13" i="188" s="1"/>
  <c r="J47" i="188"/>
  <c r="O10" i="188" s="1"/>
  <c r="X47" i="188"/>
  <c r="N11" i="188" s="1"/>
  <c r="Y62" i="188"/>
  <c r="O13" i="188" s="1"/>
  <c r="Y32" i="188"/>
  <c r="O9" i="188" s="1"/>
  <c r="Y47" i="188"/>
  <c r="O11" i="188" s="1"/>
  <c r="I62" i="188"/>
  <c r="N12" i="188" s="1"/>
  <c r="I77" i="188"/>
  <c r="N14" i="188" s="1"/>
  <c r="G15" i="177" l="1"/>
  <c r="G14" i="177"/>
  <c r="G13" i="177"/>
  <c r="G15" i="47"/>
  <c r="G14" i="47"/>
  <c r="G13" i="47"/>
  <c r="G15" i="161"/>
  <c r="G14" i="161"/>
  <c r="G13" i="161"/>
  <c r="B92" i="177" l="1"/>
  <c r="B91" i="177"/>
  <c r="B90" i="177"/>
  <c r="B89" i="177"/>
  <c r="B88" i="177"/>
  <c r="B87" i="177"/>
  <c r="B86" i="177"/>
  <c r="B85" i="177"/>
  <c r="B84" i="177"/>
  <c r="B83" i="177"/>
  <c r="B82" i="177"/>
  <c r="B92" i="47"/>
  <c r="B91" i="47"/>
  <c r="B90" i="47"/>
  <c r="B89" i="47"/>
  <c r="B88" i="47"/>
  <c r="B87" i="47"/>
  <c r="B86" i="47"/>
  <c r="B85" i="47"/>
  <c r="B84" i="47"/>
  <c r="B83" i="47"/>
  <c r="B82" i="47"/>
  <c r="B83" i="161"/>
  <c r="B84" i="161"/>
  <c r="B85" i="161"/>
  <c r="B86" i="161"/>
  <c r="B87" i="161"/>
  <c r="B88" i="161"/>
  <c r="B89" i="161"/>
  <c r="B90" i="161"/>
  <c r="B91" i="161"/>
  <c r="B92" i="161"/>
  <c r="B82" i="161"/>
  <c r="B5" i="177" l="1"/>
</calcChain>
</file>

<file path=xl/sharedStrings.xml><?xml version="1.0" encoding="utf-8"?>
<sst xmlns="http://schemas.openxmlformats.org/spreadsheetml/2006/main" count="381" uniqueCount="71">
  <si>
    <t>Transmission:</t>
  </si>
  <si>
    <t>1st Gear</t>
  </si>
  <si>
    <t>2nd Gear</t>
  </si>
  <si>
    <t>3rd Gear</t>
  </si>
  <si>
    <t>4th Gear</t>
  </si>
  <si>
    <t>5th Gear</t>
  </si>
  <si>
    <t>6th Gear</t>
  </si>
  <si>
    <t>Oil Temperature</t>
  </si>
  <si>
    <t>C</t>
  </si>
  <si>
    <t>Line Pressure</t>
  </si>
  <si>
    <t>Transmission Spin Loss Matrix</t>
  </si>
  <si>
    <t>Bar</t>
  </si>
  <si>
    <t>min</t>
  </si>
  <si>
    <t>max</t>
  </si>
  <si>
    <t>avg.</t>
  </si>
  <si>
    <t>TURNING TORQUE</t>
  </si>
  <si>
    <t>7th Gear</t>
  </si>
  <si>
    <t>8th Gear</t>
  </si>
  <si>
    <t>main line pressure [bar]</t>
  </si>
  <si>
    <t xml:space="preserve"> </t>
  </si>
  <si>
    <t>845RE</t>
  </si>
  <si>
    <t>vehicle</t>
  </si>
  <si>
    <t>845RE AVERAGE</t>
  </si>
  <si>
    <t>engine speed
[rpm]</t>
  </si>
  <si>
    <t>Output Speed
[rpm]</t>
  </si>
  <si>
    <t>Turning Torque 
[Nm]</t>
  </si>
  <si>
    <t>TCC locked</t>
  </si>
  <si>
    <t>36.65 (1/s^2)</t>
  </si>
  <si>
    <t>24.43 (1/s^2)</t>
  </si>
  <si>
    <t>36.65 1/s^2</t>
  </si>
  <si>
    <t>24.43 1/s^2</t>
  </si>
  <si>
    <t>Steady TRQ [Nm]</t>
  </si>
  <si>
    <t>Sweep TRQ [Nm] @36.65</t>
  </si>
  <si>
    <t>Sweep TRQ [Nm] @ 24.43</t>
  </si>
  <si>
    <t>∆Torque [Nm]</t>
  </si>
  <si>
    <t>Inertia [kgm2] 36.65</t>
  </si>
  <si>
    <t>Inertia [kgm2] 24.43</t>
  </si>
  <si>
    <t>Spin Loss (Overall)</t>
  </si>
  <si>
    <t>1st, 35°C</t>
  </si>
  <si>
    <t>2nd, 35°C</t>
  </si>
  <si>
    <t>3rd, 35°C</t>
  </si>
  <si>
    <t>4th, 35°C</t>
  </si>
  <si>
    <t>5th, 35°C</t>
  </si>
  <si>
    <t>6th, 35°C</t>
  </si>
  <si>
    <t>7th, 35°C</t>
  </si>
  <si>
    <t>8th, 35°C</t>
  </si>
  <si>
    <t>Main Line Pressure [bar]</t>
  </si>
  <si>
    <t>1st, 60°C</t>
  </si>
  <si>
    <t>2nd, 60°C</t>
  </si>
  <si>
    <t>3rd, 60°C</t>
  </si>
  <si>
    <t>4th, 60°C</t>
  </si>
  <si>
    <t>5th, 60°C</t>
  </si>
  <si>
    <t>6th, 60°C</t>
  </si>
  <si>
    <t>7th, 60°C</t>
  </si>
  <si>
    <t>8th, 60°C</t>
  </si>
  <si>
    <t>1st, 100°C</t>
  </si>
  <si>
    <t>2nd, 100°C</t>
  </si>
  <si>
    <t>3rd, 100°C</t>
  </si>
  <si>
    <t>4th, 100°C</t>
  </si>
  <si>
    <t>5th, 100°C</t>
  </si>
  <si>
    <t>6th, 100°C</t>
  </si>
  <si>
    <t>7th, 100°C</t>
  </si>
  <si>
    <t>8th, 100°C</t>
  </si>
  <si>
    <t>Neutral (All Solenoids "ON")</t>
  </si>
  <si>
    <t>Pressure Sensitivity Study</t>
  </si>
  <si>
    <t>∆Pressure [bar]</t>
  </si>
  <si>
    <t>Nm/bar</t>
  </si>
  <si>
    <t>Pressure Sensitivity Data</t>
  </si>
  <si>
    <t>4g–2014 FCA HFE 845RE Spin-Loss and Inertia (FEV) - Test Data</t>
  </si>
  <si>
    <r>
      <t>SUGGESTED CITATION:</t>
    </r>
    <r>
      <rPr>
        <sz val="8"/>
        <rFont val="Arial"/>
        <family val="2"/>
      </rPr>
      <t xml:space="preserve"> </t>
    </r>
    <r>
      <rPr>
        <i/>
        <sz val="8"/>
        <rFont val="Arial"/>
        <family val="2"/>
      </rPr>
      <t>2014 FCA HFE 845RE Transmission Mapping – Test Data Package</t>
    </r>
    <r>
      <rPr>
        <sz val="8"/>
        <rFont val="Arial"/>
        <family val="2"/>
      </rPr>
      <t xml:space="preserve">.  Version 2019-04.  Ann Arbor, MI: US EPA, 
National Vehicle and Fuel Emissions Laboratory, National Center for Advanced Technology, 2019.  </t>
    </r>
  </si>
  <si>
    <t>Inertia [kgm^2]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</si>
</sst>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"/>
  </numFmts>
  <fonts count="20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i/>
      <sz val="10"/>
      <name val="Arial"/>
      <family val="2"/>
    </font>
    <font>
      <b/>
      <sz val="14"/>
      <name val="Arial"/>
      <family val="2"/>
    </font>
    <font>
      <b/>
      <sz val="10"/>
      <name val="Arial"/>
      <family val="2"/>
    </font>
    <font>
      <b/>
      <sz val="10"/>
      <color indexed="10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sz val="10"/>
      <color rgb="FF000000"/>
      <name val="Arial"/>
      <family val="2"/>
    </font>
    <font>
      <b/>
      <i/>
      <sz val="10"/>
      <color theme="1"/>
      <name val="Arial"/>
      <family val="2"/>
    </font>
    <font>
      <sz val="16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b/>
      <sz val="12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66FF3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00FF"/>
        <bgColor indexed="64"/>
      </patternFill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</borders>
  <cellStyleXfs count="2">
    <xf numFmtId="0" fontId="0" fillId="0" borderId="0"/>
    <xf numFmtId="0" fontId="4" fillId="0" borderId="0"/>
  </cellStyleXfs>
  <cellXfs count="78">
    <xf numFmtId="0" fontId="0" fillId="0" borderId="0" xfId="0"/>
    <xf numFmtId="0" fontId="0" fillId="0" borderId="0" xfId="0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0" xfId="0" applyFill="1" applyBorder="1" applyAlignment="1">
      <alignment horizontal="center" wrapText="1"/>
    </xf>
    <xf numFmtId="0" fontId="10" fillId="2" borderId="1" xfId="0" applyFont="1" applyFill="1" applyBorder="1" applyAlignment="1">
      <alignment horizontal="center"/>
    </xf>
    <xf numFmtId="0" fontId="7" fillId="2" borderId="1" xfId="0" applyFont="1" applyFill="1" applyBorder="1" applyAlignment="1">
      <alignment horizontal="center"/>
    </xf>
    <xf numFmtId="0" fontId="10" fillId="0" borderId="1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164" fontId="0" fillId="0" borderId="0" xfId="0" applyNumberFormat="1" applyFill="1" applyBorder="1" applyAlignment="1">
      <alignment horizontal="center"/>
    </xf>
    <xf numFmtId="164" fontId="10" fillId="0" borderId="0" xfId="0" applyNumberFormat="1" applyFont="1" applyAlignment="1">
      <alignment horizontal="center"/>
    </xf>
    <xf numFmtId="164" fontId="0" fillId="0" borderId="1" xfId="0" applyNumberFormat="1" applyFill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164" fontId="5" fillId="0" borderId="1" xfId="0" applyNumberFormat="1" applyFont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10" fillId="2" borderId="1" xfId="0" applyFont="1" applyFill="1" applyBorder="1" applyAlignment="1">
      <alignment horizontal="center" vertical="center" wrapText="1"/>
    </xf>
    <xf numFmtId="164" fontId="0" fillId="2" borderId="1" xfId="0" applyNumberForma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11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8" fillId="2" borderId="1" xfId="0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8" fillId="0" borderId="1" xfId="0" applyFont="1" applyFill="1" applyBorder="1" applyAlignment="1">
      <alignment horizontal="center"/>
    </xf>
    <xf numFmtId="0" fontId="0" fillId="0" borderId="0" xfId="0" applyFill="1" applyAlignment="1">
      <alignment horizontal="center"/>
    </xf>
    <xf numFmtId="0" fontId="8" fillId="0" borderId="1" xfId="0" applyFont="1" applyBorder="1" applyAlignment="1">
      <alignment horizontal="center"/>
    </xf>
    <xf numFmtId="0" fontId="8" fillId="0" borderId="0" xfId="0" applyFont="1" applyFill="1" applyBorder="1" applyAlignment="1">
      <alignment horizontal="center"/>
    </xf>
    <xf numFmtId="0" fontId="0" fillId="0" borderId="0" xfId="0" applyFill="1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164" fontId="0" fillId="0" borderId="0" xfId="0" applyNumberFormat="1" applyBorder="1" applyAlignment="1">
      <alignment horizontal="center"/>
    </xf>
    <xf numFmtId="164" fontId="1" fillId="0" borderId="1" xfId="0" applyNumberFormat="1" applyFont="1" applyBorder="1" applyAlignment="1">
      <alignment horizontal="center"/>
    </xf>
    <xf numFmtId="164" fontId="0" fillId="0" borderId="0" xfId="0" applyNumberFormat="1" applyAlignment="1">
      <alignment horizontal="center"/>
    </xf>
    <xf numFmtId="164" fontId="1" fillId="0" borderId="0" xfId="0" applyNumberFormat="1" applyFont="1" applyBorder="1" applyAlignment="1">
      <alignment horizontal="center"/>
    </xf>
    <xf numFmtId="0" fontId="0" fillId="0" borderId="1" xfId="0" applyBorder="1"/>
    <xf numFmtId="0" fontId="0" fillId="5" borderId="1" xfId="0" applyFill="1" applyBorder="1" applyAlignment="1">
      <alignment horizontal="center"/>
    </xf>
    <xf numFmtId="0" fontId="12" fillId="6" borderId="1" xfId="0" applyFont="1" applyFill="1" applyBorder="1" applyAlignment="1">
      <alignment horizontal="center" vertical="center"/>
    </xf>
    <xf numFmtId="0" fontId="12" fillId="6" borderId="1" xfId="0" applyFont="1" applyFill="1" applyBorder="1" applyAlignment="1">
      <alignment horizontal="center" vertical="center" wrapText="1"/>
    </xf>
    <xf numFmtId="165" fontId="13" fillId="6" borderId="1" xfId="0" applyNumberFormat="1" applyFont="1" applyFill="1" applyBorder="1" applyAlignment="1">
      <alignment horizontal="center" vertical="center"/>
    </xf>
    <xf numFmtId="0" fontId="1" fillId="4" borderId="3" xfId="0" applyFont="1" applyFill="1" applyBorder="1" applyAlignment="1"/>
    <xf numFmtId="0" fontId="0" fillId="4" borderId="4" xfId="0" applyFill="1" applyBorder="1" applyAlignment="1"/>
    <xf numFmtId="164" fontId="14" fillId="0" borderId="1" xfId="0" applyNumberFormat="1" applyFont="1" applyFill="1" applyBorder="1" applyAlignment="1">
      <alignment horizontal="center"/>
    </xf>
    <xf numFmtId="164" fontId="14" fillId="0" borderId="1" xfId="0" applyNumberFormat="1" applyFont="1" applyFill="1" applyBorder="1"/>
    <xf numFmtId="2" fontId="0" fillId="0" borderId="1" xfId="0" applyNumberFormat="1" applyBorder="1" applyAlignment="1">
      <alignment horizontal="center"/>
    </xf>
    <xf numFmtId="2" fontId="10" fillId="0" borderId="1" xfId="0" applyNumberFormat="1" applyFont="1" applyBorder="1" applyAlignment="1">
      <alignment horizontal="center"/>
    </xf>
    <xf numFmtId="0" fontId="8" fillId="0" borderId="1" xfId="0" applyFont="1" applyBorder="1" applyAlignment="1">
      <alignment horizontal="center" wrapText="1"/>
    </xf>
    <xf numFmtId="0" fontId="8" fillId="0" borderId="5" xfId="0" applyFont="1" applyBorder="1" applyAlignment="1">
      <alignment horizontal="center"/>
    </xf>
    <xf numFmtId="0" fontId="16" fillId="0" borderId="0" xfId="0" applyFont="1" applyBorder="1" applyAlignment="1">
      <alignment vertical="center"/>
    </xf>
    <xf numFmtId="2" fontId="5" fillId="0" borderId="1" xfId="0" applyNumberFormat="1" applyFont="1" applyBorder="1" applyAlignment="1">
      <alignment horizontal="center"/>
    </xf>
    <xf numFmtId="164" fontId="0" fillId="0" borderId="1" xfId="0" applyNumberFormat="1" applyFill="1" applyBorder="1" applyAlignment="1">
      <alignment horizontal="right" inden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/>
    </xf>
    <xf numFmtId="0" fontId="10" fillId="0" borderId="3" xfId="0" applyFont="1" applyBorder="1" applyAlignment="1">
      <alignment horizontal="center"/>
    </xf>
    <xf numFmtId="0" fontId="10" fillId="0" borderId="4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0" fontId="17" fillId="0" borderId="0" xfId="0" applyFont="1" applyFill="1" applyBorder="1" applyAlignment="1">
      <alignment horizontal="left" wrapText="1"/>
    </xf>
    <xf numFmtId="0" fontId="0" fillId="0" borderId="0" xfId="0" applyFill="1" applyAlignment="1">
      <alignment wrapText="1"/>
    </xf>
    <xf numFmtId="0" fontId="9" fillId="3" borderId="12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9" fillId="8" borderId="12" xfId="0" applyFont="1" applyFill="1" applyBorder="1" applyAlignment="1">
      <alignment horizontal="center" vertical="center"/>
    </xf>
    <xf numFmtId="0" fontId="9" fillId="8" borderId="0" xfId="0" applyFont="1" applyFill="1" applyBorder="1" applyAlignment="1">
      <alignment horizontal="center" vertical="center"/>
    </xf>
    <xf numFmtId="0" fontId="0" fillId="0" borderId="0" xfId="0" applyFill="1" applyAlignment="1">
      <alignment horizontal="left" wrapText="1"/>
    </xf>
    <xf numFmtId="0" fontId="9" fillId="3" borderId="0" xfId="0" applyFont="1" applyFill="1" applyBorder="1" applyAlignment="1">
      <alignment horizontal="center" vertical="center"/>
    </xf>
    <xf numFmtId="0" fontId="0" fillId="8" borderId="0" xfId="0" applyFill="1" applyAlignment="1">
      <alignment horizontal="center" vertical="center"/>
    </xf>
    <xf numFmtId="0" fontId="1" fillId="4" borderId="1" xfId="0" applyFont="1" applyFill="1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12" fillId="6" borderId="1" xfId="0" applyFont="1" applyFill="1" applyBorder="1" applyAlignment="1">
      <alignment horizontal="center"/>
    </xf>
    <xf numFmtId="0" fontId="0" fillId="0" borderId="0" xfId="0" applyAlignment="1"/>
    <xf numFmtId="0" fontId="16" fillId="0" borderId="6" xfId="0" applyFont="1" applyBorder="1" applyAlignment="1">
      <alignment horizontal="center" vertical="center"/>
    </xf>
    <xf numFmtId="0" fontId="16" fillId="0" borderId="7" xfId="0" applyFont="1" applyBorder="1" applyAlignment="1">
      <alignment horizontal="center" vertical="center"/>
    </xf>
    <xf numFmtId="0" fontId="16" fillId="0" borderId="8" xfId="0" applyFont="1" applyBorder="1" applyAlignment="1">
      <alignment horizontal="center" vertical="center"/>
    </xf>
    <xf numFmtId="0" fontId="16" fillId="0" borderId="9" xfId="0" applyFont="1" applyBorder="1" applyAlignment="1">
      <alignment horizontal="center" vertical="center"/>
    </xf>
    <xf numFmtId="0" fontId="16" fillId="0" borderId="10" xfId="0" applyFont="1" applyBorder="1" applyAlignment="1">
      <alignment horizontal="center" vertical="center"/>
    </xf>
    <xf numFmtId="0" fontId="16" fillId="0" borderId="11" xfId="0" applyFont="1" applyBorder="1" applyAlignment="1">
      <alignment horizontal="center" vertical="center"/>
    </xf>
    <xf numFmtId="0" fontId="15" fillId="7" borderId="5" xfId="0" applyFont="1" applyFill="1" applyBorder="1" applyAlignment="1">
      <alignment horizontal="center"/>
    </xf>
    <xf numFmtId="0" fontId="17" fillId="0" borderId="0" xfId="0" applyFont="1" applyFill="1" applyBorder="1" applyAlignment="1">
      <alignment horizontal="left" vertical="center" wrapText="1"/>
    </xf>
    <xf numFmtId="0" fontId="0" fillId="0" borderId="0" xfId="0" applyFill="1" applyAlignment="1">
      <alignment vertical="center" wrapText="1"/>
    </xf>
  </cellXfs>
  <cellStyles count="2">
    <cellStyle name="Normal" xfId="0" builtinId="0"/>
    <cellStyle name="Normal 6" xfId="1" xr:uid="{00000000-0005-0000-0000-000001000000}"/>
  </cellStyles>
  <dxfs count="0"/>
  <tableStyles count="0" defaultTableStyle="TableStyleMedium2" defaultPivotStyle="PivotStyleLight16"/>
  <colors>
    <mruColors>
      <color rgb="FFFF00FF"/>
      <color rgb="FF0000FF"/>
      <color rgb="FF3366FF"/>
      <color rgb="FF66FF33"/>
      <color rgb="FF000080"/>
      <color rgb="FF0000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36">
    <tabColor indexed="44"/>
  </sheetPr>
  <dimension ref="A1:AH107"/>
  <sheetViews>
    <sheetView tabSelected="1" workbookViewId="0">
      <selection activeCell="A2" sqref="A2:I2"/>
    </sheetView>
  </sheetViews>
  <sheetFormatPr defaultRowHeight="12.75" x14ac:dyDescent="0.2"/>
  <cols>
    <col min="1" max="1" width="17.7109375" style="18" customWidth="1"/>
    <col min="2" max="2" width="10" style="18" bestFit="1" customWidth="1"/>
    <col min="3" max="3" width="9.140625" style="18" customWidth="1"/>
    <col min="4" max="4" width="9.5703125" style="18" bestFit="1" customWidth="1"/>
    <col min="5" max="5" width="15.140625" style="18" customWidth="1"/>
    <col min="6" max="6" width="12.140625" style="18" bestFit="1" customWidth="1"/>
    <col min="7" max="7" width="9.7109375" style="18" customWidth="1"/>
    <col min="8" max="8" width="9.140625" style="18"/>
    <col min="9" max="9" width="9.7109375" style="18" customWidth="1"/>
    <col min="10" max="13" width="9.140625" style="18"/>
    <col min="14" max="14" width="10.5703125" style="18" bestFit="1" customWidth="1"/>
    <col min="15" max="16384" width="9.140625" style="18"/>
  </cols>
  <sheetData>
    <row r="1" spans="1:9" ht="24.95" customHeight="1" x14ac:dyDescent="0.2">
      <c r="A1" s="60" t="s">
        <v>68</v>
      </c>
      <c r="B1" s="61"/>
      <c r="C1" s="61"/>
      <c r="D1" s="61"/>
      <c r="E1" s="61"/>
      <c r="F1" s="61"/>
      <c r="G1" s="61"/>
      <c r="H1" s="61"/>
      <c r="I1" s="61"/>
    </row>
    <row r="2" spans="1:9" s="50" customFormat="1" ht="24.95" customHeight="1" x14ac:dyDescent="0.2">
      <c r="A2" s="58" t="s">
        <v>10</v>
      </c>
      <c r="B2" s="59"/>
      <c r="C2" s="59"/>
      <c r="D2" s="59"/>
      <c r="E2" s="59"/>
      <c r="F2" s="59"/>
      <c r="G2" s="59"/>
      <c r="H2" s="59"/>
      <c r="I2" s="59"/>
    </row>
    <row r="3" spans="1:9" ht="24.95" customHeight="1" x14ac:dyDescent="0.2">
      <c r="A3" s="56" t="s">
        <v>69</v>
      </c>
      <c r="B3" s="57"/>
      <c r="C3" s="57"/>
      <c r="D3" s="57"/>
      <c r="E3" s="57"/>
      <c r="F3" s="57"/>
      <c r="G3" s="57"/>
      <c r="H3" s="57"/>
      <c r="I3" s="57"/>
    </row>
    <row r="4" spans="1:9" x14ac:dyDescent="0.2">
      <c r="E4" s="19"/>
    </row>
    <row r="5" spans="1:9" x14ac:dyDescent="0.2">
      <c r="A5" s="4" t="s">
        <v>0</v>
      </c>
      <c r="B5" s="16" t="s">
        <v>20</v>
      </c>
      <c r="C5" s="13"/>
    </row>
    <row r="6" spans="1:9" x14ac:dyDescent="0.2">
      <c r="A6" s="4" t="s">
        <v>7</v>
      </c>
      <c r="B6" s="13">
        <v>35</v>
      </c>
      <c r="C6" s="4" t="s">
        <v>8</v>
      </c>
    </row>
    <row r="7" spans="1:9" x14ac:dyDescent="0.2">
      <c r="A7" s="4" t="s">
        <v>9</v>
      </c>
      <c r="B7" s="13" t="s">
        <v>21</v>
      </c>
      <c r="C7" s="4" t="s">
        <v>11</v>
      </c>
    </row>
    <row r="8" spans="1:9" x14ac:dyDescent="0.2">
      <c r="A8" s="13" t="s">
        <v>26</v>
      </c>
      <c r="B8" s="13"/>
      <c r="C8" s="13"/>
      <c r="E8" s="9"/>
      <c r="F8" s="20"/>
    </row>
    <row r="10" spans="1:9" x14ac:dyDescent="0.2">
      <c r="A10" s="21" t="s">
        <v>1</v>
      </c>
      <c r="B10" s="5">
        <v>4.6959999999999997</v>
      </c>
    </row>
    <row r="11" spans="1:9" x14ac:dyDescent="0.2">
      <c r="A11" s="21" t="s">
        <v>2</v>
      </c>
      <c r="B11" s="5">
        <v>3.13</v>
      </c>
    </row>
    <row r="12" spans="1:9" x14ac:dyDescent="0.2">
      <c r="A12" s="21" t="s">
        <v>3</v>
      </c>
      <c r="B12" s="5">
        <v>2.1040000000000001</v>
      </c>
      <c r="F12" s="52" t="s">
        <v>37</v>
      </c>
      <c r="G12" s="53"/>
    </row>
    <row r="13" spans="1:9" x14ac:dyDescent="0.2">
      <c r="A13" s="21" t="s">
        <v>4</v>
      </c>
      <c r="B13" s="5">
        <v>1.667</v>
      </c>
      <c r="F13" s="22" t="s">
        <v>12</v>
      </c>
      <c r="G13" s="11">
        <f>MIN(SL_35_N)</f>
        <v>4.7088720000000004</v>
      </c>
    </row>
    <row r="14" spans="1:9" x14ac:dyDescent="0.2">
      <c r="A14" s="21" t="s">
        <v>5</v>
      </c>
      <c r="B14" s="5">
        <v>1.2849999999999999</v>
      </c>
      <c r="F14" s="22" t="s">
        <v>13</v>
      </c>
      <c r="G14" s="11">
        <f>MAX(SL_35_N)</f>
        <v>12.587875</v>
      </c>
    </row>
    <row r="15" spans="1:9" x14ac:dyDescent="0.2">
      <c r="A15" s="21" t="s">
        <v>6</v>
      </c>
      <c r="B15" s="5">
        <v>1</v>
      </c>
      <c r="F15" s="22" t="s">
        <v>14</v>
      </c>
      <c r="G15" s="11">
        <f>AVERAGE(SL_35_N)</f>
        <v>7.1109958681318686</v>
      </c>
    </row>
    <row r="16" spans="1:9" x14ac:dyDescent="0.2">
      <c r="A16" s="21" t="s">
        <v>16</v>
      </c>
      <c r="B16" s="5">
        <v>0.83899999999999997</v>
      </c>
    </row>
    <row r="17" spans="1:34" x14ac:dyDescent="0.2">
      <c r="A17" s="21" t="s">
        <v>17</v>
      </c>
      <c r="B17" s="5">
        <v>0.66700000000000004</v>
      </c>
    </row>
    <row r="20" spans="1:34" x14ac:dyDescent="0.2">
      <c r="A20" s="23" t="s">
        <v>38</v>
      </c>
      <c r="B20" s="24"/>
      <c r="C20" s="2"/>
      <c r="D20" s="2"/>
      <c r="F20" s="25" t="s">
        <v>39</v>
      </c>
    </row>
    <row r="21" spans="1:34" ht="38.25" x14ac:dyDescent="0.2">
      <c r="A21" s="14" t="s">
        <v>23</v>
      </c>
      <c r="B21" s="6" t="s">
        <v>24</v>
      </c>
      <c r="C21" s="6" t="s">
        <v>25</v>
      </c>
      <c r="D21" s="6" t="s">
        <v>18</v>
      </c>
      <c r="E21" s="2"/>
      <c r="F21" s="14" t="s">
        <v>23</v>
      </c>
      <c r="G21" s="6" t="s">
        <v>24</v>
      </c>
      <c r="H21" s="6" t="s">
        <v>25</v>
      </c>
      <c r="I21" s="6" t="s">
        <v>18</v>
      </c>
      <c r="J21" s="26"/>
      <c r="K21" s="2"/>
      <c r="L21" s="2"/>
      <c r="M21" s="2"/>
      <c r="N21" s="26"/>
      <c r="O21" s="2"/>
      <c r="P21" s="2"/>
      <c r="Q21" s="2"/>
      <c r="R21" s="26"/>
      <c r="S21" s="2"/>
      <c r="T21" s="2"/>
      <c r="U21" s="2"/>
      <c r="V21" s="26"/>
      <c r="W21" s="2"/>
      <c r="X21" s="2"/>
      <c r="Y21" s="2"/>
      <c r="Z21" s="26"/>
      <c r="AA21" s="2"/>
      <c r="AB21" s="2"/>
      <c r="AC21" s="2"/>
      <c r="AD21" s="26"/>
      <c r="AE21" s="2"/>
      <c r="AF21" s="2"/>
    </row>
    <row r="22" spans="1:34" x14ac:dyDescent="0.2">
      <c r="A22" s="13">
        <v>500</v>
      </c>
      <c r="B22" s="10">
        <v>106.47359454855197</v>
      </c>
      <c r="C22" s="11">
        <v>4.9983690000000003</v>
      </c>
      <c r="D22" s="11">
        <v>5.1978220000000004</v>
      </c>
      <c r="E22" s="2"/>
      <c r="F22" s="13">
        <v>500</v>
      </c>
      <c r="G22" s="10">
        <v>159.7444089456869</v>
      </c>
      <c r="H22" s="11">
        <v>4.8929530000000003</v>
      </c>
      <c r="I22" s="11">
        <v>5.2123379999999999</v>
      </c>
      <c r="M22" s="7"/>
      <c r="N22" s="7"/>
      <c r="O22" s="27"/>
      <c r="P22" s="7"/>
      <c r="Q22" s="7"/>
      <c r="R22" s="7"/>
      <c r="S22" s="2"/>
      <c r="T22" s="7"/>
      <c r="U22" s="7"/>
      <c r="V22" s="7"/>
      <c r="W22" s="27"/>
      <c r="X22" s="7"/>
      <c r="Y22" s="7"/>
      <c r="Z22" s="7"/>
      <c r="AA22" s="2"/>
      <c r="AB22" s="7"/>
      <c r="AC22" s="7"/>
      <c r="AD22" s="7"/>
      <c r="AE22" s="27"/>
      <c r="AF22" s="7"/>
      <c r="AG22" s="7"/>
      <c r="AH22" s="7"/>
    </row>
    <row r="23" spans="1:34" x14ac:dyDescent="0.2">
      <c r="A23" s="13">
        <v>750</v>
      </c>
      <c r="B23" s="10">
        <v>159.71039182282794</v>
      </c>
      <c r="C23" s="11">
        <v>4.7864000000000004</v>
      </c>
      <c r="D23" s="11">
        <v>5.2283580000000001</v>
      </c>
      <c r="E23" s="2"/>
      <c r="F23" s="13">
        <v>750</v>
      </c>
      <c r="G23" s="10">
        <v>239.61661341853036</v>
      </c>
      <c r="H23" s="11">
        <v>4.938504</v>
      </c>
      <c r="I23" s="11">
        <v>5.1914790000000002</v>
      </c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</row>
    <row r="24" spans="1:34" x14ac:dyDescent="0.2">
      <c r="A24" s="13">
        <v>1000</v>
      </c>
      <c r="B24" s="10">
        <v>212.94718909710394</v>
      </c>
      <c r="C24" s="11">
        <v>4.9234479999999996</v>
      </c>
      <c r="D24" s="11">
        <v>5.2239930000000001</v>
      </c>
      <c r="E24" s="2"/>
      <c r="F24" s="13">
        <v>1000</v>
      </c>
      <c r="G24" s="10">
        <v>319.4888178913738</v>
      </c>
      <c r="H24" s="11">
        <v>5.4030560000000003</v>
      </c>
      <c r="I24" s="11">
        <v>5.2691039999999996</v>
      </c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</row>
    <row r="25" spans="1:34" x14ac:dyDescent="0.2">
      <c r="A25" s="13">
        <v>1250</v>
      </c>
      <c r="B25" s="10">
        <v>266.18398637137989</v>
      </c>
      <c r="C25" s="11">
        <v>5.1098410000000003</v>
      </c>
      <c r="D25" s="11">
        <v>5.3881180000000004</v>
      </c>
      <c r="E25" s="2"/>
      <c r="F25" s="13">
        <v>1250</v>
      </c>
      <c r="G25" s="10">
        <v>399.36102236421726</v>
      </c>
      <c r="H25" s="11">
        <v>5.5290540000000004</v>
      </c>
      <c r="I25" s="11">
        <v>5.3422879999999999</v>
      </c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</row>
    <row r="26" spans="1:34" x14ac:dyDescent="0.2">
      <c r="A26" s="13">
        <v>1500</v>
      </c>
      <c r="B26" s="10">
        <v>319.42078364565589</v>
      </c>
      <c r="C26" s="11">
        <v>5.3653950000000004</v>
      </c>
      <c r="D26" s="11">
        <v>5.3587309999999997</v>
      </c>
      <c r="E26" s="2"/>
      <c r="F26" s="13">
        <v>1500</v>
      </c>
      <c r="G26" s="10">
        <v>479.23322683706073</v>
      </c>
      <c r="H26" s="11">
        <v>5.6407499999999997</v>
      </c>
      <c r="I26" s="11">
        <v>5.3642529999999997</v>
      </c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</row>
    <row r="27" spans="1:34" x14ac:dyDescent="0.2">
      <c r="A27" s="13">
        <v>1750</v>
      </c>
      <c r="B27" s="10">
        <v>372.65758091993189</v>
      </c>
      <c r="C27" s="11">
        <v>5.6437970000000002</v>
      </c>
      <c r="D27" s="11">
        <v>5.3714719999999998</v>
      </c>
      <c r="E27" s="2"/>
      <c r="F27" s="13">
        <v>1750</v>
      </c>
      <c r="G27" s="10">
        <v>559.10543130990413</v>
      </c>
      <c r="H27" s="11">
        <v>5.9259709999999997</v>
      </c>
      <c r="I27" s="11">
        <v>5.3923259999999997</v>
      </c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</row>
    <row r="28" spans="1:34" x14ac:dyDescent="0.2">
      <c r="A28" s="13">
        <v>2000</v>
      </c>
      <c r="B28" s="10">
        <v>425.89437819420789</v>
      </c>
      <c r="C28" s="11">
        <v>5.7792349999999999</v>
      </c>
      <c r="D28" s="11">
        <v>5.406504</v>
      </c>
      <c r="E28" s="2"/>
      <c r="F28" s="13">
        <v>2000</v>
      </c>
      <c r="G28" s="10">
        <v>638.9776357827476</v>
      </c>
      <c r="H28" s="11">
        <v>6.0117849999999997</v>
      </c>
      <c r="I28" s="11">
        <v>5.4161159999999997</v>
      </c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</row>
    <row r="29" spans="1:34" x14ac:dyDescent="0.2">
      <c r="A29" s="13">
        <v>2500</v>
      </c>
      <c r="B29" s="10">
        <v>532.36797274275978</v>
      </c>
      <c r="C29" s="11">
        <v>6.1690589999999998</v>
      </c>
      <c r="D29" s="11">
        <v>5.3646050000000001</v>
      </c>
      <c r="E29" s="2"/>
      <c r="F29" s="13">
        <v>2500</v>
      </c>
      <c r="G29" s="10">
        <v>798.72204472843453</v>
      </c>
      <c r="H29" s="11">
        <v>6.6571109999999996</v>
      </c>
      <c r="I29" s="11">
        <v>5.3993209999999996</v>
      </c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</row>
    <row r="30" spans="1:34" x14ac:dyDescent="0.2">
      <c r="A30" s="13">
        <v>3000</v>
      </c>
      <c r="B30" s="10">
        <v>638.84156729131178</v>
      </c>
      <c r="C30" s="11">
        <v>6.706626</v>
      </c>
      <c r="D30" s="11">
        <v>5.320195</v>
      </c>
      <c r="E30" s="2"/>
      <c r="F30" s="13">
        <v>3000</v>
      </c>
      <c r="G30" s="10">
        <v>958.46645367412145</v>
      </c>
      <c r="H30" s="11">
        <v>7.1111690000000003</v>
      </c>
      <c r="I30" s="11">
        <v>5.3418590000000004</v>
      </c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</row>
    <row r="31" spans="1:34" x14ac:dyDescent="0.2">
      <c r="A31" s="13">
        <v>4000</v>
      </c>
      <c r="B31" s="10">
        <v>851.78875638841578</v>
      </c>
      <c r="C31" s="11">
        <v>8.3220390000000002</v>
      </c>
      <c r="D31" s="11">
        <v>5.3234760000000003</v>
      </c>
      <c r="E31" s="2"/>
      <c r="F31" s="13">
        <v>4000</v>
      </c>
      <c r="G31" s="10">
        <v>1277.9552715654952</v>
      </c>
      <c r="H31" s="11">
        <v>9.0049340000000004</v>
      </c>
      <c r="I31" s="11">
        <v>5.3292820000000001</v>
      </c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</row>
    <row r="32" spans="1:34" x14ac:dyDescent="0.2">
      <c r="A32" s="13">
        <v>5000</v>
      </c>
      <c r="B32" s="10">
        <v>1064.7359454855196</v>
      </c>
      <c r="C32" s="11">
        <v>10.295035</v>
      </c>
      <c r="D32" s="11">
        <v>5.9999510000000003</v>
      </c>
      <c r="E32" s="2"/>
      <c r="F32" s="13">
        <v>5000</v>
      </c>
      <c r="G32" s="10">
        <v>1597.4440894568691</v>
      </c>
      <c r="H32" s="11">
        <v>11.162763</v>
      </c>
      <c r="I32" s="11">
        <v>6.0192189999999997</v>
      </c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</row>
    <row r="33" spans="1:34" x14ac:dyDescent="0.2">
      <c r="A33" s="1"/>
      <c r="B33" s="1"/>
      <c r="C33" s="1"/>
      <c r="D33" s="2"/>
      <c r="F33" s="2"/>
      <c r="G33" s="24"/>
      <c r="M33" s="2"/>
      <c r="N33" s="8"/>
      <c r="O33" s="2"/>
      <c r="P33" s="2"/>
      <c r="Q33" s="2"/>
      <c r="R33" s="8"/>
      <c r="S33" s="2"/>
      <c r="T33" s="2"/>
      <c r="U33" s="2"/>
      <c r="V33" s="2"/>
      <c r="W33" s="2"/>
      <c r="X33" s="2"/>
      <c r="Y33" s="2"/>
      <c r="Z33" s="2"/>
      <c r="AA33" s="2"/>
      <c r="AB33" s="2"/>
      <c r="AC33" s="8"/>
      <c r="AD33" s="8"/>
      <c r="AE33" s="2"/>
      <c r="AF33" s="2"/>
      <c r="AG33" s="8"/>
      <c r="AH33" s="8"/>
    </row>
    <row r="34" spans="1:34" x14ac:dyDescent="0.2">
      <c r="A34" s="1"/>
      <c r="B34" s="1"/>
      <c r="C34" s="1"/>
      <c r="D34" s="1"/>
      <c r="F34" s="1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</row>
    <row r="35" spans="1:34" x14ac:dyDescent="0.2">
      <c r="A35" s="23" t="s">
        <v>40</v>
      </c>
      <c r="B35" s="1"/>
      <c r="C35" s="1"/>
      <c r="D35" s="1"/>
      <c r="F35" s="23" t="s">
        <v>41</v>
      </c>
    </row>
    <row r="36" spans="1:34" ht="38.25" x14ac:dyDescent="0.2">
      <c r="A36" s="14" t="s">
        <v>23</v>
      </c>
      <c r="B36" s="6" t="s">
        <v>24</v>
      </c>
      <c r="C36" s="6" t="s">
        <v>25</v>
      </c>
      <c r="D36" s="6" t="s">
        <v>18</v>
      </c>
      <c r="E36" s="1"/>
      <c r="F36" s="14" t="s">
        <v>23</v>
      </c>
      <c r="G36" s="6" t="s">
        <v>24</v>
      </c>
      <c r="H36" s="6" t="s">
        <v>25</v>
      </c>
      <c r="I36" s="6" t="s">
        <v>18</v>
      </c>
    </row>
    <row r="37" spans="1:34" x14ac:dyDescent="0.2">
      <c r="A37" s="13">
        <v>500</v>
      </c>
      <c r="B37" s="10">
        <v>237.6425855513308</v>
      </c>
      <c r="C37" s="11">
        <v>5.5058379999999998</v>
      </c>
      <c r="D37" s="11">
        <v>5.210604</v>
      </c>
      <c r="E37" s="1"/>
      <c r="F37" s="13">
        <v>500</v>
      </c>
      <c r="G37" s="10">
        <v>299.94001199760049</v>
      </c>
      <c r="H37" s="11">
        <v>7.6666650000000001</v>
      </c>
      <c r="I37" s="12">
        <v>5.1986439999999998</v>
      </c>
    </row>
    <row r="38" spans="1:34" x14ac:dyDescent="0.2">
      <c r="A38" s="13">
        <v>750</v>
      </c>
      <c r="B38" s="10">
        <v>356.46387832699617</v>
      </c>
      <c r="C38" s="11">
        <v>6.488054</v>
      </c>
      <c r="D38" s="11">
        <v>5.2083550000000001</v>
      </c>
      <c r="E38" s="1"/>
      <c r="F38" s="13">
        <v>750</v>
      </c>
      <c r="G38" s="10">
        <v>449.91001799640071</v>
      </c>
      <c r="H38" s="11">
        <v>8.3625500000000006</v>
      </c>
      <c r="I38" s="11">
        <v>5.1958010000000003</v>
      </c>
    </row>
    <row r="39" spans="1:34" x14ac:dyDescent="0.2">
      <c r="A39" s="13">
        <v>1000</v>
      </c>
      <c r="B39" s="10">
        <v>475.28517110266159</v>
      </c>
      <c r="C39" s="11">
        <v>6.7139850000000001</v>
      </c>
      <c r="D39" s="11">
        <v>5.2529120000000002</v>
      </c>
      <c r="E39" s="1"/>
      <c r="F39" s="13">
        <v>1000</v>
      </c>
      <c r="G39" s="10">
        <v>599.88002399520099</v>
      </c>
      <c r="H39" s="11">
        <v>6.0653589999999999</v>
      </c>
      <c r="I39" s="11">
        <v>5.2626619999999997</v>
      </c>
    </row>
    <row r="40" spans="1:34" x14ac:dyDescent="0.2">
      <c r="A40" s="13">
        <v>1250</v>
      </c>
      <c r="B40" s="10">
        <v>594.10646387832696</v>
      </c>
      <c r="C40" s="11">
        <v>6.8053590000000002</v>
      </c>
      <c r="D40" s="11">
        <v>5.3327340000000003</v>
      </c>
      <c r="E40" s="1"/>
      <c r="F40" s="13">
        <v>1250</v>
      </c>
      <c r="G40" s="10">
        <v>749.85002999400115</v>
      </c>
      <c r="H40" s="11">
        <v>6.1864369999999997</v>
      </c>
      <c r="I40" s="11">
        <v>5.326848</v>
      </c>
    </row>
    <row r="41" spans="1:34" x14ac:dyDescent="0.2">
      <c r="A41" s="13">
        <v>1500</v>
      </c>
      <c r="B41" s="10">
        <v>712.92775665399233</v>
      </c>
      <c r="C41" s="11">
        <v>6.0890779999999998</v>
      </c>
      <c r="D41" s="11">
        <v>5.3558659999999998</v>
      </c>
      <c r="E41" s="1"/>
      <c r="F41" s="13">
        <v>1500</v>
      </c>
      <c r="G41" s="10">
        <v>899.82003599280142</v>
      </c>
      <c r="H41" s="11">
        <v>6.0115309999999997</v>
      </c>
      <c r="I41" s="11">
        <v>5.3658340000000004</v>
      </c>
    </row>
    <row r="42" spans="1:34" x14ac:dyDescent="0.2">
      <c r="A42" s="13">
        <v>1750</v>
      </c>
      <c r="B42" s="10">
        <v>831.7490494296577</v>
      </c>
      <c r="C42" s="11">
        <v>5.7824400000000002</v>
      </c>
      <c r="D42" s="11">
        <v>5.3963429999999999</v>
      </c>
      <c r="E42" s="1"/>
      <c r="F42" s="13">
        <v>1750</v>
      </c>
      <c r="G42" s="10">
        <v>1049.7900419916016</v>
      </c>
      <c r="H42" s="11">
        <v>6.0894490000000001</v>
      </c>
      <c r="I42" s="11">
        <v>5.4163639999999997</v>
      </c>
    </row>
    <row r="43" spans="1:34" x14ac:dyDescent="0.2">
      <c r="A43" s="13">
        <v>2000</v>
      </c>
      <c r="B43" s="10">
        <v>950.57034220532319</v>
      </c>
      <c r="C43" s="11">
        <v>5.8885129999999997</v>
      </c>
      <c r="D43" s="11">
        <v>5.4227020000000001</v>
      </c>
      <c r="E43" s="1"/>
      <c r="F43" s="13">
        <v>2000</v>
      </c>
      <c r="G43" s="10">
        <v>1199.760047990402</v>
      </c>
      <c r="H43" s="11">
        <v>6.3457710000000001</v>
      </c>
      <c r="I43" s="11">
        <v>5.4585540000000004</v>
      </c>
    </row>
    <row r="44" spans="1:34" x14ac:dyDescent="0.2">
      <c r="A44" s="13">
        <v>2500</v>
      </c>
      <c r="B44" s="10">
        <v>1188.2129277566539</v>
      </c>
      <c r="C44" s="11">
        <v>6.0996610000000002</v>
      </c>
      <c r="D44" s="11">
        <v>5.3935849999999999</v>
      </c>
      <c r="E44" s="1"/>
      <c r="F44" s="13">
        <v>2500</v>
      </c>
      <c r="G44" s="10">
        <v>1499.7000599880023</v>
      </c>
      <c r="H44" s="11">
        <v>6.9106370000000004</v>
      </c>
      <c r="I44" s="11">
        <v>5.4183300000000001</v>
      </c>
    </row>
    <row r="45" spans="1:34" x14ac:dyDescent="0.2">
      <c r="A45" s="13">
        <v>3000</v>
      </c>
      <c r="B45" s="10">
        <v>1425.8555133079847</v>
      </c>
      <c r="C45" s="11">
        <v>6.5438080000000003</v>
      </c>
      <c r="D45" s="11">
        <v>5.3887619999999998</v>
      </c>
      <c r="E45" s="1"/>
      <c r="F45" s="13">
        <v>3000</v>
      </c>
      <c r="G45" s="10">
        <v>1799.6400719856028</v>
      </c>
      <c r="H45" s="11">
        <v>7.438015</v>
      </c>
      <c r="I45" s="11">
        <v>5.3613479999999996</v>
      </c>
    </row>
    <row r="46" spans="1:34" x14ac:dyDescent="0.2">
      <c r="A46" s="13">
        <v>4000</v>
      </c>
      <c r="B46" s="10">
        <v>1901.1406844106464</v>
      </c>
      <c r="C46" s="11">
        <v>7.4968880000000002</v>
      </c>
      <c r="D46" s="11">
        <v>5.3747059999999998</v>
      </c>
      <c r="E46" s="1"/>
      <c r="F46" s="13">
        <v>4000</v>
      </c>
      <c r="G46" s="10">
        <v>2399.5200959808039</v>
      </c>
      <c r="H46" s="11">
        <v>9.0003399999999996</v>
      </c>
      <c r="I46" s="11">
        <v>5.3617720000000002</v>
      </c>
    </row>
    <row r="47" spans="1:34" x14ac:dyDescent="0.2">
      <c r="A47" s="13">
        <v>5000</v>
      </c>
      <c r="B47" s="10">
        <v>2376.4258555133079</v>
      </c>
      <c r="C47" s="11">
        <v>9.0696729999999999</v>
      </c>
      <c r="D47" s="11">
        <v>6.0810230000000001</v>
      </c>
      <c r="E47" s="1"/>
      <c r="F47" s="13">
        <v>5000</v>
      </c>
      <c r="G47" s="10">
        <v>2999.4001199760046</v>
      </c>
      <c r="H47" s="11">
        <v>10.700274</v>
      </c>
      <c r="I47" s="11">
        <v>6.0479890000000003</v>
      </c>
    </row>
    <row r="48" spans="1:34" x14ac:dyDescent="0.2">
      <c r="A48" s="28"/>
      <c r="B48" s="3"/>
      <c r="C48" s="3"/>
      <c r="D48" s="1"/>
      <c r="E48" s="1"/>
      <c r="F48" s="3"/>
      <c r="G48" s="24"/>
    </row>
    <row r="49" spans="1:9" x14ac:dyDescent="0.2">
      <c r="A49" s="28"/>
      <c r="B49" s="1"/>
      <c r="C49" s="1"/>
      <c r="D49" s="1"/>
      <c r="E49" s="1"/>
      <c r="F49" s="1"/>
    </row>
    <row r="50" spans="1:9" x14ac:dyDescent="0.2">
      <c r="A50" s="25" t="s">
        <v>42</v>
      </c>
      <c r="B50" s="1"/>
      <c r="C50" s="1"/>
      <c r="D50" s="1"/>
      <c r="F50" s="25" t="s">
        <v>43</v>
      </c>
    </row>
    <row r="51" spans="1:9" ht="38.25" x14ac:dyDescent="0.2">
      <c r="A51" s="14" t="s">
        <v>23</v>
      </c>
      <c r="B51" s="6" t="s">
        <v>24</v>
      </c>
      <c r="C51" s="6" t="s">
        <v>25</v>
      </c>
      <c r="D51" s="6" t="s">
        <v>18</v>
      </c>
      <c r="E51" s="1"/>
      <c r="F51" s="14" t="s">
        <v>23</v>
      </c>
      <c r="G51" s="6" t="s">
        <v>24</v>
      </c>
      <c r="H51" s="6" t="s">
        <v>25</v>
      </c>
      <c r="I51" s="6" t="s">
        <v>18</v>
      </c>
    </row>
    <row r="52" spans="1:9" x14ac:dyDescent="0.2">
      <c r="A52" s="13">
        <v>500</v>
      </c>
      <c r="B52" s="10">
        <v>389.10505836575879</v>
      </c>
      <c r="C52" s="11">
        <v>7.1439640000000004</v>
      </c>
      <c r="D52" s="12">
        <v>5.2051639999999999</v>
      </c>
      <c r="E52" s="1"/>
      <c r="F52" s="13">
        <v>500</v>
      </c>
      <c r="G52" s="10">
        <v>500</v>
      </c>
      <c r="H52" s="11">
        <v>9.1609119999999997</v>
      </c>
      <c r="I52" s="11">
        <v>5.2060000000000004</v>
      </c>
    </row>
    <row r="53" spans="1:9" x14ac:dyDescent="0.2">
      <c r="A53" s="13">
        <v>750</v>
      </c>
      <c r="B53" s="10">
        <v>583.65758754863816</v>
      </c>
      <c r="C53" s="11">
        <v>7.6939679999999999</v>
      </c>
      <c r="D53" s="11">
        <v>5.2188759999999998</v>
      </c>
      <c r="E53" s="1"/>
      <c r="F53" s="13">
        <v>750</v>
      </c>
      <c r="G53" s="10">
        <v>750</v>
      </c>
      <c r="H53" s="11">
        <v>9.0070230000000002</v>
      </c>
      <c r="I53" s="11">
        <v>5.2430719999999997</v>
      </c>
    </row>
    <row r="54" spans="1:9" x14ac:dyDescent="0.2">
      <c r="A54" s="13">
        <v>1000</v>
      </c>
      <c r="B54" s="10">
        <v>778.21011673151759</v>
      </c>
      <c r="C54" s="11">
        <v>7.2600610000000003</v>
      </c>
      <c r="D54" s="11">
        <v>5.2556950000000002</v>
      </c>
      <c r="E54" s="1"/>
      <c r="F54" s="13">
        <v>1000</v>
      </c>
      <c r="G54" s="10">
        <v>1000</v>
      </c>
      <c r="H54" s="11">
        <v>7.7846089999999997</v>
      </c>
      <c r="I54" s="11">
        <v>5.2618229999999997</v>
      </c>
    </row>
    <row r="55" spans="1:9" x14ac:dyDescent="0.2">
      <c r="A55" s="13">
        <v>1250</v>
      </c>
      <c r="B55" s="10">
        <v>972.7626459143969</v>
      </c>
      <c r="C55" s="11">
        <v>7.2441890000000004</v>
      </c>
      <c r="D55" s="11">
        <v>5.3294639999999998</v>
      </c>
      <c r="E55" s="1"/>
      <c r="F55" s="13">
        <v>1250</v>
      </c>
      <c r="G55" s="10">
        <v>1250</v>
      </c>
      <c r="H55" s="11">
        <v>7.1744479999999999</v>
      </c>
      <c r="I55" s="11">
        <v>5.3534959999999998</v>
      </c>
    </row>
    <row r="56" spans="1:9" x14ac:dyDescent="0.2">
      <c r="A56" s="13">
        <v>1500</v>
      </c>
      <c r="B56" s="10">
        <v>1167.3151750972763</v>
      </c>
      <c r="C56" s="11">
        <v>6.6536010000000001</v>
      </c>
      <c r="D56" s="11">
        <v>5.3568860000000003</v>
      </c>
      <c r="E56" s="1"/>
      <c r="F56" s="13">
        <v>1500</v>
      </c>
      <c r="G56" s="10">
        <v>1500</v>
      </c>
      <c r="H56" s="11">
        <v>6.575177</v>
      </c>
      <c r="I56" s="11">
        <v>5.3411419999999996</v>
      </c>
    </row>
    <row r="57" spans="1:9" x14ac:dyDescent="0.2">
      <c r="A57" s="13">
        <v>1750</v>
      </c>
      <c r="B57" s="10">
        <v>1361.8677042801557</v>
      </c>
      <c r="C57" s="11">
        <v>6.7714990000000004</v>
      </c>
      <c r="D57" s="11">
        <v>5.3901139999999996</v>
      </c>
      <c r="E57" s="1"/>
      <c r="F57" s="13">
        <v>1750</v>
      </c>
      <c r="G57" s="10">
        <v>1750</v>
      </c>
      <c r="H57" s="11">
        <v>6.4131049999999998</v>
      </c>
      <c r="I57" s="11">
        <v>5.386266</v>
      </c>
    </row>
    <row r="58" spans="1:9" x14ac:dyDescent="0.2">
      <c r="A58" s="13">
        <v>2000</v>
      </c>
      <c r="B58" s="10">
        <v>1556.4202334630352</v>
      </c>
      <c r="C58" s="11">
        <v>6.9404769999999996</v>
      </c>
      <c r="D58" s="11">
        <v>5.4151470000000002</v>
      </c>
      <c r="E58" s="1"/>
      <c r="F58" s="13">
        <v>2000</v>
      </c>
      <c r="G58" s="10">
        <v>2000</v>
      </c>
      <c r="H58" s="11">
        <v>6.3444149999999997</v>
      </c>
      <c r="I58" s="11">
        <v>5.4346040000000002</v>
      </c>
    </row>
    <row r="59" spans="1:9" x14ac:dyDescent="0.2">
      <c r="A59" s="13">
        <v>2500</v>
      </c>
      <c r="B59" s="10">
        <v>1945.5252918287938</v>
      </c>
      <c r="C59" s="11">
        <v>7.8468749999999998</v>
      </c>
      <c r="D59" s="11">
        <v>5.3868939999999998</v>
      </c>
      <c r="E59" s="1"/>
      <c r="F59" s="13">
        <v>2500</v>
      </c>
      <c r="G59" s="10">
        <v>2500</v>
      </c>
      <c r="H59" s="11">
        <v>6.693651</v>
      </c>
      <c r="I59" s="11">
        <v>5.3844110000000001</v>
      </c>
    </row>
    <row r="60" spans="1:9" x14ac:dyDescent="0.2">
      <c r="A60" s="13">
        <v>3000</v>
      </c>
      <c r="B60" s="10">
        <v>2334.6303501945526</v>
      </c>
      <c r="C60" s="11">
        <v>8.5254960000000004</v>
      </c>
      <c r="D60" s="11">
        <v>5.3311359999999999</v>
      </c>
      <c r="E60" s="1"/>
      <c r="F60" s="13">
        <v>3000</v>
      </c>
      <c r="G60" s="10">
        <v>3000</v>
      </c>
      <c r="H60" s="11">
        <v>7.1879049999999998</v>
      </c>
      <c r="I60" s="11">
        <v>5.3383969999999996</v>
      </c>
    </row>
    <row r="61" spans="1:9" x14ac:dyDescent="0.2">
      <c r="A61" s="13">
        <v>4000</v>
      </c>
      <c r="B61" s="10">
        <v>3112.8404669260703</v>
      </c>
      <c r="C61" s="11">
        <v>10.446317000000001</v>
      </c>
      <c r="D61" s="11">
        <v>5.3261479999999999</v>
      </c>
      <c r="E61" s="1"/>
      <c r="F61" s="13">
        <v>4000</v>
      </c>
      <c r="G61" s="10"/>
      <c r="H61" s="11"/>
      <c r="I61" s="11"/>
    </row>
    <row r="62" spans="1:9" x14ac:dyDescent="0.2">
      <c r="A62" s="13">
        <v>5000</v>
      </c>
      <c r="B62" s="10"/>
      <c r="C62" s="11"/>
      <c r="D62" s="11"/>
      <c r="E62" s="1"/>
      <c r="F62" s="13">
        <v>5000</v>
      </c>
      <c r="G62" s="10"/>
      <c r="H62" s="11"/>
      <c r="I62" s="11"/>
    </row>
    <row r="63" spans="1:9" x14ac:dyDescent="0.2">
      <c r="B63" s="24"/>
      <c r="C63" s="24"/>
      <c r="D63" s="1"/>
      <c r="F63" s="24"/>
      <c r="G63" s="24"/>
    </row>
    <row r="65" spans="1:12" x14ac:dyDescent="0.2">
      <c r="A65" s="25" t="s">
        <v>44</v>
      </c>
      <c r="B65" s="1"/>
      <c r="C65" s="1"/>
      <c r="D65" s="1"/>
      <c r="F65" s="25" t="s">
        <v>45</v>
      </c>
    </row>
    <row r="66" spans="1:12" ht="38.25" x14ac:dyDescent="0.2">
      <c r="A66" s="14" t="s">
        <v>23</v>
      </c>
      <c r="B66" s="6" t="s">
        <v>24</v>
      </c>
      <c r="C66" s="6" t="s">
        <v>25</v>
      </c>
      <c r="D66" s="6" t="s">
        <v>18</v>
      </c>
      <c r="E66" s="1"/>
      <c r="F66" s="14" t="s">
        <v>23</v>
      </c>
      <c r="G66" s="6" t="s">
        <v>24</v>
      </c>
      <c r="H66" s="6" t="s">
        <v>25</v>
      </c>
      <c r="I66" s="6" t="s">
        <v>18</v>
      </c>
    </row>
    <row r="67" spans="1:12" x14ac:dyDescent="0.2">
      <c r="A67" s="13">
        <v>500</v>
      </c>
      <c r="B67" s="10">
        <v>595.9475566150179</v>
      </c>
      <c r="C67" s="11">
        <v>7.0325509999999998</v>
      </c>
      <c r="D67" s="12">
        <v>5.1886279999999996</v>
      </c>
      <c r="E67" s="1"/>
      <c r="F67" s="13">
        <v>500</v>
      </c>
      <c r="G67" s="10">
        <v>749.62518740629685</v>
      </c>
      <c r="H67" s="11">
        <v>6.7696509999999996</v>
      </c>
      <c r="I67" s="11">
        <v>5.23116</v>
      </c>
      <c r="J67" s="2"/>
      <c r="K67" s="2"/>
      <c r="L67" s="2"/>
    </row>
    <row r="68" spans="1:12" x14ac:dyDescent="0.2">
      <c r="A68" s="13">
        <v>750</v>
      </c>
      <c r="B68" s="10">
        <v>893.92133492252685</v>
      </c>
      <c r="C68" s="11">
        <v>7.5593170000000001</v>
      </c>
      <c r="D68" s="11">
        <v>5.2060459999999997</v>
      </c>
      <c r="E68" s="1"/>
      <c r="F68" s="13">
        <v>750</v>
      </c>
      <c r="G68" s="10">
        <v>1124.4377811094453</v>
      </c>
      <c r="H68" s="11">
        <v>8.0315390000000004</v>
      </c>
      <c r="I68" s="11">
        <v>5.1695580000000003</v>
      </c>
      <c r="J68" s="8"/>
      <c r="K68" s="2"/>
      <c r="L68" s="2"/>
    </row>
    <row r="69" spans="1:12" x14ac:dyDescent="0.2">
      <c r="A69" s="13">
        <v>1000</v>
      </c>
      <c r="B69" s="10">
        <v>1191.8951132300358</v>
      </c>
      <c r="C69" s="11">
        <v>7.32104</v>
      </c>
      <c r="D69" s="11">
        <v>5.2523280000000003</v>
      </c>
      <c r="E69" s="1"/>
      <c r="F69" s="13">
        <v>1000</v>
      </c>
      <c r="G69" s="10">
        <v>1499.2503748125937</v>
      </c>
      <c r="H69" s="11">
        <v>8.1092870000000001</v>
      </c>
      <c r="I69" s="11">
        <v>5.2604050000000004</v>
      </c>
      <c r="J69" s="8"/>
      <c r="K69" s="2"/>
      <c r="L69" s="2"/>
    </row>
    <row r="70" spans="1:12" x14ac:dyDescent="0.2">
      <c r="A70" s="13">
        <v>1250</v>
      </c>
      <c r="B70" s="10">
        <v>1489.8688915375446</v>
      </c>
      <c r="C70" s="11">
        <v>7.3978970000000004</v>
      </c>
      <c r="D70" s="11">
        <v>5.3479429999999999</v>
      </c>
      <c r="E70" s="1"/>
      <c r="F70" s="13">
        <v>1250</v>
      </c>
      <c r="G70" s="10">
        <v>1874.0629685157421</v>
      </c>
      <c r="H70" s="11">
        <v>8.2273700000000005</v>
      </c>
      <c r="I70" s="11">
        <v>5.3502590000000003</v>
      </c>
      <c r="J70" s="8"/>
      <c r="K70" s="2"/>
      <c r="L70" s="2"/>
    </row>
    <row r="71" spans="1:12" x14ac:dyDescent="0.2">
      <c r="A71" s="13">
        <v>1500</v>
      </c>
      <c r="B71" s="10">
        <v>1787.8426698450537</v>
      </c>
      <c r="C71" s="11">
        <v>7.6496950000000004</v>
      </c>
      <c r="D71" s="11">
        <v>5.3545129999999999</v>
      </c>
      <c r="E71" s="1"/>
      <c r="F71" s="13">
        <v>1500</v>
      </c>
      <c r="G71" s="10">
        <v>2248.8755622188905</v>
      </c>
      <c r="H71" s="11">
        <v>8.5354329999999994</v>
      </c>
      <c r="I71" s="11">
        <v>5.3589929999999999</v>
      </c>
      <c r="J71" s="8"/>
      <c r="K71" s="2"/>
      <c r="L71" s="2"/>
    </row>
    <row r="72" spans="1:12" x14ac:dyDescent="0.2">
      <c r="A72" s="13">
        <v>1750</v>
      </c>
      <c r="B72" s="10">
        <v>2085.8164481525628</v>
      </c>
      <c r="C72" s="11">
        <v>7.7985569999999997</v>
      </c>
      <c r="D72" s="11">
        <v>5.3824699999999996</v>
      </c>
      <c r="E72" s="1"/>
      <c r="F72" s="13">
        <v>1750</v>
      </c>
      <c r="G72" s="10">
        <v>2623.6881559220387</v>
      </c>
      <c r="H72" s="11">
        <v>8.8211490000000001</v>
      </c>
      <c r="I72" s="11">
        <v>5.3871099999999998</v>
      </c>
      <c r="J72" s="8"/>
      <c r="K72" s="2"/>
      <c r="L72" s="2"/>
    </row>
    <row r="73" spans="1:12" x14ac:dyDescent="0.2">
      <c r="A73" s="13">
        <v>2000</v>
      </c>
      <c r="B73" s="10">
        <v>2383.7902264600716</v>
      </c>
      <c r="C73" s="11">
        <v>8.3331949999999999</v>
      </c>
      <c r="D73" s="11">
        <v>5.427054</v>
      </c>
      <c r="E73" s="1"/>
      <c r="F73" s="13">
        <v>2000</v>
      </c>
      <c r="G73" s="10">
        <v>2998.5007496251874</v>
      </c>
      <c r="H73" s="11">
        <v>9.7153229999999997</v>
      </c>
      <c r="I73" s="11">
        <v>5.4264489999999999</v>
      </c>
      <c r="J73" s="8"/>
      <c r="K73" s="2"/>
      <c r="L73" s="2"/>
    </row>
    <row r="74" spans="1:12" x14ac:dyDescent="0.2">
      <c r="A74" s="13">
        <v>2500</v>
      </c>
      <c r="B74" s="10">
        <v>2979.7377830750893</v>
      </c>
      <c r="C74" s="11">
        <v>9.0509459999999997</v>
      </c>
      <c r="D74" s="11">
        <v>5.3760890000000003</v>
      </c>
      <c r="E74" s="1"/>
      <c r="F74" s="13">
        <v>2500</v>
      </c>
      <c r="G74" s="10"/>
      <c r="H74" s="11"/>
      <c r="I74" s="11"/>
      <c r="J74" s="8"/>
      <c r="K74" s="2"/>
      <c r="L74" s="2"/>
    </row>
    <row r="75" spans="1:12" x14ac:dyDescent="0.2">
      <c r="A75" s="13">
        <v>3000</v>
      </c>
      <c r="B75" s="10">
        <v>3575.6853396901074</v>
      </c>
      <c r="C75" s="11">
        <v>10.103918</v>
      </c>
      <c r="D75" s="11">
        <v>5.3288209999999996</v>
      </c>
      <c r="E75" s="1"/>
      <c r="F75" s="13">
        <v>3000</v>
      </c>
      <c r="G75" s="10"/>
      <c r="H75" s="11"/>
      <c r="I75" s="11"/>
      <c r="J75" s="8"/>
      <c r="K75" s="2"/>
      <c r="L75" s="2"/>
    </row>
    <row r="76" spans="1:12" x14ac:dyDescent="0.2">
      <c r="A76" s="13">
        <v>4000</v>
      </c>
      <c r="B76" s="10">
        <v>4767.5804529201432</v>
      </c>
      <c r="C76" s="11">
        <v>12.587875</v>
      </c>
      <c r="D76" s="11">
        <v>5.3304140000000002</v>
      </c>
      <c r="E76" s="1"/>
      <c r="F76" s="13">
        <v>4000</v>
      </c>
      <c r="G76" s="10"/>
      <c r="H76" s="11"/>
      <c r="I76" s="11"/>
      <c r="J76" s="8"/>
      <c r="K76" s="2"/>
      <c r="L76" s="2"/>
    </row>
    <row r="77" spans="1:12" x14ac:dyDescent="0.2">
      <c r="A77" s="13">
        <v>5000</v>
      </c>
      <c r="B77" s="10"/>
      <c r="C77" s="11"/>
      <c r="D77" s="11"/>
      <c r="E77" s="1"/>
      <c r="F77" s="13">
        <v>5000</v>
      </c>
      <c r="G77" s="10"/>
      <c r="H77" s="11"/>
      <c r="I77" s="11"/>
      <c r="J77" s="8"/>
      <c r="K77" s="2"/>
      <c r="L77" s="2"/>
    </row>
    <row r="78" spans="1:12" x14ac:dyDescent="0.2">
      <c r="D78" s="1"/>
      <c r="I78" s="2"/>
      <c r="J78" s="8"/>
      <c r="K78" s="2"/>
      <c r="L78" s="2"/>
    </row>
    <row r="79" spans="1:12" x14ac:dyDescent="0.2">
      <c r="E79" s="2"/>
      <c r="F79" s="2"/>
      <c r="G79" s="2"/>
      <c r="H79" s="2"/>
      <c r="I79" s="8"/>
      <c r="J79" s="2"/>
      <c r="K79" s="2"/>
    </row>
    <row r="80" spans="1:12" x14ac:dyDescent="0.2">
      <c r="A80" s="54" t="s">
        <v>22</v>
      </c>
      <c r="B80" s="55"/>
      <c r="D80" s="26"/>
      <c r="E80" s="2"/>
      <c r="F80" s="2"/>
      <c r="G80" s="2"/>
      <c r="H80" s="2"/>
      <c r="I80" s="2"/>
    </row>
    <row r="81" spans="1:9" ht="38.25" x14ac:dyDescent="0.2">
      <c r="A81" s="14"/>
      <c r="B81" s="14" t="s">
        <v>25</v>
      </c>
      <c r="D81" s="7"/>
      <c r="E81" s="7"/>
      <c r="F81" s="7"/>
      <c r="G81" s="2"/>
      <c r="H81" s="2"/>
      <c r="I81" s="2"/>
    </row>
    <row r="82" spans="1:9" x14ac:dyDescent="0.2">
      <c r="A82" s="13">
        <v>500</v>
      </c>
      <c r="B82" s="15">
        <f>AVERAGE(C22,H22,C37,H37,C52,H52,C67,H67)</f>
        <v>6.6463628749999994</v>
      </c>
      <c r="D82" s="2"/>
      <c r="E82" s="2"/>
      <c r="F82" s="2"/>
      <c r="G82" s="1"/>
      <c r="H82" s="2"/>
      <c r="I82" s="2"/>
    </row>
    <row r="83" spans="1:9" x14ac:dyDescent="0.2">
      <c r="A83" s="13">
        <v>750</v>
      </c>
      <c r="B83" s="15">
        <f t="shared" ref="B83:B92" si="0">AVERAGE(C23,H23,C38,H38,C53,H53,C68,H68)</f>
        <v>7.1084193750000004</v>
      </c>
      <c r="D83" s="2"/>
      <c r="E83" s="2"/>
      <c r="F83" s="2"/>
      <c r="H83" s="1"/>
      <c r="I83" s="1"/>
    </row>
    <row r="84" spans="1:9" x14ac:dyDescent="0.2">
      <c r="A84" s="13">
        <v>1000</v>
      </c>
      <c r="B84" s="15">
        <f t="shared" si="0"/>
        <v>6.6976056250000005</v>
      </c>
      <c r="D84" s="2"/>
      <c r="E84" s="2"/>
      <c r="F84" s="2"/>
    </row>
    <row r="85" spans="1:9" x14ac:dyDescent="0.2">
      <c r="A85" s="13">
        <v>1250</v>
      </c>
      <c r="B85" s="15">
        <f t="shared" si="0"/>
        <v>6.7093243749999996</v>
      </c>
      <c r="D85" s="2"/>
      <c r="E85" s="2" t="s">
        <v>19</v>
      </c>
      <c r="F85" s="2"/>
    </row>
    <row r="86" spans="1:9" x14ac:dyDescent="0.2">
      <c r="A86" s="13">
        <v>1500</v>
      </c>
      <c r="B86" s="15">
        <f t="shared" si="0"/>
        <v>6.5650824999999999</v>
      </c>
      <c r="D86" s="2"/>
      <c r="E86" s="2"/>
      <c r="F86" s="2"/>
    </row>
    <row r="87" spans="1:9" x14ac:dyDescent="0.2">
      <c r="A87" s="13">
        <v>1750</v>
      </c>
      <c r="B87" s="15">
        <f t="shared" si="0"/>
        <v>6.655745875</v>
      </c>
      <c r="D87" s="2"/>
      <c r="E87" s="2"/>
      <c r="F87" s="2"/>
    </row>
    <row r="88" spans="1:9" x14ac:dyDescent="0.2">
      <c r="A88" s="13">
        <v>2000</v>
      </c>
      <c r="B88" s="15">
        <f t="shared" si="0"/>
        <v>6.919839249999999</v>
      </c>
      <c r="D88" s="2"/>
      <c r="E88" s="2"/>
      <c r="F88" s="2"/>
    </row>
    <row r="89" spans="1:9" x14ac:dyDescent="0.2">
      <c r="A89" s="13">
        <v>2500</v>
      </c>
      <c r="B89" s="15">
        <f t="shared" si="0"/>
        <v>7.0611342857142869</v>
      </c>
      <c r="D89" s="2"/>
      <c r="E89" s="2"/>
      <c r="F89" s="2"/>
    </row>
    <row r="90" spans="1:9" x14ac:dyDescent="0.2">
      <c r="A90" s="13">
        <v>3000</v>
      </c>
      <c r="B90" s="15">
        <f t="shared" si="0"/>
        <v>7.6595624285714283</v>
      </c>
      <c r="D90" s="2"/>
      <c r="E90" s="2"/>
      <c r="F90" s="2"/>
    </row>
    <row r="91" spans="1:9" x14ac:dyDescent="0.2">
      <c r="A91" s="13">
        <v>4000</v>
      </c>
      <c r="B91" s="15">
        <f t="shared" si="0"/>
        <v>9.4763988333333344</v>
      </c>
      <c r="D91" s="2"/>
      <c r="E91" s="2"/>
      <c r="F91" s="2"/>
    </row>
    <row r="92" spans="1:9" x14ac:dyDescent="0.2">
      <c r="A92" s="13">
        <v>5000</v>
      </c>
      <c r="B92" s="15">
        <f t="shared" si="0"/>
        <v>10.30693625</v>
      </c>
      <c r="D92" s="2"/>
      <c r="E92" s="8"/>
      <c r="F92" s="8"/>
    </row>
    <row r="93" spans="1:9" x14ac:dyDescent="0.2">
      <c r="F93" s="2"/>
      <c r="G93" s="2"/>
      <c r="H93" s="2"/>
    </row>
    <row r="94" spans="1:9" x14ac:dyDescent="0.2">
      <c r="F94" s="2"/>
      <c r="G94" s="2"/>
      <c r="H94" s="2"/>
    </row>
    <row r="95" spans="1:9" ht="25.5" x14ac:dyDescent="0.2">
      <c r="A95" s="45" t="s">
        <v>63</v>
      </c>
      <c r="B95" s="1"/>
      <c r="C95" s="1"/>
      <c r="D95" s="1"/>
    </row>
    <row r="96" spans="1:9" ht="51" x14ac:dyDescent="0.2">
      <c r="A96" s="14" t="s">
        <v>23</v>
      </c>
      <c r="B96" s="6" t="s">
        <v>25</v>
      </c>
      <c r="C96" s="6" t="s">
        <v>46</v>
      </c>
    </row>
    <row r="97" spans="1:3" x14ac:dyDescent="0.2">
      <c r="A97" s="13">
        <v>500</v>
      </c>
      <c r="B97" s="11">
        <v>5.0005480000000002</v>
      </c>
      <c r="C97" s="12">
        <v>5.5</v>
      </c>
    </row>
    <row r="98" spans="1:3" x14ac:dyDescent="0.2">
      <c r="A98" s="13">
        <v>750</v>
      </c>
      <c r="B98" s="11">
        <v>4.7088720000000004</v>
      </c>
      <c r="C98" s="12">
        <v>5.5</v>
      </c>
    </row>
    <row r="99" spans="1:3" x14ac:dyDescent="0.2">
      <c r="A99" s="13">
        <v>1000</v>
      </c>
      <c r="B99" s="11">
        <v>4.8168199999999999</v>
      </c>
      <c r="C99" s="12">
        <v>5.5</v>
      </c>
    </row>
    <row r="100" spans="1:3" x14ac:dyDescent="0.2">
      <c r="A100" s="13">
        <v>1250</v>
      </c>
      <c r="B100" s="11">
        <v>5.2316180000000001</v>
      </c>
      <c r="C100" s="12">
        <v>5.5</v>
      </c>
    </row>
    <row r="101" spans="1:3" x14ac:dyDescent="0.2">
      <c r="A101" s="13">
        <v>1500</v>
      </c>
      <c r="B101" s="11">
        <v>5.4836320000000001</v>
      </c>
      <c r="C101" s="12">
        <v>5.5</v>
      </c>
    </row>
    <row r="102" spans="1:3" x14ac:dyDescent="0.2">
      <c r="A102" s="13">
        <v>1750</v>
      </c>
      <c r="B102" s="11">
        <v>5.6257900000000003</v>
      </c>
      <c r="C102" s="12">
        <v>5.5</v>
      </c>
    </row>
    <row r="103" spans="1:3" x14ac:dyDescent="0.2">
      <c r="A103" s="13">
        <v>2000</v>
      </c>
      <c r="B103" s="11">
        <v>5.5923439999999998</v>
      </c>
      <c r="C103" s="12">
        <v>5.5</v>
      </c>
    </row>
    <row r="104" spans="1:3" x14ac:dyDescent="0.2">
      <c r="A104" s="13">
        <v>2500</v>
      </c>
      <c r="B104" s="11">
        <v>5.9898369999999996</v>
      </c>
      <c r="C104" s="12">
        <v>5.5</v>
      </c>
    </row>
    <row r="105" spans="1:3" x14ac:dyDescent="0.2">
      <c r="A105" s="13">
        <v>3000</v>
      </c>
      <c r="B105" s="11">
        <v>6.6236980000000001</v>
      </c>
      <c r="C105" s="12">
        <v>5.5</v>
      </c>
    </row>
    <row r="106" spans="1:3" x14ac:dyDescent="0.2">
      <c r="A106" s="13">
        <v>4000</v>
      </c>
      <c r="B106" s="11">
        <v>8.2926760000000002</v>
      </c>
      <c r="C106" s="12">
        <v>5.5</v>
      </c>
    </row>
    <row r="107" spans="1:3" x14ac:dyDescent="0.2">
      <c r="A107" s="13">
        <v>5000</v>
      </c>
      <c r="B107" s="11">
        <v>10.184735</v>
      </c>
      <c r="C107" s="12">
        <v>5.5</v>
      </c>
    </row>
  </sheetData>
  <mergeCells count="5">
    <mergeCell ref="F12:G12"/>
    <mergeCell ref="A80:B80"/>
    <mergeCell ref="A3:I3"/>
    <mergeCell ref="A2:I2"/>
    <mergeCell ref="A1:I1"/>
  </mergeCells>
  <phoneticPr fontId="6" type="noConversion"/>
  <pageMargins left="0.75" right="0.75" top="1" bottom="1" header="0.5" footer="0.5"/>
  <pageSetup paperSize="5" scale="7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35">
    <tabColor theme="9"/>
  </sheetPr>
  <dimension ref="A1:AH107"/>
  <sheetViews>
    <sheetView workbookViewId="0">
      <selection activeCell="A2" sqref="A2:I2"/>
    </sheetView>
  </sheetViews>
  <sheetFormatPr defaultRowHeight="12.75" x14ac:dyDescent="0.2"/>
  <cols>
    <col min="1" max="1" width="17.7109375" style="18" customWidth="1"/>
    <col min="2" max="2" width="10" style="18" bestFit="1" customWidth="1"/>
    <col min="3" max="3" width="9.140625" style="18" customWidth="1"/>
    <col min="4" max="4" width="9.5703125" style="18" bestFit="1" customWidth="1"/>
    <col min="5" max="5" width="15.140625" style="18" customWidth="1"/>
    <col min="6" max="6" width="12.140625" style="18" bestFit="1" customWidth="1"/>
    <col min="7" max="7" width="9.7109375" style="18" customWidth="1"/>
    <col min="8" max="8" width="9.140625" style="18"/>
    <col min="9" max="9" width="9.7109375" style="18" customWidth="1"/>
    <col min="10" max="13" width="9.140625" style="18"/>
    <col min="14" max="14" width="10.5703125" style="18" bestFit="1" customWidth="1"/>
    <col min="15" max="16384" width="9.140625" style="18"/>
  </cols>
  <sheetData>
    <row r="1" spans="1:9" ht="24.95" customHeight="1" x14ac:dyDescent="0.2">
      <c r="A1" s="60" t="s">
        <v>68</v>
      </c>
      <c r="B1" s="61"/>
      <c r="C1" s="61"/>
      <c r="D1" s="61"/>
      <c r="E1" s="61"/>
      <c r="F1" s="61"/>
      <c r="G1" s="61"/>
      <c r="H1" s="61"/>
      <c r="I1" s="61"/>
    </row>
    <row r="2" spans="1:9" ht="24.95" customHeight="1" x14ac:dyDescent="0.2">
      <c r="A2" s="58" t="s">
        <v>10</v>
      </c>
      <c r="B2" s="59"/>
      <c r="C2" s="59"/>
      <c r="D2" s="59"/>
      <c r="E2" s="59"/>
      <c r="F2" s="59"/>
      <c r="G2" s="59"/>
      <c r="H2" s="59"/>
      <c r="I2" s="59"/>
    </row>
    <row r="3" spans="1:9" s="51" customFormat="1" ht="24.95" customHeight="1" x14ac:dyDescent="0.2">
      <c r="A3" s="56" t="s">
        <v>69</v>
      </c>
      <c r="B3" s="62"/>
      <c r="C3" s="62"/>
      <c r="D3" s="62"/>
      <c r="E3" s="62"/>
      <c r="F3" s="62"/>
      <c r="G3" s="62"/>
      <c r="H3" s="62"/>
      <c r="I3" s="62"/>
    </row>
    <row r="4" spans="1:9" x14ac:dyDescent="0.2">
      <c r="E4" s="19"/>
    </row>
    <row r="5" spans="1:9" x14ac:dyDescent="0.2">
      <c r="A5" s="4" t="s">
        <v>0</v>
      </c>
      <c r="B5" s="17" t="s">
        <v>20</v>
      </c>
      <c r="C5" s="13"/>
    </row>
    <row r="6" spans="1:9" x14ac:dyDescent="0.2">
      <c r="A6" s="4" t="s">
        <v>7</v>
      </c>
      <c r="B6" s="13">
        <v>60</v>
      </c>
      <c r="C6" s="4" t="s">
        <v>8</v>
      </c>
    </row>
    <row r="7" spans="1:9" x14ac:dyDescent="0.2">
      <c r="A7" s="4" t="s">
        <v>9</v>
      </c>
      <c r="B7" s="13" t="s">
        <v>21</v>
      </c>
      <c r="C7" s="4" t="s">
        <v>11</v>
      </c>
    </row>
    <row r="8" spans="1:9" x14ac:dyDescent="0.2">
      <c r="A8" s="13" t="s">
        <v>26</v>
      </c>
      <c r="B8" s="13"/>
      <c r="C8" s="13"/>
      <c r="E8" s="9"/>
      <c r="F8" s="20"/>
    </row>
    <row r="10" spans="1:9" x14ac:dyDescent="0.2">
      <c r="A10" s="21" t="s">
        <v>1</v>
      </c>
      <c r="B10" s="5">
        <v>4.6959999999999997</v>
      </c>
    </row>
    <row r="11" spans="1:9" x14ac:dyDescent="0.2">
      <c r="A11" s="21" t="s">
        <v>2</v>
      </c>
      <c r="B11" s="5">
        <v>3.13</v>
      </c>
    </row>
    <row r="12" spans="1:9" x14ac:dyDescent="0.2">
      <c r="A12" s="21" t="s">
        <v>3</v>
      </c>
      <c r="B12" s="5">
        <v>2.1040000000000001</v>
      </c>
      <c r="F12" s="52" t="s">
        <v>15</v>
      </c>
      <c r="G12" s="53"/>
    </row>
    <row r="13" spans="1:9" x14ac:dyDescent="0.2">
      <c r="A13" s="21" t="s">
        <v>4</v>
      </c>
      <c r="B13" s="5">
        <v>1.667</v>
      </c>
      <c r="F13" s="22" t="s">
        <v>12</v>
      </c>
      <c r="G13" s="11">
        <f>MIN(SL_60_N)</f>
        <v>3.6581049999999999</v>
      </c>
    </row>
    <row r="14" spans="1:9" x14ac:dyDescent="0.2">
      <c r="A14" s="21" t="s">
        <v>5</v>
      </c>
      <c r="B14" s="5">
        <v>1.2849999999999999</v>
      </c>
      <c r="F14" s="22" t="s">
        <v>13</v>
      </c>
      <c r="G14" s="11">
        <f>MAX(SL_60_N)</f>
        <v>11.110708000000001</v>
      </c>
    </row>
    <row r="15" spans="1:9" x14ac:dyDescent="0.2">
      <c r="A15" s="21" t="s">
        <v>6</v>
      </c>
      <c r="B15" s="5">
        <v>1</v>
      </c>
      <c r="F15" s="22" t="s">
        <v>14</v>
      </c>
      <c r="G15" s="11">
        <f>AVERAGE(SL_60_N)</f>
        <v>5.7583409340659335</v>
      </c>
    </row>
    <row r="16" spans="1:9" x14ac:dyDescent="0.2">
      <c r="A16" s="21" t="s">
        <v>16</v>
      </c>
      <c r="B16" s="5">
        <v>0.83899999999999997</v>
      </c>
    </row>
    <row r="17" spans="1:34" x14ac:dyDescent="0.2">
      <c r="A17" s="21" t="s">
        <v>17</v>
      </c>
      <c r="B17" s="5">
        <v>0.66700000000000004</v>
      </c>
    </row>
    <row r="20" spans="1:34" x14ac:dyDescent="0.2">
      <c r="A20" s="23" t="s">
        <v>47</v>
      </c>
      <c r="B20" s="24"/>
      <c r="C20" s="2"/>
      <c r="D20" s="2"/>
      <c r="F20" s="25" t="s">
        <v>48</v>
      </c>
    </row>
    <row r="21" spans="1:34" ht="38.25" x14ac:dyDescent="0.2">
      <c r="A21" s="14" t="s">
        <v>23</v>
      </c>
      <c r="B21" s="6" t="s">
        <v>24</v>
      </c>
      <c r="C21" s="6" t="s">
        <v>25</v>
      </c>
      <c r="D21" s="6" t="s">
        <v>18</v>
      </c>
      <c r="E21" s="2"/>
      <c r="F21" s="14" t="s">
        <v>23</v>
      </c>
      <c r="G21" s="6" t="s">
        <v>24</v>
      </c>
      <c r="H21" s="6" t="s">
        <v>25</v>
      </c>
      <c r="I21" s="6" t="s">
        <v>18</v>
      </c>
      <c r="J21" s="26"/>
      <c r="K21" s="2"/>
      <c r="L21" s="2"/>
      <c r="M21" s="2"/>
      <c r="N21" s="26"/>
      <c r="O21" s="2"/>
      <c r="P21" s="2"/>
      <c r="Q21" s="2"/>
      <c r="R21" s="26"/>
      <c r="S21" s="2"/>
      <c r="T21" s="2"/>
      <c r="U21" s="2"/>
      <c r="V21" s="26"/>
      <c r="W21" s="2"/>
      <c r="X21" s="2"/>
      <c r="Y21" s="2"/>
      <c r="Z21" s="26"/>
      <c r="AA21" s="2"/>
      <c r="AB21" s="2"/>
      <c r="AC21" s="2"/>
      <c r="AD21" s="26"/>
      <c r="AE21" s="2"/>
      <c r="AF21" s="2"/>
    </row>
    <row r="22" spans="1:34" x14ac:dyDescent="0.2">
      <c r="A22" s="13">
        <v>500</v>
      </c>
      <c r="B22" s="10">
        <v>106.47359454855197</v>
      </c>
      <c r="C22" s="11">
        <v>3.8459180000000002</v>
      </c>
      <c r="D22" s="11">
        <v>5.2293659999999997</v>
      </c>
      <c r="E22" s="2"/>
      <c r="F22" s="13">
        <v>500</v>
      </c>
      <c r="G22" s="10">
        <v>159.7444089456869</v>
      </c>
      <c r="H22" s="11">
        <v>3.6744159999999999</v>
      </c>
      <c r="I22" s="11">
        <v>5.1972839999999998</v>
      </c>
      <c r="M22" s="7"/>
      <c r="N22" s="7"/>
      <c r="O22" s="27"/>
      <c r="P22" s="7"/>
      <c r="Q22" s="7"/>
      <c r="R22" s="7"/>
      <c r="S22" s="2"/>
      <c r="T22" s="7"/>
      <c r="U22" s="7"/>
      <c r="V22" s="7"/>
      <c r="W22" s="27"/>
      <c r="X22" s="7"/>
      <c r="Y22" s="7"/>
      <c r="Z22" s="7"/>
      <c r="AA22" s="2"/>
      <c r="AB22" s="7"/>
      <c r="AC22" s="7"/>
      <c r="AD22" s="7"/>
      <c r="AE22" s="27"/>
      <c r="AF22" s="7"/>
      <c r="AG22" s="7"/>
      <c r="AH22" s="7"/>
    </row>
    <row r="23" spans="1:34" x14ac:dyDescent="0.2">
      <c r="A23" s="13">
        <v>750</v>
      </c>
      <c r="B23" s="10">
        <v>159.71039182282794</v>
      </c>
      <c r="C23" s="11">
        <v>3.755236</v>
      </c>
      <c r="D23" s="11">
        <v>5.208564</v>
      </c>
      <c r="E23" s="2"/>
      <c r="F23" s="13">
        <v>750</v>
      </c>
      <c r="G23" s="10">
        <v>239.61661341853036</v>
      </c>
      <c r="H23" s="11">
        <v>3.8700330000000003</v>
      </c>
      <c r="I23" s="11">
        <v>5.2383949999999997</v>
      </c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</row>
    <row r="24" spans="1:34" x14ac:dyDescent="0.2">
      <c r="A24" s="13">
        <v>1000</v>
      </c>
      <c r="B24" s="10">
        <v>212.94718909710394</v>
      </c>
      <c r="C24" s="11">
        <v>3.9257929999999996</v>
      </c>
      <c r="D24" s="11">
        <v>5.2273639999999997</v>
      </c>
      <c r="E24" s="2"/>
      <c r="F24" s="13">
        <v>1000</v>
      </c>
      <c r="G24" s="10">
        <v>319.4888178913738</v>
      </c>
      <c r="H24" s="11">
        <v>4.0917300000000001</v>
      </c>
      <c r="I24" s="11">
        <v>5.2082420000000003</v>
      </c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</row>
    <row r="25" spans="1:34" x14ac:dyDescent="0.2">
      <c r="A25" s="13">
        <v>1250</v>
      </c>
      <c r="B25" s="10">
        <v>266.18398637137989</v>
      </c>
      <c r="C25" s="11">
        <v>4.1589539999999996</v>
      </c>
      <c r="D25" s="11">
        <v>5.2821379999999998</v>
      </c>
      <c r="E25" s="2"/>
      <c r="F25" s="13">
        <v>1250</v>
      </c>
      <c r="G25" s="10">
        <v>399.36102236421726</v>
      </c>
      <c r="H25" s="11">
        <v>4.2805569999999999</v>
      </c>
      <c r="I25" s="11">
        <v>5.2806699999999998</v>
      </c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</row>
    <row r="26" spans="1:34" x14ac:dyDescent="0.2">
      <c r="A26" s="13">
        <v>1500</v>
      </c>
      <c r="B26" s="10">
        <v>319.42078364565589</v>
      </c>
      <c r="C26" s="11">
        <v>4.3453460000000002</v>
      </c>
      <c r="D26" s="11">
        <v>5.2844939999999996</v>
      </c>
      <c r="E26" s="2"/>
      <c r="F26" s="13">
        <v>1500</v>
      </c>
      <c r="G26" s="10">
        <v>479.23322683706073</v>
      </c>
      <c r="H26" s="11">
        <v>4.4642119999999998</v>
      </c>
      <c r="I26" s="11">
        <v>5.2717650000000003</v>
      </c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</row>
    <row r="27" spans="1:34" x14ac:dyDescent="0.2">
      <c r="A27" s="13">
        <v>1750</v>
      </c>
      <c r="B27" s="10">
        <v>372.65758091993189</v>
      </c>
      <c r="C27" s="11">
        <v>4.5054420000000004</v>
      </c>
      <c r="D27" s="11">
        <v>5.2873900000000003</v>
      </c>
      <c r="E27" s="2"/>
      <c r="F27" s="13">
        <v>1750</v>
      </c>
      <c r="G27" s="10">
        <v>559.10543130990413</v>
      </c>
      <c r="H27" s="11">
        <v>4.6995469999999999</v>
      </c>
      <c r="I27" s="11">
        <v>5.2893800000000004</v>
      </c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</row>
    <row r="28" spans="1:34" x14ac:dyDescent="0.2">
      <c r="A28" s="13">
        <v>2000</v>
      </c>
      <c r="B28" s="10">
        <v>425.89437819420789</v>
      </c>
      <c r="C28" s="11">
        <v>4.7215619999999996</v>
      </c>
      <c r="D28" s="11">
        <v>5.3099610000000004</v>
      </c>
      <c r="E28" s="2"/>
      <c r="F28" s="13">
        <v>2000</v>
      </c>
      <c r="G28" s="10">
        <v>638.9776357827476</v>
      </c>
      <c r="H28" s="11">
        <v>4.9248380000000003</v>
      </c>
      <c r="I28" s="11">
        <v>5.3108380000000004</v>
      </c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</row>
    <row r="29" spans="1:34" x14ac:dyDescent="0.2">
      <c r="A29" s="13">
        <v>2500</v>
      </c>
      <c r="B29" s="10">
        <v>532.36797274275978</v>
      </c>
      <c r="C29" s="11">
        <v>5.1109419999999997</v>
      </c>
      <c r="D29" s="11">
        <v>5.2268949999999998</v>
      </c>
      <c r="E29" s="2"/>
      <c r="F29" s="13">
        <v>2500</v>
      </c>
      <c r="G29" s="10">
        <v>798.72204472843453</v>
      </c>
      <c r="H29" s="11">
        <v>5.3372840000000004</v>
      </c>
      <c r="I29" s="11">
        <v>5.2360449999999998</v>
      </c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</row>
    <row r="30" spans="1:34" x14ac:dyDescent="0.2">
      <c r="A30" s="13">
        <v>3000</v>
      </c>
      <c r="B30" s="10">
        <v>638.84156729131178</v>
      </c>
      <c r="C30" s="11">
        <v>5.6260870000000001</v>
      </c>
      <c r="D30" s="11">
        <v>5.1894090000000004</v>
      </c>
      <c r="E30" s="2"/>
      <c r="F30" s="13">
        <v>3000</v>
      </c>
      <c r="G30" s="10">
        <v>958.46645367412145</v>
      </c>
      <c r="H30" s="11">
        <v>5.9104210000000004</v>
      </c>
      <c r="I30" s="11">
        <v>5.1937239999999996</v>
      </c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</row>
    <row r="31" spans="1:34" x14ac:dyDescent="0.2">
      <c r="A31" s="13">
        <v>4000</v>
      </c>
      <c r="B31" s="10">
        <v>851.78875638841578</v>
      </c>
      <c r="C31" s="11">
        <v>7.1811160000000003</v>
      </c>
      <c r="D31" s="11">
        <v>5.2018430000000002</v>
      </c>
      <c r="E31" s="2"/>
      <c r="F31" s="13">
        <v>4000</v>
      </c>
      <c r="G31" s="10">
        <v>1277.9552715654952</v>
      </c>
      <c r="H31" s="11">
        <v>7.4037540000000002</v>
      </c>
      <c r="I31" s="11">
        <v>5.2000390000000003</v>
      </c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</row>
    <row r="32" spans="1:34" x14ac:dyDescent="0.2">
      <c r="A32" s="13">
        <v>5000</v>
      </c>
      <c r="B32" s="10">
        <v>1064.7359454855196</v>
      </c>
      <c r="C32" s="11">
        <v>9.1114570000000015</v>
      </c>
      <c r="D32" s="11">
        <v>6.0381780000000003</v>
      </c>
      <c r="E32" s="2"/>
      <c r="F32" s="13">
        <v>5000</v>
      </c>
      <c r="G32" s="10">
        <v>1597.4440894568691</v>
      </c>
      <c r="H32" s="11">
        <v>9.5751600000000003</v>
      </c>
      <c r="I32" s="11">
        <v>6.0411789999999996</v>
      </c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</row>
    <row r="33" spans="1:34" x14ac:dyDescent="0.2">
      <c r="A33" s="1"/>
      <c r="B33" s="1"/>
      <c r="C33" s="1"/>
      <c r="D33" s="2"/>
      <c r="F33" s="2"/>
      <c r="G33" s="24"/>
      <c r="M33" s="2"/>
      <c r="N33" s="8"/>
      <c r="O33" s="2"/>
      <c r="P33" s="2"/>
      <c r="Q33" s="2"/>
      <c r="R33" s="8"/>
      <c r="S33" s="2"/>
      <c r="T33" s="2"/>
      <c r="U33" s="2"/>
      <c r="V33" s="2"/>
      <c r="W33" s="2"/>
      <c r="X33" s="2"/>
      <c r="Y33" s="2"/>
      <c r="Z33" s="2"/>
      <c r="AA33" s="2"/>
      <c r="AB33" s="2"/>
      <c r="AC33" s="8"/>
      <c r="AD33" s="8"/>
      <c r="AE33" s="2"/>
      <c r="AF33" s="2"/>
      <c r="AG33" s="8"/>
      <c r="AH33" s="8"/>
    </row>
    <row r="34" spans="1:34" x14ac:dyDescent="0.2">
      <c r="A34" s="1"/>
      <c r="B34" s="1"/>
      <c r="C34" s="1"/>
      <c r="D34" s="1"/>
      <c r="F34" s="1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</row>
    <row r="35" spans="1:34" x14ac:dyDescent="0.2">
      <c r="A35" s="23" t="s">
        <v>49</v>
      </c>
      <c r="B35" s="1"/>
      <c r="C35" s="1"/>
      <c r="D35" s="1"/>
      <c r="F35" s="23" t="s">
        <v>50</v>
      </c>
    </row>
    <row r="36" spans="1:34" ht="38.25" x14ac:dyDescent="0.2">
      <c r="A36" s="14" t="s">
        <v>23</v>
      </c>
      <c r="B36" s="6" t="s">
        <v>24</v>
      </c>
      <c r="C36" s="6" t="s">
        <v>25</v>
      </c>
      <c r="D36" s="6" t="s">
        <v>18</v>
      </c>
      <c r="E36" s="1"/>
      <c r="F36" s="14" t="s">
        <v>23</v>
      </c>
      <c r="G36" s="6" t="s">
        <v>24</v>
      </c>
      <c r="H36" s="6" t="s">
        <v>25</v>
      </c>
      <c r="I36" s="6" t="s">
        <v>18</v>
      </c>
    </row>
    <row r="37" spans="1:34" x14ac:dyDescent="0.2">
      <c r="A37" s="13">
        <v>500</v>
      </c>
      <c r="B37" s="10">
        <v>237.6425855513308</v>
      </c>
      <c r="C37" s="11">
        <v>4.3511319999999998</v>
      </c>
      <c r="D37" s="11">
        <v>5.2372680000000003</v>
      </c>
      <c r="E37" s="1"/>
      <c r="F37" s="13">
        <v>500</v>
      </c>
      <c r="G37" s="10">
        <v>299.94001199760049</v>
      </c>
      <c r="H37" s="11">
        <v>5.7242259999999998</v>
      </c>
      <c r="I37" s="12">
        <v>5.1812719999999999</v>
      </c>
    </row>
    <row r="38" spans="1:34" x14ac:dyDescent="0.2">
      <c r="A38" s="13">
        <v>750</v>
      </c>
      <c r="B38" s="10">
        <v>356.46387832699617</v>
      </c>
      <c r="C38" s="11">
        <v>4.9872519999999998</v>
      </c>
      <c r="D38" s="11">
        <v>5.1710050000000001</v>
      </c>
      <c r="E38" s="1"/>
      <c r="F38" s="13">
        <v>750</v>
      </c>
      <c r="G38" s="10">
        <v>449.91001799640071</v>
      </c>
      <c r="H38" s="11">
        <v>5.167662</v>
      </c>
      <c r="I38" s="11">
        <v>5.2002680000000003</v>
      </c>
    </row>
    <row r="39" spans="1:34" x14ac:dyDescent="0.2">
      <c r="A39" s="13">
        <v>1000</v>
      </c>
      <c r="B39" s="10">
        <v>475.28517110266159</v>
      </c>
      <c r="C39" s="11">
        <v>5.3605669999999996</v>
      </c>
      <c r="D39" s="11">
        <v>5.2352350000000003</v>
      </c>
      <c r="E39" s="1"/>
      <c r="F39" s="13">
        <v>1000</v>
      </c>
      <c r="G39" s="10">
        <v>599.88002399520099</v>
      </c>
      <c r="H39" s="11">
        <v>4.9674509999999996</v>
      </c>
      <c r="I39" s="11">
        <v>5.2010579999999997</v>
      </c>
    </row>
    <row r="40" spans="1:34" x14ac:dyDescent="0.2">
      <c r="A40" s="13">
        <v>1250</v>
      </c>
      <c r="B40" s="10">
        <v>594.10646387832696</v>
      </c>
      <c r="C40" s="11">
        <v>5.3877790000000001</v>
      </c>
      <c r="D40" s="11">
        <v>5.2897550000000004</v>
      </c>
      <c r="E40" s="1"/>
      <c r="F40" s="13">
        <v>1250</v>
      </c>
      <c r="G40" s="10">
        <v>749.85002999400115</v>
      </c>
      <c r="H40" s="11">
        <v>4.4575259999999997</v>
      </c>
      <c r="I40" s="11">
        <v>5.2710210000000002</v>
      </c>
    </row>
    <row r="41" spans="1:34" x14ac:dyDescent="0.2">
      <c r="A41" s="13">
        <v>1500</v>
      </c>
      <c r="B41" s="10">
        <v>712.92775665399233</v>
      </c>
      <c r="C41" s="11">
        <v>5.3619890000000003</v>
      </c>
      <c r="D41" s="11">
        <v>5.2638090000000002</v>
      </c>
      <c r="E41" s="1"/>
      <c r="F41" s="13">
        <v>1500</v>
      </c>
      <c r="G41" s="10">
        <v>899.82003599280142</v>
      </c>
      <c r="H41" s="11">
        <v>4.5301980000000004</v>
      </c>
      <c r="I41" s="11">
        <v>5.2716919999999998</v>
      </c>
    </row>
    <row r="42" spans="1:34" x14ac:dyDescent="0.2">
      <c r="A42" s="13">
        <v>1750</v>
      </c>
      <c r="B42" s="10">
        <v>831.7490494296577</v>
      </c>
      <c r="C42" s="11">
        <v>4.8116050000000001</v>
      </c>
      <c r="D42" s="11">
        <v>5.2875560000000004</v>
      </c>
      <c r="E42" s="1"/>
      <c r="F42" s="13">
        <v>1750</v>
      </c>
      <c r="G42" s="10">
        <v>1049.7900419916016</v>
      </c>
      <c r="H42" s="11">
        <v>4.7100400000000002</v>
      </c>
      <c r="I42" s="11">
        <v>5.2885119999999999</v>
      </c>
    </row>
    <row r="43" spans="1:34" x14ac:dyDescent="0.2">
      <c r="A43" s="13">
        <v>2000</v>
      </c>
      <c r="B43" s="10">
        <v>950.57034220532319</v>
      </c>
      <c r="C43" s="11">
        <v>4.9398410000000004</v>
      </c>
      <c r="D43" s="11">
        <v>5.3067479999999998</v>
      </c>
      <c r="E43" s="1"/>
      <c r="F43" s="13">
        <v>2000</v>
      </c>
      <c r="G43" s="10">
        <v>1199.760047990402</v>
      </c>
      <c r="H43" s="11">
        <v>4.9227340000000002</v>
      </c>
      <c r="I43" s="11">
        <v>5.3062659999999999</v>
      </c>
    </row>
    <row r="44" spans="1:34" x14ac:dyDescent="0.2">
      <c r="A44" s="13">
        <v>2500</v>
      </c>
      <c r="B44" s="10">
        <v>1188.2129277566539</v>
      </c>
      <c r="C44" s="11">
        <v>4.9504910000000004</v>
      </c>
      <c r="D44" s="11">
        <v>5.2337699999999998</v>
      </c>
      <c r="E44" s="1"/>
      <c r="F44" s="13">
        <v>2500</v>
      </c>
      <c r="G44" s="10">
        <v>1499.7000599880023</v>
      </c>
      <c r="H44" s="11">
        <v>5.4118009999999996</v>
      </c>
      <c r="I44" s="11">
        <v>5.2319570000000004</v>
      </c>
    </row>
    <row r="45" spans="1:34" x14ac:dyDescent="0.2">
      <c r="A45" s="13">
        <v>3000</v>
      </c>
      <c r="B45" s="10">
        <v>1425.8555133079847</v>
      </c>
      <c r="C45" s="11">
        <v>5.3782860000000001</v>
      </c>
      <c r="D45" s="11">
        <v>5.18851</v>
      </c>
      <c r="E45" s="1"/>
      <c r="F45" s="13">
        <v>3000</v>
      </c>
      <c r="G45" s="10">
        <v>1799.6400719856028</v>
      </c>
      <c r="H45" s="11">
        <v>6.1642029999999997</v>
      </c>
      <c r="I45" s="11">
        <v>5.1954950000000002</v>
      </c>
    </row>
    <row r="46" spans="1:34" x14ac:dyDescent="0.2">
      <c r="A46" s="13">
        <v>4000</v>
      </c>
      <c r="B46" s="10">
        <v>1901.1406844106464</v>
      </c>
      <c r="C46" s="11">
        <v>6.5381320000000001</v>
      </c>
      <c r="D46" s="11">
        <v>5.1926779999999999</v>
      </c>
      <c r="E46" s="1"/>
      <c r="F46" s="13">
        <v>4000</v>
      </c>
      <c r="G46" s="10">
        <v>2399.5200959808039</v>
      </c>
      <c r="H46" s="11">
        <v>7.7585100000000002</v>
      </c>
      <c r="I46" s="11">
        <v>5.2143930000000003</v>
      </c>
    </row>
    <row r="47" spans="1:34" x14ac:dyDescent="0.2">
      <c r="A47" s="13">
        <v>5000</v>
      </c>
      <c r="B47" s="10">
        <v>2376.4258555133079</v>
      </c>
      <c r="C47" s="11">
        <v>7.9610479999999999</v>
      </c>
      <c r="D47" s="11">
        <v>6.0277440000000002</v>
      </c>
      <c r="E47" s="1"/>
      <c r="F47" s="13">
        <v>5000</v>
      </c>
      <c r="G47" s="10">
        <v>2999.4001199760046</v>
      </c>
      <c r="H47" s="11">
        <v>9.7402430000000013</v>
      </c>
      <c r="I47" s="11">
        <v>6.0051649999999999</v>
      </c>
    </row>
    <row r="48" spans="1:34" x14ac:dyDescent="0.2">
      <c r="A48" s="28"/>
      <c r="B48" s="3"/>
      <c r="C48" s="3"/>
      <c r="D48" s="1"/>
      <c r="E48" s="1"/>
      <c r="F48" s="3"/>
      <c r="G48" s="24"/>
    </row>
    <row r="49" spans="1:9" x14ac:dyDescent="0.2">
      <c r="A49" s="28"/>
      <c r="B49" s="1"/>
      <c r="C49" s="1"/>
      <c r="D49" s="1"/>
      <c r="E49" s="1"/>
      <c r="F49" s="1"/>
    </row>
    <row r="50" spans="1:9" x14ac:dyDescent="0.2">
      <c r="A50" s="25" t="s">
        <v>51</v>
      </c>
      <c r="B50" s="1"/>
      <c r="C50" s="1"/>
      <c r="D50" s="1"/>
      <c r="F50" s="25" t="s">
        <v>52</v>
      </c>
    </row>
    <row r="51" spans="1:9" ht="38.25" x14ac:dyDescent="0.2">
      <c r="A51" s="14" t="s">
        <v>23</v>
      </c>
      <c r="B51" s="6" t="s">
        <v>24</v>
      </c>
      <c r="C51" s="6" t="s">
        <v>25</v>
      </c>
      <c r="D51" s="6" t="s">
        <v>18</v>
      </c>
      <c r="E51" s="1"/>
      <c r="F51" s="14" t="s">
        <v>23</v>
      </c>
      <c r="G51" s="6" t="s">
        <v>24</v>
      </c>
      <c r="H51" s="6" t="s">
        <v>25</v>
      </c>
      <c r="I51" s="6" t="s">
        <v>18</v>
      </c>
    </row>
    <row r="52" spans="1:9" x14ac:dyDescent="0.2">
      <c r="A52" s="13">
        <v>500</v>
      </c>
      <c r="B52" s="10">
        <v>389.10505836575879</v>
      </c>
      <c r="C52" s="11">
        <v>6.0969660000000001</v>
      </c>
      <c r="D52" s="12">
        <v>5.2235269999999998</v>
      </c>
      <c r="E52" s="1"/>
      <c r="F52" s="13">
        <v>500</v>
      </c>
      <c r="G52" s="10">
        <v>500</v>
      </c>
      <c r="H52" s="11">
        <v>6.7277249999999995</v>
      </c>
      <c r="I52" s="11">
        <v>5.245946</v>
      </c>
    </row>
    <row r="53" spans="1:9" x14ac:dyDescent="0.2">
      <c r="A53" s="13">
        <v>750</v>
      </c>
      <c r="B53" s="10">
        <v>583.65758754863816</v>
      </c>
      <c r="C53" s="11">
        <v>5.7454239999999999</v>
      </c>
      <c r="D53" s="11">
        <v>5.141095</v>
      </c>
      <c r="E53" s="1"/>
      <c r="F53" s="13">
        <v>750</v>
      </c>
      <c r="G53" s="10">
        <v>750</v>
      </c>
      <c r="H53" s="11">
        <v>6.5964089999999995</v>
      </c>
      <c r="I53" s="11">
        <v>5.1871510000000001</v>
      </c>
    </row>
    <row r="54" spans="1:9" x14ac:dyDescent="0.2">
      <c r="A54" s="13">
        <v>1000</v>
      </c>
      <c r="B54" s="10">
        <v>778.21011673151759</v>
      </c>
      <c r="C54" s="11">
        <v>5.3296339999999995</v>
      </c>
      <c r="D54" s="11">
        <v>5.2184970000000002</v>
      </c>
      <c r="E54" s="1"/>
      <c r="F54" s="13">
        <v>1000</v>
      </c>
      <c r="G54" s="10">
        <v>1000</v>
      </c>
      <c r="H54" s="11">
        <v>6.8411109999999997</v>
      </c>
      <c r="I54" s="11">
        <v>5.2272129999999999</v>
      </c>
    </row>
    <row r="55" spans="1:9" x14ac:dyDescent="0.2">
      <c r="A55" s="13">
        <v>1250</v>
      </c>
      <c r="B55" s="10">
        <v>972.7626459143969</v>
      </c>
      <c r="C55" s="11">
        <v>5.025614</v>
      </c>
      <c r="D55" s="11">
        <v>5.2817030000000003</v>
      </c>
      <c r="E55" s="1"/>
      <c r="F55" s="13">
        <v>1250</v>
      </c>
      <c r="G55" s="10">
        <v>1250</v>
      </c>
      <c r="H55" s="11">
        <v>5.4979909999999999</v>
      </c>
      <c r="I55" s="11">
        <v>5.2692170000000003</v>
      </c>
    </row>
    <row r="56" spans="1:9" x14ac:dyDescent="0.2">
      <c r="A56" s="13">
        <v>1500</v>
      </c>
      <c r="B56" s="10">
        <v>1167.3151750972763</v>
      </c>
      <c r="C56" s="11">
        <v>5.2678630000000002</v>
      </c>
      <c r="D56" s="11">
        <v>5.2690780000000004</v>
      </c>
      <c r="E56" s="1"/>
      <c r="F56" s="13">
        <v>1500</v>
      </c>
      <c r="G56" s="10">
        <v>1500</v>
      </c>
      <c r="H56" s="11">
        <v>5.0532380000000003</v>
      </c>
      <c r="I56" s="11">
        <v>5.2675979999999996</v>
      </c>
    </row>
    <row r="57" spans="1:9" x14ac:dyDescent="0.2">
      <c r="A57" s="13">
        <v>1750</v>
      </c>
      <c r="B57" s="10">
        <v>1361.8677042801557</v>
      </c>
      <c r="C57" s="11">
        <v>5.3338830000000002</v>
      </c>
      <c r="D57" s="11">
        <v>5.2888929999999998</v>
      </c>
      <c r="E57" s="1"/>
      <c r="F57" s="13">
        <v>1750</v>
      </c>
      <c r="G57" s="10">
        <v>1750</v>
      </c>
      <c r="H57" s="11">
        <v>5.1514179999999996</v>
      </c>
      <c r="I57" s="11">
        <v>5.2854219999999996</v>
      </c>
    </row>
    <row r="58" spans="1:9" x14ac:dyDescent="0.2">
      <c r="A58" s="13">
        <v>2000</v>
      </c>
      <c r="B58" s="10">
        <v>1556.4202334630352</v>
      </c>
      <c r="C58" s="11">
        <v>5.5646789999999999</v>
      </c>
      <c r="D58" s="11">
        <v>5.3065319999999998</v>
      </c>
      <c r="E58" s="1"/>
      <c r="F58" s="13">
        <v>2000</v>
      </c>
      <c r="G58" s="10">
        <v>2000</v>
      </c>
      <c r="H58" s="11">
        <v>5.2742490000000002</v>
      </c>
      <c r="I58" s="11">
        <v>5.303007</v>
      </c>
    </row>
    <row r="59" spans="1:9" x14ac:dyDescent="0.2">
      <c r="A59" s="13">
        <v>2500</v>
      </c>
      <c r="B59" s="10">
        <v>1945.5252918287938</v>
      </c>
      <c r="C59" s="11">
        <v>6.2679510000000001</v>
      </c>
      <c r="D59" s="11">
        <v>5.2316469999999997</v>
      </c>
      <c r="E59" s="1"/>
      <c r="F59" s="13">
        <v>2500</v>
      </c>
      <c r="G59" s="10">
        <v>2500</v>
      </c>
      <c r="H59" s="11">
        <v>5.658741</v>
      </c>
      <c r="I59" s="11">
        <v>5.2385809999999999</v>
      </c>
    </row>
    <row r="60" spans="1:9" x14ac:dyDescent="0.2">
      <c r="A60" s="13">
        <v>3000</v>
      </c>
      <c r="B60" s="10">
        <v>2334.6303501945526</v>
      </c>
      <c r="C60" s="11">
        <v>7.2444670000000002</v>
      </c>
      <c r="D60" s="11">
        <v>5.196663</v>
      </c>
      <c r="E60" s="1"/>
      <c r="F60" s="13">
        <v>3000</v>
      </c>
      <c r="G60" s="10">
        <v>3000</v>
      </c>
      <c r="H60" s="11">
        <v>6.0844500000000004</v>
      </c>
      <c r="I60" s="11">
        <v>5.2222799999999996</v>
      </c>
    </row>
    <row r="61" spans="1:9" x14ac:dyDescent="0.2">
      <c r="A61" s="13">
        <v>4000</v>
      </c>
      <c r="B61" s="10">
        <v>3112.8404669260703</v>
      </c>
      <c r="C61" s="11">
        <v>9.0622110000000013</v>
      </c>
      <c r="D61" s="11">
        <v>5.2166689999999996</v>
      </c>
      <c r="E61" s="1"/>
      <c r="F61" s="13">
        <v>4000</v>
      </c>
      <c r="G61" s="10"/>
      <c r="H61" s="11"/>
      <c r="I61" s="11"/>
    </row>
    <row r="62" spans="1:9" x14ac:dyDescent="0.2">
      <c r="A62" s="13">
        <v>5000</v>
      </c>
      <c r="B62" s="10"/>
      <c r="C62" s="11"/>
      <c r="D62" s="11"/>
      <c r="E62" s="1"/>
      <c r="F62" s="13">
        <v>5000</v>
      </c>
      <c r="G62" s="10"/>
      <c r="H62" s="11"/>
      <c r="I62" s="11"/>
    </row>
    <row r="63" spans="1:9" x14ac:dyDescent="0.2">
      <c r="B63" s="24"/>
      <c r="C63" s="24"/>
      <c r="D63" s="1"/>
      <c r="F63" s="24"/>
      <c r="G63" s="24"/>
    </row>
    <row r="65" spans="1:12" x14ac:dyDescent="0.2">
      <c r="A65" s="25" t="s">
        <v>53</v>
      </c>
      <c r="B65" s="1"/>
      <c r="C65" s="1"/>
      <c r="D65" s="1"/>
      <c r="F65" s="25" t="s">
        <v>54</v>
      </c>
    </row>
    <row r="66" spans="1:12" ht="38.25" x14ac:dyDescent="0.2">
      <c r="A66" s="14" t="s">
        <v>23</v>
      </c>
      <c r="B66" s="6" t="s">
        <v>24</v>
      </c>
      <c r="C66" s="6" t="s">
        <v>25</v>
      </c>
      <c r="D66" s="6" t="s">
        <v>18</v>
      </c>
      <c r="E66" s="1"/>
      <c r="F66" s="14" t="s">
        <v>23</v>
      </c>
      <c r="G66" s="6" t="s">
        <v>24</v>
      </c>
      <c r="H66" s="6" t="s">
        <v>25</v>
      </c>
      <c r="I66" s="6" t="s">
        <v>18</v>
      </c>
    </row>
    <row r="67" spans="1:12" x14ac:dyDescent="0.2">
      <c r="A67" s="13">
        <v>500</v>
      </c>
      <c r="B67" s="10">
        <v>595.9475566150179</v>
      </c>
      <c r="C67" s="11">
        <v>5.7997160000000001</v>
      </c>
      <c r="D67" s="12">
        <v>5.2679369999999999</v>
      </c>
      <c r="E67" s="1"/>
      <c r="F67" s="13">
        <v>500</v>
      </c>
      <c r="G67" s="10">
        <v>749.62518740629685</v>
      </c>
      <c r="H67" s="11">
        <v>5.6869589999999999</v>
      </c>
      <c r="I67" s="11">
        <v>5.1914030000000002</v>
      </c>
      <c r="J67" s="2"/>
      <c r="K67" s="2"/>
      <c r="L67" s="2"/>
    </row>
    <row r="68" spans="1:12" x14ac:dyDescent="0.2">
      <c r="A68" s="13">
        <v>750</v>
      </c>
      <c r="B68" s="10">
        <v>893.92133492252685</v>
      </c>
      <c r="C68" s="11">
        <v>5.5937460000000003</v>
      </c>
      <c r="D68" s="11">
        <v>5.2087389999999996</v>
      </c>
      <c r="E68" s="1"/>
      <c r="F68" s="13">
        <v>750</v>
      </c>
      <c r="G68" s="10">
        <v>1124.4377811094453</v>
      </c>
      <c r="H68" s="11">
        <v>6.1995769999999997</v>
      </c>
      <c r="I68" s="11">
        <v>5.1438420000000002</v>
      </c>
      <c r="J68" s="8"/>
      <c r="K68" s="2"/>
      <c r="L68" s="2"/>
    </row>
    <row r="69" spans="1:12" x14ac:dyDescent="0.2">
      <c r="A69" s="13">
        <v>1000</v>
      </c>
      <c r="B69" s="10">
        <v>1191.8951132300358</v>
      </c>
      <c r="C69" s="11">
        <v>5.78064</v>
      </c>
      <c r="D69" s="11">
        <v>5.1807359999999996</v>
      </c>
      <c r="E69" s="1"/>
      <c r="F69" s="13">
        <v>1000</v>
      </c>
      <c r="G69" s="10">
        <v>1499.2503748125937</v>
      </c>
      <c r="H69" s="11">
        <v>6.5156809999999998</v>
      </c>
      <c r="I69" s="11">
        <v>5.2835869999999998</v>
      </c>
      <c r="J69" s="8"/>
      <c r="K69" s="2"/>
      <c r="L69" s="2"/>
    </row>
    <row r="70" spans="1:12" x14ac:dyDescent="0.2">
      <c r="A70" s="13">
        <v>1250</v>
      </c>
      <c r="B70" s="10">
        <v>1489.8688915375446</v>
      </c>
      <c r="C70" s="11">
        <v>5.96028</v>
      </c>
      <c r="D70" s="11">
        <v>5.2715059999999996</v>
      </c>
      <c r="E70" s="1"/>
      <c r="F70" s="13">
        <v>1250</v>
      </c>
      <c r="G70" s="10">
        <v>1874.0629685157421</v>
      </c>
      <c r="H70" s="11">
        <v>6.7510750000000002</v>
      </c>
      <c r="I70" s="11">
        <v>5.249409</v>
      </c>
      <c r="J70" s="8"/>
      <c r="K70" s="2"/>
      <c r="L70" s="2"/>
    </row>
    <row r="71" spans="1:12" x14ac:dyDescent="0.2">
      <c r="A71" s="13">
        <v>1500</v>
      </c>
      <c r="B71" s="10">
        <v>1787.8426698450537</v>
      </c>
      <c r="C71" s="11">
        <v>6.2125000000000004</v>
      </c>
      <c r="D71" s="11">
        <v>5.2774330000000003</v>
      </c>
      <c r="E71" s="1"/>
      <c r="F71" s="13">
        <v>1500</v>
      </c>
      <c r="G71" s="10">
        <v>2248.8755622188905</v>
      </c>
      <c r="H71" s="11">
        <v>7.0334750000000001</v>
      </c>
      <c r="I71" s="11">
        <v>5.2594690000000002</v>
      </c>
      <c r="J71" s="8"/>
      <c r="K71" s="2"/>
      <c r="L71" s="2"/>
    </row>
    <row r="72" spans="1:12" x14ac:dyDescent="0.2">
      <c r="A72" s="13">
        <v>1750</v>
      </c>
      <c r="B72" s="10">
        <v>2085.8164481525628</v>
      </c>
      <c r="C72" s="11">
        <v>6.5596689999999995</v>
      </c>
      <c r="D72" s="11">
        <v>5.2925570000000004</v>
      </c>
      <c r="E72" s="1"/>
      <c r="F72" s="13">
        <v>1750</v>
      </c>
      <c r="G72" s="10">
        <v>2623.6881559220387</v>
      </c>
      <c r="H72" s="11">
        <v>7.3202400000000001</v>
      </c>
      <c r="I72" s="11">
        <v>5.2877910000000004</v>
      </c>
      <c r="J72" s="8"/>
      <c r="K72" s="2"/>
      <c r="L72" s="2"/>
    </row>
    <row r="73" spans="1:12" x14ac:dyDescent="0.2">
      <c r="A73" s="13">
        <v>2000</v>
      </c>
      <c r="B73" s="10">
        <v>2383.7902264600716</v>
      </c>
      <c r="C73" s="11">
        <v>6.7481489999999997</v>
      </c>
      <c r="D73" s="11">
        <v>5.3034129999999999</v>
      </c>
      <c r="E73" s="1"/>
      <c r="F73" s="13">
        <v>2000</v>
      </c>
      <c r="G73" s="10">
        <v>2998.5007496251874</v>
      </c>
      <c r="H73" s="11">
        <v>7.8257760000000003</v>
      </c>
      <c r="I73" s="11">
        <v>5.3310969999999998</v>
      </c>
      <c r="J73" s="8"/>
      <c r="K73" s="2"/>
      <c r="L73" s="2"/>
    </row>
    <row r="74" spans="1:12" x14ac:dyDescent="0.2">
      <c r="A74" s="13">
        <v>2500</v>
      </c>
      <c r="B74" s="10">
        <v>2979.7377830750893</v>
      </c>
      <c r="C74" s="11">
        <v>7.6407920000000003</v>
      </c>
      <c r="D74" s="11">
        <v>5.2306530000000002</v>
      </c>
      <c r="E74" s="1"/>
      <c r="F74" s="13"/>
      <c r="G74" s="10"/>
      <c r="H74" s="11"/>
      <c r="I74" s="11"/>
      <c r="J74" s="8"/>
      <c r="K74" s="2"/>
      <c r="L74" s="2"/>
    </row>
    <row r="75" spans="1:12" x14ac:dyDescent="0.2">
      <c r="A75" s="13">
        <v>3000</v>
      </c>
      <c r="B75" s="10">
        <v>3575.6853396901074</v>
      </c>
      <c r="C75" s="11">
        <v>8.9101010000000009</v>
      </c>
      <c r="D75" s="11">
        <v>5.210591</v>
      </c>
      <c r="E75" s="1"/>
      <c r="F75" s="13"/>
      <c r="G75" s="10"/>
      <c r="H75" s="11"/>
      <c r="I75" s="11"/>
      <c r="J75" s="8"/>
      <c r="K75" s="2"/>
      <c r="L75" s="2"/>
    </row>
    <row r="76" spans="1:12" x14ac:dyDescent="0.2">
      <c r="A76" s="13">
        <v>4000</v>
      </c>
      <c r="B76" s="10">
        <v>4767.5804529201432</v>
      </c>
      <c r="C76" s="11">
        <v>11.110708000000001</v>
      </c>
      <c r="D76" s="11">
        <v>5.2531020000000002</v>
      </c>
      <c r="E76" s="1"/>
      <c r="F76" s="13"/>
      <c r="G76" s="10"/>
      <c r="H76" s="11"/>
      <c r="I76" s="11"/>
      <c r="J76" s="8"/>
      <c r="K76" s="2"/>
      <c r="L76" s="2"/>
    </row>
    <row r="77" spans="1:12" x14ac:dyDescent="0.2">
      <c r="A77" s="13">
        <v>5000</v>
      </c>
      <c r="B77" s="10"/>
      <c r="C77" s="11"/>
      <c r="D77" s="11"/>
      <c r="E77" s="1"/>
      <c r="F77" s="13"/>
      <c r="G77" s="10"/>
      <c r="H77" s="11"/>
      <c r="I77" s="11"/>
      <c r="J77" s="8"/>
      <c r="K77" s="2"/>
      <c r="L77" s="2"/>
    </row>
    <row r="78" spans="1:12" x14ac:dyDescent="0.2">
      <c r="D78" s="1"/>
      <c r="I78" s="2"/>
      <c r="J78" s="8"/>
      <c r="K78" s="2"/>
      <c r="L78" s="2"/>
    </row>
    <row r="79" spans="1:12" x14ac:dyDescent="0.2">
      <c r="E79" s="2"/>
      <c r="F79" s="2"/>
      <c r="G79" s="2"/>
      <c r="H79" s="2"/>
      <c r="I79" s="8"/>
      <c r="J79" s="2"/>
      <c r="K79" s="2"/>
    </row>
    <row r="80" spans="1:12" x14ac:dyDescent="0.2">
      <c r="A80" s="54" t="s">
        <v>22</v>
      </c>
      <c r="B80" s="55"/>
      <c r="D80" s="26"/>
      <c r="E80" s="2"/>
      <c r="F80" s="2"/>
      <c r="G80" s="2"/>
      <c r="H80" s="2"/>
      <c r="I80" s="2"/>
    </row>
    <row r="81" spans="1:9" ht="38.25" x14ac:dyDescent="0.2">
      <c r="A81" s="14" t="s">
        <v>23</v>
      </c>
      <c r="B81" s="14" t="s">
        <v>25</v>
      </c>
      <c r="D81" s="7"/>
      <c r="E81" s="7"/>
      <c r="F81" s="7"/>
      <c r="G81" s="2"/>
      <c r="H81" s="2"/>
      <c r="I81" s="2"/>
    </row>
    <row r="82" spans="1:9" x14ac:dyDescent="0.2">
      <c r="A82" s="13">
        <v>500</v>
      </c>
      <c r="B82" s="15">
        <f>AVERAGE(C22,H22,C37,H37,C52,H52,C67,H67)</f>
        <v>5.2383822500000008</v>
      </c>
      <c r="D82" s="2"/>
      <c r="E82" s="2"/>
      <c r="F82" s="2"/>
      <c r="G82" s="1"/>
      <c r="H82" s="2"/>
      <c r="I82" s="2"/>
    </row>
    <row r="83" spans="1:9" x14ac:dyDescent="0.2">
      <c r="A83" s="13">
        <v>750</v>
      </c>
      <c r="B83" s="15">
        <f t="shared" ref="B83:B92" si="0">AVERAGE(C23,H23,C38,H38,C53,H53,C68,H68)</f>
        <v>5.2394173750000004</v>
      </c>
      <c r="D83" s="2"/>
      <c r="E83" s="2"/>
      <c r="F83" s="2"/>
      <c r="H83" s="1"/>
      <c r="I83" s="1"/>
    </row>
    <row r="84" spans="1:9" x14ac:dyDescent="0.2">
      <c r="A84" s="13">
        <v>1000</v>
      </c>
      <c r="B84" s="15">
        <f t="shared" si="0"/>
        <v>5.351575875</v>
      </c>
      <c r="D84" s="2"/>
      <c r="E84" s="2"/>
      <c r="F84" s="2"/>
    </row>
    <row r="85" spans="1:9" x14ac:dyDescent="0.2">
      <c r="A85" s="13">
        <v>1250</v>
      </c>
      <c r="B85" s="15">
        <f t="shared" si="0"/>
        <v>5.189972</v>
      </c>
      <c r="D85" s="2"/>
      <c r="E85" s="2"/>
      <c r="F85" s="2"/>
    </row>
    <row r="86" spans="1:9" x14ac:dyDescent="0.2">
      <c r="A86" s="13">
        <v>1500</v>
      </c>
      <c r="B86" s="15">
        <f t="shared" si="0"/>
        <v>5.2836026250000003</v>
      </c>
      <c r="D86" s="2"/>
      <c r="E86" s="2"/>
      <c r="F86" s="2"/>
    </row>
    <row r="87" spans="1:9" x14ac:dyDescent="0.2">
      <c r="A87" s="13">
        <v>1750</v>
      </c>
      <c r="B87" s="15">
        <f t="shared" si="0"/>
        <v>5.3864804999999993</v>
      </c>
      <c r="D87" s="2"/>
      <c r="E87" s="2"/>
      <c r="F87" s="2"/>
    </row>
    <row r="88" spans="1:9" x14ac:dyDescent="0.2">
      <c r="A88" s="13">
        <v>2000</v>
      </c>
      <c r="B88" s="15">
        <f t="shared" si="0"/>
        <v>5.6152284999999997</v>
      </c>
      <c r="D88" s="2"/>
      <c r="E88" s="2"/>
      <c r="F88" s="2"/>
    </row>
    <row r="89" spans="1:9" x14ac:dyDescent="0.2">
      <c r="A89" s="13">
        <v>2500</v>
      </c>
      <c r="B89" s="15">
        <f t="shared" si="0"/>
        <v>5.7682860000000007</v>
      </c>
      <c r="D89" s="2"/>
      <c r="E89" s="2"/>
      <c r="F89" s="2"/>
    </row>
    <row r="90" spans="1:9" x14ac:dyDescent="0.2">
      <c r="A90" s="13">
        <v>3000</v>
      </c>
      <c r="B90" s="15">
        <f t="shared" si="0"/>
        <v>6.4740021428571435</v>
      </c>
      <c r="D90" s="2"/>
      <c r="E90" s="2"/>
      <c r="F90" s="2"/>
    </row>
    <row r="91" spans="1:9" x14ac:dyDescent="0.2">
      <c r="A91" s="13">
        <v>4000</v>
      </c>
      <c r="B91" s="15">
        <f t="shared" si="0"/>
        <v>8.1757385000000014</v>
      </c>
      <c r="D91" s="2"/>
      <c r="E91" s="2"/>
      <c r="F91" s="2"/>
    </row>
    <row r="92" spans="1:9" x14ac:dyDescent="0.2">
      <c r="A92" s="13">
        <v>5000</v>
      </c>
      <c r="B92" s="15">
        <f t="shared" si="0"/>
        <v>9.0969770000000008</v>
      </c>
      <c r="D92" s="2"/>
      <c r="E92" s="8"/>
      <c r="F92" s="8"/>
    </row>
    <row r="93" spans="1:9" x14ac:dyDescent="0.2">
      <c r="F93" s="2"/>
      <c r="G93" s="2"/>
      <c r="H93" s="2"/>
    </row>
    <row r="94" spans="1:9" x14ac:dyDescent="0.2">
      <c r="F94" s="2"/>
      <c r="G94" s="2"/>
      <c r="H94" s="2"/>
    </row>
    <row r="95" spans="1:9" ht="25.5" x14ac:dyDescent="0.2">
      <c r="A95" s="45" t="s">
        <v>63</v>
      </c>
      <c r="B95" s="1"/>
      <c r="C95" s="1"/>
      <c r="D95" s="1"/>
    </row>
    <row r="96" spans="1:9" ht="51" x14ac:dyDescent="0.2">
      <c r="A96" s="14" t="s">
        <v>23</v>
      </c>
      <c r="B96" s="6" t="s">
        <v>25</v>
      </c>
      <c r="C96" s="6" t="s">
        <v>18</v>
      </c>
    </row>
    <row r="97" spans="1:3" x14ac:dyDescent="0.2">
      <c r="A97" s="13">
        <v>500</v>
      </c>
      <c r="B97" s="11">
        <v>3.6581049999999999</v>
      </c>
      <c r="C97" s="12">
        <v>5.5</v>
      </c>
    </row>
    <row r="98" spans="1:3" x14ac:dyDescent="0.2">
      <c r="A98" s="13">
        <v>750</v>
      </c>
      <c r="B98" s="11">
        <v>3.6956319999999998</v>
      </c>
      <c r="C98" s="12">
        <v>5.5</v>
      </c>
    </row>
    <row r="99" spans="1:3" x14ac:dyDescent="0.2">
      <c r="A99" s="13">
        <v>1000</v>
      </c>
      <c r="B99" s="11">
        <v>3.8556689999999998</v>
      </c>
      <c r="C99" s="12">
        <v>5.5</v>
      </c>
    </row>
    <row r="100" spans="1:3" x14ac:dyDescent="0.2">
      <c r="A100" s="13">
        <v>1250</v>
      </c>
      <c r="B100" s="11">
        <v>4.0304339999999996</v>
      </c>
      <c r="C100" s="12">
        <v>5.5</v>
      </c>
    </row>
    <row r="101" spans="1:3" x14ac:dyDescent="0.2">
      <c r="A101" s="13">
        <v>1500</v>
      </c>
      <c r="B101" s="11">
        <v>4.2551680000000003</v>
      </c>
      <c r="C101" s="12">
        <v>5.5</v>
      </c>
    </row>
    <row r="102" spans="1:3" x14ac:dyDescent="0.2">
      <c r="A102" s="13">
        <v>1750</v>
      </c>
      <c r="B102" s="11">
        <v>4.4588599999999996</v>
      </c>
      <c r="C102" s="12">
        <v>5.5</v>
      </c>
    </row>
    <row r="103" spans="1:3" x14ac:dyDescent="0.2">
      <c r="A103" s="13">
        <v>2000</v>
      </c>
      <c r="B103" s="11">
        <v>4.4457000000000004</v>
      </c>
      <c r="C103" s="12">
        <v>5.5</v>
      </c>
    </row>
    <row r="104" spans="1:3" x14ac:dyDescent="0.2">
      <c r="A104" s="13">
        <v>2500</v>
      </c>
      <c r="B104" s="11">
        <v>4.8631260000000003</v>
      </c>
      <c r="C104" s="12">
        <v>5.5</v>
      </c>
    </row>
    <row r="105" spans="1:3" x14ac:dyDescent="0.2">
      <c r="A105" s="13">
        <v>3000</v>
      </c>
      <c r="B105" s="11">
        <v>5.4226809999999999</v>
      </c>
      <c r="C105" s="12">
        <v>5.5</v>
      </c>
    </row>
    <row r="106" spans="1:3" x14ac:dyDescent="0.2">
      <c r="A106" s="13">
        <v>4000</v>
      </c>
      <c r="B106" s="11">
        <v>6.9617639999999996</v>
      </c>
      <c r="C106" s="12">
        <v>5.5</v>
      </c>
    </row>
    <row r="107" spans="1:3" x14ac:dyDescent="0.2">
      <c r="A107" s="13">
        <v>5000</v>
      </c>
      <c r="B107" s="11">
        <v>8.7862570000000009</v>
      </c>
      <c r="C107" s="12">
        <v>5.5</v>
      </c>
    </row>
  </sheetData>
  <mergeCells count="5">
    <mergeCell ref="A1:I1"/>
    <mergeCell ref="F12:G12"/>
    <mergeCell ref="A80:B80"/>
    <mergeCell ref="A3:I3"/>
    <mergeCell ref="A2:I2"/>
  </mergeCells>
  <phoneticPr fontId="6" type="noConversion"/>
  <pageMargins left="0.75" right="0.75" top="1" bottom="1" header="0.5" footer="0.5"/>
  <pageSetup paperSize="5" scale="7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0000"/>
  </sheetPr>
  <dimension ref="A1:AH107"/>
  <sheetViews>
    <sheetView workbookViewId="0">
      <selection activeCell="A2" sqref="A2:I2"/>
    </sheetView>
  </sheetViews>
  <sheetFormatPr defaultRowHeight="12.75" x14ac:dyDescent="0.2"/>
  <cols>
    <col min="1" max="1" width="17.7109375" style="18" customWidth="1"/>
    <col min="2" max="2" width="10" style="18" bestFit="1" customWidth="1"/>
    <col min="3" max="3" width="9.140625" style="18" customWidth="1"/>
    <col min="4" max="4" width="9.5703125" style="18" bestFit="1" customWidth="1"/>
    <col min="5" max="5" width="15.140625" style="18" customWidth="1"/>
    <col min="6" max="6" width="12.140625" style="18" bestFit="1" customWidth="1"/>
    <col min="7" max="7" width="9.7109375" style="18" customWidth="1"/>
    <col min="8" max="8" width="9.140625" style="18"/>
    <col min="9" max="9" width="9.7109375" style="18" customWidth="1"/>
    <col min="10" max="13" width="9.140625" style="18"/>
    <col min="14" max="14" width="10.5703125" style="18" bestFit="1" customWidth="1"/>
    <col min="15" max="16384" width="9.140625" style="18"/>
  </cols>
  <sheetData>
    <row r="1" spans="1:9" ht="24.95" customHeight="1" x14ac:dyDescent="0.2">
      <c r="A1" s="60" t="s">
        <v>68</v>
      </c>
      <c r="B1" s="61"/>
      <c r="C1" s="61"/>
      <c r="D1" s="61"/>
      <c r="E1" s="61"/>
      <c r="F1" s="61"/>
      <c r="G1" s="61"/>
      <c r="H1" s="61"/>
      <c r="I1" s="61"/>
    </row>
    <row r="2" spans="1:9" ht="24.95" customHeight="1" x14ac:dyDescent="0.2">
      <c r="A2" s="58" t="s">
        <v>10</v>
      </c>
      <c r="B2" s="63"/>
      <c r="C2" s="63"/>
      <c r="D2" s="63"/>
      <c r="E2" s="63"/>
      <c r="F2" s="63"/>
      <c r="G2" s="63"/>
      <c r="H2" s="63"/>
      <c r="I2" s="63"/>
    </row>
    <row r="3" spans="1:9" ht="24.95" customHeight="1" x14ac:dyDescent="0.2">
      <c r="A3" s="56" t="s">
        <v>69</v>
      </c>
      <c r="B3" s="57"/>
      <c r="C3" s="57"/>
      <c r="D3" s="57"/>
      <c r="E3" s="57"/>
      <c r="F3" s="57"/>
      <c r="G3" s="57"/>
      <c r="H3" s="57"/>
      <c r="I3" s="57"/>
    </row>
    <row r="4" spans="1:9" x14ac:dyDescent="0.2">
      <c r="E4" s="19"/>
    </row>
    <row r="5" spans="1:9" x14ac:dyDescent="0.2">
      <c r="A5" s="4" t="s">
        <v>0</v>
      </c>
      <c r="B5" s="16" t="str">
        <f>'SL-Data_T.1'!B5</f>
        <v>845RE</v>
      </c>
      <c r="C5" s="13"/>
    </row>
    <row r="6" spans="1:9" x14ac:dyDescent="0.2">
      <c r="A6" s="4" t="s">
        <v>7</v>
      </c>
      <c r="B6" s="13">
        <v>100</v>
      </c>
      <c r="C6" s="4" t="s">
        <v>8</v>
      </c>
    </row>
    <row r="7" spans="1:9" x14ac:dyDescent="0.2">
      <c r="A7" s="4" t="s">
        <v>9</v>
      </c>
      <c r="B7" s="13" t="s">
        <v>21</v>
      </c>
      <c r="C7" s="4" t="s">
        <v>11</v>
      </c>
    </row>
    <row r="8" spans="1:9" x14ac:dyDescent="0.2">
      <c r="A8" s="13" t="s">
        <v>26</v>
      </c>
      <c r="B8" s="13"/>
      <c r="C8" s="13"/>
      <c r="E8" s="9"/>
      <c r="F8" s="20"/>
    </row>
    <row r="10" spans="1:9" x14ac:dyDescent="0.2">
      <c r="A10" s="21" t="s">
        <v>1</v>
      </c>
      <c r="B10" s="5">
        <v>4.6959999999999997</v>
      </c>
    </row>
    <row r="11" spans="1:9" x14ac:dyDescent="0.2">
      <c r="A11" s="21" t="s">
        <v>2</v>
      </c>
      <c r="B11" s="5">
        <v>3.13</v>
      </c>
    </row>
    <row r="12" spans="1:9" x14ac:dyDescent="0.2">
      <c r="A12" s="21" t="s">
        <v>3</v>
      </c>
      <c r="B12" s="5">
        <v>2.1040000000000001</v>
      </c>
      <c r="F12" s="52" t="s">
        <v>15</v>
      </c>
      <c r="G12" s="53"/>
    </row>
    <row r="13" spans="1:9" x14ac:dyDescent="0.2">
      <c r="A13" s="21" t="s">
        <v>4</v>
      </c>
      <c r="B13" s="5">
        <v>1.667</v>
      </c>
      <c r="F13" s="22" t="s">
        <v>12</v>
      </c>
      <c r="G13" s="11">
        <f>MIN(SL_100_N)</f>
        <v>2.9607929999999998</v>
      </c>
    </row>
    <row r="14" spans="1:9" x14ac:dyDescent="0.2">
      <c r="A14" s="21" t="s">
        <v>5</v>
      </c>
      <c r="B14" s="5">
        <v>1.2849999999999999</v>
      </c>
      <c r="F14" s="22" t="s">
        <v>13</v>
      </c>
      <c r="G14" s="11">
        <f>MAX(SL_100_N)</f>
        <v>10.797288</v>
      </c>
    </row>
    <row r="15" spans="1:9" x14ac:dyDescent="0.2">
      <c r="A15" s="21" t="s">
        <v>6</v>
      </c>
      <c r="B15" s="5">
        <v>1</v>
      </c>
      <c r="F15" s="22" t="s">
        <v>14</v>
      </c>
      <c r="G15" s="11">
        <f>AVERAGE(SL_100_N)</f>
        <v>5.1312357582417585</v>
      </c>
    </row>
    <row r="16" spans="1:9" x14ac:dyDescent="0.2">
      <c r="A16" s="21" t="s">
        <v>16</v>
      </c>
      <c r="B16" s="5">
        <v>0.83899999999999997</v>
      </c>
    </row>
    <row r="17" spans="1:34" x14ac:dyDescent="0.2">
      <c r="A17" s="21" t="s">
        <v>17</v>
      </c>
      <c r="B17" s="5">
        <v>0.66700000000000004</v>
      </c>
    </row>
    <row r="20" spans="1:34" x14ac:dyDescent="0.2">
      <c r="A20" s="23" t="s">
        <v>55</v>
      </c>
      <c r="B20" s="24"/>
      <c r="C20" s="2"/>
      <c r="D20" s="2"/>
      <c r="F20" s="25" t="s">
        <v>56</v>
      </c>
    </row>
    <row r="21" spans="1:34" ht="38.25" x14ac:dyDescent="0.2">
      <c r="A21" s="14" t="s">
        <v>23</v>
      </c>
      <c r="B21" s="6" t="s">
        <v>24</v>
      </c>
      <c r="C21" s="6" t="s">
        <v>25</v>
      </c>
      <c r="D21" s="6" t="s">
        <v>18</v>
      </c>
      <c r="E21" s="2"/>
      <c r="F21" s="14" t="s">
        <v>23</v>
      </c>
      <c r="G21" s="6" t="s">
        <v>24</v>
      </c>
      <c r="H21" s="6" t="s">
        <v>25</v>
      </c>
      <c r="I21" s="6" t="s">
        <v>18</v>
      </c>
      <c r="J21" s="26"/>
      <c r="K21" s="2"/>
      <c r="L21" s="2"/>
      <c r="M21" s="2"/>
      <c r="N21" s="26"/>
      <c r="O21" s="2"/>
      <c r="P21" s="2"/>
      <c r="Q21" s="2"/>
      <c r="R21" s="26"/>
      <c r="S21" s="2"/>
      <c r="T21" s="2"/>
      <c r="U21" s="2"/>
      <c r="V21" s="26"/>
      <c r="W21" s="2"/>
      <c r="X21" s="2"/>
      <c r="Y21" s="2"/>
      <c r="Z21" s="26"/>
      <c r="AA21" s="2"/>
      <c r="AB21" s="2"/>
      <c r="AC21" s="2"/>
      <c r="AD21" s="26"/>
      <c r="AE21" s="2"/>
      <c r="AF21" s="2"/>
    </row>
    <row r="22" spans="1:34" x14ac:dyDescent="0.2">
      <c r="A22" s="13">
        <v>500</v>
      </c>
      <c r="B22" s="10">
        <v>106.47359454855197</v>
      </c>
      <c r="C22" s="11">
        <v>3.5087169999999999</v>
      </c>
      <c r="D22" s="11">
        <v>5.2799719999999999</v>
      </c>
      <c r="E22" s="2"/>
      <c r="F22" s="13">
        <v>500</v>
      </c>
      <c r="G22" s="10">
        <v>159.7444089456869</v>
      </c>
      <c r="H22" s="11">
        <v>3.347086</v>
      </c>
      <c r="I22" s="11">
        <v>5.204358</v>
      </c>
      <c r="M22" s="7"/>
      <c r="N22" s="7"/>
      <c r="O22" s="27"/>
      <c r="P22" s="7"/>
      <c r="Q22" s="7"/>
      <c r="R22" s="7"/>
      <c r="S22" s="2"/>
      <c r="T22" s="7"/>
      <c r="U22" s="7"/>
      <c r="V22" s="7"/>
      <c r="W22" s="27"/>
      <c r="X22" s="7"/>
      <c r="Y22" s="7"/>
      <c r="Z22" s="7"/>
      <c r="AA22" s="2"/>
      <c r="AB22" s="7"/>
      <c r="AC22" s="7"/>
      <c r="AD22" s="7"/>
      <c r="AE22" s="27"/>
      <c r="AF22" s="7"/>
      <c r="AG22" s="7"/>
      <c r="AH22" s="7"/>
    </row>
    <row r="23" spans="1:34" x14ac:dyDescent="0.2">
      <c r="A23" s="13">
        <v>750</v>
      </c>
      <c r="B23" s="10">
        <v>159.71039182282794</v>
      </c>
      <c r="C23" s="11">
        <v>3.4195869999999999</v>
      </c>
      <c r="D23" s="11">
        <v>5.250864</v>
      </c>
      <c r="E23" s="2"/>
      <c r="F23" s="13">
        <v>750</v>
      </c>
      <c r="G23" s="10">
        <v>239.61661341853036</v>
      </c>
      <c r="H23" s="11">
        <v>3.4881250000000001</v>
      </c>
      <c r="I23" s="11">
        <v>5.2194269999999996</v>
      </c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</row>
    <row r="24" spans="1:34" x14ac:dyDescent="0.2">
      <c r="A24" s="13">
        <v>1000</v>
      </c>
      <c r="B24" s="10">
        <v>212.94718909710394</v>
      </c>
      <c r="C24" s="11">
        <v>3.5540660000000002</v>
      </c>
      <c r="D24" s="11">
        <v>5.2237390000000001</v>
      </c>
      <c r="E24" s="2"/>
      <c r="F24" s="13">
        <v>1000</v>
      </c>
      <c r="G24" s="10">
        <v>319.4888178913738</v>
      </c>
      <c r="H24" s="11">
        <v>3.6666189999999999</v>
      </c>
      <c r="I24" s="11">
        <v>5.151383</v>
      </c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</row>
    <row r="25" spans="1:34" x14ac:dyDescent="0.2">
      <c r="A25" s="13">
        <v>1250</v>
      </c>
      <c r="B25" s="10">
        <v>266.18398637137989</v>
      </c>
      <c r="C25" s="11">
        <v>3.6941000000000002</v>
      </c>
      <c r="D25" s="11">
        <v>5.2234579999999999</v>
      </c>
      <c r="E25" s="2"/>
      <c r="F25" s="13">
        <v>1250</v>
      </c>
      <c r="G25" s="10">
        <v>399.36102236421726</v>
      </c>
      <c r="H25" s="11">
        <v>3.8175970000000001</v>
      </c>
      <c r="I25" s="11">
        <v>5.2298790000000004</v>
      </c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</row>
    <row r="26" spans="1:34" x14ac:dyDescent="0.2">
      <c r="A26" s="13">
        <v>1500</v>
      </c>
      <c r="B26" s="10">
        <v>319.42078364565589</v>
      </c>
      <c r="C26" s="11">
        <v>3.8971209999999998</v>
      </c>
      <c r="D26" s="11">
        <v>5.238791</v>
      </c>
      <c r="E26" s="2"/>
      <c r="F26" s="13">
        <v>1500</v>
      </c>
      <c r="G26" s="10">
        <v>479.23322683706073</v>
      </c>
      <c r="H26" s="11">
        <v>3.9700280000000001</v>
      </c>
      <c r="I26" s="11">
        <v>5.2444280000000001</v>
      </c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</row>
    <row r="27" spans="1:34" x14ac:dyDescent="0.2">
      <c r="A27" s="13">
        <v>1750</v>
      </c>
      <c r="B27" s="10">
        <v>372.65758091993189</v>
      </c>
      <c r="C27" s="11">
        <v>4.0683009999999999</v>
      </c>
      <c r="D27" s="11">
        <v>5.2005590000000002</v>
      </c>
      <c r="E27" s="2"/>
      <c r="F27" s="13">
        <v>1750</v>
      </c>
      <c r="G27" s="10">
        <v>559.10543130990413</v>
      </c>
      <c r="H27" s="11">
        <v>4.1685449999999999</v>
      </c>
      <c r="I27" s="11">
        <v>5.2061640000000002</v>
      </c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</row>
    <row r="28" spans="1:34" x14ac:dyDescent="0.2">
      <c r="A28" s="13">
        <v>2000</v>
      </c>
      <c r="B28" s="10">
        <v>425.89437819420789</v>
      </c>
      <c r="C28" s="11">
        <v>4.2740169999999997</v>
      </c>
      <c r="D28" s="11">
        <v>5.1952040000000004</v>
      </c>
      <c r="E28" s="2"/>
      <c r="F28" s="13">
        <v>2000</v>
      </c>
      <c r="G28" s="10">
        <v>638.9776357827476</v>
      </c>
      <c r="H28" s="11">
        <v>4.3798750000000002</v>
      </c>
      <c r="I28" s="11">
        <v>5.1960899999999999</v>
      </c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</row>
    <row r="29" spans="1:34" x14ac:dyDescent="0.2">
      <c r="A29" s="13">
        <v>2500</v>
      </c>
      <c r="B29" s="10">
        <v>532.36797274275978</v>
      </c>
      <c r="C29" s="11">
        <v>4.7373159999999999</v>
      </c>
      <c r="D29" s="11">
        <v>5.1998189999999997</v>
      </c>
      <c r="E29" s="2"/>
      <c r="F29" s="13">
        <v>2500</v>
      </c>
      <c r="G29" s="10">
        <v>798.72204472843453</v>
      </c>
      <c r="H29" s="11">
        <v>4.8407369999999998</v>
      </c>
      <c r="I29" s="11">
        <v>5.21495</v>
      </c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</row>
    <row r="30" spans="1:34" x14ac:dyDescent="0.2">
      <c r="A30" s="13">
        <v>3000</v>
      </c>
      <c r="B30" s="10">
        <v>638.84156729131178</v>
      </c>
      <c r="C30" s="11">
        <v>5.1847640000000004</v>
      </c>
      <c r="D30" s="11">
        <v>5.1903180000000004</v>
      </c>
      <c r="E30" s="2"/>
      <c r="F30" s="13">
        <v>3000</v>
      </c>
      <c r="G30" s="10">
        <v>958.46645367412145</v>
      </c>
      <c r="H30" s="11">
        <v>5.3532799999999998</v>
      </c>
      <c r="I30" s="11">
        <v>5.2041649999999997</v>
      </c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</row>
    <row r="31" spans="1:34" x14ac:dyDescent="0.2">
      <c r="A31" s="13">
        <v>4000</v>
      </c>
      <c r="B31" s="10">
        <v>851.78875638841578</v>
      </c>
      <c r="C31" s="11">
        <v>6.43954</v>
      </c>
      <c r="D31" s="11">
        <v>5.1811109999999996</v>
      </c>
      <c r="E31" s="2"/>
      <c r="F31" s="13">
        <v>4000</v>
      </c>
      <c r="G31" s="10">
        <v>1277.9552715654952</v>
      </c>
      <c r="H31" s="11">
        <v>6.8403140000000002</v>
      </c>
      <c r="I31" s="11">
        <v>5.2489179999999998</v>
      </c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</row>
    <row r="32" spans="1:34" x14ac:dyDescent="0.2">
      <c r="A32" s="13">
        <v>5000</v>
      </c>
      <c r="B32" s="10">
        <v>1064.7359454855196</v>
      </c>
      <c r="C32" s="11">
        <v>8.3072590000000002</v>
      </c>
      <c r="D32" s="11">
        <v>6.0435819999999998</v>
      </c>
      <c r="E32" s="2"/>
      <c r="F32" s="13">
        <v>5000</v>
      </c>
      <c r="G32" s="10">
        <v>1597.4440894568691</v>
      </c>
      <c r="H32" s="11">
        <v>8.8721990000000002</v>
      </c>
      <c r="I32" s="11">
        <v>6.0474899999999998</v>
      </c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</row>
    <row r="33" spans="1:34" x14ac:dyDescent="0.2">
      <c r="A33" s="1"/>
      <c r="B33" s="1"/>
      <c r="C33" s="1"/>
      <c r="D33" s="2"/>
      <c r="F33" s="2"/>
      <c r="G33" s="24"/>
      <c r="M33" s="2"/>
      <c r="N33" s="8"/>
      <c r="O33" s="2"/>
      <c r="P33" s="2"/>
      <c r="Q33" s="2"/>
      <c r="R33" s="8"/>
      <c r="S33" s="2"/>
      <c r="T33" s="2"/>
      <c r="U33" s="2"/>
      <c r="V33" s="2"/>
      <c r="W33" s="2"/>
      <c r="X33" s="2"/>
      <c r="Y33" s="2"/>
      <c r="Z33" s="2"/>
      <c r="AA33" s="2"/>
      <c r="AB33" s="2"/>
      <c r="AC33" s="8"/>
      <c r="AD33" s="8"/>
      <c r="AE33" s="2"/>
      <c r="AF33" s="2"/>
      <c r="AG33" s="8"/>
      <c r="AH33" s="8"/>
    </row>
    <row r="34" spans="1:34" x14ac:dyDescent="0.2">
      <c r="A34" s="1"/>
      <c r="B34" s="1"/>
      <c r="C34" s="1"/>
      <c r="D34" s="1"/>
      <c r="F34" s="1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</row>
    <row r="35" spans="1:34" x14ac:dyDescent="0.2">
      <c r="A35" s="23" t="s">
        <v>57</v>
      </c>
      <c r="B35" s="1"/>
      <c r="C35" s="1"/>
      <c r="D35" s="1"/>
      <c r="F35" s="23" t="s">
        <v>58</v>
      </c>
    </row>
    <row r="36" spans="1:34" ht="38.25" x14ac:dyDescent="0.2">
      <c r="A36" s="14" t="s">
        <v>23</v>
      </c>
      <c r="B36" s="6" t="s">
        <v>24</v>
      </c>
      <c r="C36" s="6" t="s">
        <v>25</v>
      </c>
      <c r="D36" s="6" t="s">
        <v>18</v>
      </c>
      <c r="E36" s="1"/>
      <c r="F36" s="14" t="s">
        <v>23</v>
      </c>
      <c r="G36" s="6" t="s">
        <v>24</v>
      </c>
      <c r="H36" s="6" t="s">
        <v>25</v>
      </c>
      <c r="I36" s="6" t="s">
        <v>18</v>
      </c>
    </row>
    <row r="37" spans="1:34" x14ac:dyDescent="0.2">
      <c r="A37" s="13">
        <v>500</v>
      </c>
      <c r="B37" s="10">
        <v>237.6425855513308</v>
      </c>
      <c r="C37" s="11">
        <v>3.9288599999999998</v>
      </c>
      <c r="D37" s="11">
        <v>5.2229530000000004</v>
      </c>
      <c r="E37" s="1"/>
      <c r="F37" s="13">
        <v>500</v>
      </c>
      <c r="G37" s="10">
        <v>299.94001199760049</v>
      </c>
      <c r="H37" s="11">
        <v>5.1757759999999999</v>
      </c>
      <c r="I37" s="12">
        <v>5.2009670000000003</v>
      </c>
    </row>
    <row r="38" spans="1:34" x14ac:dyDescent="0.2">
      <c r="A38" s="13">
        <v>750</v>
      </c>
      <c r="B38" s="10">
        <v>356.46387832699617</v>
      </c>
      <c r="C38" s="11">
        <v>4.1527139999999996</v>
      </c>
      <c r="D38" s="11">
        <v>5.2237790000000004</v>
      </c>
      <c r="E38" s="1"/>
      <c r="F38" s="13">
        <v>750</v>
      </c>
      <c r="G38" s="10">
        <v>449.91001799640071</v>
      </c>
      <c r="H38" s="11">
        <v>4.7723890000000004</v>
      </c>
      <c r="I38" s="11">
        <v>5.1960810000000004</v>
      </c>
    </row>
    <row r="39" spans="1:34" x14ac:dyDescent="0.2">
      <c r="A39" s="13">
        <v>1000</v>
      </c>
      <c r="B39" s="10">
        <v>475.28517110266159</v>
      </c>
      <c r="C39" s="11">
        <v>4.3567450000000001</v>
      </c>
      <c r="D39" s="11">
        <v>5.2230869999999996</v>
      </c>
      <c r="E39" s="1"/>
      <c r="F39" s="13">
        <v>1000</v>
      </c>
      <c r="G39" s="10">
        <v>599.88002399520099</v>
      </c>
      <c r="H39" s="11">
        <v>4.6200270000000003</v>
      </c>
      <c r="I39" s="11">
        <v>5.215484</v>
      </c>
    </row>
    <row r="40" spans="1:34" x14ac:dyDescent="0.2">
      <c r="A40" s="13">
        <v>1250</v>
      </c>
      <c r="B40" s="10">
        <v>594.10646387832696</v>
      </c>
      <c r="C40" s="11">
        <v>4.3360709999999996</v>
      </c>
      <c r="D40" s="11">
        <v>5.2228680000000001</v>
      </c>
      <c r="E40" s="1"/>
      <c r="F40" s="13">
        <v>1250</v>
      </c>
      <c r="G40" s="10">
        <v>749.85002999400115</v>
      </c>
      <c r="H40" s="11">
        <v>4.3899650000000001</v>
      </c>
      <c r="I40" s="11">
        <v>5.1782680000000001</v>
      </c>
    </row>
    <row r="41" spans="1:34" x14ac:dyDescent="0.2">
      <c r="A41" s="13">
        <v>1500</v>
      </c>
      <c r="B41" s="10">
        <v>712.92775665399233</v>
      </c>
      <c r="C41" s="11">
        <v>4.2330480000000001</v>
      </c>
      <c r="D41" s="11">
        <v>5.2382410000000004</v>
      </c>
      <c r="E41" s="1"/>
      <c r="F41" s="13">
        <v>1500</v>
      </c>
      <c r="G41" s="10">
        <v>899.82003599280142</v>
      </c>
      <c r="H41" s="11">
        <v>4.276357</v>
      </c>
      <c r="I41" s="11">
        <v>5.2418620000000002</v>
      </c>
    </row>
    <row r="42" spans="1:34" x14ac:dyDescent="0.2">
      <c r="A42" s="13">
        <v>1750</v>
      </c>
      <c r="B42" s="10">
        <v>831.7490494296577</v>
      </c>
      <c r="C42" s="11">
        <v>4.1216660000000003</v>
      </c>
      <c r="D42" s="11">
        <v>5.2031179999999999</v>
      </c>
      <c r="E42" s="1"/>
      <c r="F42" s="13">
        <v>1750</v>
      </c>
      <c r="G42" s="10">
        <v>1049.7900419916016</v>
      </c>
      <c r="H42" s="11">
        <v>4.3903150000000002</v>
      </c>
      <c r="I42" s="11">
        <v>5.2053320000000003</v>
      </c>
    </row>
    <row r="43" spans="1:34" x14ac:dyDescent="0.2">
      <c r="A43" s="13">
        <v>2000</v>
      </c>
      <c r="B43" s="10">
        <v>950.57034220532319</v>
      </c>
      <c r="C43" s="11">
        <v>4.2025680000000003</v>
      </c>
      <c r="D43" s="11">
        <v>5.2098380000000004</v>
      </c>
      <c r="E43" s="1"/>
      <c r="F43" s="13">
        <v>2000</v>
      </c>
      <c r="G43" s="10">
        <v>1199.760047990402</v>
      </c>
      <c r="H43" s="11">
        <v>4.6260279999999998</v>
      </c>
      <c r="I43" s="11">
        <v>5.1852840000000002</v>
      </c>
    </row>
    <row r="44" spans="1:34" x14ac:dyDescent="0.2">
      <c r="A44" s="13">
        <v>2500</v>
      </c>
      <c r="B44" s="10">
        <v>1188.2129277566539</v>
      </c>
      <c r="C44" s="11">
        <v>4.4737470000000004</v>
      </c>
      <c r="D44" s="11">
        <v>5.2086110000000003</v>
      </c>
      <c r="E44" s="1"/>
      <c r="F44" s="13">
        <v>2500</v>
      </c>
      <c r="G44" s="10">
        <v>1499.7000599880023</v>
      </c>
      <c r="H44" s="11">
        <v>5.1392090000000001</v>
      </c>
      <c r="I44" s="11">
        <v>5.1903240000000004</v>
      </c>
    </row>
    <row r="45" spans="1:34" x14ac:dyDescent="0.2">
      <c r="A45" s="13">
        <v>3000</v>
      </c>
      <c r="B45" s="10">
        <v>1425.8555133079847</v>
      </c>
      <c r="C45" s="11">
        <v>4.8380960000000002</v>
      </c>
      <c r="D45" s="11">
        <v>5.1985970000000004</v>
      </c>
      <c r="E45" s="1"/>
      <c r="F45" s="13">
        <v>3000</v>
      </c>
      <c r="G45" s="10">
        <v>1799.6400719856028</v>
      </c>
      <c r="H45" s="11">
        <v>5.6902119999999998</v>
      </c>
      <c r="I45" s="11">
        <v>5.2123520000000001</v>
      </c>
    </row>
    <row r="46" spans="1:34" x14ac:dyDescent="0.2">
      <c r="A46" s="13">
        <v>4000</v>
      </c>
      <c r="B46" s="10">
        <v>1901.1406844106464</v>
      </c>
      <c r="C46" s="11">
        <v>5.8616099999999998</v>
      </c>
      <c r="D46" s="11">
        <v>5.1076180000000004</v>
      </c>
      <c r="E46" s="1"/>
      <c r="F46" s="13">
        <v>4000</v>
      </c>
      <c r="G46" s="10">
        <v>2399.5200959808039</v>
      </c>
      <c r="H46" s="11">
        <v>7.3572939999999996</v>
      </c>
      <c r="I46" s="11">
        <v>5.225867</v>
      </c>
    </row>
    <row r="47" spans="1:34" x14ac:dyDescent="0.2">
      <c r="A47" s="13">
        <v>5000</v>
      </c>
      <c r="B47" s="10">
        <v>2376.4258555133079</v>
      </c>
      <c r="C47" s="11">
        <v>7.3163830000000001</v>
      </c>
      <c r="D47" s="11">
        <v>5.9987130000000004</v>
      </c>
      <c r="E47" s="1"/>
      <c r="F47" s="13">
        <v>5000</v>
      </c>
      <c r="G47" s="10">
        <v>2999.4001199760046</v>
      </c>
      <c r="H47" s="11">
        <v>9.1858989999999991</v>
      </c>
      <c r="I47" s="11">
        <v>6.0395649999999996</v>
      </c>
    </row>
    <row r="48" spans="1:34" ht="12.75" customHeight="1" x14ac:dyDescent="0.2">
      <c r="A48" s="28"/>
      <c r="B48" s="3"/>
      <c r="C48" s="3"/>
      <c r="D48" s="1"/>
      <c r="E48" s="1"/>
      <c r="F48" s="3"/>
      <c r="G48" s="24"/>
      <c r="L48" s="47"/>
      <c r="M48" s="47"/>
      <c r="N48" s="47"/>
      <c r="O48" s="47"/>
      <c r="P48" s="47"/>
    </row>
    <row r="49" spans="1:16" ht="13.5" customHeight="1" x14ac:dyDescent="0.2">
      <c r="A49" s="28"/>
      <c r="B49" s="1"/>
      <c r="C49" s="1"/>
      <c r="D49" s="1"/>
      <c r="E49" s="1"/>
      <c r="F49" s="1"/>
      <c r="L49" s="47"/>
      <c r="M49" s="47"/>
      <c r="N49" s="47"/>
      <c r="O49" s="47"/>
      <c r="P49" s="47"/>
    </row>
    <row r="50" spans="1:16" x14ac:dyDescent="0.2">
      <c r="A50" s="25" t="s">
        <v>59</v>
      </c>
      <c r="B50" s="1"/>
      <c r="C50" s="1"/>
      <c r="D50" s="1"/>
      <c r="F50" s="25" t="s">
        <v>60</v>
      </c>
    </row>
    <row r="51" spans="1:16" ht="38.25" x14ac:dyDescent="0.2">
      <c r="A51" s="14" t="s">
        <v>23</v>
      </c>
      <c r="B51" s="6" t="s">
        <v>24</v>
      </c>
      <c r="C51" s="6" t="s">
        <v>25</v>
      </c>
      <c r="D51" s="6" t="s">
        <v>18</v>
      </c>
      <c r="E51" s="1"/>
      <c r="F51" s="14" t="s">
        <v>23</v>
      </c>
      <c r="G51" s="6" t="s">
        <v>24</v>
      </c>
      <c r="H51" s="6" t="s">
        <v>25</v>
      </c>
      <c r="I51" s="6" t="s">
        <v>18</v>
      </c>
    </row>
    <row r="52" spans="1:16" x14ac:dyDescent="0.2">
      <c r="A52" s="13">
        <v>500</v>
      </c>
      <c r="B52" s="10">
        <v>389.10505836575879</v>
      </c>
      <c r="C52" s="11">
        <v>5.0914630000000001</v>
      </c>
      <c r="D52" s="12">
        <v>5.18736</v>
      </c>
      <c r="E52" s="1"/>
      <c r="F52" s="13">
        <v>500</v>
      </c>
      <c r="G52" s="10">
        <v>500</v>
      </c>
      <c r="H52" s="11">
        <v>5.3127519999999997</v>
      </c>
      <c r="I52" s="11">
        <v>5.2482410000000002</v>
      </c>
    </row>
    <row r="53" spans="1:16" x14ac:dyDescent="0.2">
      <c r="A53" s="13">
        <v>750</v>
      </c>
      <c r="B53" s="10">
        <v>583.65758754863816</v>
      </c>
      <c r="C53" s="11">
        <v>4.9088770000000004</v>
      </c>
      <c r="D53" s="11">
        <v>5.2394470000000002</v>
      </c>
      <c r="E53" s="1"/>
      <c r="F53" s="13">
        <v>750</v>
      </c>
      <c r="G53" s="10">
        <v>750</v>
      </c>
      <c r="H53" s="11">
        <v>5.5527879999999996</v>
      </c>
      <c r="I53" s="11">
        <v>5.2062739999999996</v>
      </c>
    </row>
    <row r="54" spans="1:16" x14ac:dyDescent="0.2">
      <c r="A54" s="13">
        <v>1000</v>
      </c>
      <c r="B54" s="10">
        <v>778.21011673151759</v>
      </c>
      <c r="C54" s="11">
        <v>4.7550169999999996</v>
      </c>
      <c r="D54" s="11">
        <v>5.1971889999999998</v>
      </c>
      <c r="E54" s="1"/>
      <c r="F54" s="13">
        <v>1000</v>
      </c>
      <c r="G54" s="10">
        <v>1000</v>
      </c>
      <c r="H54" s="11">
        <v>5.6815559999999996</v>
      </c>
      <c r="I54" s="11">
        <v>5.2119140000000002</v>
      </c>
    </row>
    <row r="55" spans="1:16" x14ac:dyDescent="0.2">
      <c r="A55" s="13">
        <v>1250</v>
      </c>
      <c r="B55" s="10">
        <v>972.7626459143969</v>
      </c>
      <c r="C55" s="11">
        <v>4.4648659999999998</v>
      </c>
      <c r="D55" s="11">
        <v>5.2054049999999998</v>
      </c>
      <c r="E55" s="1"/>
      <c r="F55" s="13">
        <v>1250</v>
      </c>
      <c r="G55" s="10">
        <v>1250</v>
      </c>
      <c r="H55" s="11">
        <v>5.1122629999999996</v>
      </c>
      <c r="I55" s="11">
        <v>5.2175969999999996</v>
      </c>
    </row>
    <row r="56" spans="1:16" x14ac:dyDescent="0.2">
      <c r="A56" s="13">
        <v>1500</v>
      </c>
      <c r="B56" s="10">
        <v>1167.3151750972763</v>
      </c>
      <c r="C56" s="11">
        <v>4.6343579999999998</v>
      </c>
      <c r="D56" s="11">
        <v>5.2466989999999996</v>
      </c>
      <c r="E56" s="1"/>
      <c r="F56" s="13">
        <v>1500</v>
      </c>
      <c r="G56" s="10">
        <v>1500</v>
      </c>
      <c r="H56" s="11">
        <v>4.9433429999999996</v>
      </c>
      <c r="I56" s="11">
        <v>5.2509499999999996</v>
      </c>
    </row>
    <row r="57" spans="1:16" x14ac:dyDescent="0.2">
      <c r="A57" s="13">
        <v>1750</v>
      </c>
      <c r="B57" s="10">
        <v>1361.8677042801557</v>
      </c>
      <c r="C57" s="11">
        <v>4.8324790000000002</v>
      </c>
      <c r="D57" s="11">
        <v>5.2117129999999996</v>
      </c>
      <c r="E57" s="1"/>
      <c r="F57" s="13">
        <v>1750</v>
      </c>
      <c r="G57" s="10">
        <v>1750</v>
      </c>
      <c r="H57" s="11">
        <v>4.5436480000000001</v>
      </c>
      <c r="I57" s="11">
        <v>5.2279600000000004</v>
      </c>
    </row>
    <row r="58" spans="1:16" x14ac:dyDescent="0.2">
      <c r="A58" s="13">
        <v>2000</v>
      </c>
      <c r="B58" s="10">
        <v>1556.4202334630352</v>
      </c>
      <c r="C58" s="11">
        <v>5.0940729999999999</v>
      </c>
      <c r="D58" s="11">
        <v>5.1947099999999997</v>
      </c>
      <c r="E58" s="1"/>
      <c r="F58" s="13">
        <v>2000</v>
      </c>
      <c r="G58" s="10">
        <v>2000</v>
      </c>
      <c r="H58" s="11">
        <v>4.7357209999999998</v>
      </c>
      <c r="I58" s="11">
        <v>5.194591</v>
      </c>
    </row>
    <row r="59" spans="1:16" x14ac:dyDescent="0.2">
      <c r="A59" s="13">
        <v>2500</v>
      </c>
      <c r="B59" s="10">
        <v>1945.5252918287938</v>
      </c>
      <c r="C59" s="11">
        <v>5.7531379999999999</v>
      </c>
      <c r="D59" s="11">
        <v>5.2313029999999996</v>
      </c>
      <c r="E59" s="1"/>
      <c r="F59" s="13">
        <v>2500</v>
      </c>
      <c r="G59" s="10">
        <v>2500</v>
      </c>
      <c r="H59" s="11">
        <v>5.0997339999999998</v>
      </c>
      <c r="I59" s="11">
        <v>5.1855609999999999</v>
      </c>
    </row>
    <row r="60" spans="1:16" x14ac:dyDescent="0.2">
      <c r="A60" s="13">
        <v>3000</v>
      </c>
      <c r="B60" s="10">
        <v>2334.6303501945526</v>
      </c>
      <c r="C60" s="11">
        <v>6.4595820000000002</v>
      </c>
      <c r="D60" s="11">
        <v>5.1833830000000001</v>
      </c>
      <c r="E60" s="1"/>
      <c r="F60" s="13">
        <v>3000</v>
      </c>
      <c r="G60" s="10">
        <v>3000</v>
      </c>
      <c r="H60" s="11">
        <v>5.557963</v>
      </c>
      <c r="I60" s="11">
        <v>5.231522</v>
      </c>
    </row>
    <row r="61" spans="1:16" x14ac:dyDescent="0.2">
      <c r="A61" s="13">
        <v>4000</v>
      </c>
      <c r="B61" s="10">
        <v>3112.8404669260703</v>
      </c>
      <c r="C61" s="11">
        <v>8.5378399999999992</v>
      </c>
      <c r="D61" s="11">
        <v>5.2302929999999996</v>
      </c>
      <c r="E61" s="1"/>
      <c r="F61" s="13"/>
      <c r="G61" s="10"/>
      <c r="H61" s="11"/>
      <c r="I61" s="11"/>
    </row>
    <row r="62" spans="1:16" x14ac:dyDescent="0.2">
      <c r="A62" s="13"/>
      <c r="B62" s="10"/>
      <c r="C62" s="11"/>
      <c r="D62" s="11"/>
      <c r="E62" s="1"/>
      <c r="F62" s="13"/>
      <c r="G62" s="10"/>
      <c r="H62" s="11"/>
      <c r="I62" s="11"/>
    </row>
    <row r="63" spans="1:16" x14ac:dyDescent="0.2">
      <c r="B63" s="24"/>
      <c r="C63" s="24"/>
      <c r="D63" s="1"/>
      <c r="F63" s="24"/>
      <c r="G63" s="24"/>
    </row>
    <row r="65" spans="1:12" x14ac:dyDescent="0.2">
      <c r="A65" s="25" t="s">
        <v>61</v>
      </c>
      <c r="B65" s="1"/>
      <c r="C65" s="1"/>
      <c r="D65" s="1"/>
      <c r="F65" s="25" t="s">
        <v>62</v>
      </c>
    </row>
    <row r="66" spans="1:12" ht="38.25" x14ac:dyDescent="0.2">
      <c r="A66" s="14" t="s">
        <v>23</v>
      </c>
      <c r="B66" s="6" t="s">
        <v>24</v>
      </c>
      <c r="C66" s="6" t="s">
        <v>25</v>
      </c>
      <c r="D66" s="6" t="s">
        <v>18</v>
      </c>
      <c r="E66" s="1"/>
      <c r="F66" s="14" t="s">
        <v>23</v>
      </c>
      <c r="G66" s="6" t="s">
        <v>24</v>
      </c>
      <c r="H66" s="6" t="s">
        <v>25</v>
      </c>
      <c r="I66" s="6" t="s">
        <v>18</v>
      </c>
    </row>
    <row r="67" spans="1:12" x14ac:dyDescent="0.2">
      <c r="A67" s="13">
        <v>500</v>
      </c>
      <c r="B67" s="10">
        <v>595.9475566150179</v>
      </c>
      <c r="C67" s="11">
        <v>5.0422589999999996</v>
      </c>
      <c r="D67" s="12">
        <v>5.1915579999999997</v>
      </c>
      <c r="E67" s="1"/>
      <c r="F67" s="13">
        <v>500</v>
      </c>
      <c r="G67" s="10">
        <v>749.62518740629685</v>
      </c>
      <c r="H67" s="11">
        <v>5.1424060000000003</v>
      </c>
      <c r="I67" s="11">
        <v>5.1966479999999997</v>
      </c>
      <c r="J67" s="2"/>
      <c r="K67" s="2"/>
      <c r="L67" s="2"/>
    </row>
    <row r="68" spans="1:12" x14ac:dyDescent="0.2">
      <c r="A68" s="13">
        <v>750</v>
      </c>
      <c r="B68" s="10">
        <v>893.92133492252685</v>
      </c>
      <c r="C68" s="11">
        <v>5.1171110000000004</v>
      </c>
      <c r="D68" s="11">
        <v>5.2285320000000004</v>
      </c>
      <c r="E68" s="1"/>
      <c r="F68" s="13">
        <v>750</v>
      </c>
      <c r="G68" s="10">
        <v>1124.4377811094453</v>
      </c>
      <c r="H68" s="11">
        <v>5.3786160000000001</v>
      </c>
      <c r="I68" s="11">
        <v>5.2658709999999997</v>
      </c>
      <c r="J68" s="8"/>
      <c r="K68" s="2"/>
      <c r="L68" s="2"/>
    </row>
    <row r="69" spans="1:12" x14ac:dyDescent="0.2">
      <c r="A69" s="13">
        <v>1000</v>
      </c>
      <c r="B69" s="10">
        <v>1191.8951132300358</v>
      </c>
      <c r="C69" s="11">
        <v>5.1447719999999997</v>
      </c>
      <c r="D69" s="11">
        <v>5.2541120000000001</v>
      </c>
      <c r="E69" s="1"/>
      <c r="F69" s="13">
        <v>1000</v>
      </c>
      <c r="G69" s="10">
        <v>1499.2503748125937</v>
      </c>
      <c r="H69" s="11">
        <v>5.6063869999999998</v>
      </c>
      <c r="I69" s="11">
        <v>5.225231</v>
      </c>
      <c r="J69" s="8"/>
      <c r="K69" s="2"/>
      <c r="L69" s="2"/>
    </row>
    <row r="70" spans="1:12" x14ac:dyDescent="0.2">
      <c r="A70" s="13">
        <v>1250</v>
      </c>
      <c r="B70" s="10">
        <v>1489.8688915375446</v>
      </c>
      <c r="C70" s="11">
        <v>5.385669</v>
      </c>
      <c r="D70" s="11">
        <v>5.1813330000000004</v>
      </c>
      <c r="E70" s="1"/>
      <c r="F70" s="13">
        <v>1250</v>
      </c>
      <c r="G70" s="10">
        <v>1874.0629685157421</v>
      </c>
      <c r="H70" s="11">
        <v>5.759735</v>
      </c>
      <c r="I70" s="11">
        <v>5.181521</v>
      </c>
      <c r="J70" s="8"/>
      <c r="K70" s="2"/>
      <c r="L70" s="2"/>
    </row>
    <row r="71" spans="1:12" x14ac:dyDescent="0.2">
      <c r="A71" s="13">
        <v>1500</v>
      </c>
      <c r="B71" s="10">
        <v>1787.8426698450537</v>
      </c>
      <c r="C71" s="11">
        <v>5.5795380000000003</v>
      </c>
      <c r="D71" s="11">
        <v>5.2476580000000004</v>
      </c>
      <c r="E71" s="1"/>
      <c r="F71" s="13">
        <v>1500</v>
      </c>
      <c r="G71" s="10">
        <v>2248.8755622188905</v>
      </c>
      <c r="H71" s="11">
        <v>6.1719759999999999</v>
      </c>
      <c r="I71" s="11">
        <v>5.2389359999999998</v>
      </c>
      <c r="J71" s="8"/>
      <c r="K71" s="2"/>
      <c r="L71" s="2"/>
    </row>
    <row r="72" spans="1:12" x14ac:dyDescent="0.2">
      <c r="A72" s="13">
        <v>1750</v>
      </c>
      <c r="B72" s="10">
        <v>2085.8164481525628</v>
      </c>
      <c r="C72" s="11">
        <v>5.8690569999999997</v>
      </c>
      <c r="D72" s="11">
        <v>5.2161970000000002</v>
      </c>
      <c r="E72" s="1"/>
      <c r="F72" s="13">
        <v>1750</v>
      </c>
      <c r="G72" s="10">
        <v>2623.6881559220387</v>
      </c>
      <c r="H72" s="11">
        <v>6.4443409999999997</v>
      </c>
      <c r="I72" s="11">
        <v>5.2121979999999999</v>
      </c>
      <c r="J72" s="8"/>
      <c r="K72" s="2"/>
      <c r="L72" s="2"/>
    </row>
    <row r="73" spans="1:12" x14ac:dyDescent="0.2">
      <c r="A73" s="13">
        <v>2000</v>
      </c>
      <c r="B73" s="10">
        <v>2383.7902264600716</v>
      </c>
      <c r="C73" s="11">
        <v>6.188294</v>
      </c>
      <c r="D73" s="11">
        <v>5.1813440000000002</v>
      </c>
      <c r="E73" s="1"/>
      <c r="F73" s="13">
        <v>2000</v>
      </c>
      <c r="G73" s="10">
        <v>2998.5007496251874</v>
      </c>
      <c r="H73" s="11">
        <v>6.7693560000000002</v>
      </c>
      <c r="I73" s="11">
        <v>5.1932400000000003</v>
      </c>
      <c r="J73" s="8"/>
      <c r="K73" s="2"/>
      <c r="L73" s="2"/>
    </row>
    <row r="74" spans="1:12" x14ac:dyDescent="0.2">
      <c r="A74" s="13">
        <v>2500</v>
      </c>
      <c r="B74" s="10">
        <v>2979.7377830750893</v>
      </c>
      <c r="C74" s="11">
        <v>7.1585010000000002</v>
      </c>
      <c r="D74" s="11">
        <v>5.1888829999999997</v>
      </c>
      <c r="E74" s="1"/>
      <c r="F74" s="13"/>
      <c r="G74" s="10"/>
      <c r="H74" s="11"/>
      <c r="I74" s="11"/>
      <c r="J74" s="8"/>
      <c r="K74" s="2"/>
      <c r="L74" s="2"/>
    </row>
    <row r="75" spans="1:12" x14ac:dyDescent="0.2">
      <c r="A75" s="13">
        <v>3000</v>
      </c>
      <c r="B75" s="10">
        <v>3575.6853396901074</v>
      </c>
      <c r="C75" s="11">
        <v>8.3695170000000001</v>
      </c>
      <c r="D75" s="11">
        <v>5.2023349999999997</v>
      </c>
      <c r="E75" s="1"/>
      <c r="F75" s="13"/>
      <c r="G75" s="10"/>
      <c r="H75" s="11"/>
      <c r="I75" s="11"/>
      <c r="J75" s="8"/>
      <c r="K75" s="2"/>
      <c r="L75" s="2"/>
    </row>
    <row r="76" spans="1:12" x14ac:dyDescent="0.2">
      <c r="A76" s="13">
        <v>4000</v>
      </c>
      <c r="B76" s="10">
        <v>4767.5804529201432</v>
      </c>
      <c r="C76" s="11">
        <v>10.797288</v>
      </c>
      <c r="D76" s="11">
        <v>5.2622600000000004</v>
      </c>
      <c r="E76" s="1"/>
      <c r="F76" s="13"/>
      <c r="G76" s="10"/>
      <c r="H76" s="11"/>
      <c r="I76" s="11"/>
      <c r="J76" s="8"/>
      <c r="K76" s="2"/>
      <c r="L76" s="2"/>
    </row>
    <row r="77" spans="1:12" x14ac:dyDescent="0.2">
      <c r="A77" s="13"/>
      <c r="B77" s="10"/>
      <c r="C77" s="11"/>
      <c r="D77" s="11"/>
      <c r="E77" s="1"/>
      <c r="F77" s="13"/>
      <c r="G77" s="10"/>
      <c r="H77" s="11"/>
      <c r="I77" s="11"/>
      <c r="J77" s="8"/>
      <c r="K77" s="2"/>
      <c r="L77" s="2"/>
    </row>
    <row r="78" spans="1:12" x14ac:dyDescent="0.2">
      <c r="D78" s="1"/>
      <c r="I78" s="2"/>
      <c r="J78" s="8"/>
      <c r="K78" s="2"/>
      <c r="L78" s="2"/>
    </row>
    <row r="79" spans="1:12" x14ac:dyDescent="0.2">
      <c r="E79" s="2"/>
      <c r="F79" s="2"/>
      <c r="G79" s="2"/>
      <c r="H79" s="2"/>
      <c r="I79" s="8"/>
      <c r="J79" s="2"/>
      <c r="K79" s="2"/>
    </row>
    <row r="80" spans="1:12" x14ac:dyDescent="0.2">
      <c r="A80" s="54" t="s">
        <v>22</v>
      </c>
      <c r="B80" s="55"/>
      <c r="D80" s="26"/>
      <c r="E80" s="2"/>
      <c r="F80" s="2"/>
      <c r="G80" s="2"/>
      <c r="H80" s="2"/>
      <c r="I80" s="2"/>
    </row>
    <row r="81" spans="1:9" ht="38.25" x14ac:dyDescent="0.2">
      <c r="A81" s="14" t="s">
        <v>23</v>
      </c>
      <c r="B81" s="14" t="s">
        <v>25</v>
      </c>
      <c r="D81" s="7"/>
      <c r="E81" s="7"/>
      <c r="F81" s="7"/>
      <c r="G81" s="2"/>
      <c r="H81" s="2"/>
      <c r="I81" s="2"/>
    </row>
    <row r="82" spans="1:9" x14ac:dyDescent="0.2">
      <c r="A82" s="13">
        <v>500</v>
      </c>
      <c r="B82" s="15">
        <f>AVERAGE(C22,H22,C37,H37,C52,H52,C67,H67)</f>
        <v>4.5686648750000005</v>
      </c>
      <c r="D82" s="2"/>
      <c r="E82" s="2"/>
      <c r="F82" s="2"/>
      <c r="G82" s="1"/>
      <c r="H82" s="2"/>
      <c r="I82" s="2"/>
    </row>
    <row r="83" spans="1:9" x14ac:dyDescent="0.2">
      <c r="A83" s="13">
        <v>750</v>
      </c>
      <c r="B83" s="15">
        <f t="shared" ref="B83:B92" si="0">AVERAGE(C23,H23,C38,H38,C53,H53,C68,H68)</f>
        <v>4.5987758750000003</v>
      </c>
      <c r="D83" s="2"/>
      <c r="E83" s="2"/>
      <c r="F83" s="2"/>
      <c r="H83" s="1"/>
      <c r="I83" s="1"/>
    </row>
    <row r="84" spans="1:9" x14ac:dyDescent="0.2">
      <c r="A84" s="13">
        <v>1000</v>
      </c>
      <c r="B84" s="15">
        <f t="shared" si="0"/>
        <v>4.6731486249999996</v>
      </c>
      <c r="D84" s="2"/>
      <c r="E84" s="2"/>
      <c r="F84" s="2"/>
    </row>
    <row r="85" spans="1:9" x14ac:dyDescent="0.2">
      <c r="A85" s="13">
        <v>1250</v>
      </c>
      <c r="B85" s="15">
        <f t="shared" si="0"/>
        <v>4.6200332499999996</v>
      </c>
      <c r="D85" s="2"/>
      <c r="E85" s="2"/>
      <c r="F85" s="2"/>
    </row>
    <row r="86" spans="1:9" x14ac:dyDescent="0.2">
      <c r="A86" s="13">
        <v>1500</v>
      </c>
      <c r="B86" s="15">
        <f t="shared" si="0"/>
        <v>4.7132211249999996</v>
      </c>
      <c r="D86" s="2"/>
      <c r="E86" s="2"/>
      <c r="F86" s="2"/>
    </row>
    <row r="87" spans="1:9" x14ac:dyDescent="0.2">
      <c r="A87" s="13">
        <v>1750</v>
      </c>
      <c r="B87" s="15">
        <f t="shared" si="0"/>
        <v>4.8047940000000002</v>
      </c>
      <c r="D87" s="2"/>
      <c r="E87" s="2"/>
      <c r="F87" s="2"/>
    </row>
    <row r="88" spans="1:9" x14ac:dyDescent="0.2">
      <c r="A88" s="13">
        <v>2000</v>
      </c>
      <c r="B88" s="15">
        <f t="shared" si="0"/>
        <v>5.0337414999999996</v>
      </c>
      <c r="D88" s="2"/>
      <c r="E88" s="2"/>
      <c r="F88" s="2"/>
    </row>
    <row r="89" spans="1:9" x14ac:dyDescent="0.2">
      <c r="A89" s="13">
        <v>2500</v>
      </c>
      <c r="B89" s="15">
        <f t="shared" si="0"/>
        <v>5.3146259999999996</v>
      </c>
      <c r="D89" s="2"/>
      <c r="E89" s="2"/>
      <c r="F89" s="2"/>
    </row>
    <row r="90" spans="1:9" x14ac:dyDescent="0.2">
      <c r="A90" s="13">
        <v>3000</v>
      </c>
      <c r="B90" s="15">
        <f t="shared" si="0"/>
        <v>5.9219162857142864</v>
      </c>
      <c r="D90" s="2"/>
      <c r="E90" s="2"/>
      <c r="F90" s="2"/>
    </row>
    <row r="91" spans="1:9" x14ac:dyDescent="0.2">
      <c r="A91" s="13">
        <v>4000</v>
      </c>
      <c r="B91" s="15">
        <f t="shared" si="0"/>
        <v>7.6389810000000002</v>
      </c>
      <c r="D91" s="2"/>
      <c r="E91" s="2"/>
      <c r="F91" s="2"/>
    </row>
    <row r="92" spans="1:9" x14ac:dyDescent="0.2">
      <c r="A92" s="13">
        <v>5000</v>
      </c>
      <c r="B92" s="15">
        <f t="shared" si="0"/>
        <v>8.4204349999999994</v>
      </c>
      <c r="D92" s="2"/>
      <c r="E92" s="8"/>
      <c r="F92" s="8"/>
    </row>
    <row r="93" spans="1:9" x14ac:dyDescent="0.2">
      <c r="F93" s="2"/>
      <c r="G93" s="2"/>
      <c r="H93" s="2"/>
    </row>
    <row r="94" spans="1:9" x14ac:dyDescent="0.2">
      <c r="F94" s="2"/>
      <c r="G94" s="2"/>
      <c r="H94" s="2"/>
    </row>
    <row r="95" spans="1:9" ht="25.5" x14ac:dyDescent="0.2">
      <c r="A95" s="45" t="s">
        <v>63</v>
      </c>
      <c r="B95" s="1"/>
      <c r="C95" s="1"/>
      <c r="D95" s="1"/>
    </row>
    <row r="96" spans="1:9" ht="51" x14ac:dyDescent="0.2">
      <c r="A96" s="14" t="s">
        <v>23</v>
      </c>
      <c r="B96" s="6" t="s">
        <v>25</v>
      </c>
      <c r="C96" s="6" t="s">
        <v>18</v>
      </c>
    </row>
    <row r="97" spans="1:3" x14ac:dyDescent="0.2">
      <c r="A97" s="13">
        <v>500</v>
      </c>
      <c r="B97" s="42">
        <v>2.9607929999999998</v>
      </c>
      <c r="C97" s="12">
        <v>5.5</v>
      </c>
    </row>
    <row r="98" spans="1:3" x14ac:dyDescent="0.2">
      <c r="A98" s="13">
        <v>750</v>
      </c>
      <c r="B98" s="42">
        <v>3.0627390000000001</v>
      </c>
      <c r="C98" s="12">
        <v>5.5</v>
      </c>
    </row>
    <row r="99" spans="1:3" x14ac:dyDescent="0.2">
      <c r="A99" s="13">
        <v>1000</v>
      </c>
      <c r="B99" s="42">
        <v>3.1179990000000002</v>
      </c>
      <c r="C99" s="12">
        <v>5.5</v>
      </c>
    </row>
    <row r="100" spans="1:3" x14ac:dyDescent="0.2">
      <c r="A100" s="13">
        <v>1250</v>
      </c>
      <c r="B100" s="42">
        <v>3.2234970000000001</v>
      </c>
      <c r="C100" s="12">
        <v>5.5</v>
      </c>
    </row>
    <row r="101" spans="1:3" x14ac:dyDescent="0.2">
      <c r="A101" s="13">
        <v>1500</v>
      </c>
      <c r="B101" s="42">
        <v>3.330025</v>
      </c>
      <c r="C101" s="12">
        <v>5.5</v>
      </c>
    </row>
    <row r="102" spans="1:3" x14ac:dyDescent="0.2">
      <c r="A102" s="13">
        <v>1750</v>
      </c>
      <c r="B102" s="42">
        <v>3.4589300000000001</v>
      </c>
      <c r="C102" s="12">
        <v>5.5</v>
      </c>
    </row>
    <row r="103" spans="1:3" x14ac:dyDescent="0.2">
      <c r="A103" s="13">
        <v>2000</v>
      </c>
      <c r="B103" s="42">
        <v>3.5941749999999999</v>
      </c>
      <c r="C103" s="12">
        <v>5.5</v>
      </c>
    </row>
    <row r="104" spans="1:3" x14ac:dyDescent="0.2">
      <c r="A104" s="13">
        <v>2500</v>
      </c>
      <c r="B104" s="42">
        <v>3.959381</v>
      </c>
      <c r="C104" s="12">
        <v>5.5</v>
      </c>
    </row>
    <row r="105" spans="1:3" x14ac:dyDescent="0.2">
      <c r="A105" s="13">
        <v>3000</v>
      </c>
      <c r="B105" s="42">
        <v>4.4380449999999998</v>
      </c>
      <c r="C105" s="12">
        <v>5.5</v>
      </c>
    </row>
    <row r="106" spans="1:3" x14ac:dyDescent="0.2">
      <c r="A106" s="13">
        <v>4000</v>
      </c>
      <c r="B106" s="42">
        <v>5.7852230000000002</v>
      </c>
      <c r="C106" s="12">
        <v>5.5</v>
      </c>
    </row>
    <row r="107" spans="1:3" x14ac:dyDescent="0.2">
      <c r="A107" s="13">
        <v>5000</v>
      </c>
      <c r="B107" s="42">
        <v>7.7411909999999997</v>
      </c>
      <c r="C107" s="12">
        <v>5.5</v>
      </c>
    </row>
  </sheetData>
  <mergeCells count="5">
    <mergeCell ref="A1:I1"/>
    <mergeCell ref="F12:G12"/>
    <mergeCell ref="A80:B80"/>
    <mergeCell ref="A3:I3"/>
    <mergeCell ref="A2:I2"/>
  </mergeCells>
  <pageMargins left="0.75" right="0.75" top="1" bottom="1" header="0.5" footer="0.5"/>
  <pageSetup paperSize="5" scale="70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9"/>
  </sheetPr>
  <dimension ref="A1:AN109"/>
  <sheetViews>
    <sheetView zoomScale="90" zoomScaleNormal="90" workbookViewId="0">
      <selection activeCell="A2" sqref="A2:J2"/>
    </sheetView>
  </sheetViews>
  <sheetFormatPr defaultRowHeight="12.75" x14ac:dyDescent="0.2"/>
  <cols>
    <col min="1" max="1" width="17.7109375" style="18" customWidth="1"/>
    <col min="2" max="2" width="10" style="18" bestFit="1" customWidth="1"/>
    <col min="3" max="3" width="9.140625" style="18" customWidth="1"/>
    <col min="4" max="4" width="9.5703125" style="18" bestFit="1" customWidth="1"/>
    <col min="5" max="12" width="9.5703125" style="18" customWidth="1"/>
    <col min="13" max="13" width="9.5703125" customWidth="1"/>
    <col min="14" max="14" width="15.140625" customWidth="1"/>
    <col min="15" max="15" width="15.140625" style="18" customWidth="1"/>
    <col min="16" max="16" width="16.7109375" style="18" bestFit="1" customWidth="1"/>
    <col min="17" max="17" width="9.7109375" style="18" customWidth="1"/>
    <col min="18" max="18" width="9.140625" style="18"/>
    <col min="19" max="19" width="9.7109375" style="18" customWidth="1"/>
    <col min="20" max="20" width="10.5703125" style="18" bestFit="1" customWidth="1"/>
    <col min="21" max="16384" width="9.140625" style="18"/>
  </cols>
  <sheetData>
    <row r="1" spans="1:18" s="24" customFormat="1" ht="24.95" customHeight="1" x14ac:dyDescent="0.2">
      <c r="A1" s="60" t="s">
        <v>68</v>
      </c>
      <c r="B1" s="64"/>
      <c r="C1" s="64"/>
      <c r="D1" s="64"/>
      <c r="E1" s="64"/>
      <c r="F1" s="64"/>
      <c r="G1" s="64"/>
      <c r="H1" s="64"/>
      <c r="I1" s="64"/>
      <c r="J1" s="64"/>
    </row>
    <row r="2" spans="1:18" ht="24.95" customHeight="1" x14ac:dyDescent="0.2">
      <c r="A2" s="58" t="s">
        <v>10</v>
      </c>
      <c r="B2" s="59"/>
      <c r="C2" s="59"/>
      <c r="D2" s="59"/>
      <c r="E2" s="59"/>
      <c r="F2" s="59"/>
      <c r="G2" s="59"/>
      <c r="H2" s="59"/>
      <c r="I2" s="59"/>
      <c r="J2" s="59"/>
      <c r="K2" s="24"/>
      <c r="L2" s="24"/>
    </row>
    <row r="3" spans="1:18" ht="24.95" customHeight="1" x14ac:dyDescent="0.2">
      <c r="A3" s="56" t="s">
        <v>69</v>
      </c>
      <c r="B3" s="57"/>
      <c r="C3" s="57"/>
      <c r="D3" s="57"/>
      <c r="E3" s="57"/>
      <c r="F3" s="57"/>
      <c r="G3" s="57"/>
      <c r="H3" s="57"/>
      <c r="I3" s="57"/>
      <c r="J3" s="68"/>
      <c r="M3" s="18"/>
      <c r="N3" s="18"/>
    </row>
    <row r="4" spans="1:18" x14ac:dyDescent="0.2">
      <c r="O4" s="19"/>
    </row>
    <row r="5" spans="1:18" ht="15.75" x14ac:dyDescent="0.25">
      <c r="A5" s="4" t="s">
        <v>0</v>
      </c>
      <c r="B5" s="29" t="s">
        <v>20</v>
      </c>
      <c r="C5" s="13"/>
      <c r="M5" s="67" t="s">
        <v>70</v>
      </c>
      <c r="N5" s="67"/>
      <c r="O5" s="67"/>
    </row>
    <row r="6" spans="1:18" ht="15.75" x14ac:dyDescent="0.2">
      <c r="A6" s="4" t="s">
        <v>7</v>
      </c>
      <c r="B6" s="13">
        <v>60</v>
      </c>
      <c r="C6" s="4" t="s">
        <v>8</v>
      </c>
      <c r="M6" s="36"/>
      <c r="N6" s="37" t="s">
        <v>27</v>
      </c>
      <c r="O6" s="37" t="s">
        <v>28</v>
      </c>
    </row>
    <row r="7" spans="1:18" ht="15.75" x14ac:dyDescent="0.2">
      <c r="A7" s="4" t="s">
        <v>9</v>
      </c>
      <c r="B7" s="13" t="s">
        <v>21</v>
      </c>
      <c r="C7" s="4" t="s">
        <v>11</v>
      </c>
      <c r="M7" s="36">
        <v>0</v>
      </c>
      <c r="N7" s="38">
        <v>0.2134635925420646</v>
      </c>
      <c r="O7" s="38">
        <v>0.21335773866375585</v>
      </c>
    </row>
    <row r="8" spans="1:18" ht="15.75" x14ac:dyDescent="0.2">
      <c r="A8" s="13" t="s">
        <v>26</v>
      </c>
      <c r="B8" s="13"/>
      <c r="C8" s="13"/>
      <c r="M8" s="36">
        <v>1</v>
      </c>
      <c r="N8" s="38">
        <f>I32</f>
        <v>0.21585424283765348</v>
      </c>
      <c r="O8" s="38">
        <f>J32</f>
        <v>0.21544331650520765</v>
      </c>
      <c r="P8" s="20"/>
    </row>
    <row r="9" spans="1:18" ht="15.75" x14ac:dyDescent="0.2">
      <c r="M9" s="36">
        <v>2</v>
      </c>
      <c r="N9" s="38">
        <f>X32</f>
        <v>0.22758109443686525</v>
      </c>
      <c r="O9" s="38">
        <f>Y32</f>
        <v>0.22876074043753128</v>
      </c>
    </row>
    <row r="10" spans="1:18" ht="15.75" x14ac:dyDescent="0.2">
      <c r="A10" s="21" t="s">
        <v>1</v>
      </c>
      <c r="B10" s="29">
        <v>4.6959999999999997</v>
      </c>
      <c r="M10" s="36">
        <v>3</v>
      </c>
      <c r="N10" s="38">
        <f>I47</f>
        <v>0.19458559345156892</v>
      </c>
      <c r="O10" s="38">
        <f>J47</f>
        <v>0.18903924136990038</v>
      </c>
    </row>
    <row r="11" spans="1:18" ht="15.75" x14ac:dyDescent="0.2">
      <c r="A11" s="21" t="s">
        <v>2</v>
      </c>
      <c r="B11" s="29">
        <v>3.13</v>
      </c>
      <c r="M11" s="36">
        <v>4</v>
      </c>
      <c r="N11" s="38">
        <f>X47</f>
        <v>0.20563854782476881</v>
      </c>
      <c r="O11" s="38">
        <f>Y47</f>
        <v>0.2099871514986128</v>
      </c>
      <c r="P11"/>
      <c r="Q11"/>
      <c r="R11"/>
    </row>
    <row r="12" spans="1:18" ht="15.75" x14ac:dyDescent="0.2">
      <c r="A12" s="21" t="s">
        <v>3</v>
      </c>
      <c r="B12" s="29">
        <v>2.1040000000000001</v>
      </c>
      <c r="M12" s="36">
        <v>5</v>
      </c>
      <c r="N12" s="38">
        <f>I62</f>
        <v>0.216396161891769</v>
      </c>
      <c r="O12" s="38">
        <f>J62</f>
        <v>0.21757526720334741</v>
      </c>
      <c r="P12"/>
      <c r="Q12"/>
      <c r="R12"/>
    </row>
    <row r="13" spans="1:18" ht="15.75" x14ac:dyDescent="0.2">
      <c r="A13" s="21" t="s">
        <v>4</v>
      </c>
      <c r="B13" s="29">
        <v>1.667</v>
      </c>
      <c r="M13" s="36">
        <v>6</v>
      </c>
      <c r="N13" s="38">
        <f>X62</f>
        <v>0.24687037175989085</v>
      </c>
      <c r="O13" s="38">
        <f>Y62</f>
        <v>0.24151858882521487</v>
      </c>
      <c r="P13"/>
      <c r="Q13"/>
      <c r="R13"/>
    </row>
    <row r="14" spans="1:18" ht="15.75" x14ac:dyDescent="0.2">
      <c r="A14" s="21" t="s">
        <v>5</v>
      </c>
      <c r="B14" s="29">
        <v>1.2849999999999999</v>
      </c>
      <c r="M14" s="36">
        <v>7</v>
      </c>
      <c r="N14" s="38">
        <f>I77</f>
        <v>0.28165352432924057</v>
      </c>
      <c r="O14" s="38">
        <f>J77</f>
        <v>0.2833193023150043</v>
      </c>
      <c r="P14"/>
      <c r="Q14"/>
      <c r="R14"/>
    </row>
    <row r="15" spans="1:18" ht="15.75" x14ac:dyDescent="0.2">
      <c r="A15" s="21" t="s">
        <v>6</v>
      </c>
      <c r="B15" s="29">
        <v>1</v>
      </c>
      <c r="M15" s="36">
        <v>8</v>
      </c>
      <c r="N15" s="38">
        <f>X77</f>
        <v>0.32607628922237381</v>
      </c>
      <c r="O15" s="38">
        <f>Y77</f>
        <v>0.32694894255696555</v>
      </c>
      <c r="P15"/>
      <c r="Q15"/>
      <c r="R15"/>
    </row>
    <row r="16" spans="1:18" x14ac:dyDescent="0.2">
      <c r="A16" s="21" t="s">
        <v>16</v>
      </c>
      <c r="B16" s="29">
        <v>0.83899999999999997</v>
      </c>
    </row>
    <row r="17" spans="1:40" x14ac:dyDescent="0.2">
      <c r="A17" s="21" t="s">
        <v>17</v>
      </c>
      <c r="B17" s="29">
        <v>0.66700000000000004</v>
      </c>
    </row>
    <row r="20" spans="1:40" x14ac:dyDescent="0.2">
      <c r="A20" s="23" t="s">
        <v>47</v>
      </c>
      <c r="B20" s="24"/>
      <c r="C20" s="2"/>
      <c r="D20" s="2"/>
      <c r="E20" s="65" t="s">
        <v>29</v>
      </c>
      <c r="F20" s="66"/>
      <c r="G20" s="65" t="s">
        <v>30</v>
      </c>
      <c r="H20" s="66"/>
      <c r="I20" s="35"/>
      <c r="J20" s="35"/>
      <c r="K20" s="2"/>
      <c r="L20" s="2"/>
      <c r="P20" s="25" t="s">
        <v>48</v>
      </c>
      <c r="T20" s="65" t="s">
        <v>29</v>
      </c>
      <c r="U20" s="66"/>
      <c r="V20" s="65" t="s">
        <v>30</v>
      </c>
      <c r="W20" s="66"/>
      <c r="X20" s="35"/>
      <c r="Y20" s="35"/>
    </row>
    <row r="21" spans="1:40" ht="51" x14ac:dyDescent="0.2">
      <c r="A21" s="14"/>
      <c r="B21" s="6" t="s">
        <v>24</v>
      </c>
      <c r="C21" s="6" t="s">
        <v>31</v>
      </c>
      <c r="D21" s="6" t="s">
        <v>18</v>
      </c>
      <c r="E21" s="6" t="s">
        <v>32</v>
      </c>
      <c r="F21" s="6" t="s">
        <v>34</v>
      </c>
      <c r="G21" s="6" t="s">
        <v>33</v>
      </c>
      <c r="H21" s="6" t="s">
        <v>34</v>
      </c>
      <c r="I21" s="6" t="s">
        <v>35</v>
      </c>
      <c r="J21" s="6" t="s">
        <v>36</v>
      </c>
      <c r="K21" s="7"/>
      <c r="L21" s="7"/>
      <c r="O21" s="2"/>
      <c r="P21" s="14"/>
      <c r="Q21" s="6" t="s">
        <v>24</v>
      </c>
      <c r="R21" s="6" t="s">
        <v>31</v>
      </c>
      <c r="S21" s="6" t="s">
        <v>18</v>
      </c>
      <c r="T21" s="6" t="s">
        <v>32</v>
      </c>
      <c r="U21" s="6" t="s">
        <v>34</v>
      </c>
      <c r="V21" s="6" t="s">
        <v>33</v>
      </c>
      <c r="W21" s="6" t="s">
        <v>34</v>
      </c>
      <c r="X21" s="6" t="s">
        <v>35</v>
      </c>
      <c r="Y21" s="6" t="s">
        <v>36</v>
      </c>
      <c r="Z21" s="2"/>
      <c r="AA21" s="2"/>
      <c r="AB21" s="26"/>
      <c r="AC21" s="2"/>
      <c r="AD21" s="2"/>
      <c r="AE21" s="2"/>
      <c r="AF21" s="26"/>
      <c r="AG21" s="2"/>
      <c r="AH21" s="2"/>
      <c r="AI21" s="2"/>
      <c r="AJ21" s="26"/>
      <c r="AK21" s="2"/>
      <c r="AL21" s="2"/>
    </row>
    <row r="22" spans="1:40" x14ac:dyDescent="0.2">
      <c r="A22" s="13">
        <v>500</v>
      </c>
      <c r="B22" s="10">
        <v>106.47359454855197</v>
      </c>
      <c r="C22" s="11">
        <v>3.8459180000000002</v>
      </c>
      <c r="D22" s="11">
        <v>5.2293659999999997</v>
      </c>
      <c r="E22" s="11"/>
      <c r="F22" s="11"/>
      <c r="G22" s="11"/>
      <c r="H22" s="11"/>
      <c r="I22" s="34"/>
      <c r="J22" s="34"/>
      <c r="K22" s="30"/>
      <c r="L22" s="30"/>
      <c r="O22" s="2"/>
      <c r="P22" s="13">
        <v>500</v>
      </c>
      <c r="Q22" s="10">
        <v>159.7444089456869</v>
      </c>
      <c r="R22" s="11">
        <v>3.6744159999999999</v>
      </c>
      <c r="S22" s="11">
        <v>5.1972839999999998</v>
      </c>
      <c r="T22" s="11"/>
      <c r="U22" s="11"/>
      <c r="V22" s="11"/>
      <c r="W22" s="11"/>
      <c r="X22" s="34"/>
      <c r="Y22" s="34"/>
      <c r="Z22" s="7"/>
      <c r="AA22" s="7"/>
      <c r="AB22" s="7"/>
      <c r="AC22" s="27"/>
      <c r="AD22" s="7"/>
      <c r="AE22" s="7"/>
      <c r="AF22" s="7"/>
      <c r="AG22" s="2"/>
      <c r="AH22" s="7"/>
      <c r="AI22" s="7"/>
      <c r="AJ22" s="7"/>
      <c r="AK22" s="27"/>
      <c r="AL22" s="7"/>
      <c r="AM22" s="7"/>
      <c r="AN22" s="7"/>
    </row>
    <row r="23" spans="1:40" x14ac:dyDescent="0.2">
      <c r="A23" s="13">
        <v>750</v>
      </c>
      <c r="B23" s="10">
        <v>159.71039182282794</v>
      </c>
      <c r="C23" s="11">
        <v>3.755236</v>
      </c>
      <c r="D23" s="11">
        <v>5.208564</v>
      </c>
      <c r="E23" s="11">
        <v>11.87</v>
      </c>
      <c r="F23" s="11">
        <f t="shared" ref="F23:F31" si="0">E23-C23</f>
        <v>8.1147639999999992</v>
      </c>
      <c r="G23" s="11">
        <v>9.1300000000000008</v>
      </c>
      <c r="H23" s="11">
        <f t="shared" ref="H23:H31" si="1">G23-C23</f>
        <v>5.3747640000000008</v>
      </c>
      <c r="I23" s="43">
        <f>F23/36.65</f>
        <v>0.22141238744884037</v>
      </c>
      <c r="J23" s="43">
        <f>H23/24.43</f>
        <v>0.22000671305771596</v>
      </c>
      <c r="K23" s="30"/>
      <c r="L23" s="30"/>
      <c r="O23" s="2"/>
      <c r="P23" s="13">
        <v>750</v>
      </c>
      <c r="Q23" s="10">
        <v>239.61661341853036</v>
      </c>
      <c r="R23" s="11">
        <v>3.8700330000000003</v>
      </c>
      <c r="S23" s="11">
        <v>5.2383949999999997</v>
      </c>
      <c r="T23" s="11">
        <v>12.64</v>
      </c>
      <c r="U23" s="11">
        <f t="shared" ref="U23:U31" si="2">T23-R23</f>
        <v>8.7699670000000012</v>
      </c>
      <c r="V23" s="11">
        <v>9.43</v>
      </c>
      <c r="W23" s="11">
        <f t="shared" ref="W23:W31" si="3">V23-R23</f>
        <v>5.5599669999999994</v>
      </c>
      <c r="X23" s="43">
        <f>U23/36.65</f>
        <v>0.2392896862210096</v>
      </c>
      <c r="Y23" s="43">
        <f>W23/24.43</f>
        <v>0.22758767908309455</v>
      </c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</row>
    <row r="24" spans="1:40" x14ac:dyDescent="0.2">
      <c r="A24" s="13">
        <v>1000</v>
      </c>
      <c r="B24" s="10">
        <v>212.94718909710394</v>
      </c>
      <c r="C24" s="11">
        <v>3.9257929999999996</v>
      </c>
      <c r="D24" s="11">
        <v>5.2273639999999997</v>
      </c>
      <c r="E24" s="11">
        <v>12.09</v>
      </c>
      <c r="F24" s="11">
        <f t="shared" si="0"/>
        <v>8.1642070000000011</v>
      </c>
      <c r="G24" s="32">
        <v>9.33</v>
      </c>
      <c r="H24" s="11">
        <f t="shared" si="1"/>
        <v>5.4042070000000004</v>
      </c>
      <c r="I24" s="43">
        <f t="shared" ref="I24:I31" si="4">F24/36.65</f>
        <v>0.22276144611186907</v>
      </c>
      <c r="J24" s="43">
        <f t="shared" ref="J24:J31" si="5">H24/24.43</f>
        <v>0.2212119115841179</v>
      </c>
      <c r="K24" s="30"/>
      <c r="L24" s="30"/>
      <c r="O24" s="2"/>
      <c r="P24" s="13">
        <v>1000</v>
      </c>
      <c r="Q24" s="10">
        <v>319.4888178913738</v>
      </c>
      <c r="R24" s="11">
        <v>4.0917300000000001</v>
      </c>
      <c r="S24" s="11">
        <v>5.2082420000000003</v>
      </c>
      <c r="T24" s="11">
        <v>12.6</v>
      </c>
      <c r="U24" s="11">
        <f t="shared" si="2"/>
        <v>8.5082699999999996</v>
      </c>
      <c r="V24" s="32">
        <v>9.52</v>
      </c>
      <c r="W24" s="11">
        <f t="shared" si="3"/>
        <v>5.4282699999999995</v>
      </c>
      <c r="X24" s="43">
        <f t="shared" ref="X24:X31" si="6">U24/36.65</f>
        <v>0.23214924965893588</v>
      </c>
      <c r="Y24" s="43">
        <f t="shared" ref="Y24:Y31" si="7">W24/24.43</f>
        <v>0.22219688907081456</v>
      </c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</row>
    <row r="25" spans="1:40" x14ac:dyDescent="0.2">
      <c r="A25" s="13">
        <v>1250</v>
      </c>
      <c r="B25" s="10">
        <v>266.18398637137989</v>
      </c>
      <c r="C25" s="11">
        <v>4.1589539999999996</v>
      </c>
      <c r="D25" s="11">
        <v>5.2821379999999998</v>
      </c>
      <c r="E25" s="11">
        <v>12.12</v>
      </c>
      <c r="F25" s="11">
        <f t="shared" si="0"/>
        <v>7.9610459999999996</v>
      </c>
      <c r="G25" s="11">
        <v>9.36</v>
      </c>
      <c r="H25" s="11">
        <f t="shared" si="1"/>
        <v>5.2010459999999998</v>
      </c>
      <c r="I25" s="43">
        <f t="shared" si="4"/>
        <v>0.21721817189631651</v>
      </c>
      <c r="J25" s="43">
        <f t="shared" si="5"/>
        <v>0.21289586573884567</v>
      </c>
      <c r="K25" s="30"/>
      <c r="L25" s="30"/>
      <c r="O25" s="2"/>
      <c r="P25" s="13">
        <v>1250</v>
      </c>
      <c r="Q25" s="10">
        <v>399.36102236421726</v>
      </c>
      <c r="R25" s="11">
        <v>4.2805569999999999</v>
      </c>
      <c r="S25" s="11">
        <v>5.2806699999999998</v>
      </c>
      <c r="T25" s="11">
        <v>12.8</v>
      </c>
      <c r="U25" s="11">
        <f t="shared" si="2"/>
        <v>8.5194430000000008</v>
      </c>
      <c r="V25" s="11">
        <v>9.92</v>
      </c>
      <c r="W25" s="11">
        <f t="shared" si="3"/>
        <v>5.639443</v>
      </c>
      <c r="X25" s="43">
        <f t="shared" si="6"/>
        <v>0.23245410641200548</v>
      </c>
      <c r="Y25" s="43">
        <f t="shared" si="7"/>
        <v>0.23084089234547686</v>
      </c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</row>
    <row r="26" spans="1:40" x14ac:dyDescent="0.2">
      <c r="A26" s="13">
        <v>1500</v>
      </c>
      <c r="B26" s="10">
        <v>319.42078364565589</v>
      </c>
      <c r="C26" s="11">
        <v>4.3453460000000002</v>
      </c>
      <c r="D26" s="11">
        <v>5.2844939999999996</v>
      </c>
      <c r="E26" s="11">
        <v>12.39</v>
      </c>
      <c r="F26" s="11">
        <f t="shared" si="0"/>
        <v>8.0446540000000013</v>
      </c>
      <c r="G26" s="11">
        <v>9.68</v>
      </c>
      <c r="H26" s="11">
        <f t="shared" si="1"/>
        <v>5.3346539999999996</v>
      </c>
      <c r="I26" s="43">
        <f t="shared" si="4"/>
        <v>0.21949942701227834</v>
      </c>
      <c r="J26" s="43">
        <f t="shared" si="5"/>
        <v>0.21836487924682765</v>
      </c>
      <c r="K26" s="30"/>
      <c r="L26" s="30"/>
      <c r="O26" s="2"/>
      <c r="P26" s="13">
        <v>1500</v>
      </c>
      <c r="Q26" s="10">
        <v>479.23322683706073</v>
      </c>
      <c r="R26" s="11">
        <v>4.4642119999999998</v>
      </c>
      <c r="S26" s="11">
        <v>5.2717650000000003</v>
      </c>
      <c r="T26" s="11">
        <v>12.85</v>
      </c>
      <c r="U26" s="11">
        <f t="shared" si="2"/>
        <v>8.3857879999999998</v>
      </c>
      <c r="V26" s="11">
        <v>10.199999999999999</v>
      </c>
      <c r="W26" s="11">
        <f t="shared" si="3"/>
        <v>5.7357879999999994</v>
      </c>
      <c r="X26" s="43">
        <f t="shared" si="6"/>
        <v>0.22880731241473398</v>
      </c>
      <c r="Y26" s="43">
        <f t="shared" si="7"/>
        <v>0.23478460908718787</v>
      </c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</row>
    <row r="27" spans="1:40" x14ac:dyDescent="0.2">
      <c r="A27" s="13">
        <v>1750</v>
      </c>
      <c r="B27" s="10">
        <v>372.65758091993189</v>
      </c>
      <c r="C27" s="11">
        <v>4.5054420000000004</v>
      </c>
      <c r="D27" s="11">
        <v>5.2873900000000003</v>
      </c>
      <c r="E27" s="11">
        <v>12.45</v>
      </c>
      <c r="F27" s="11">
        <f t="shared" si="0"/>
        <v>7.9445579999999989</v>
      </c>
      <c r="G27" s="11">
        <v>9.75</v>
      </c>
      <c r="H27" s="11">
        <f t="shared" si="1"/>
        <v>5.2445579999999996</v>
      </c>
      <c r="I27" s="43">
        <f t="shared" si="4"/>
        <v>0.2167682946793997</v>
      </c>
      <c r="J27" s="43">
        <f t="shared" si="5"/>
        <v>0.21467695456406058</v>
      </c>
      <c r="K27" s="30"/>
      <c r="L27" s="30"/>
      <c r="O27" s="2"/>
      <c r="P27" s="13">
        <v>1750</v>
      </c>
      <c r="Q27" s="10">
        <v>559.10543130990413</v>
      </c>
      <c r="R27" s="11">
        <v>4.6995469999999999</v>
      </c>
      <c r="S27" s="11">
        <v>5.2893800000000004</v>
      </c>
      <c r="T27" s="11">
        <v>13.1</v>
      </c>
      <c r="U27" s="11">
        <f t="shared" si="2"/>
        <v>8.4004529999999988</v>
      </c>
      <c r="V27" s="11">
        <v>10.48</v>
      </c>
      <c r="W27" s="11">
        <f t="shared" si="3"/>
        <v>5.7804530000000005</v>
      </c>
      <c r="X27" s="43">
        <f t="shared" si="6"/>
        <v>0.22920744884038197</v>
      </c>
      <c r="Y27" s="43">
        <f t="shared" si="7"/>
        <v>0.23661289398280805</v>
      </c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</row>
    <row r="28" spans="1:40" x14ac:dyDescent="0.2">
      <c r="A28" s="13">
        <v>2000</v>
      </c>
      <c r="B28" s="10">
        <v>425.89437819420789</v>
      </c>
      <c r="C28" s="11">
        <v>4.7215619999999996</v>
      </c>
      <c r="D28" s="11">
        <v>5.3099610000000004</v>
      </c>
      <c r="E28" s="11">
        <v>12.57</v>
      </c>
      <c r="F28" s="11">
        <f t="shared" si="0"/>
        <v>7.8484380000000007</v>
      </c>
      <c r="G28" s="11">
        <v>9.73</v>
      </c>
      <c r="H28" s="11">
        <f t="shared" si="1"/>
        <v>5.0084380000000008</v>
      </c>
      <c r="I28" s="43">
        <f t="shared" si="4"/>
        <v>0.21414564802182814</v>
      </c>
      <c r="J28" s="43">
        <f t="shared" si="5"/>
        <v>0.20501178878428167</v>
      </c>
      <c r="K28" s="30"/>
      <c r="L28" s="30"/>
      <c r="O28" s="2"/>
      <c r="P28" s="13">
        <v>2000</v>
      </c>
      <c r="Q28" s="10">
        <v>638.9776357827476</v>
      </c>
      <c r="R28" s="11">
        <v>4.9248380000000003</v>
      </c>
      <c r="S28" s="11">
        <v>5.3108380000000004</v>
      </c>
      <c r="T28" s="11">
        <v>13.08</v>
      </c>
      <c r="U28" s="11">
        <f t="shared" si="2"/>
        <v>8.1551620000000007</v>
      </c>
      <c r="V28" s="11">
        <v>10.72</v>
      </c>
      <c r="W28" s="11">
        <f t="shared" si="3"/>
        <v>5.7951620000000004</v>
      </c>
      <c r="X28" s="43">
        <f t="shared" si="6"/>
        <v>0.22251465211459756</v>
      </c>
      <c r="Y28" s="43">
        <f t="shared" si="7"/>
        <v>0.23721498158002458</v>
      </c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</row>
    <row r="29" spans="1:40" x14ac:dyDescent="0.2">
      <c r="A29" s="13">
        <v>2500</v>
      </c>
      <c r="B29" s="10">
        <v>532.36797274275978</v>
      </c>
      <c r="C29" s="11">
        <v>5.1109419999999997</v>
      </c>
      <c r="D29" s="11">
        <v>5.2268949999999998</v>
      </c>
      <c r="E29" s="11">
        <v>12.92</v>
      </c>
      <c r="F29" s="11">
        <f t="shared" si="0"/>
        <v>7.8090580000000003</v>
      </c>
      <c r="G29" s="11">
        <v>10.42</v>
      </c>
      <c r="H29" s="11">
        <f t="shared" si="1"/>
        <v>5.3090580000000003</v>
      </c>
      <c r="I29" s="43">
        <f t="shared" si="4"/>
        <v>0.21307115961800821</v>
      </c>
      <c r="J29" s="43">
        <f t="shared" si="5"/>
        <v>0.21731715104379862</v>
      </c>
      <c r="K29" s="30"/>
      <c r="L29" s="30"/>
      <c r="O29" s="2"/>
      <c r="P29" s="13">
        <v>2500</v>
      </c>
      <c r="Q29" s="10">
        <v>798.72204472843453</v>
      </c>
      <c r="R29" s="11">
        <v>5.3372840000000004</v>
      </c>
      <c r="S29" s="11">
        <v>5.2360449999999998</v>
      </c>
      <c r="T29" s="11">
        <v>13.28</v>
      </c>
      <c r="U29" s="11">
        <f t="shared" si="2"/>
        <v>7.942715999999999</v>
      </c>
      <c r="V29" s="11">
        <v>10.92</v>
      </c>
      <c r="W29" s="11">
        <f t="shared" si="3"/>
        <v>5.5827159999999996</v>
      </c>
      <c r="X29" s="43">
        <f t="shared" si="6"/>
        <v>0.21671803547066848</v>
      </c>
      <c r="Y29" s="43">
        <f t="shared" si="7"/>
        <v>0.22851887024150633</v>
      </c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</row>
    <row r="30" spans="1:40" x14ac:dyDescent="0.2">
      <c r="A30" s="13">
        <v>3000</v>
      </c>
      <c r="B30" s="10">
        <v>638.84156729131178</v>
      </c>
      <c r="C30" s="11">
        <v>5.6260870000000001</v>
      </c>
      <c r="D30" s="11">
        <v>5.1894090000000004</v>
      </c>
      <c r="E30" s="11">
        <v>13.35</v>
      </c>
      <c r="F30" s="11">
        <f t="shared" si="0"/>
        <v>7.7239129999999996</v>
      </c>
      <c r="G30" s="11">
        <v>11</v>
      </c>
      <c r="H30" s="11">
        <f t="shared" si="1"/>
        <v>5.3739129999999999</v>
      </c>
      <c r="I30" s="43">
        <f t="shared" si="4"/>
        <v>0.21074796725784448</v>
      </c>
      <c r="J30" s="43">
        <f t="shared" si="5"/>
        <v>0.21997187883749489</v>
      </c>
      <c r="K30" s="30"/>
      <c r="L30" s="30"/>
      <c r="O30" s="2"/>
      <c r="P30" s="13">
        <v>3000</v>
      </c>
      <c r="Q30" s="10">
        <v>958.46645367412145</v>
      </c>
      <c r="R30" s="11">
        <v>5.9104210000000004</v>
      </c>
      <c r="S30" s="11">
        <v>5.1937239999999996</v>
      </c>
      <c r="T30" s="11">
        <v>14.06</v>
      </c>
      <c r="U30" s="11">
        <f t="shared" si="2"/>
        <v>8.1495789999999992</v>
      </c>
      <c r="V30" s="11">
        <v>11.31</v>
      </c>
      <c r="W30" s="11">
        <f t="shared" si="3"/>
        <v>5.3995790000000001</v>
      </c>
      <c r="X30" s="43">
        <f t="shared" si="6"/>
        <v>0.22236231923601635</v>
      </c>
      <c r="Y30" s="43">
        <f t="shared" si="7"/>
        <v>0.22102247237003686</v>
      </c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</row>
    <row r="31" spans="1:40" x14ac:dyDescent="0.2">
      <c r="A31" s="13">
        <v>4000</v>
      </c>
      <c r="B31" s="10">
        <v>851.78875638841578</v>
      </c>
      <c r="C31" s="11">
        <v>7.1811160000000003</v>
      </c>
      <c r="D31" s="11">
        <v>5.2018430000000002</v>
      </c>
      <c r="E31" s="11">
        <v>14.77</v>
      </c>
      <c r="F31" s="11">
        <f t="shared" si="0"/>
        <v>7.5888839999999993</v>
      </c>
      <c r="G31" s="32">
        <v>12.3</v>
      </c>
      <c r="H31" s="11">
        <f t="shared" si="1"/>
        <v>5.1188840000000004</v>
      </c>
      <c r="I31" s="43">
        <f t="shared" si="4"/>
        <v>0.20706368349249657</v>
      </c>
      <c r="J31" s="43">
        <f t="shared" si="5"/>
        <v>0.20953270568972576</v>
      </c>
      <c r="K31" s="30"/>
      <c r="L31" s="30"/>
      <c r="O31" s="2"/>
      <c r="P31" s="13">
        <v>4000</v>
      </c>
      <c r="Q31" s="10">
        <v>1277.9552715654952</v>
      </c>
      <c r="R31" s="11">
        <v>7.4037540000000002</v>
      </c>
      <c r="S31" s="11">
        <v>5.2000390000000003</v>
      </c>
      <c r="T31" s="11">
        <v>15.64</v>
      </c>
      <c r="U31" s="11">
        <f t="shared" si="2"/>
        <v>8.2362460000000013</v>
      </c>
      <c r="V31" s="32">
        <v>12.78</v>
      </c>
      <c r="W31" s="11">
        <f t="shared" si="3"/>
        <v>5.3762459999999992</v>
      </c>
      <c r="X31" s="43">
        <f t="shared" si="6"/>
        <v>0.22472703956343798</v>
      </c>
      <c r="Y31" s="43">
        <f t="shared" si="7"/>
        <v>0.22006737617683172</v>
      </c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</row>
    <row r="32" spans="1:40" x14ac:dyDescent="0.2">
      <c r="A32" s="13">
        <v>5000</v>
      </c>
      <c r="B32" s="10">
        <v>1064.7359454855196</v>
      </c>
      <c r="C32" s="11">
        <v>9.1114570000000015</v>
      </c>
      <c r="D32" s="11">
        <v>6.0381780000000003</v>
      </c>
      <c r="E32" s="11"/>
      <c r="F32" s="11"/>
      <c r="G32" s="11"/>
      <c r="H32" s="11"/>
      <c r="I32" s="44">
        <f>AVERAGE(I23:I31)</f>
        <v>0.21585424283765348</v>
      </c>
      <c r="J32" s="44">
        <f t="shared" ref="J32" si="8">AVERAGE(J23:J31)</f>
        <v>0.21544331650520765</v>
      </c>
      <c r="K32" s="30"/>
      <c r="L32" s="30"/>
      <c r="O32" s="2"/>
      <c r="P32" s="13">
        <v>5000</v>
      </c>
      <c r="Q32" s="10">
        <v>1597.4440894568691</v>
      </c>
      <c r="R32" s="11">
        <v>9.5751600000000003</v>
      </c>
      <c r="S32" s="11">
        <v>6.0411789999999996</v>
      </c>
      <c r="T32" s="11"/>
      <c r="U32" s="11"/>
      <c r="V32" s="11"/>
      <c r="W32" s="11"/>
      <c r="X32" s="44">
        <f>AVERAGE(X23:X31)</f>
        <v>0.22758109443686525</v>
      </c>
      <c r="Y32" s="44">
        <f t="shared" ref="Y32" si="9">AVERAGE(Y23:Y31)</f>
        <v>0.22876074043753128</v>
      </c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</row>
    <row r="33" spans="1:40" x14ac:dyDescent="0.2">
      <c r="A33" s="1"/>
      <c r="B33" s="1"/>
      <c r="C33" s="1"/>
      <c r="D33" s="2"/>
      <c r="E33" s="2"/>
      <c r="F33" s="2"/>
      <c r="G33" s="2"/>
      <c r="H33" s="2"/>
      <c r="I33" s="2"/>
      <c r="J33" s="2"/>
      <c r="K33" s="2"/>
      <c r="L33" s="2"/>
      <c r="P33" s="2"/>
      <c r="Q33" s="24"/>
      <c r="T33" s="8"/>
      <c r="U33" s="2"/>
      <c r="V33" s="2"/>
      <c r="W33" s="2"/>
      <c r="X33" s="8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8"/>
      <c r="AJ33" s="8"/>
      <c r="AK33" s="2"/>
      <c r="AL33" s="2"/>
      <c r="AM33" s="8"/>
      <c r="AN33" s="8"/>
    </row>
    <row r="34" spans="1:40" x14ac:dyDescent="0.2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P34" s="1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</row>
    <row r="35" spans="1:40" x14ac:dyDescent="0.2">
      <c r="A35" s="23" t="s">
        <v>49</v>
      </c>
      <c r="B35" s="1"/>
      <c r="C35" s="1"/>
      <c r="D35" s="1"/>
      <c r="E35" s="65" t="s">
        <v>29</v>
      </c>
      <c r="F35" s="66"/>
      <c r="G35" s="65" t="s">
        <v>30</v>
      </c>
      <c r="H35" s="66"/>
      <c r="I35" s="35"/>
      <c r="J35" s="35"/>
      <c r="K35" s="1"/>
      <c r="L35" s="1"/>
      <c r="P35" s="23" t="s">
        <v>50</v>
      </c>
      <c r="T35" s="65" t="s">
        <v>29</v>
      </c>
      <c r="U35" s="66"/>
      <c r="V35" s="65" t="s">
        <v>30</v>
      </c>
      <c r="W35" s="66"/>
      <c r="X35" s="35"/>
      <c r="Y35" s="35"/>
    </row>
    <row r="36" spans="1:40" ht="51" x14ac:dyDescent="0.2">
      <c r="A36" s="14"/>
      <c r="B36" s="6" t="s">
        <v>24</v>
      </c>
      <c r="C36" s="6" t="s">
        <v>31</v>
      </c>
      <c r="D36" s="6" t="s">
        <v>18</v>
      </c>
      <c r="E36" s="6" t="s">
        <v>32</v>
      </c>
      <c r="F36" s="6" t="s">
        <v>34</v>
      </c>
      <c r="G36" s="6" t="s">
        <v>33</v>
      </c>
      <c r="H36" s="6" t="s">
        <v>34</v>
      </c>
      <c r="I36" s="6" t="s">
        <v>35</v>
      </c>
      <c r="J36" s="6" t="s">
        <v>36</v>
      </c>
      <c r="K36" s="7"/>
      <c r="L36" s="7"/>
      <c r="O36" s="1"/>
      <c r="P36" s="14" t="s">
        <v>23</v>
      </c>
      <c r="Q36" s="6" t="s">
        <v>24</v>
      </c>
      <c r="R36" s="6" t="s">
        <v>31</v>
      </c>
      <c r="S36" s="6" t="s">
        <v>18</v>
      </c>
      <c r="T36" s="6" t="s">
        <v>32</v>
      </c>
      <c r="U36" s="6" t="s">
        <v>34</v>
      </c>
      <c r="V36" s="6" t="s">
        <v>33</v>
      </c>
      <c r="W36" s="6" t="s">
        <v>34</v>
      </c>
      <c r="X36" s="6" t="s">
        <v>35</v>
      </c>
      <c r="Y36" s="6" t="s">
        <v>36</v>
      </c>
    </row>
    <row r="37" spans="1:40" x14ac:dyDescent="0.2">
      <c r="A37" s="13">
        <v>500</v>
      </c>
      <c r="B37" s="10">
        <v>237.6425855513308</v>
      </c>
      <c r="C37" s="11">
        <v>4.3511319999999998</v>
      </c>
      <c r="D37" s="11">
        <v>5.2372680000000003</v>
      </c>
      <c r="E37" s="11"/>
      <c r="F37" s="11"/>
      <c r="G37" s="11"/>
      <c r="H37" s="11"/>
      <c r="I37" s="34"/>
      <c r="J37" s="34"/>
      <c r="K37" s="30"/>
      <c r="L37" s="30"/>
      <c r="O37" s="1"/>
      <c r="P37" s="13">
        <v>500</v>
      </c>
      <c r="Q37" s="10">
        <v>299.94001199760049</v>
      </c>
      <c r="R37" s="11">
        <v>5.7242259999999998</v>
      </c>
      <c r="S37" s="31">
        <v>5.1812719999999999</v>
      </c>
      <c r="T37" s="11"/>
      <c r="U37" s="11"/>
      <c r="V37" s="11"/>
      <c r="W37" s="11"/>
      <c r="X37" s="34"/>
      <c r="Y37" s="34"/>
    </row>
    <row r="38" spans="1:40" x14ac:dyDescent="0.2">
      <c r="A38" s="13">
        <v>750</v>
      </c>
      <c r="B38" s="10">
        <v>356.46387832699617</v>
      </c>
      <c r="C38" s="11">
        <v>4.9872519999999998</v>
      </c>
      <c r="D38" s="11">
        <v>5.1710050000000001</v>
      </c>
      <c r="E38" s="11">
        <v>12.31</v>
      </c>
      <c r="F38" s="11">
        <f t="shared" ref="F38:F46" si="10">E38-C38</f>
        <v>7.3227480000000007</v>
      </c>
      <c r="G38" s="11">
        <v>9.2899999999999991</v>
      </c>
      <c r="H38" s="11">
        <f t="shared" ref="H38:H46" si="11">G38-C38</f>
        <v>4.3027479999999994</v>
      </c>
      <c r="I38" s="43">
        <f>F38/36.65</f>
        <v>0.19980212824010918</v>
      </c>
      <c r="J38" s="43">
        <f>H38/24.43</f>
        <v>0.17612558329922223</v>
      </c>
      <c r="K38" s="30"/>
      <c r="L38" s="30"/>
      <c r="O38" s="1"/>
      <c r="P38" s="13">
        <v>750</v>
      </c>
      <c r="Q38" s="10">
        <v>449.91001799640071</v>
      </c>
      <c r="R38" s="11">
        <v>5.167662</v>
      </c>
      <c r="S38" s="11">
        <v>5.2002680000000003</v>
      </c>
      <c r="T38" s="11">
        <v>12.8</v>
      </c>
      <c r="U38" s="11">
        <f t="shared" ref="U38:U46" si="12">T38-R38</f>
        <v>7.6323380000000007</v>
      </c>
      <c r="V38" s="11">
        <v>10.44</v>
      </c>
      <c r="W38" s="11">
        <f t="shared" ref="W38:W46" si="13">V38-R38</f>
        <v>5.2723379999999995</v>
      </c>
      <c r="X38" s="43">
        <f>U38/36.65</f>
        <v>0.20824933151432473</v>
      </c>
      <c r="Y38" s="43">
        <f>W38/24.43</f>
        <v>0.21581408104789193</v>
      </c>
    </row>
    <row r="39" spans="1:40" x14ac:dyDescent="0.2">
      <c r="A39" s="13">
        <v>1000</v>
      </c>
      <c r="B39" s="10">
        <v>475.28517110266159</v>
      </c>
      <c r="C39" s="11">
        <v>5.3605669999999996</v>
      </c>
      <c r="D39" s="11">
        <v>5.2352350000000003</v>
      </c>
      <c r="E39" s="11">
        <v>12.1</v>
      </c>
      <c r="F39" s="11">
        <f t="shared" si="10"/>
        <v>6.739433</v>
      </c>
      <c r="G39" s="32">
        <v>9.32</v>
      </c>
      <c r="H39" s="11">
        <f t="shared" si="11"/>
        <v>3.9594330000000006</v>
      </c>
      <c r="I39" s="43">
        <f t="shared" ref="I39:I46" si="14">F39/36.65</f>
        <v>0.18388630286493862</v>
      </c>
      <c r="J39" s="43">
        <f t="shared" ref="J39:J46" si="15">H39/24.43</f>
        <v>0.16207257470323375</v>
      </c>
      <c r="K39" s="30"/>
      <c r="L39" s="30"/>
      <c r="O39" s="1"/>
      <c r="P39" s="13">
        <v>1000</v>
      </c>
      <c r="Q39" s="10">
        <v>599.88002399520099</v>
      </c>
      <c r="R39" s="11">
        <v>4.9674509999999996</v>
      </c>
      <c r="S39" s="11">
        <v>5.2010579999999997</v>
      </c>
      <c r="T39" s="11">
        <v>12.52</v>
      </c>
      <c r="U39" s="11">
        <f t="shared" si="12"/>
        <v>7.552549</v>
      </c>
      <c r="V39" s="32">
        <v>9.9</v>
      </c>
      <c r="W39" s="11">
        <f t="shared" si="13"/>
        <v>4.9325490000000007</v>
      </c>
      <c r="X39" s="43">
        <f t="shared" ref="X39:X46" si="16">U39/36.65</f>
        <v>0.20607227830832198</v>
      </c>
      <c r="Y39" s="43">
        <f t="shared" ref="Y39:Y46" si="17">W39/24.43</f>
        <v>0.20190540319279576</v>
      </c>
    </row>
    <row r="40" spans="1:40" x14ac:dyDescent="0.2">
      <c r="A40" s="13">
        <v>1250</v>
      </c>
      <c r="B40" s="10">
        <v>594.10646387832696</v>
      </c>
      <c r="C40" s="11">
        <v>5.3877790000000001</v>
      </c>
      <c r="D40" s="11">
        <v>5.2897550000000004</v>
      </c>
      <c r="E40" s="11">
        <v>12</v>
      </c>
      <c r="F40" s="11">
        <f t="shared" si="10"/>
        <v>6.6122209999999999</v>
      </c>
      <c r="G40" s="11">
        <v>9.65</v>
      </c>
      <c r="H40" s="11">
        <f t="shared" si="11"/>
        <v>4.2622210000000003</v>
      </c>
      <c r="I40" s="43">
        <f t="shared" si="14"/>
        <v>0.18041530695770805</v>
      </c>
      <c r="J40" s="43">
        <f t="shared" si="15"/>
        <v>0.17446668031109294</v>
      </c>
      <c r="K40" s="30"/>
      <c r="L40" s="30"/>
      <c r="O40" s="1"/>
      <c r="P40" s="13">
        <v>1250</v>
      </c>
      <c r="Q40" s="10">
        <v>749.85002999400115</v>
      </c>
      <c r="R40" s="11">
        <v>4.4575259999999997</v>
      </c>
      <c r="S40" s="11">
        <v>5.2710210000000002</v>
      </c>
      <c r="T40" s="11">
        <v>12.22</v>
      </c>
      <c r="U40" s="11">
        <f t="shared" si="12"/>
        <v>7.762474000000001</v>
      </c>
      <c r="V40" s="11">
        <v>10</v>
      </c>
      <c r="W40" s="11">
        <f t="shared" si="13"/>
        <v>5.5424740000000003</v>
      </c>
      <c r="X40" s="43">
        <f t="shared" si="16"/>
        <v>0.21180010914051844</v>
      </c>
      <c r="Y40" s="43">
        <f t="shared" si="17"/>
        <v>0.22687163323782236</v>
      </c>
    </row>
    <row r="41" spans="1:40" x14ac:dyDescent="0.2">
      <c r="A41" s="13">
        <v>1500</v>
      </c>
      <c r="B41" s="10">
        <v>712.92775665399233</v>
      </c>
      <c r="C41" s="11">
        <v>5.3619890000000003</v>
      </c>
      <c r="D41" s="11">
        <v>5.2638090000000002</v>
      </c>
      <c r="E41" s="11">
        <v>12.2</v>
      </c>
      <c r="F41" s="11">
        <f t="shared" si="10"/>
        <v>6.838010999999999</v>
      </c>
      <c r="G41" s="11">
        <v>9.82</v>
      </c>
      <c r="H41" s="11">
        <f t="shared" si="11"/>
        <v>4.4580109999999999</v>
      </c>
      <c r="I41" s="43">
        <f t="shared" si="14"/>
        <v>0.18657601637107774</v>
      </c>
      <c r="J41" s="43">
        <f t="shared" si="15"/>
        <v>0.18248100695865738</v>
      </c>
      <c r="K41" s="30"/>
      <c r="L41" s="30"/>
      <c r="O41" s="1"/>
      <c r="P41" s="13">
        <v>1500</v>
      </c>
      <c r="Q41" s="10">
        <v>899.82003599280142</v>
      </c>
      <c r="R41" s="11">
        <v>4.5301980000000004</v>
      </c>
      <c r="S41" s="11">
        <v>5.2716919999999998</v>
      </c>
      <c r="T41" s="11">
        <v>12.3</v>
      </c>
      <c r="U41" s="11">
        <f t="shared" si="12"/>
        <v>7.7698020000000003</v>
      </c>
      <c r="V41" s="11">
        <v>9.73</v>
      </c>
      <c r="W41" s="11">
        <f t="shared" si="13"/>
        <v>5.199802</v>
      </c>
      <c r="X41" s="43">
        <f t="shared" si="16"/>
        <v>0.21200005457025922</v>
      </c>
      <c r="Y41" s="43">
        <f t="shared" si="17"/>
        <v>0.21284494474007368</v>
      </c>
    </row>
    <row r="42" spans="1:40" x14ac:dyDescent="0.2">
      <c r="A42" s="13">
        <v>1750</v>
      </c>
      <c r="B42" s="10">
        <v>831.7490494296577</v>
      </c>
      <c r="C42" s="11">
        <v>4.8116050000000001</v>
      </c>
      <c r="D42" s="11">
        <v>5.2875560000000004</v>
      </c>
      <c r="E42" s="11">
        <v>12.2</v>
      </c>
      <c r="F42" s="11">
        <f t="shared" si="10"/>
        <v>7.3883949999999992</v>
      </c>
      <c r="G42" s="11">
        <v>9.65</v>
      </c>
      <c r="H42" s="11">
        <f t="shared" si="11"/>
        <v>4.8383950000000002</v>
      </c>
      <c r="I42" s="43">
        <f t="shared" si="14"/>
        <v>0.20159331514324691</v>
      </c>
      <c r="J42" s="43">
        <f t="shared" si="15"/>
        <v>0.19805137126483832</v>
      </c>
      <c r="K42" s="30"/>
      <c r="L42" s="30"/>
      <c r="O42" s="1"/>
      <c r="P42" s="13">
        <v>1750</v>
      </c>
      <c r="Q42" s="10">
        <v>1049.7900419916016</v>
      </c>
      <c r="R42" s="11">
        <v>4.7100400000000002</v>
      </c>
      <c r="S42" s="11">
        <v>5.2885119999999999</v>
      </c>
      <c r="T42" s="11">
        <v>12.39</v>
      </c>
      <c r="U42" s="11">
        <f t="shared" si="12"/>
        <v>7.6799600000000003</v>
      </c>
      <c r="V42" s="11">
        <v>9.77</v>
      </c>
      <c r="W42" s="11">
        <f t="shared" si="13"/>
        <v>5.0599599999999993</v>
      </c>
      <c r="X42" s="43">
        <f t="shared" si="16"/>
        <v>0.20954870395634381</v>
      </c>
      <c r="Y42" s="43">
        <f t="shared" si="17"/>
        <v>0.20712075317232909</v>
      </c>
    </row>
    <row r="43" spans="1:40" x14ac:dyDescent="0.2">
      <c r="A43" s="13">
        <v>2000</v>
      </c>
      <c r="B43" s="10">
        <v>950.57034220532319</v>
      </c>
      <c r="C43" s="11">
        <v>4.9398410000000004</v>
      </c>
      <c r="D43" s="11">
        <v>5.3067479999999998</v>
      </c>
      <c r="E43" s="11">
        <v>12.32</v>
      </c>
      <c r="F43" s="11">
        <f t="shared" si="10"/>
        <v>7.3801589999999999</v>
      </c>
      <c r="G43" s="11">
        <v>9.69</v>
      </c>
      <c r="H43" s="11">
        <f t="shared" si="11"/>
        <v>4.7501589999999991</v>
      </c>
      <c r="I43" s="43">
        <f t="shared" si="14"/>
        <v>0.20136859481582539</v>
      </c>
      <c r="J43" s="43">
        <f t="shared" si="15"/>
        <v>0.19443958248055665</v>
      </c>
      <c r="K43" s="30"/>
      <c r="L43" s="30"/>
      <c r="O43" s="1"/>
      <c r="P43" s="13">
        <v>2000</v>
      </c>
      <c r="Q43" s="10">
        <v>1199.760047990402</v>
      </c>
      <c r="R43" s="11">
        <v>4.9227340000000002</v>
      </c>
      <c r="S43" s="11">
        <v>5.3062659999999999</v>
      </c>
      <c r="T43" s="11">
        <v>12.5</v>
      </c>
      <c r="U43" s="11">
        <f t="shared" si="12"/>
        <v>7.5772659999999998</v>
      </c>
      <c r="V43" s="11">
        <v>10.15</v>
      </c>
      <c r="W43" s="11">
        <f t="shared" si="13"/>
        <v>5.2272660000000002</v>
      </c>
      <c r="X43" s="43">
        <f t="shared" si="16"/>
        <v>0.20674668485675307</v>
      </c>
      <c r="Y43" s="43">
        <f t="shared" si="17"/>
        <v>0.21396913630781828</v>
      </c>
    </row>
    <row r="44" spans="1:40" x14ac:dyDescent="0.2">
      <c r="A44" s="13">
        <v>2500</v>
      </c>
      <c r="B44" s="10">
        <v>1188.2129277566539</v>
      </c>
      <c r="C44" s="11">
        <v>4.9504910000000004</v>
      </c>
      <c r="D44" s="11">
        <v>5.2337699999999998</v>
      </c>
      <c r="E44" s="11">
        <v>12.35</v>
      </c>
      <c r="F44" s="11">
        <f t="shared" si="10"/>
        <v>7.3995089999999992</v>
      </c>
      <c r="G44" s="11">
        <v>10.19</v>
      </c>
      <c r="H44" s="11">
        <f t="shared" si="11"/>
        <v>5.2395089999999991</v>
      </c>
      <c r="I44" s="43">
        <f t="shared" si="14"/>
        <v>0.20189656207366985</v>
      </c>
      <c r="J44" s="43">
        <f t="shared" si="15"/>
        <v>0.21447028243962338</v>
      </c>
      <c r="K44" s="30"/>
      <c r="L44" s="30"/>
      <c r="O44" s="1"/>
      <c r="P44" s="13">
        <v>2500</v>
      </c>
      <c r="Q44" s="10">
        <v>1499.7000599880023</v>
      </c>
      <c r="R44" s="11">
        <v>5.4118009999999996</v>
      </c>
      <c r="S44" s="11">
        <v>5.2319570000000004</v>
      </c>
      <c r="T44" s="11">
        <v>12.61</v>
      </c>
      <c r="U44" s="11">
        <f t="shared" si="12"/>
        <v>7.1981989999999998</v>
      </c>
      <c r="V44" s="11">
        <v>10.64</v>
      </c>
      <c r="W44" s="11">
        <f t="shared" si="13"/>
        <v>5.2281990000000009</v>
      </c>
      <c r="X44" s="43">
        <f t="shared" si="16"/>
        <v>0.196403792633015</v>
      </c>
      <c r="Y44" s="43">
        <f t="shared" si="17"/>
        <v>0.21400732705689729</v>
      </c>
    </row>
    <row r="45" spans="1:40" x14ac:dyDescent="0.2">
      <c r="A45" s="13">
        <v>3000</v>
      </c>
      <c r="B45" s="10">
        <v>1425.8555133079847</v>
      </c>
      <c r="C45" s="11">
        <v>5.3782860000000001</v>
      </c>
      <c r="D45" s="11">
        <v>5.18851</v>
      </c>
      <c r="E45" s="11">
        <v>12.72</v>
      </c>
      <c r="F45" s="11">
        <f t="shared" si="10"/>
        <v>7.3417140000000005</v>
      </c>
      <c r="G45" s="11">
        <v>10.31</v>
      </c>
      <c r="H45" s="11">
        <f t="shared" si="11"/>
        <v>4.9317140000000004</v>
      </c>
      <c r="I45" s="43">
        <f t="shared" si="14"/>
        <v>0.20031961800818557</v>
      </c>
      <c r="J45" s="43">
        <f t="shared" si="15"/>
        <v>0.20187122390503481</v>
      </c>
      <c r="K45" s="30"/>
      <c r="L45" s="30"/>
      <c r="O45" s="1"/>
      <c r="P45" s="13">
        <v>3000</v>
      </c>
      <c r="Q45" s="10">
        <v>1799.6400719856028</v>
      </c>
      <c r="R45" s="11">
        <v>6.1642029999999997</v>
      </c>
      <c r="S45" s="11">
        <v>5.1954950000000002</v>
      </c>
      <c r="T45" s="11">
        <v>13.68</v>
      </c>
      <c r="U45" s="11">
        <f t="shared" si="12"/>
        <v>7.5157970000000001</v>
      </c>
      <c r="V45" s="11">
        <v>11.07</v>
      </c>
      <c r="W45" s="11">
        <f t="shared" si="13"/>
        <v>4.9057970000000006</v>
      </c>
      <c r="X45" s="43">
        <f t="shared" si="16"/>
        <v>0.20506949522510232</v>
      </c>
      <c r="Y45" s="43">
        <f t="shared" si="17"/>
        <v>0.20081035611952519</v>
      </c>
    </row>
    <row r="46" spans="1:40" x14ac:dyDescent="0.2">
      <c r="A46" s="13">
        <v>4000</v>
      </c>
      <c r="B46" s="10">
        <v>1901.1406844106464</v>
      </c>
      <c r="C46" s="11">
        <v>6.5381320000000001</v>
      </c>
      <c r="D46" s="11">
        <v>5.1926779999999999</v>
      </c>
      <c r="E46" s="11">
        <v>13.7</v>
      </c>
      <c r="F46" s="11">
        <f t="shared" si="10"/>
        <v>7.1618679999999992</v>
      </c>
      <c r="G46" s="32">
        <v>11.36</v>
      </c>
      <c r="H46" s="11">
        <f t="shared" si="11"/>
        <v>4.8218679999999994</v>
      </c>
      <c r="I46" s="43">
        <f t="shared" si="14"/>
        <v>0.19541249658935878</v>
      </c>
      <c r="J46" s="43">
        <f t="shared" si="15"/>
        <v>0.19737486696684403</v>
      </c>
      <c r="K46" s="30"/>
      <c r="L46" s="30"/>
      <c r="O46" s="1"/>
      <c r="P46" s="13">
        <v>4000</v>
      </c>
      <c r="Q46" s="10">
        <v>2399.5200959808039</v>
      </c>
      <c r="R46" s="11">
        <v>7.7585100000000002</v>
      </c>
      <c r="S46" s="11">
        <v>5.2143930000000003</v>
      </c>
      <c r="T46" s="11">
        <v>14.9</v>
      </c>
      <c r="U46" s="11">
        <f t="shared" si="12"/>
        <v>7.1414900000000001</v>
      </c>
      <c r="V46" s="32">
        <v>12.56</v>
      </c>
      <c r="W46" s="11">
        <f t="shared" si="13"/>
        <v>4.8014900000000003</v>
      </c>
      <c r="X46" s="43">
        <f t="shared" si="16"/>
        <v>0.19485648021828106</v>
      </c>
      <c r="Y46" s="43">
        <f t="shared" si="17"/>
        <v>0.19654072861236185</v>
      </c>
    </row>
    <row r="47" spans="1:40" x14ac:dyDescent="0.2">
      <c r="A47" s="13">
        <v>5000</v>
      </c>
      <c r="B47" s="10">
        <v>2376.4258555133079</v>
      </c>
      <c r="C47" s="11">
        <v>7.9610479999999999</v>
      </c>
      <c r="D47" s="11">
        <v>6.0277440000000002</v>
      </c>
      <c r="E47" s="11"/>
      <c r="F47" s="11"/>
      <c r="G47" s="11"/>
      <c r="H47" s="11"/>
      <c r="I47" s="44">
        <f>AVERAGE(I38:I46)</f>
        <v>0.19458559345156892</v>
      </c>
      <c r="J47" s="44">
        <f t="shared" ref="J47" si="18">AVERAGE(J38:J46)</f>
        <v>0.18903924136990038</v>
      </c>
      <c r="K47" s="30"/>
      <c r="L47" s="30"/>
      <c r="O47" s="1"/>
      <c r="P47" s="13">
        <v>5000</v>
      </c>
      <c r="Q47" s="10">
        <v>2999.4001199760046</v>
      </c>
      <c r="R47" s="11">
        <v>9.7402430000000013</v>
      </c>
      <c r="S47" s="11">
        <v>6.0051649999999999</v>
      </c>
      <c r="T47" s="11"/>
      <c r="U47" s="11"/>
      <c r="V47" s="11"/>
      <c r="W47" s="11"/>
      <c r="X47" s="44">
        <f>AVERAGE(X38:X46)</f>
        <v>0.20563854782476881</v>
      </c>
      <c r="Y47" s="44">
        <f t="shared" ref="Y47" si="19">AVERAGE(Y38:Y46)</f>
        <v>0.2099871514986128</v>
      </c>
    </row>
    <row r="48" spans="1:40" x14ac:dyDescent="0.2">
      <c r="A48" s="28"/>
      <c r="B48" s="3"/>
      <c r="C48" s="3"/>
      <c r="D48" s="1"/>
      <c r="E48" s="1"/>
      <c r="F48" s="1"/>
      <c r="G48" s="1"/>
      <c r="H48" s="1"/>
      <c r="I48" s="1"/>
      <c r="J48" s="1"/>
      <c r="K48" s="1"/>
      <c r="L48" s="1"/>
      <c r="O48" s="1"/>
      <c r="P48" s="3"/>
      <c r="Q48" s="24"/>
    </row>
    <row r="49" spans="1:25" x14ac:dyDescent="0.2">
      <c r="A49" s="28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O49" s="1"/>
      <c r="P49" s="1"/>
    </row>
    <row r="50" spans="1:25" x14ac:dyDescent="0.2">
      <c r="A50" s="25" t="s">
        <v>51</v>
      </c>
      <c r="B50" s="1"/>
      <c r="C50" s="1"/>
      <c r="D50" s="1"/>
      <c r="E50" s="39" t="s">
        <v>29</v>
      </c>
      <c r="F50" s="40"/>
      <c r="G50" s="39" t="s">
        <v>30</v>
      </c>
      <c r="H50" s="40"/>
      <c r="I50" s="35"/>
      <c r="J50" s="35"/>
      <c r="P50" s="25" t="s">
        <v>52</v>
      </c>
      <c r="T50" s="65" t="s">
        <v>29</v>
      </c>
      <c r="U50" s="66"/>
      <c r="V50" s="65" t="s">
        <v>30</v>
      </c>
      <c r="W50" s="66"/>
      <c r="X50" s="35"/>
      <c r="Y50" s="35"/>
    </row>
    <row r="51" spans="1:25" ht="51" x14ac:dyDescent="0.2">
      <c r="A51" s="14"/>
      <c r="B51" s="6" t="s">
        <v>24</v>
      </c>
      <c r="C51" s="6" t="s">
        <v>31</v>
      </c>
      <c r="D51" s="6" t="s">
        <v>18</v>
      </c>
      <c r="E51" s="6" t="s">
        <v>32</v>
      </c>
      <c r="F51" s="6" t="s">
        <v>34</v>
      </c>
      <c r="G51" s="6" t="s">
        <v>33</v>
      </c>
      <c r="H51" s="6" t="s">
        <v>34</v>
      </c>
      <c r="I51" s="6" t="s">
        <v>35</v>
      </c>
      <c r="J51" s="6" t="s">
        <v>36</v>
      </c>
      <c r="O51" s="1"/>
      <c r="P51" s="14" t="s">
        <v>23</v>
      </c>
      <c r="Q51" s="6" t="s">
        <v>24</v>
      </c>
      <c r="R51" s="6" t="s">
        <v>31</v>
      </c>
      <c r="S51" s="6" t="s">
        <v>18</v>
      </c>
      <c r="T51" s="6" t="s">
        <v>32</v>
      </c>
      <c r="U51" s="6" t="s">
        <v>34</v>
      </c>
      <c r="V51" s="6" t="s">
        <v>33</v>
      </c>
      <c r="W51" s="6" t="s">
        <v>34</v>
      </c>
      <c r="X51" s="6" t="s">
        <v>35</v>
      </c>
      <c r="Y51" s="6" t="s">
        <v>36</v>
      </c>
    </row>
    <row r="52" spans="1:25" x14ac:dyDescent="0.2">
      <c r="A52" s="13">
        <v>500</v>
      </c>
      <c r="B52" s="10">
        <v>389.10505836575879</v>
      </c>
      <c r="C52" s="11">
        <v>6.0969660000000001</v>
      </c>
      <c r="D52" s="31">
        <v>5.2235269999999998</v>
      </c>
      <c r="E52" s="11"/>
      <c r="F52" s="11"/>
      <c r="G52" s="11"/>
      <c r="H52" s="11"/>
      <c r="I52" s="34"/>
      <c r="J52" s="34"/>
      <c r="O52" s="1"/>
      <c r="P52" s="13">
        <v>500</v>
      </c>
      <c r="Q52" s="10">
        <v>500</v>
      </c>
      <c r="R52" s="11">
        <v>6.7277249999999995</v>
      </c>
      <c r="S52" s="11">
        <v>5.245946</v>
      </c>
      <c r="T52" s="11"/>
      <c r="U52" s="11"/>
      <c r="V52" s="11"/>
      <c r="W52" s="11"/>
      <c r="X52" s="34"/>
      <c r="Y52" s="34"/>
    </row>
    <row r="53" spans="1:25" x14ac:dyDescent="0.2">
      <c r="A53" s="13">
        <v>750</v>
      </c>
      <c r="B53" s="10">
        <v>583.65758754863816</v>
      </c>
      <c r="C53" s="11">
        <v>5.7454239999999999</v>
      </c>
      <c r="D53" s="11">
        <v>5.141095</v>
      </c>
      <c r="E53" s="11">
        <v>13.46</v>
      </c>
      <c r="F53" s="11">
        <f t="shared" ref="F53:F61" si="20">E53-C53</f>
        <v>7.714576000000001</v>
      </c>
      <c r="G53" s="11">
        <v>10.67</v>
      </c>
      <c r="H53" s="11">
        <f t="shared" ref="H53:H61" si="21">G53-C53</f>
        <v>4.9245760000000001</v>
      </c>
      <c r="I53" s="43">
        <f t="shared" ref="I53:I61" si="22">F53/36.65</f>
        <v>0.21049320600272856</v>
      </c>
      <c r="J53" s="43">
        <f t="shared" ref="J53:J61" si="23">H53/24.43</f>
        <v>0.20157904216127712</v>
      </c>
      <c r="O53" s="1"/>
      <c r="P53" s="13">
        <v>750</v>
      </c>
      <c r="Q53" s="10">
        <v>750</v>
      </c>
      <c r="R53" s="11">
        <v>6.5964089999999995</v>
      </c>
      <c r="S53" s="11">
        <v>5.1871510000000001</v>
      </c>
      <c r="T53" s="11">
        <v>15.69</v>
      </c>
      <c r="U53" s="11">
        <f t="shared" ref="U53:U60" si="24">T53-R53</f>
        <v>9.093591</v>
      </c>
      <c r="V53" s="11">
        <v>12.62</v>
      </c>
      <c r="W53" s="11">
        <f t="shared" ref="W53:W60" si="25">V53-R53</f>
        <v>6.0235909999999997</v>
      </c>
      <c r="X53" s="43">
        <f>U53/36.65</f>
        <v>0.24811980900409278</v>
      </c>
      <c r="Y53" s="43">
        <f>W53/24.43</f>
        <v>0.24656532951289398</v>
      </c>
    </row>
    <row r="54" spans="1:25" x14ac:dyDescent="0.2">
      <c r="A54" s="13">
        <v>1000</v>
      </c>
      <c r="B54" s="10">
        <v>778.21011673151759</v>
      </c>
      <c r="C54" s="11">
        <v>5.3296339999999995</v>
      </c>
      <c r="D54" s="11">
        <v>5.2184970000000002</v>
      </c>
      <c r="E54" s="11">
        <v>13.41</v>
      </c>
      <c r="F54" s="11">
        <f t="shared" si="20"/>
        <v>8.0803660000000015</v>
      </c>
      <c r="G54" s="11">
        <v>10.44</v>
      </c>
      <c r="H54" s="11">
        <f t="shared" si="21"/>
        <v>5.110366</v>
      </c>
      <c r="I54" s="43">
        <f t="shared" si="22"/>
        <v>0.22047383356070946</v>
      </c>
      <c r="J54" s="43">
        <f t="shared" si="23"/>
        <v>0.2091840360212853</v>
      </c>
      <c r="O54" s="1"/>
      <c r="P54" s="13">
        <v>1000</v>
      </c>
      <c r="Q54" s="10">
        <v>1000</v>
      </c>
      <c r="R54" s="11">
        <v>6.8411109999999997</v>
      </c>
      <c r="S54" s="11">
        <v>5.2272129999999999</v>
      </c>
      <c r="T54" s="11">
        <v>14.98</v>
      </c>
      <c r="U54" s="11">
        <f t="shared" si="24"/>
        <v>8.1388890000000007</v>
      </c>
      <c r="V54" s="32">
        <v>12.01</v>
      </c>
      <c r="W54" s="11">
        <f t="shared" si="25"/>
        <v>5.1688890000000001</v>
      </c>
      <c r="X54" s="43">
        <f t="shared" ref="X54:X60" si="26">U54/36.65</f>
        <v>0.22207064120054573</v>
      </c>
      <c r="Y54" s="43">
        <f t="shared" ref="Y54:Y60" si="27">W54/24.43</f>
        <v>0.21157957429390095</v>
      </c>
    </row>
    <row r="55" spans="1:25" x14ac:dyDescent="0.2">
      <c r="A55" s="13">
        <v>1250</v>
      </c>
      <c r="B55" s="10">
        <v>972.7626459143969</v>
      </c>
      <c r="C55" s="11">
        <v>5.025614</v>
      </c>
      <c r="D55" s="11">
        <v>5.2817030000000003</v>
      </c>
      <c r="E55" s="11">
        <v>13.08</v>
      </c>
      <c r="F55" s="11">
        <f t="shared" si="20"/>
        <v>8.0543860000000009</v>
      </c>
      <c r="G55" s="11">
        <v>10.48</v>
      </c>
      <c r="H55" s="11">
        <f t="shared" si="21"/>
        <v>5.4543860000000004</v>
      </c>
      <c r="I55" s="43">
        <f t="shared" si="22"/>
        <v>0.21976496589358802</v>
      </c>
      <c r="J55" s="43">
        <f t="shared" si="23"/>
        <v>0.22326590257879658</v>
      </c>
      <c r="O55" s="1"/>
      <c r="P55" s="13">
        <v>1250</v>
      </c>
      <c r="Q55" s="10">
        <v>1250</v>
      </c>
      <c r="R55" s="11">
        <v>5.4979909999999999</v>
      </c>
      <c r="S55" s="11">
        <v>5.2692170000000003</v>
      </c>
      <c r="T55" s="11">
        <v>14.56</v>
      </c>
      <c r="U55" s="11">
        <f t="shared" si="24"/>
        <v>9.0620089999999998</v>
      </c>
      <c r="V55" s="11">
        <v>11.37</v>
      </c>
      <c r="W55" s="11">
        <f t="shared" si="25"/>
        <v>5.8720089999999994</v>
      </c>
      <c r="X55" s="43">
        <f t="shared" si="26"/>
        <v>0.24725809004092769</v>
      </c>
      <c r="Y55" s="43">
        <f t="shared" si="27"/>
        <v>0.2403605812525583</v>
      </c>
    </row>
    <row r="56" spans="1:25" x14ac:dyDescent="0.2">
      <c r="A56" s="13">
        <v>1500</v>
      </c>
      <c r="B56" s="10">
        <v>1167.3151750972763</v>
      </c>
      <c r="C56" s="11">
        <v>5.2678630000000002</v>
      </c>
      <c r="D56" s="11">
        <v>5.2690780000000004</v>
      </c>
      <c r="E56" s="11">
        <v>13.22</v>
      </c>
      <c r="F56" s="11">
        <f t="shared" si="20"/>
        <v>7.9521370000000005</v>
      </c>
      <c r="G56" s="11">
        <v>10.57</v>
      </c>
      <c r="H56" s="11">
        <f t="shared" si="21"/>
        <v>5.3021370000000001</v>
      </c>
      <c r="I56" s="43">
        <f t="shared" si="22"/>
        <v>0.21697508867667123</v>
      </c>
      <c r="J56" s="43">
        <f t="shared" si="23"/>
        <v>0.2170338518215309</v>
      </c>
      <c r="O56" s="1"/>
      <c r="P56" s="13">
        <v>1500</v>
      </c>
      <c r="Q56" s="10">
        <v>1500</v>
      </c>
      <c r="R56" s="11">
        <v>5.0532380000000003</v>
      </c>
      <c r="S56" s="11">
        <v>5.2675979999999996</v>
      </c>
      <c r="T56" s="11">
        <v>14.45</v>
      </c>
      <c r="U56" s="11">
        <f t="shared" si="24"/>
        <v>9.3967619999999989</v>
      </c>
      <c r="V56" s="11">
        <v>11.44</v>
      </c>
      <c r="W56" s="11">
        <f t="shared" si="25"/>
        <v>6.3867619999999992</v>
      </c>
      <c r="X56" s="43">
        <f t="shared" si="26"/>
        <v>0.25639186903137789</v>
      </c>
      <c r="Y56" s="43">
        <f t="shared" si="27"/>
        <v>0.26143110929185426</v>
      </c>
    </row>
    <row r="57" spans="1:25" x14ac:dyDescent="0.2">
      <c r="A57" s="13">
        <v>1750</v>
      </c>
      <c r="B57" s="10">
        <v>1361.8677042801557</v>
      </c>
      <c r="C57" s="11">
        <v>5.3338830000000002</v>
      </c>
      <c r="D57" s="11">
        <v>5.2888929999999998</v>
      </c>
      <c r="E57" s="11">
        <v>13.16</v>
      </c>
      <c r="F57" s="11">
        <f t="shared" si="20"/>
        <v>7.826117</v>
      </c>
      <c r="G57" s="11">
        <v>10.82</v>
      </c>
      <c r="H57" s="11">
        <f t="shared" si="21"/>
        <v>5.4861170000000001</v>
      </c>
      <c r="I57" s="43">
        <f t="shared" si="22"/>
        <v>0.21353661664392906</v>
      </c>
      <c r="J57" s="43">
        <f t="shared" si="23"/>
        <v>0.22456475644699142</v>
      </c>
      <c r="O57" s="1"/>
      <c r="P57" s="13">
        <v>1750</v>
      </c>
      <c r="Q57" s="10">
        <v>1750</v>
      </c>
      <c r="R57" s="11">
        <v>5.1514179999999996</v>
      </c>
      <c r="S57" s="11">
        <v>5.2854219999999996</v>
      </c>
      <c r="T57" s="11">
        <v>14.32</v>
      </c>
      <c r="U57" s="11">
        <f t="shared" si="24"/>
        <v>9.1685820000000007</v>
      </c>
      <c r="V57" s="11">
        <v>11.28</v>
      </c>
      <c r="W57" s="11">
        <f t="shared" si="25"/>
        <v>6.1285819999999998</v>
      </c>
      <c r="X57" s="43">
        <f t="shared" si="26"/>
        <v>0.25016594815825377</v>
      </c>
      <c r="Y57" s="43">
        <f t="shared" si="27"/>
        <v>0.25086295538272613</v>
      </c>
    </row>
    <row r="58" spans="1:25" x14ac:dyDescent="0.2">
      <c r="A58" s="13">
        <v>2000</v>
      </c>
      <c r="B58" s="10">
        <v>1556.4202334630352</v>
      </c>
      <c r="C58" s="11">
        <v>5.5646789999999999</v>
      </c>
      <c r="D58" s="11">
        <v>5.3065319999999998</v>
      </c>
      <c r="E58" s="11">
        <v>13.6</v>
      </c>
      <c r="F58" s="11">
        <f t="shared" si="20"/>
        <v>8.0353209999999997</v>
      </c>
      <c r="G58" s="11">
        <v>10.82</v>
      </c>
      <c r="H58" s="11">
        <f t="shared" si="21"/>
        <v>5.2553210000000004</v>
      </c>
      <c r="I58" s="43">
        <f t="shared" si="22"/>
        <v>0.21924477489768077</v>
      </c>
      <c r="J58" s="43">
        <f t="shared" si="23"/>
        <v>0.21511751944330743</v>
      </c>
      <c r="O58" s="1"/>
      <c r="P58" s="13">
        <v>2000</v>
      </c>
      <c r="Q58" s="10">
        <v>2000</v>
      </c>
      <c r="R58" s="11">
        <v>5.2742490000000002</v>
      </c>
      <c r="S58" s="11">
        <v>5.303007</v>
      </c>
      <c r="T58" s="11">
        <v>14.37</v>
      </c>
      <c r="U58" s="11">
        <f t="shared" si="24"/>
        <v>9.0957509999999999</v>
      </c>
      <c r="V58" s="11">
        <v>11.22</v>
      </c>
      <c r="W58" s="11">
        <f t="shared" si="25"/>
        <v>5.9457510000000005</v>
      </c>
      <c r="X58" s="43">
        <f t="shared" si="26"/>
        <v>0.24817874488403821</v>
      </c>
      <c r="Y58" s="43">
        <f t="shared" si="27"/>
        <v>0.24337908309455589</v>
      </c>
    </row>
    <row r="59" spans="1:25" x14ac:dyDescent="0.2">
      <c r="A59" s="13">
        <v>2500</v>
      </c>
      <c r="B59" s="10">
        <v>1945.5252918287938</v>
      </c>
      <c r="C59" s="11">
        <v>6.2679510000000001</v>
      </c>
      <c r="D59" s="11">
        <v>5.2316469999999997</v>
      </c>
      <c r="E59" s="11">
        <v>14.02</v>
      </c>
      <c r="F59" s="11">
        <f t="shared" si="20"/>
        <v>7.7520489999999995</v>
      </c>
      <c r="G59" s="11">
        <v>11.87</v>
      </c>
      <c r="H59" s="11">
        <f t="shared" si="21"/>
        <v>5.6020489999999992</v>
      </c>
      <c r="I59" s="43">
        <f t="shared" si="22"/>
        <v>0.2115156616643929</v>
      </c>
      <c r="J59" s="43">
        <f t="shared" si="23"/>
        <v>0.22931023331968889</v>
      </c>
      <c r="O59" s="1"/>
      <c r="P59" s="13">
        <v>2500</v>
      </c>
      <c r="Q59" s="10">
        <v>2500</v>
      </c>
      <c r="R59" s="11">
        <v>5.658741</v>
      </c>
      <c r="S59" s="11">
        <v>5.2385809999999999</v>
      </c>
      <c r="T59" s="11">
        <v>14.86</v>
      </c>
      <c r="U59" s="11">
        <f t="shared" si="24"/>
        <v>9.2012590000000003</v>
      </c>
      <c r="V59" s="11">
        <v>11.49</v>
      </c>
      <c r="W59" s="11">
        <f t="shared" si="25"/>
        <v>5.8312590000000002</v>
      </c>
      <c r="X59" s="43">
        <f t="shared" si="26"/>
        <v>0.2510575443383356</v>
      </c>
      <c r="Y59" s="43">
        <f t="shared" si="27"/>
        <v>0.23869255014326649</v>
      </c>
    </row>
    <row r="60" spans="1:25" x14ac:dyDescent="0.2">
      <c r="A60" s="13">
        <v>3000</v>
      </c>
      <c r="B60" s="10">
        <v>2334.6303501945526</v>
      </c>
      <c r="C60" s="11">
        <v>7.2444670000000002</v>
      </c>
      <c r="D60" s="11">
        <v>5.196663</v>
      </c>
      <c r="E60" s="11">
        <v>15.09</v>
      </c>
      <c r="F60" s="11">
        <f t="shared" si="20"/>
        <v>7.8455329999999996</v>
      </c>
      <c r="G60" s="11">
        <v>12.31</v>
      </c>
      <c r="H60" s="11">
        <f t="shared" si="21"/>
        <v>5.0655330000000003</v>
      </c>
      <c r="I60" s="43">
        <f t="shared" si="22"/>
        <v>0.21406638472032741</v>
      </c>
      <c r="J60" s="43">
        <f t="shared" si="23"/>
        <v>0.20734887433483423</v>
      </c>
      <c r="O60" s="1"/>
      <c r="P60" s="13">
        <v>3000</v>
      </c>
      <c r="Q60" s="10">
        <v>3000</v>
      </c>
      <c r="R60" s="11">
        <v>6.0844500000000004</v>
      </c>
      <c r="S60" s="11">
        <v>5.2222799999999996</v>
      </c>
      <c r="T60" s="11">
        <v>15.31</v>
      </c>
      <c r="U60" s="11">
        <f t="shared" si="24"/>
        <v>9.2255500000000001</v>
      </c>
      <c r="V60" s="11">
        <v>11.93</v>
      </c>
      <c r="W60" s="11">
        <f t="shared" si="25"/>
        <v>5.8455499999999994</v>
      </c>
      <c r="X60" s="43">
        <f t="shared" si="26"/>
        <v>0.25172032742155526</v>
      </c>
      <c r="Y60" s="43">
        <f t="shared" si="27"/>
        <v>0.23927752762996313</v>
      </c>
    </row>
    <row r="61" spans="1:25" x14ac:dyDescent="0.2">
      <c r="A61" s="13">
        <v>4000</v>
      </c>
      <c r="B61" s="10">
        <v>3112.8404669260703</v>
      </c>
      <c r="C61" s="11">
        <v>9.0622110000000013</v>
      </c>
      <c r="D61" s="11">
        <v>5.2166689999999996</v>
      </c>
      <c r="E61" s="11">
        <v>17.18</v>
      </c>
      <c r="F61" s="11">
        <f t="shared" si="20"/>
        <v>8.1177889999999984</v>
      </c>
      <c r="G61" s="11">
        <v>14.7</v>
      </c>
      <c r="H61" s="11">
        <f t="shared" si="21"/>
        <v>5.6377889999999979</v>
      </c>
      <c r="I61" s="43">
        <f t="shared" si="22"/>
        <v>0.22149492496589354</v>
      </c>
      <c r="J61" s="43">
        <f t="shared" si="23"/>
        <v>0.23077318870241498</v>
      </c>
      <c r="O61" s="1"/>
      <c r="P61" s="13">
        <v>4000</v>
      </c>
      <c r="Q61" s="10"/>
      <c r="R61" s="11"/>
      <c r="S61" s="11"/>
      <c r="T61" s="11"/>
      <c r="U61" s="11"/>
      <c r="V61" s="32"/>
      <c r="W61" s="11"/>
      <c r="X61" s="43"/>
      <c r="Y61" s="43"/>
    </row>
    <row r="62" spans="1:25" x14ac:dyDescent="0.2">
      <c r="A62" s="13">
        <v>5000</v>
      </c>
      <c r="B62" s="10"/>
      <c r="C62" s="11"/>
      <c r="D62" s="11"/>
      <c r="E62" s="11"/>
      <c r="F62" s="11"/>
      <c r="G62" s="11"/>
      <c r="H62" s="11"/>
      <c r="I62" s="44">
        <f>AVERAGE(I53:I61)</f>
        <v>0.216396161891769</v>
      </c>
      <c r="J62" s="44">
        <f t="shared" ref="J62" si="28">AVERAGE(J53:J61)</f>
        <v>0.21757526720334741</v>
      </c>
      <c r="O62" s="1"/>
      <c r="P62" s="13">
        <v>5000</v>
      </c>
      <c r="Q62" s="10"/>
      <c r="R62" s="11"/>
      <c r="S62" s="11"/>
      <c r="T62" s="11"/>
      <c r="U62" s="11"/>
      <c r="V62" s="11"/>
      <c r="W62" s="11"/>
      <c r="X62" s="44">
        <f>AVERAGE(X53:X61)</f>
        <v>0.24687037175989085</v>
      </c>
      <c r="Y62" s="44">
        <f t="shared" ref="Y62" si="29">AVERAGE(Y53:Y61)</f>
        <v>0.24151858882521487</v>
      </c>
    </row>
    <row r="63" spans="1:25" x14ac:dyDescent="0.2">
      <c r="B63" s="24"/>
      <c r="C63" s="24"/>
      <c r="D63" s="1"/>
      <c r="E63" s="1"/>
      <c r="F63" s="1"/>
      <c r="G63" s="1"/>
      <c r="H63" s="1"/>
      <c r="I63" s="1"/>
      <c r="J63" s="1"/>
      <c r="K63" s="1"/>
      <c r="L63" s="1"/>
      <c r="P63" s="24"/>
      <c r="Q63" s="24"/>
    </row>
    <row r="65" spans="1:25" x14ac:dyDescent="0.2">
      <c r="A65" s="25" t="s">
        <v>53</v>
      </c>
      <c r="B65" s="1"/>
      <c r="C65" s="1"/>
      <c r="D65" s="1"/>
      <c r="E65" s="65" t="s">
        <v>29</v>
      </c>
      <c r="F65" s="66"/>
      <c r="G65" s="65" t="s">
        <v>30</v>
      </c>
      <c r="H65" s="66"/>
      <c r="I65" s="35"/>
      <c r="J65" s="35"/>
      <c r="K65" s="1"/>
      <c r="L65" s="1"/>
      <c r="P65" s="25" t="s">
        <v>54</v>
      </c>
      <c r="T65" s="65" t="s">
        <v>29</v>
      </c>
      <c r="U65" s="66"/>
      <c r="V65" s="65" t="s">
        <v>30</v>
      </c>
      <c r="W65" s="66"/>
      <c r="X65" s="35"/>
      <c r="Y65" s="35"/>
    </row>
    <row r="66" spans="1:25" ht="51" x14ac:dyDescent="0.2">
      <c r="A66" s="14" t="s">
        <v>23</v>
      </c>
      <c r="B66" s="6" t="s">
        <v>24</v>
      </c>
      <c r="C66" s="6" t="s">
        <v>31</v>
      </c>
      <c r="D66" s="6" t="s">
        <v>18</v>
      </c>
      <c r="E66" s="6" t="s">
        <v>32</v>
      </c>
      <c r="F66" s="6" t="s">
        <v>34</v>
      </c>
      <c r="G66" s="6" t="s">
        <v>33</v>
      </c>
      <c r="H66" s="6" t="s">
        <v>34</v>
      </c>
      <c r="I66" s="6" t="s">
        <v>35</v>
      </c>
      <c r="J66" s="6" t="s">
        <v>36</v>
      </c>
      <c r="K66" s="7"/>
      <c r="L66" s="7"/>
      <c r="O66" s="1"/>
      <c r="P66" s="14" t="s">
        <v>23</v>
      </c>
      <c r="Q66" s="6" t="s">
        <v>24</v>
      </c>
      <c r="R66" s="6" t="s">
        <v>31</v>
      </c>
      <c r="S66" s="6" t="s">
        <v>18</v>
      </c>
      <c r="T66" s="6" t="s">
        <v>32</v>
      </c>
      <c r="U66" s="6" t="s">
        <v>34</v>
      </c>
      <c r="V66" s="6" t="s">
        <v>33</v>
      </c>
      <c r="W66" s="6" t="s">
        <v>34</v>
      </c>
      <c r="X66" s="6" t="s">
        <v>35</v>
      </c>
      <c r="Y66" s="6" t="s">
        <v>36</v>
      </c>
    </row>
    <row r="67" spans="1:25" x14ac:dyDescent="0.2">
      <c r="A67" s="13">
        <v>500</v>
      </c>
      <c r="B67" s="10">
        <v>595.9475566150179</v>
      </c>
      <c r="C67" s="11">
        <v>5.7997160000000001</v>
      </c>
      <c r="D67" s="31">
        <v>5.2679369999999999</v>
      </c>
      <c r="E67" s="11"/>
      <c r="F67" s="11"/>
      <c r="G67" s="11"/>
      <c r="H67" s="11"/>
      <c r="I67" s="34"/>
      <c r="J67" s="34"/>
      <c r="K67" s="33"/>
      <c r="L67" s="33"/>
      <c r="O67" s="1"/>
      <c r="P67" s="13">
        <v>500</v>
      </c>
      <c r="Q67" s="10">
        <v>749.62518740629685</v>
      </c>
      <c r="R67" s="11">
        <v>5.6869589999999999</v>
      </c>
      <c r="S67" s="11">
        <v>5.1914030000000002</v>
      </c>
      <c r="T67" s="11"/>
      <c r="U67" s="11"/>
      <c r="V67" s="11"/>
      <c r="W67" s="11"/>
      <c r="X67" s="34"/>
      <c r="Y67" s="34"/>
    </row>
    <row r="68" spans="1:25" x14ac:dyDescent="0.2">
      <c r="A68" s="13">
        <v>750</v>
      </c>
      <c r="B68" s="10">
        <v>893.92133492252685</v>
      </c>
      <c r="C68" s="11">
        <v>5.5937460000000003</v>
      </c>
      <c r="D68" s="11">
        <v>5.2087389999999996</v>
      </c>
      <c r="E68" s="11">
        <v>16.13</v>
      </c>
      <c r="F68" s="11">
        <f t="shared" ref="F68:F76" si="30">E68-C68</f>
        <v>10.536254</v>
      </c>
      <c r="G68" s="11">
        <v>12.15</v>
      </c>
      <c r="H68" s="11">
        <f t="shared" ref="H68:H76" si="31">G68-C68</f>
        <v>6.556254</v>
      </c>
      <c r="I68" s="43">
        <f>F68/36.65</f>
        <v>0.28748305593451567</v>
      </c>
      <c r="J68" s="43">
        <f>H68/24.43</f>
        <v>0.26836897257470321</v>
      </c>
      <c r="K68" s="30"/>
      <c r="L68" s="30"/>
      <c r="O68" s="1"/>
      <c r="P68" s="13">
        <v>750</v>
      </c>
      <c r="Q68" s="10">
        <v>1124.4377811094453</v>
      </c>
      <c r="R68" s="11">
        <v>6.1995769999999997</v>
      </c>
      <c r="S68" s="11">
        <v>5.1438420000000002</v>
      </c>
      <c r="T68" s="11">
        <v>18.010000000000002</v>
      </c>
      <c r="U68" s="11">
        <f t="shared" ref="U68:U73" si="32">T68-R68</f>
        <v>11.810423000000002</v>
      </c>
      <c r="V68" s="11">
        <v>13.58</v>
      </c>
      <c r="W68" s="11">
        <f t="shared" ref="W68:W73" si="33">V68-R68</f>
        <v>7.3804230000000004</v>
      </c>
      <c r="X68" s="43">
        <f>U68/36.65</f>
        <v>0.32224892223738072</v>
      </c>
      <c r="Y68" s="43">
        <f>W68/24.43</f>
        <v>0.30210491199345069</v>
      </c>
    </row>
    <row r="69" spans="1:25" x14ac:dyDescent="0.2">
      <c r="A69" s="13">
        <v>1000</v>
      </c>
      <c r="B69" s="10">
        <v>1191.8951132300358</v>
      </c>
      <c r="C69" s="11">
        <v>5.78064</v>
      </c>
      <c r="D69" s="11">
        <v>5.1807359999999996</v>
      </c>
      <c r="E69" s="11">
        <v>16.260000000000002</v>
      </c>
      <c r="F69" s="11">
        <f t="shared" si="30"/>
        <v>10.479360000000002</v>
      </c>
      <c r="G69" s="32">
        <v>12.49</v>
      </c>
      <c r="H69" s="11">
        <f t="shared" si="31"/>
        <v>6.7093600000000002</v>
      </c>
      <c r="I69" s="43">
        <f t="shared" ref="I69:I76" si="34">F69/36.65</f>
        <v>0.28593069577080499</v>
      </c>
      <c r="J69" s="43">
        <f t="shared" ref="J69:J76" si="35">H69/24.43</f>
        <v>0.27463610315186249</v>
      </c>
      <c r="K69" s="30"/>
      <c r="L69" s="30"/>
      <c r="O69" s="1"/>
      <c r="P69" s="13">
        <v>1000</v>
      </c>
      <c r="Q69" s="10">
        <v>1499.2503748125937</v>
      </c>
      <c r="R69" s="11">
        <v>6.5156809999999998</v>
      </c>
      <c r="S69" s="11">
        <v>5.2835869999999998</v>
      </c>
      <c r="T69" s="11">
        <v>18.350000000000001</v>
      </c>
      <c r="U69" s="11">
        <f t="shared" si="32"/>
        <v>11.834319000000001</v>
      </c>
      <c r="V69" s="32">
        <v>14.16</v>
      </c>
      <c r="W69" s="11">
        <f t="shared" si="33"/>
        <v>7.6443190000000003</v>
      </c>
      <c r="X69" s="43">
        <f t="shared" ref="X69:X73" si="36">U69/36.65</f>
        <v>0.32290092769440659</v>
      </c>
      <c r="Y69" s="43">
        <f t="shared" ref="Y69:Y73" si="37">W69/24.43</f>
        <v>0.31290704052394597</v>
      </c>
    </row>
    <row r="70" spans="1:25" x14ac:dyDescent="0.2">
      <c r="A70" s="13">
        <v>1250</v>
      </c>
      <c r="B70" s="10">
        <v>1489.8688915375446</v>
      </c>
      <c r="C70" s="11">
        <v>5.96028</v>
      </c>
      <c r="D70" s="11">
        <v>5.2715059999999996</v>
      </c>
      <c r="E70" s="11">
        <v>16.690000000000001</v>
      </c>
      <c r="F70" s="11">
        <f t="shared" si="30"/>
        <v>10.72972</v>
      </c>
      <c r="G70" s="11">
        <v>12.95</v>
      </c>
      <c r="H70" s="11">
        <f t="shared" si="31"/>
        <v>6.9897199999999993</v>
      </c>
      <c r="I70" s="43">
        <f t="shared" si="34"/>
        <v>0.29276180081855391</v>
      </c>
      <c r="J70" s="43">
        <f t="shared" si="35"/>
        <v>0.28611215718379041</v>
      </c>
      <c r="K70" s="30"/>
      <c r="L70" s="30"/>
      <c r="O70" s="1"/>
      <c r="P70" s="13">
        <v>1250</v>
      </c>
      <c r="Q70" s="10">
        <v>1874.0629685157421</v>
      </c>
      <c r="R70" s="11">
        <v>6.7510750000000002</v>
      </c>
      <c r="S70" s="11">
        <v>5.249409</v>
      </c>
      <c r="T70" s="11">
        <v>18.36</v>
      </c>
      <c r="U70" s="11">
        <f t="shared" si="32"/>
        <v>11.608924999999999</v>
      </c>
      <c r="V70" s="11">
        <v>14.95</v>
      </c>
      <c r="W70" s="11">
        <f t="shared" si="33"/>
        <v>8.1989249999999991</v>
      </c>
      <c r="X70" s="43">
        <f t="shared" si="36"/>
        <v>0.31675102319236015</v>
      </c>
      <c r="Y70" s="43">
        <f t="shared" si="37"/>
        <v>0.33560888252148996</v>
      </c>
    </row>
    <row r="71" spans="1:25" x14ac:dyDescent="0.2">
      <c r="A71" s="13">
        <v>1500</v>
      </c>
      <c r="B71" s="10">
        <v>1787.8426698450537</v>
      </c>
      <c r="C71" s="11">
        <v>6.2125000000000004</v>
      </c>
      <c r="D71" s="11">
        <v>5.2774330000000003</v>
      </c>
      <c r="E71" s="11">
        <v>16.68</v>
      </c>
      <c r="F71" s="11">
        <f t="shared" si="30"/>
        <v>10.467499999999999</v>
      </c>
      <c r="G71" s="11">
        <v>13.47</v>
      </c>
      <c r="H71" s="11">
        <f t="shared" si="31"/>
        <v>7.2575000000000003</v>
      </c>
      <c r="I71" s="43">
        <f t="shared" si="34"/>
        <v>0.28560709413369711</v>
      </c>
      <c r="J71" s="43">
        <f t="shared" si="35"/>
        <v>0.29707327056897259</v>
      </c>
      <c r="K71" s="30"/>
      <c r="L71" s="30"/>
      <c r="O71" s="1"/>
      <c r="P71" s="13">
        <v>1500</v>
      </c>
      <c r="Q71" s="10">
        <v>2248.8755622188905</v>
      </c>
      <c r="R71" s="11">
        <v>7.0334750000000001</v>
      </c>
      <c r="S71" s="11">
        <v>5.2594690000000002</v>
      </c>
      <c r="T71" s="11">
        <v>19.05</v>
      </c>
      <c r="U71" s="11">
        <f t="shared" si="32"/>
        <v>12.016525000000001</v>
      </c>
      <c r="V71" s="11">
        <v>15.2</v>
      </c>
      <c r="W71" s="11">
        <f t="shared" si="33"/>
        <v>8.166525</v>
      </c>
      <c r="X71" s="43">
        <f t="shared" si="36"/>
        <v>0.32787244201909965</v>
      </c>
      <c r="Y71" s="43">
        <f t="shared" si="37"/>
        <v>0.33428264428980764</v>
      </c>
    </row>
    <row r="72" spans="1:25" x14ac:dyDescent="0.2">
      <c r="A72" s="13">
        <v>1750</v>
      </c>
      <c r="B72" s="10">
        <v>2085.8164481525628</v>
      </c>
      <c r="C72" s="11">
        <v>6.5596689999999995</v>
      </c>
      <c r="D72" s="11">
        <v>5.2925570000000004</v>
      </c>
      <c r="E72" s="11">
        <v>16.86</v>
      </c>
      <c r="F72" s="11">
        <f t="shared" si="30"/>
        <v>10.300331</v>
      </c>
      <c r="G72" s="11">
        <v>13.57</v>
      </c>
      <c r="H72" s="11">
        <f t="shared" si="31"/>
        <v>7.0103310000000008</v>
      </c>
      <c r="I72" s="43">
        <f t="shared" si="34"/>
        <v>0.28104586630286493</v>
      </c>
      <c r="J72" s="43">
        <f t="shared" si="35"/>
        <v>0.28695583299222271</v>
      </c>
      <c r="K72" s="30"/>
      <c r="L72" s="30"/>
      <c r="O72" s="1"/>
      <c r="P72" s="13">
        <v>1750</v>
      </c>
      <c r="Q72" s="10">
        <v>2623.6881559220387</v>
      </c>
      <c r="R72" s="11">
        <v>7.3202400000000001</v>
      </c>
      <c r="S72" s="11">
        <v>5.2877910000000004</v>
      </c>
      <c r="T72" s="11">
        <v>19.309999999999999</v>
      </c>
      <c r="U72" s="11">
        <f t="shared" si="32"/>
        <v>11.989759999999999</v>
      </c>
      <c r="V72" s="11">
        <v>15.88</v>
      </c>
      <c r="W72" s="11">
        <f t="shared" si="33"/>
        <v>8.5597600000000007</v>
      </c>
      <c r="X72" s="43">
        <f t="shared" si="36"/>
        <v>0.32714215552523873</v>
      </c>
      <c r="Y72" s="43">
        <f t="shared" si="37"/>
        <v>0.35037904216127713</v>
      </c>
    </row>
    <row r="73" spans="1:25" x14ac:dyDescent="0.2">
      <c r="A73" s="13">
        <v>2000</v>
      </c>
      <c r="B73" s="10">
        <v>2383.7902264600716</v>
      </c>
      <c r="C73" s="11">
        <v>6.7481489999999997</v>
      </c>
      <c r="D73" s="11">
        <v>5.3034129999999999</v>
      </c>
      <c r="E73" s="11">
        <v>16.97</v>
      </c>
      <c r="F73" s="11">
        <f t="shared" si="30"/>
        <v>10.221850999999999</v>
      </c>
      <c r="G73" s="11">
        <v>13.9</v>
      </c>
      <c r="H73" s="11">
        <f t="shared" si="31"/>
        <v>7.1518510000000006</v>
      </c>
      <c r="I73" s="43">
        <f t="shared" si="34"/>
        <v>0.27890452933151433</v>
      </c>
      <c r="J73" s="43">
        <f t="shared" si="35"/>
        <v>0.29274871060171925</v>
      </c>
      <c r="K73" s="30"/>
      <c r="L73" s="30"/>
      <c r="O73" s="1"/>
      <c r="P73" s="13">
        <v>2000</v>
      </c>
      <c r="Q73" s="10">
        <v>2998.5007496251874</v>
      </c>
      <c r="R73" s="11">
        <v>7.8257760000000003</v>
      </c>
      <c r="S73" s="11">
        <v>5.3310969999999998</v>
      </c>
      <c r="T73" s="11">
        <v>20.27</v>
      </c>
      <c r="U73" s="11">
        <f t="shared" si="32"/>
        <v>12.444223999999998</v>
      </c>
      <c r="V73" s="11">
        <v>15.8</v>
      </c>
      <c r="W73" s="11">
        <f t="shared" si="33"/>
        <v>7.9742240000000004</v>
      </c>
      <c r="X73" s="43">
        <f t="shared" si="36"/>
        <v>0.33954226466575715</v>
      </c>
      <c r="Y73" s="43">
        <f t="shared" si="37"/>
        <v>0.32641113385182158</v>
      </c>
    </row>
    <row r="74" spans="1:25" x14ac:dyDescent="0.2">
      <c r="A74" s="13">
        <v>2500</v>
      </c>
      <c r="B74" s="10">
        <v>2979.7377830750893</v>
      </c>
      <c r="C74" s="11">
        <v>7.6407920000000003</v>
      </c>
      <c r="D74" s="11">
        <v>5.2306530000000002</v>
      </c>
      <c r="E74" s="11">
        <v>17.77</v>
      </c>
      <c r="F74" s="11">
        <f t="shared" si="30"/>
        <v>10.129207999999998</v>
      </c>
      <c r="G74" s="11">
        <v>14.39</v>
      </c>
      <c r="H74" s="11">
        <f t="shared" si="31"/>
        <v>6.7492080000000003</v>
      </c>
      <c r="I74" s="43">
        <f t="shared" si="34"/>
        <v>0.27637675306957704</v>
      </c>
      <c r="J74" s="43">
        <f t="shared" si="35"/>
        <v>0.27626721244371677</v>
      </c>
      <c r="K74" s="30"/>
      <c r="L74" s="30"/>
      <c r="O74" s="1"/>
      <c r="P74" s="13"/>
      <c r="Q74" s="10"/>
      <c r="R74" s="11"/>
      <c r="S74" s="11"/>
      <c r="T74" s="11"/>
      <c r="U74" s="11"/>
      <c r="V74" s="11"/>
      <c r="W74" s="11"/>
      <c r="X74" s="43"/>
      <c r="Y74" s="43"/>
    </row>
    <row r="75" spans="1:25" x14ac:dyDescent="0.2">
      <c r="A75" s="13">
        <v>3000</v>
      </c>
      <c r="B75" s="10">
        <v>3575.6853396901074</v>
      </c>
      <c r="C75" s="11">
        <v>8.9101010000000009</v>
      </c>
      <c r="D75" s="11">
        <v>5.210591</v>
      </c>
      <c r="E75" s="11">
        <v>18.5</v>
      </c>
      <c r="F75" s="11">
        <f t="shared" si="30"/>
        <v>9.5898989999999991</v>
      </c>
      <c r="G75" s="11">
        <v>15.49</v>
      </c>
      <c r="H75" s="11">
        <f t="shared" si="31"/>
        <v>6.5798989999999993</v>
      </c>
      <c r="I75" s="43">
        <f t="shared" si="34"/>
        <v>0.26166163710777623</v>
      </c>
      <c r="J75" s="43">
        <f t="shared" si="35"/>
        <v>0.26933683995088004</v>
      </c>
      <c r="K75" s="30"/>
      <c r="L75" s="30"/>
      <c r="O75" s="1"/>
      <c r="P75" s="13"/>
      <c r="Q75" s="10"/>
      <c r="R75" s="11"/>
      <c r="S75" s="11"/>
      <c r="T75" s="11"/>
      <c r="U75" s="11"/>
      <c r="V75" s="11"/>
      <c r="W75" s="11"/>
      <c r="X75" s="43"/>
      <c r="Y75" s="43"/>
    </row>
    <row r="76" spans="1:25" x14ac:dyDescent="0.2">
      <c r="A76" s="13">
        <v>4000</v>
      </c>
      <c r="B76" s="10">
        <v>4767.5804529201432</v>
      </c>
      <c r="C76" s="11">
        <v>11.110708000000001</v>
      </c>
      <c r="D76" s="11">
        <v>5.2531020000000002</v>
      </c>
      <c r="E76" s="11">
        <v>21.56</v>
      </c>
      <c r="F76" s="11">
        <f t="shared" si="30"/>
        <v>10.449291999999998</v>
      </c>
      <c r="G76" s="32">
        <v>18.399999999999999</v>
      </c>
      <c r="H76" s="11">
        <f t="shared" si="31"/>
        <v>7.2892919999999979</v>
      </c>
      <c r="I76" s="43">
        <f t="shared" si="34"/>
        <v>0.28511028649386078</v>
      </c>
      <c r="J76" s="43">
        <f t="shared" si="35"/>
        <v>0.29837462136717141</v>
      </c>
      <c r="K76" s="30"/>
      <c r="L76" s="30"/>
      <c r="O76" s="1"/>
      <c r="P76" s="13"/>
      <c r="Q76" s="10"/>
      <c r="R76" s="11"/>
      <c r="S76" s="11"/>
      <c r="T76" s="11"/>
      <c r="U76" s="11"/>
      <c r="V76" s="32"/>
      <c r="W76" s="11"/>
      <c r="X76" s="43"/>
      <c r="Y76" s="43"/>
    </row>
    <row r="77" spans="1:25" x14ac:dyDescent="0.2">
      <c r="A77" s="13">
        <v>5000</v>
      </c>
      <c r="B77" s="10"/>
      <c r="C77" s="11"/>
      <c r="D77" s="11"/>
      <c r="E77" s="11"/>
      <c r="F77" s="11"/>
      <c r="G77" s="11"/>
      <c r="H77" s="11"/>
      <c r="I77" s="44">
        <f>AVERAGE(I68:I76)</f>
        <v>0.28165352432924057</v>
      </c>
      <c r="J77" s="44">
        <f t="shared" ref="J77" si="38">AVERAGE(J68:J76)</f>
        <v>0.2833193023150043</v>
      </c>
      <c r="K77" s="30"/>
      <c r="L77" s="30"/>
      <c r="O77" s="1"/>
      <c r="P77" s="13"/>
      <c r="Q77" s="10"/>
      <c r="R77" s="11"/>
      <c r="S77" s="11"/>
      <c r="T77" s="11"/>
      <c r="U77" s="11"/>
      <c r="V77" s="11"/>
      <c r="W77" s="11"/>
      <c r="X77" s="44">
        <f>AVERAGE(X68:X76)</f>
        <v>0.32607628922237381</v>
      </c>
      <c r="Y77" s="44">
        <f t="shared" ref="Y77" si="39">AVERAGE(Y68:Y76)</f>
        <v>0.32694894255696555</v>
      </c>
    </row>
    <row r="78" spans="1:25" x14ac:dyDescent="0.2">
      <c r="D78" s="1"/>
      <c r="E78" s="1"/>
      <c r="F78" s="1"/>
      <c r="G78" s="1"/>
      <c r="H78" s="1"/>
      <c r="I78" s="1"/>
      <c r="J78" s="1"/>
      <c r="K78" s="1"/>
      <c r="L78" s="1"/>
      <c r="S78" s="2"/>
    </row>
    <row r="79" spans="1:25" x14ac:dyDescent="0.2">
      <c r="O79" s="2"/>
      <c r="P79" s="2"/>
      <c r="Q79" s="2"/>
      <c r="R79" s="2"/>
      <c r="S79" s="8"/>
    </row>
    <row r="80" spans="1:25" ht="25.5" x14ac:dyDescent="0.2">
      <c r="A80" s="45" t="s">
        <v>63</v>
      </c>
      <c r="B80" s="1"/>
      <c r="C80" s="1"/>
      <c r="D80" s="65" t="s">
        <v>29</v>
      </c>
      <c r="E80" s="66"/>
      <c r="F80" s="65" t="s">
        <v>30</v>
      </c>
      <c r="G80" s="66"/>
      <c r="H80" s="35"/>
      <c r="I80" s="35"/>
      <c r="M80" s="18"/>
      <c r="N80" s="18"/>
    </row>
    <row r="81" spans="1:19" ht="51" x14ac:dyDescent="0.2">
      <c r="A81" s="14" t="s">
        <v>23</v>
      </c>
      <c r="B81" s="6" t="s">
        <v>31</v>
      </c>
      <c r="C81" s="6" t="s">
        <v>18</v>
      </c>
      <c r="D81" s="6" t="s">
        <v>32</v>
      </c>
      <c r="E81" s="6" t="s">
        <v>34</v>
      </c>
      <c r="F81" s="6" t="s">
        <v>33</v>
      </c>
      <c r="G81" s="6" t="s">
        <v>34</v>
      </c>
      <c r="H81" s="6" t="s">
        <v>35</v>
      </c>
      <c r="I81" s="6" t="s">
        <v>36</v>
      </c>
      <c r="M81" s="18"/>
      <c r="N81" s="18"/>
    </row>
    <row r="82" spans="1:19" x14ac:dyDescent="0.2">
      <c r="A82" s="13">
        <v>500</v>
      </c>
      <c r="B82" s="41">
        <v>3.6581049999999999</v>
      </c>
      <c r="C82" s="31">
        <v>5.5</v>
      </c>
      <c r="D82" s="11"/>
      <c r="E82" s="11"/>
      <c r="F82" s="11"/>
      <c r="G82" s="11"/>
      <c r="H82" s="34"/>
      <c r="I82" s="34"/>
      <c r="M82" s="18"/>
      <c r="N82" s="18"/>
    </row>
    <row r="83" spans="1:19" x14ac:dyDescent="0.2">
      <c r="A83" s="13">
        <v>750</v>
      </c>
      <c r="B83" s="41">
        <v>3.6956319999999998</v>
      </c>
      <c r="C83" s="31">
        <v>5.5</v>
      </c>
      <c r="D83" s="11">
        <v>11.8</v>
      </c>
      <c r="E83" s="11">
        <f t="shared" ref="E83:E91" si="40">D83-B83</f>
        <v>8.1043680000000009</v>
      </c>
      <c r="F83" s="11">
        <v>9.1999999999999993</v>
      </c>
      <c r="G83" s="11">
        <f t="shared" ref="G83:G91" si="41">F83-B83</f>
        <v>5.5043679999999995</v>
      </c>
      <c r="H83" s="43">
        <f>E83/36.65</f>
        <v>0.22112873124147342</v>
      </c>
      <c r="I83" s="43">
        <f>G83/24.43</f>
        <v>0.22531182971756036</v>
      </c>
      <c r="M83" s="18"/>
      <c r="N83" s="18"/>
    </row>
    <row r="84" spans="1:19" x14ac:dyDescent="0.2">
      <c r="A84" s="13">
        <v>1000</v>
      </c>
      <c r="B84" s="41">
        <v>3.8556689999999998</v>
      </c>
      <c r="C84" s="31">
        <v>5.5</v>
      </c>
      <c r="D84" s="11">
        <v>11.7</v>
      </c>
      <c r="E84" s="11">
        <f t="shared" si="40"/>
        <v>7.8443309999999995</v>
      </c>
      <c r="F84" s="32">
        <v>9.3000000000000007</v>
      </c>
      <c r="G84" s="11">
        <f t="shared" si="41"/>
        <v>5.4443310000000009</v>
      </c>
      <c r="H84" s="43">
        <f t="shared" ref="H84:H91" si="42">E84/36.65</f>
        <v>0.21403358799454297</v>
      </c>
      <c r="I84" s="43">
        <f t="shared" ref="I84:I91" si="43">G84/24.43</f>
        <v>0.22285431846090875</v>
      </c>
      <c r="M84" s="18"/>
      <c r="N84" s="18"/>
    </row>
    <row r="85" spans="1:19" x14ac:dyDescent="0.2">
      <c r="A85" s="13">
        <v>1250</v>
      </c>
      <c r="B85" s="41">
        <v>4.0304339999999996</v>
      </c>
      <c r="C85" s="31">
        <v>5.5</v>
      </c>
      <c r="D85" s="11">
        <v>12.1</v>
      </c>
      <c r="E85" s="11">
        <f t="shared" si="40"/>
        <v>8.069566</v>
      </c>
      <c r="F85" s="11">
        <v>9.1999999999999993</v>
      </c>
      <c r="G85" s="11">
        <f t="shared" si="41"/>
        <v>5.1695659999999997</v>
      </c>
      <c r="H85" s="43">
        <f t="shared" si="42"/>
        <v>0.22017915416098227</v>
      </c>
      <c r="I85" s="43">
        <f t="shared" si="43"/>
        <v>0.21160728612361848</v>
      </c>
      <c r="M85" s="18"/>
      <c r="N85" s="18"/>
    </row>
    <row r="86" spans="1:19" x14ac:dyDescent="0.2">
      <c r="A86" s="13">
        <v>1500</v>
      </c>
      <c r="B86" s="41">
        <v>4.2551680000000003</v>
      </c>
      <c r="C86" s="31">
        <v>5.5</v>
      </c>
      <c r="D86" s="11">
        <v>12.1</v>
      </c>
      <c r="E86" s="11">
        <f t="shared" si="40"/>
        <v>7.8448319999999994</v>
      </c>
      <c r="F86" s="11">
        <v>9.9</v>
      </c>
      <c r="G86" s="11">
        <f t="shared" si="41"/>
        <v>5.6448320000000001</v>
      </c>
      <c r="H86" s="43">
        <f t="shared" si="42"/>
        <v>0.21404725784447476</v>
      </c>
      <c r="I86" s="43">
        <f t="shared" si="43"/>
        <v>0.23106148178469096</v>
      </c>
      <c r="M86" s="18"/>
      <c r="N86" s="18"/>
    </row>
    <row r="87" spans="1:19" x14ac:dyDescent="0.2">
      <c r="A87" s="13">
        <v>1750</v>
      </c>
      <c r="B87" s="41">
        <v>4.4588599999999996</v>
      </c>
      <c r="C87" s="31">
        <v>5.5</v>
      </c>
      <c r="D87" s="11">
        <v>12.2</v>
      </c>
      <c r="E87" s="11">
        <f t="shared" si="40"/>
        <v>7.7411399999999997</v>
      </c>
      <c r="F87" s="11">
        <v>9.9</v>
      </c>
      <c r="G87" s="11">
        <f t="shared" si="41"/>
        <v>5.4411400000000008</v>
      </c>
      <c r="H87" s="43">
        <f t="shared" si="42"/>
        <v>0.21121800818553887</v>
      </c>
      <c r="I87" s="43">
        <f t="shared" si="43"/>
        <v>0.22272370036839953</v>
      </c>
      <c r="M87" s="18"/>
      <c r="N87" s="18"/>
    </row>
    <row r="88" spans="1:19" x14ac:dyDescent="0.2">
      <c r="A88" s="13">
        <v>2000</v>
      </c>
      <c r="B88" s="41">
        <v>4.4457000000000004</v>
      </c>
      <c r="C88" s="31">
        <v>5.5</v>
      </c>
      <c r="D88" s="11">
        <v>12.7</v>
      </c>
      <c r="E88" s="11">
        <f t="shared" si="40"/>
        <v>8.2542999999999989</v>
      </c>
      <c r="F88" s="11">
        <v>9.9</v>
      </c>
      <c r="G88" s="11">
        <f t="shared" si="41"/>
        <v>5.4542999999999999</v>
      </c>
      <c r="H88" s="43">
        <f t="shared" si="42"/>
        <v>0.22521964529331512</v>
      </c>
      <c r="I88" s="43">
        <f t="shared" si="43"/>
        <v>0.22326238231682358</v>
      </c>
      <c r="M88" s="18"/>
      <c r="N88" s="18"/>
    </row>
    <row r="89" spans="1:19" x14ac:dyDescent="0.2">
      <c r="A89" s="13">
        <v>2500</v>
      </c>
      <c r="B89" s="41">
        <v>4.8631260000000003</v>
      </c>
      <c r="C89" s="31">
        <v>5.5</v>
      </c>
      <c r="D89" s="11">
        <v>12.8</v>
      </c>
      <c r="E89" s="11">
        <f t="shared" si="40"/>
        <v>7.9368740000000004</v>
      </c>
      <c r="F89" s="11">
        <v>10.1</v>
      </c>
      <c r="G89" s="11">
        <f t="shared" si="41"/>
        <v>5.2368739999999994</v>
      </c>
      <c r="H89" s="43">
        <f t="shared" si="42"/>
        <v>0.2165586357435198</v>
      </c>
      <c r="I89" s="43">
        <f t="shared" si="43"/>
        <v>0.2143624232501023</v>
      </c>
      <c r="M89" s="18"/>
      <c r="N89" s="18"/>
    </row>
    <row r="90" spans="1:19" x14ac:dyDescent="0.2">
      <c r="A90" s="13">
        <v>3000</v>
      </c>
      <c r="B90" s="41">
        <v>5.4226809999999999</v>
      </c>
      <c r="C90" s="31">
        <v>5.5</v>
      </c>
      <c r="D90" s="11">
        <v>13.4</v>
      </c>
      <c r="E90" s="11">
        <f t="shared" si="40"/>
        <v>7.9773190000000005</v>
      </c>
      <c r="F90" s="11">
        <v>10.199999999999999</v>
      </c>
      <c r="G90" s="11">
        <f t="shared" si="41"/>
        <v>4.7773189999999994</v>
      </c>
      <c r="H90" s="43">
        <f t="shared" si="42"/>
        <v>0.21766218281036837</v>
      </c>
      <c r="I90" s="43">
        <f t="shared" si="43"/>
        <v>0.19555133033155953</v>
      </c>
      <c r="M90" s="18"/>
      <c r="N90" s="18"/>
    </row>
    <row r="91" spans="1:19" x14ac:dyDescent="0.2">
      <c r="A91" s="13">
        <v>4000</v>
      </c>
      <c r="B91" s="41">
        <v>6.9617639999999996</v>
      </c>
      <c r="C91" s="31">
        <v>5.5</v>
      </c>
      <c r="D91" s="11">
        <v>13.6</v>
      </c>
      <c r="E91" s="11">
        <f t="shared" si="40"/>
        <v>6.638236</v>
      </c>
      <c r="F91" s="32">
        <v>11.2</v>
      </c>
      <c r="G91" s="11">
        <f t="shared" si="41"/>
        <v>4.2382359999999997</v>
      </c>
      <c r="H91" s="43">
        <f t="shared" si="42"/>
        <v>0.18112512960436564</v>
      </c>
      <c r="I91" s="43">
        <f t="shared" si="43"/>
        <v>0.17348489562013916</v>
      </c>
      <c r="M91" s="18"/>
      <c r="N91" s="18"/>
    </row>
    <row r="92" spans="1:19" x14ac:dyDescent="0.2">
      <c r="A92" s="13">
        <v>5000</v>
      </c>
      <c r="B92" s="41">
        <v>8.7862570000000009</v>
      </c>
      <c r="C92" s="31">
        <v>5.5</v>
      </c>
      <c r="D92" s="11"/>
      <c r="E92" s="11"/>
      <c r="F92" s="11"/>
      <c r="G92" s="11"/>
      <c r="H92" s="44">
        <f>AVERAGE(H83:H91)</f>
        <v>0.2134635925420646</v>
      </c>
      <c r="I92" s="44">
        <f t="shared" ref="I92" si="44">AVERAGE(I83:I91)</f>
        <v>0.21335773866375585</v>
      </c>
      <c r="M92" s="18"/>
      <c r="N92" s="18"/>
    </row>
    <row r="93" spans="1:19" x14ac:dyDescent="0.2">
      <c r="O93" s="2"/>
      <c r="P93" s="2"/>
      <c r="Q93" s="2"/>
      <c r="R93" s="2"/>
      <c r="S93" s="8"/>
    </row>
    <row r="94" spans="1:19" x14ac:dyDescent="0.2">
      <c r="A94" s="54" t="s">
        <v>22</v>
      </c>
      <c r="B94" s="55"/>
      <c r="D94" s="26"/>
      <c r="E94" s="26"/>
      <c r="F94" s="26"/>
      <c r="G94" s="26"/>
      <c r="H94" s="26"/>
      <c r="I94" s="26"/>
      <c r="J94" s="26"/>
      <c r="K94" s="26"/>
      <c r="L94" s="26"/>
      <c r="O94" s="2"/>
      <c r="P94" s="2"/>
      <c r="Q94" s="2"/>
      <c r="R94" s="2"/>
      <c r="S94" s="2"/>
    </row>
    <row r="95" spans="1:19" ht="38.25" x14ac:dyDescent="0.2">
      <c r="A95" s="14" t="s">
        <v>23</v>
      </c>
      <c r="B95" s="14" t="s">
        <v>25</v>
      </c>
      <c r="D95" s="7"/>
      <c r="E95" s="7"/>
      <c r="F95" s="7"/>
      <c r="G95" s="7"/>
      <c r="H95" s="7"/>
      <c r="I95" s="7"/>
      <c r="J95" s="7"/>
      <c r="K95" s="7"/>
      <c r="L95" s="7"/>
      <c r="O95" s="7"/>
      <c r="P95" s="7"/>
      <c r="Q95" s="2"/>
      <c r="R95" s="2"/>
      <c r="S95" s="2"/>
    </row>
    <row r="96" spans="1:19" x14ac:dyDescent="0.2">
      <c r="A96" s="13">
        <v>500</v>
      </c>
      <c r="B96" s="15">
        <f t="shared" ref="B96:B106" si="45">AVERAGE(C22,R22,C37,R37,C52,R52,C67,R67)</f>
        <v>5.2383822500000008</v>
      </c>
      <c r="D96" s="2"/>
      <c r="E96" s="2"/>
      <c r="F96" s="2"/>
      <c r="G96" s="2"/>
      <c r="H96" s="2"/>
      <c r="I96" s="2"/>
      <c r="J96" s="2"/>
      <c r="K96" s="2"/>
      <c r="L96" s="2"/>
      <c r="O96" s="2"/>
      <c r="P96" s="2"/>
      <c r="Q96" s="1"/>
      <c r="R96" s="2"/>
      <c r="S96" s="2"/>
    </row>
    <row r="97" spans="1:19" x14ac:dyDescent="0.2">
      <c r="A97" s="13">
        <v>750</v>
      </c>
      <c r="B97" s="15">
        <f t="shared" si="45"/>
        <v>5.2394173750000004</v>
      </c>
      <c r="D97" s="2"/>
      <c r="E97" s="2"/>
      <c r="F97" s="2"/>
      <c r="G97" s="2"/>
      <c r="H97" s="2"/>
      <c r="I97" s="2"/>
      <c r="J97" s="2"/>
      <c r="K97" s="2"/>
      <c r="L97" s="2"/>
      <c r="O97" s="2"/>
      <c r="P97" s="2"/>
      <c r="R97" s="1"/>
      <c r="S97" s="1"/>
    </row>
    <row r="98" spans="1:19" x14ac:dyDescent="0.2">
      <c r="A98" s="13">
        <v>1000</v>
      </c>
      <c r="B98" s="15">
        <f t="shared" si="45"/>
        <v>5.351575875</v>
      </c>
      <c r="D98" s="2"/>
      <c r="E98" s="2"/>
      <c r="F98" s="2"/>
      <c r="G98" s="2"/>
      <c r="H98" s="2"/>
      <c r="I98" s="2"/>
      <c r="J98" s="2"/>
      <c r="K98" s="2"/>
      <c r="L98" s="2"/>
      <c r="O98" s="2"/>
      <c r="P98" s="2"/>
    </row>
    <row r="99" spans="1:19" x14ac:dyDescent="0.2">
      <c r="A99" s="13">
        <v>1250</v>
      </c>
      <c r="B99" s="15">
        <f t="shared" si="45"/>
        <v>5.189972</v>
      </c>
      <c r="D99" s="2"/>
      <c r="E99" s="2"/>
      <c r="F99" s="2"/>
      <c r="G99" s="2"/>
      <c r="H99" s="2"/>
      <c r="I99" s="2"/>
      <c r="J99" s="2"/>
      <c r="K99" s="2"/>
      <c r="L99" s="2"/>
      <c r="O99" s="2"/>
      <c r="P99" s="2"/>
    </row>
    <row r="100" spans="1:19" x14ac:dyDescent="0.2">
      <c r="A100" s="13">
        <v>1500</v>
      </c>
      <c r="B100" s="15">
        <f t="shared" si="45"/>
        <v>5.2836026250000003</v>
      </c>
      <c r="D100" s="2"/>
      <c r="E100" s="2"/>
      <c r="F100" s="2"/>
      <c r="G100" s="2"/>
      <c r="H100" s="2"/>
      <c r="I100" s="2"/>
      <c r="J100" s="2"/>
      <c r="K100" s="2"/>
      <c r="L100" s="2"/>
      <c r="O100" s="2"/>
      <c r="P100" s="2"/>
    </row>
    <row r="101" spans="1:19" x14ac:dyDescent="0.2">
      <c r="A101" s="13">
        <v>1750</v>
      </c>
      <c r="B101" s="15">
        <f t="shared" si="45"/>
        <v>5.3864804999999993</v>
      </c>
      <c r="D101" s="2"/>
      <c r="E101" s="2"/>
      <c r="F101" s="2"/>
      <c r="G101" s="2"/>
      <c r="H101" s="2"/>
      <c r="I101" s="2"/>
      <c r="J101" s="2"/>
      <c r="K101" s="2"/>
      <c r="L101" s="2"/>
      <c r="O101" s="2"/>
      <c r="P101" s="2"/>
    </row>
    <row r="102" spans="1:19" x14ac:dyDescent="0.2">
      <c r="A102" s="13">
        <v>2000</v>
      </c>
      <c r="B102" s="15">
        <f t="shared" si="45"/>
        <v>5.6152284999999997</v>
      </c>
      <c r="D102" s="2"/>
      <c r="E102" s="2"/>
      <c r="F102" s="2"/>
      <c r="G102" s="2"/>
      <c r="H102" s="2"/>
      <c r="I102" s="2"/>
      <c r="J102" s="2"/>
      <c r="K102" s="2"/>
      <c r="L102" s="2"/>
      <c r="O102" s="2"/>
      <c r="P102" s="2"/>
    </row>
    <row r="103" spans="1:19" x14ac:dyDescent="0.2">
      <c r="A103" s="13">
        <v>2500</v>
      </c>
      <c r="B103" s="15">
        <f t="shared" si="45"/>
        <v>5.7682860000000007</v>
      </c>
      <c r="D103" s="2"/>
      <c r="E103" s="2"/>
      <c r="F103" s="2"/>
      <c r="G103" s="2"/>
      <c r="H103" s="2"/>
      <c r="I103" s="2"/>
      <c r="J103" s="2"/>
      <c r="K103" s="2"/>
      <c r="L103" s="2"/>
      <c r="O103" s="2"/>
      <c r="P103" s="2"/>
    </row>
    <row r="104" spans="1:19" x14ac:dyDescent="0.2">
      <c r="A104" s="13">
        <v>3000</v>
      </c>
      <c r="B104" s="15">
        <f t="shared" si="45"/>
        <v>6.4740021428571435</v>
      </c>
      <c r="D104" s="2"/>
      <c r="E104" s="2"/>
      <c r="F104" s="2"/>
      <c r="G104" s="2"/>
      <c r="H104" s="2"/>
      <c r="I104" s="2"/>
      <c r="J104" s="2"/>
      <c r="K104" s="2"/>
      <c r="L104" s="2"/>
      <c r="O104" s="2"/>
      <c r="P104" s="2"/>
    </row>
    <row r="105" spans="1:19" x14ac:dyDescent="0.2">
      <c r="A105" s="13">
        <v>4000</v>
      </c>
      <c r="B105" s="15">
        <f t="shared" si="45"/>
        <v>8.1757385000000014</v>
      </c>
      <c r="D105" s="2"/>
      <c r="E105" s="2"/>
      <c r="F105" s="2"/>
      <c r="G105" s="2"/>
      <c r="H105" s="2"/>
      <c r="I105" s="2"/>
      <c r="J105" s="2"/>
      <c r="K105" s="2"/>
      <c r="L105" s="2"/>
      <c r="O105" s="2"/>
      <c r="P105" s="2"/>
    </row>
    <row r="106" spans="1:19" x14ac:dyDescent="0.2">
      <c r="A106" s="13">
        <v>5000</v>
      </c>
      <c r="B106" s="15">
        <f t="shared" si="45"/>
        <v>9.0969770000000008</v>
      </c>
      <c r="D106" s="2"/>
      <c r="E106" s="2"/>
      <c r="F106" s="2"/>
      <c r="G106" s="2"/>
      <c r="H106" s="2"/>
      <c r="I106" s="2"/>
      <c r="J106" s="2"/>
      <c r="K106" s="2"/>
      <c r="L106" s="2"/>
      <c r="O106" s="8"/>
      <c r="P106" s="8"/>
    </row>
    <row r="107" spans="1:19" x14ac:dyDescent="0.2">
      <c r="P107" s="2"/>
      <c r="Q107" s="2"/>
      <c r="R107" s="2"/>
    </row>
    <row r="108" spans="1:19" x14ac:dyDescent="0.2">
      <c r="P108" s="2"/>
      <c r="Q108" s="2"/>
      <c r="R108" s="2"/>
    </row>
    <row r="109" spans="1:19" x14ac:dyDescent="0.2">
      <c r="O109" s="1"/>
      <c r="P109" s="1"/>
      <c r="Q109" s="1"/>
      <c r="R109" s="1"/>
    </row>
  </sheetData>
  <mergeCells count="21">
    <mergeCell ref="D80:E80"/>
    <mergeCell ref="F80:G80"/>
    <mergeCell ref="A94:B94"/>
    <mergeCell ref="T50:U50"/>
    <mergeCell ref="E35:F35"/>
    <mergeCell ref="G35:H35"/>
    <mergeCell ref="T35:U35"/>
    <mergeCell ref="V50:W50"/>
    <mergeCell ref="E65:F65"/>
    <mergeCell ref="G65:H65"/>
    <mergeCell ref="T65:U65"/>
    <mergeCell ref="V65:W65"/>
    <mergeCell ref="A1:J1"/>
    <mergeCell ref="V35:W35"/>
    <mergeCell ref="M5:O5"/>
    <mergeCell ref="E20:F20"/>
    <mergeCell ref="G20:H20"/>
    <mergeCell ref="T20:U20"/>
    <mergeCell ref="V20:W20"/>
    <mergeCell ref="A2:J2"/>
    <mergeCell ref="A3:J3"/>
  </mergeCells>
  <pageMargins left="0.75" right="0.75" top="1" bottom="1" header="0.5" footer="0.5"/>
  <pageSetup paperSize="5" scale="70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0000"/>
  </sheetPr>
  <dimension ref="A1:T35"/>
  <sheetViews>
    <sheetView workbookViewId="0">
      <selection activeCell="A2" sqref="A2:J2"/>
    </sheetView>
  </sheetViews>
  <sheetFormatPr defaultRowHeight="12.75" x14ac:dyDescent="0.2"/>
  <cols>
    <col min="1" max="1" width="17.7109375" style="18" customWidth="1"/>
    <col min="2" max="2" width="10" style="18" bestFit="1" customWidth="1"/>
    <col min="3" max="3" width="9.140625" style="18" customWidth="1"/>
    <col min="4" max="4" width="9.5703125" style="18" bestFit="1" customWidth="1"/>
    <col min="5" max="7" width="9.140625" style="18"/>
    <col min="8" max="8" width="10.5703125" style="18" bestFit="1" customWidth="1"/>
    <col min="9" max="16384" width="9.140625" style="18"/>
  </cols>
  <sheetData>
    <row r="1" spans="1:10" s="24" customFormat="1" ht="24.95" customHeight="1" x14ac:dyDescent="0.2">
      <c r="A1" s="60" t="s">
        <v>68</v>
      </c>
      <c r="B1" s="64"/>
      <c r="C1" s="64"/>
      <c r="D1" s="64"/>
      <c r="E1" s="64"/>
      <c r="F1" s="64"/>
      <c r="G1" s="64"/>
      <c r="H1" s="64"/>
      <c r="I1" s="64"/>
      <c r="J1" s="64"/>
    </row>
    <row r="2" spans="1:10" ht="24.95" customHeight="1" x14ac:dyDescent="0.2">
      <c r="A2" s="58" t="s">
        <v>10</v>
      </c>
      <c r="B2" s="59"/>
      <c r="C2" s="59"/>
      <c r="D2" s="59"/>
      <c r="E2" s="59"/>
      <c r="F2" s="59"/>
      <c r="G2" s="59"/>
      <c r="H2" s="59"/>
      <c r="I2" s="59"/>
      <c r="J2" s="59"/>
    </row>
    <row r="3" spans="1:10" ht="24.95" customHeight="1" x14ac:dyDescent="0.2">
      <c r="A3" s="76" t="s">
        <v>69</v>
      </c>
      <c r="B3" s="77"/>
      <c r="C3" s="77"/>
      <c r="D3" s="77"/>
      <c r="E3" s="77"/>
      <c r="F3" s="77"/>
      <c r="G3" s="77"/>
      <c r="H3" s="77"/>
      <c r="I3" s="77"/>
      <c r="J3" s="68"/>
    </row>
    <row r="5" spans="1:10" x14ac:dyDescent="0.2">
      <c r="A5" s="4" t="s">
        <v>0</v>
      </c>
      <c r="B5" s="16" t="str">
        <f>'SL-Data_T.1'!B5</f>
        <v>845RE</v>
      </c>
      <c r="C5" s="13"/>
    </row>
    <row r="6" spans="1:10" x14ac:dyDescent="0.2">
      <c r="A6" s="4" t="s">
        <v>7</v>
      </c>
      <c r="B6" s="13">
        <v>100</v>
      </c>
      <c r="C6" s="4" t="s">
        <v>8</v>
      </c>
    </row>
    <row r="7" spans="1:10" x14ac:dyDescent="0.2">
      <c r="A7" s="4" t="s">
        <v>9</v>
      </c>
      <c r="B7" s="13" t="s">
        <v>21</v>
      </c>
      <c r="C7" s="4" t="s">
        <v>11</v>
      </c>
    </row>
    <row r="8" spans="1:10" x14ac:dyDescent="0.2">
      <c r="A8" s="13" t="s">
        <v>26</v>
      </c>
      <c r="B8" s="13"/>
      <c r="C8" s="13"/>
    </row>
    <row r="10" spans="1:10" x14ac:dyDescent="0.2">
      <c r="A10" s="21" t="s">
        <v>1</v>
      </c>
      <c r="B10" s="5">
        <v>4.6959999999999997</v>
      </c>
    </row>
    <row r="11" spans="1:10" x14ac:dyDescent="0.2">
      <c r="A11" s="21" t="s">
        <v>2</v>
      </c>
      <c r="B11" s="5">
        <v>3.13</v>
      </c>
    </row>
    <row r="12" spans="1:10" x14ac:dyDescent="0.2">
      <c r="A12" s="21" t="s">
        <v>3</v>
      </c>
      <c r="B12" s="5">
        <v>2.1040000000000001</v>
      </c>
    </row>
    <row r="13" spans="1:10" x14ac:dyDescent="0.2">
      <c r="A13" s="21" t="s">
        <v>4</v>
      </c>
      <c r="B13" s="5">
        <v>1.667</v>
      </c>
    </row>
    <row r="14" spans="1:10" x14ac:dyDescent="0.2">
      <c r="A14" s="21" t="s">
        <v>5</v>
      </c>
      <c r="B14" s="5">
        <v>1.2849999999999999</v>
      </c>
    </row>
    <row r="15" spans="1:10" x14ac:dyDescent="0.2">
      <c r="A15" s="21" t="s">
        <v>6</v>
      </c>
      <c r="B15" s="5">
        <v>1</v>
      </c>
    </row>
    <row r="16" spans="1:10" x14ac:dyDescent="0.2">
      <c r="A16" s="21" t="s">
        <v>16</v>
      </c>
      <c r="B16" s="5">
        <v>0.83899999999999997</v>
      </c>
    </row>
    <row r="17" spans="1:20" x14ac:dyDescent="0.2">
      <c r="A17" s="21" t="s">
        <v>17</v>
      </c>
      <c r="B17" s="5">
        <v>0.66700000000000004</v>
      </c>
    </row>
    <row r="19" spans="1:20" ht="13.5" thickBot="1" x14ac:dyDescent="0.25"/>
    <row r="20" spans="1:20" ht="12.75" customHeight="1" x14ac:dyDescent="0.2">
      <c r="A20" s="28"/>
      <c r="B20" s="3"/>
      <c r="C20" s="3"/>
      <c r="D20" s="1"/>
      <c r="F20" s="69" t="s">
        <v>67</v>
      </c>
      <c r="G20" s="70"/>
      <c r="H20" s="70"/>
      <c r="I20" s="70"/>
      <c r="J20" s="70"/>
      <c r="K20" s="70"/>
      <c r="L20" s="70"/>
      <c r="M20" s="70"/>
      <c r="N20" s="70"/>
      <c r="O20" s="71"/>
      <c r="P20" s="47"/>
      <c r="Q20" s="47"/>
      <c r="R20" s="47"/>
      <c r="S20" s="47"/>
      <c r="T20" s="47"/>
    </row>
    <row r="21" spans="1:20" ht="13.5" customHeight="1" thickBot="1" x14ac:dyDescent="0.25">
      <c r="A21" s="28"/>
      <c r="B21" s="1"/>
      <c r="C21" s="1"/>
      <c r="D21" s="1"/>
      <c r="F21" s="72"/>
      <c r="G21" s="73"/>
      <c r="H21" s="73"/>
      <c r="I21" s="73"/>
      <c r="J21" s="73"/>
      <c r="K21" s="73"/>
      <c r="L21" s="73"/>
      <c r="M21" s="73"/>
      <c r="N21" s="73"/>
      <c r="O21" s="74"/>
      <c r="P21" s="47"/>
      <c r="Q21" s="47"/>
      <c r="R21" s="47"/>
      <c r="S21" s="47"/>
      <c r="T21" s="47"/>
    </row>
    <row r="22" spans="1:20" x14ac:dyDescent="0.2">
      <c r="A22" s="25" t="s">
        <v>59</v>
      </c>
      <c r="B22" s="1"/>
      <c r="C22" s="1"/>
      <c r="D22" s="1"/>
      <c r="F22" s="46" t="s">
        <v>5</v>
      </c>
      <c r="G22" s="1"/>
      <c r="H22" s="1"/>
      <c r="I22" s="1"/>
      <c r="J22"/>
      <c r="K22" s="75" t="s">
        <v>64</v>
      </c>
      <c r="L22" s="75"/>
      <c r="M22" s="75"/>
      <c r="N22"/>
      <c r="O22"/>
    </row>
    <row r="23" spans="1:20" ht="51" x14ac:dyDescent="0.2">
      <c r="A23" s="14" t="s">
        <v>23</v>
      </c>
      <c r="B23" s="6" t="s">
        <v>24</v>
      </c>
      <c r="C23" s="6" t="s">
        <v>25</v>
      </c>
      <c r="D23" s="6" t="s">
        <v>18</v>
      </c>
      <c r="F23" s="14" t="s">
        <v>23</v>
      </c>
      <c r="G23" s="6" t="s">
        <v>24</v>
      </c>
      <c r="H23" s="6" t="s">
        <v>25</v>
      </c>
      <c r="I23" s="6" t="s">
        <v>18</v>
      </c>
      <c r="J23"/>
      <c r="K23" s="14" t="s">
        <v>23</v>
      </c>
      <c r="L23" s="6" t="s">
        <v>24</v>
      </c>
      <c r="M23" s="6" t="s">
        <v>34</v>
      </c>
      <c r="N23" s="6" t="s">
        <v>65</v>
      </c>
      <c r="O23" s="6" t="s">
        <v>66</v>
      </c>
    </row>
    <row r="24" spans="1:20" x14ac:dyDescent="0.2">
      <c r="A24" s="13">
        <v>500</v>
      </c>
      <c r="B24" s="10">
        <v>389.10505836575879</v>
      </c>
      <c r="C24" s="11">
        <v>5.0914630000000001</v>
      </c>
      <c r="D24" s="12">
        <v>5.18736</v>
      </c>
      <c r="F24" s="13">
        <v>500</v>
      </c>
      <c r="G24" s="10">
        <v>389.10505836575879</v>
      </c>
      <c r="H24" s="11">
        <v>5.8702139999999998</v>
      </c>
      <c r="I24" s="12">
        <v>9</v>
      </c>
      <c r="J24"/>
      <c r="K24" s="13">
        <v>500</v>
      </c>
      <c r="L24" s="49">
        <v>389.10505836575879</v>
      </c>
      <c r="M24" s="11">
        <f t="shared" ref="M24:M33" si="0">H24-C24</f>
        <v>0.77875099999999975</v>
      </c>
      <c r="N24" s="12">
        <f t="shared" ref="N24:N33" si="1">I24-D24</f>
        <v>3.81264</v>
      </c>
      <c r="O24" s="48">
        <f>M24/N24</f>
        <v>0.20425505686348561</v>
      </c>
    </row>
    <row r="25" spans="1:20" x14ac:dyDescent="0.2">
      <c r="A25" s="13">
        <v>750</v>
      </c>
      <c r="B25" s="10">
        <v>583.65758754863816</v>
      </c>
      <c r="C25" s="11">
        <v>4.9088770000000004</v>
      </c>
      <c r="D25" s="11">
        <v>5.2394470000000002</v>
      </c>
      <c r="F25" s="13">
        <v>750</v>
      </c>
      <c r="G25" s="10">
        <v>583.65758754863816</v>
      </c>
      <c r="H25" s="11">
        <v>5.8515639999999998</v>
      </c>
      <c r="I25" s="11">
        <v>9</v>
      </c>
      <c r="J25"/>
      <c r="K25" s="13">
        <v>750</v>
      </c>
      <c r="L25" s="49">
        <v>583.65758754863816</v>
      </c>
      <c r="M25" s="11">
        <f t="shared" si="0"/>
        <v>0.94268699999999939</v>
      </c>
      <c r="N25" s="12">
        <f t="shared" si="1"/>
        <v>3.7605529999999998</v>
      </c>
      <c r="O25" s="43">
        <f t="shared" ref="O25:O33" si="2">M25/N25</f>
        <v>0.25067775936145548</v>
      </c>
    </row>
    <row r="26" spans="1:20" x14ac:dyDescent="0.2">
      <c r="A26" s="13">
        <v>1000</v>
      </c>
      <c r="B26" s="10">
        <v>778.21011673151759</v>
      </c>
      <c r="C26" s="11">
        <v>4.7550169999999996</v>
      </c>
      <c r="D26" s="11">
        <v>5.1971889999999998</v>
      </c>
      <c r="F26" s="13">
        <v>1000</v>
      </c>
      <c r="G26" s="10">
        <v>778.21011673151759</v>
      </c>
      <c r="H26" s="11">
        <v>5.8972239999999996</v>
      </c>
      <c r="I26" s="11">
        <v>9</v>
      </c>
      <c r="J26"/>
      <c r="K26" s="13">
        <v>1000</v>
      </c>
      <c r="L26" s="49">
        <v>778.21011673151759</v>
      </c>
      <c r="M26" s="11">
        <f t="shared" si="0"/>
        <v>1.142207</v>
      </c>
      <c r="N26" s="12">
        <f t="shared" si="1"/>
        <v>3.8028110000000002</v>
      </c>
      <c r="O26" s="43">
        <f t="shared" si="2"/>
        <v>0.30035860314909152</v>
      </c>
    </row>
    <row r="27" spans="1:20" x14ac:dyDescent="0.2">
      <c r="A27" s="13">
        <v>1250</v>
      </c>
      <c r="B27" s="10">
        <v>972.7626459143969</v>
      </c>
      <c r="C27" s="11">
        <v>4.4648659999999998</v>
      </c>
      <c r="D27" s="11">
        <v>5.2054049999999998</v>
      </c>
      <c r="F27" s="13">
        <v>1250</v>
      </c>
      <c r="G27" s="10">
        <v>972.7626459143969</v>
      </c>
      <c r="H27" s="11">
        <v>5.7879050000000003</v>
      </c>
      <c r="I27" s="11">
        <v>9</v>
      </c>
      <c r="J27"/>
      <c r="K27" s="13">
        <v>1250</v>
      </c>
      <c r="L27" s="49">
        <v>972.7626459143969</v>
      </c>
      <c r="M27" s="11">
        <f t="shared" si="0"/>
        <v>1.3230390000000005</v>
      </c>
      <c r="N27" s="12">
        <f t="shared" si="1"/>
        <v>3.7945950000000002</v>
      </c>
      <c r="O27" s="43">
        <f t="shared" si="2"/>
        <v>0.34866408668118742</v>
      </c>
    </row>
    <row r="28" spans="1:20" x14ac:dyDescent="0.2">
      <c r="A28" s="13">
        <v>1500</v>
      </c>
      <c r="B28" s="10">
        <v>1167.3151750972763</v>
      </c>
      <c r="C28" s="11">
        <v>4.6343579999999998</v>
      </c>
      <c r="D28" s="11">
        <v>5.2466989999999996</v>
      </c>
      <c r="F28" s="13">
        <v>1500</v>
      </c>
      <c r="G28" s="10">
        <v>1167.3151750972763</v>
      </c>
      <c r="H28" s="11">
        <v>5.7869270000000004</v>
      </c>
      <c r="I28" s="11">
        <v>9</v>
      </c>
      <c r="J28"/>
      <c r="K28" s="13">
        <v>1500</v>
      </c>
      <c r="L28" s="49">
        <v>1167.3151750972763</v>
      </c>
      <c r="M28" s="11">
        <f t="shared" si="0"/>
        <v>1.1525690000000006</v>
      </c>
      <c r="N28" s="12">
        <f t="shared" si="1"/>
        <v>3.7533010000000004</v>
      </c>
      <c r="O28" s="43">
        <f t="shared" si="2"/>
        <v>0.30708141979553477</v>
      </c>
    </row>
    <row r="29" spans="1:20" x14ac:dyDescent="0.2">
      <c r="A29" s="13">
        <v>1750</v>
      </c>
      <c r="B29" s="10">
        <v>1361.8677042801557</v>
      </c>
      <c r="C29" s="11">
        <v>4.8324790000000002</v>
      </c>
      <c r="D29" s="11">
        <v>5.2117129999999996</v>
      </c>
      <c r="F29" s="13">
        <v>1750</v>
      </c>
      <c r="G29" s="10">
        <v>1361.8677042801557</v>
      </c>
      <c r="H29" s="11">
        <v>5.9418389999999999</v>
      </c>
      <c r="I29" s="11">
        <v>9</v>
      </c>
      <c r="J29"/>
      <c r="K29" s="13">
        <v>1750</v>
      </c>
      <c r="L29" s="49">
        <v>1361.8677042801557</v>
      </c>
      <c r="M29" s="11">
        <f t="shared" si="0"/>
        <v>1.1093599999999997</v>
      </c>
      <c r="N29" s="12">
        <f t="shared" si="1"/>
        <v>3.7882870000000004</v>
      </c>
      <c r="O29" s="43">
        <f t="shared" si="2"/>
        <v>0.29283948127478188</v>
      </c>
    </row>
    <row r="30" spans="1:20" x14ac:dyDescent="0.2">
      <c r="A30" s="13">
        <v>2000</v>
      </c>
      <c r="B30" s="10">
        <v>1556.4202334630352</v>
      </c>
      <c r="C30" s="11">
        <v>5.0940729999999999</v>
      </c>
      <c r="D30" s="11">
        <v>5.1947099999999997</v>
      </c>
      <c r="F30" s="13">
        <v>2000</v>
      </c>
      <c r="G30" s="10">
        <v>1556.4202334630352</v>
      </c>
      <c r="H30" s="11">
        <v>6.1786779999999997</v>
      </c>
      <c r="I30" s="11">
        <v>9</v>
      </c>
      <c r="J30"/>
      <c r="K30" s="13">
        <v>2000</v>
      </c>
      <c r="L30" s="49">
        <v>1556.4202334630352</v>
      </c>
      <c r="M30" s="11">
        <f t="shared" si="0"/>
        <v>1.0846049999999998</v>
      </c>
      <c r="N30" s="12">
        <f t="shared" si="1"/>
        <v>3.8052900000000003</v>
      </c>
      <c r="O30" s="43">
        <f t="shared" si="2"/>
        <v>0.28502558280709217</v>
      </c>
    </row>
    <row r="31" spans="1:20" x14ac:dyDescent="0.2">
      <c r="A31" s="13">
        <v>2500</v>
      </c>
      <c r="B31" s="10">
        <v>1945.5252918287938</v>
      </c>
      <c r="C31" s="11">
        <v>5.7531379999999999</v>
      </c>
      <c r="D31" s="11">
        <v>5.2313029999999996</v>
      </c>
      <c r="F31" s="13">
        <v>2500</v>
      </c>
      <c r="G31" s="10">
        <v>1945.5252918287938</v>
      </c>
      <c r="H31" s="11">
        <v>6.7667580000000003</v>
      </c>
      <c r="I31" s="11">
        <v>9</v>
      </c>
      <c r="J31"/>
      <c r="K31" s="13">
        <v>2500</v>
      </c>
      <c r="L31" s="49">
        <v>1945.5252918287938</v>
      </c>
      <c r="M31" s="11">
        <f t="shared" si="0"/>
        <v>1.0136200000000004</v>
      </c>
      <c r="N31" s="12">
        <f t="shared" si="1"/>
        <v>3.7686970000000004</v>
      </c>
      <c r="O31" s="43">
        <f t="shared" si="2"/>
        <v>0.26895767953751665</v>
      </c>
    </row>
    <row r="32" spans="1:20" x14ac:dyDescent="0.2">
      <c r="A32" s="13">
        <v>3000</v>
      </c>
      <c r="B32" s="10">
        <v>2334.6303501945526</v>
      </c>
      <c r="C32" s="11">
        <v>6.4595820000000002</v>
      </c>
      <c r="D32" s="11">
        <v>5.1833830000000001</v>
      </c>
      <c r="F32" s="13">
        <v>3000</v>
      </c>
      <c r="G32" s="10">
        <v>2334.6303501945526</v>
      </c>
      <c r="H32" s="11">
        <v>7.5618239999999997</v>
      </c>
      <c r="I32" s="11">
        <v>9</v>
      </c>
      <c r="J32"/>
      <c r="K32" s="13">
        <v>3000</v>
      </c>
      <c r="L32" s="49">
        <v>2334.6303501945526</v>
      </c>
      <c r="M32" s="11">
        <f t="shared" si="0"/>
        <v>1.1022419999999995</v>
      </c>
      <c r="N32" s="12">
        <f t="shared" si="1"/>
        <v>3.8166169999999999</v>
      </c>
      <c r="O32" s="43">
        <f t="shared" si="2"/>
        <v>0.28880078876135579</v>
      </c>
    </row>
    <row r="33" spans="1:15" x14ac:dyDescent="0.2">
      <c r="A33" s="13">
        <v>4000</v>
      </c>
      <c r="B33" s="10">
        <v>3112.8404669260703</v>
      </c>
      <c r="C33" s="11">
        <v>8.5378399999999992</v>
      </c>
      <c r="D33" s="11">
        <v>5.2302929999999996</v>
      </c>
      <c r="F33" s="13">
        <v>4000</v>
      </c>
      <c r="G33" s="10">
        <v>3112.8404669260703</v>
      </c>
      <c r="H33" s="11">
        <v>9.1580359999999992</v>
      </c>
      <c r="I33" s="11">
        <v>9</v>
      </c>
      <c r="J33"/>
      <c r="K33" s="13">
        <v>4000</v>
      </c>
      <c r="L33" s="49">
        <v>3112.8404669260703</v>
      </c>
      <c r="M33" s="11">
        <f t="shared" si="0"/>
        <v>0.62019599999999997</v>
      </c>
      <c r="N33" s="12">
        <f t="shared" si="1"/>
        <v>3.7697070000000004</v>
      </c>
      <c r="O33" s="43">
        <f t="shared" si="2"/>
        <v>0.1645210091924916</v>
      </c>
    </row>
    <row r="34" spans="1:15" x14ac:dyDescent="0.2">
      <c r="A34" s="13"/>
      <c r="B34" s="10"/>
      <c r="C34" s="11"/>
      <c r="D34" s="11"/>
      <c r="F34" s="13"/>
      <c r="G34" s="10"/>
      <c r="H34" s="11"/>
      <c r="I34" s="11"/>
      <c r="K34" s="13"/>
      <c r="L34" s="10"/>
      <c r="M34" s="11"/>
      <c r="N34" s="11"/>
      <c r="O34" s="11"/>
    </row>
    <row r="35" spans="1:15" x14ac:dyDescent="0.2">
      <c r="B35" s="24"/>
      <c r="C35" s="24"/>
      <c r="D35" s="1"/>
    </row>
  </sheetData>
  <mergeCells count="5">
    <mergeCell ref="F20:O21"/>
    <mergeCell ref="K22:M22"/>
    <mergeCell ref="A3:J3"/>
    <mergeCell ref="A2:J2"/>
    <mergeCell ref="A1:J1"/>
  </mergeCells>
  <pageMargins left="0.75" right="0.75" top="1" bottom="1" header="0.5" footer="0.5"/>
  <pageSetup paperSize="5" scale="7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12</vt:i4>
      </vt:variant>
    </vt:vector>
  </HeadingPairs>
  <TitlesOfParts>
    <vt:vector size="17" baseType="lpstr">
      <vt:lpstr>SL-Data_T.1</vt:lpstr>
      <vt:lpstr>SL-Data_T.2</vt:lpstr>
      <vt:lpstr>SL-Data_T.3</vt:lpstr>
      <vt:lpstr>Inertia Runs</vt:lpstr>
      <vt:lpstr>Prs.Sensitivity</vt:lpstr>
      <vt:lpstr>'Inertia Runs'!Print_Area</vt:lpstr>
      <vt:lpstr>Prs.Sensitivity!Print_Area</vt:lpstr>
      <vt:lpstr>'SL-Data_T.1'!Print_Area</vt:lpstr>
      <vt:lpstr>'SL-Data_T.2'!Print_Area</vt:lpstr>
      <vt:lpstr>'SL-Data_T.3'!Print_Area</vt:lpstr>
      <vt:lpstr>SL_100_N</vt:lpstr>
      <vt:lpstr>SL_100C</vt:lpstr>
      <vt:lpstr>SL_35_N</vt:lpstr>
      <vt:lpstr>SL_35C</vt:lpstr>
      <vt:lpstr>SL_60_N</vt:lpstr>
      <vt:lpstr>SL_60C</vt:lpstr>
      <vt:lpstr>'Inertia Runs'!SL_60C_1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2014-10-01T10:30:45Z</dcterms:created>
  <dcterms:modified xsi:type="dcterms:W3CDTF">2019-04-04T12:59:51Z</dcterms:modified>
</cp:coreProperties>
</file>