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checkCompatibility="1" defaultThemeVersion="124226"/>
  <xr:revisionPtr revIDLastSave="0" documentId="13_ncr:1_{52C1ACE2-2E6B-411C-8D98-065211295380}" xr6:coauthVersionLast="36" xr6:coauthVersionMax="36" xr10:uidLastSave="{00000000-0000-0000-0000-000000000000}"/>
  <bookViews>
    <workbookView xWindow="11985" yWindow="225" windowWidth="12030" windowHeight="9960" tabRatio="928" xr2:uid="{00000000-000D-0000-FFFF-FFFF00000000}"/>
  </bookViews>
  <sheets>
    <sheet name="35°C" sheetId="1" r:id="rId1"/>
    <sheet name="60°C" sheetId="13" r:id="rId2"/>
    <sheet name="100°C" sheetId="14" r:id="rId3"/>
  </sheets>
  <externalReferences>
    <externalReference r:id="rId4"/>
    <externalReference r:id="rId5"/>
  </externalReferences>
  <definedNames>
    <definedName name="all_37C">'[1]test-results_overview'!$B$60:$K$70,'[1]test-results_overview'!$B$84:$K$94,'[1]test-results_overview'!$B$108:$K$118,'[1]test-results_overview'!$B$132:$K$142,'[1]test-results_overview'!$B$156:$K$166,'[1]test-results_overview'!$B$180:$K$190</definedName>
    <definedName name="all_93C">'[1]test-results_overview'!$P$60:$Y$70,'[1]test-results_overview'!$P$84:$Y$94,'[1]test-results_overview'!$P$108:$Y$118,'[1]test-results_overview'!$P$132:$Y$142,'[1]test-results_overview'!$P$156:$Y$166,'[1]test-results_overview'!$P$180:$Y$190</definedName>
    <definedName name="_xlnm.Print_Area" localSheetId="2">'100°C'!$A$19:$O$60</definedName>
    <definedName name="_xlnm.Print_Area" localSheetId="0">'35°C'!$A$19:$O$46</definedName>
    <definedName name="_xlnm.Print_Area" localSheetId="1">'60°C'!$A$19:$O$47</definedName>
    <definedName name="SL_100_N">[2]Data_100C!$C$20:$C$30,[2]Data_100C!$H$20:$H$30,[2]Data_100C!$C$35:$C$45,[2]Data_100C!$H$35:$H$45,[2]Data_100C!$C$50:$C$59,[2]Data_100C!$H$50:$H$58,[2]Data_100C!$C$65:$C$74,[2]Data_100C!$H$65:$H$71,[2]Data_100C!$H$95:$H$105</definedName>
    <definedName name="SL_100C">[2]Data_100C!$C$20:$C$30,[2]Data_100C!$H$20:$H$30,[2]Data_100C!$C$35:$C$45,[2]Data_100C!$H$35:$H$45,[2]Data_100C!$C$50:$C$59,[2]Data_100C!$H$50:$H$58,[2]Data_100C!$C$65:$C$74,[2]Data_100C!$H$65:$H$71</definedName>
    <definedName name="SL_35_N">[2]Data_35C!$C$20:$C$30,[2]Data_35C!$H$20:$H$30,[2]Data_35C!$C$35:$C$45,[2]Data_35C!$H$35:$H$45,[2]Data_35C!$C$50:$C$59,[2]Data_35C!$H$50:$H$58,[2]Data_35C!$C$65:$C$74,[2]Data_35C!$H$65:$H$71,[2]Data_35C!$H$95:$H$105</definedName>
    <definedName name="SL_35C">[2]Data_35C!$C$20:$C$30,[2]Data_35C!$H$20:$H$30,[2]Data_35C!$C$35:$C$45,[2]Data_35C!$H$35:$H$45,[2]Data_35C!$C$50:$C$59,[2]Data_35C!$H$50:$H$58,[2]Data_35C!$C$65:$C$74,[2]Data_35C!$H$65:$H$71</definedName>
    <definedName name="SL_60_N">[2]Data_60C!$C$20:$C$30,[2]Data_60C!$H$20:$H$30,[2]Data_60C!$C$35:$C$45,[2]Data_60C!$H$35:$H$45,[2]Data_60C!$C$50:$C$59,[2]Data_60C!$H$50:$H$58,[2]Data_60C!$C$65:$C$74,[2]Data_60C!$H$65:$H$71,[2]Data_60C!$H$95:$H$105</definedName>
    <definedName name="SL_60C">[2]Data_60C!$C$20:$C$30,[2]Data_60C!$H$20:$H$30,[2]Data_60C!$C$35:$C$45,[2]Data_60C!$H$35:$H$45,[2]Data_60C!$C$50:$C$59,[2]Data_60C!$H$50:$H$58,[2]Data_60C!$C$65:$C$74,[2]Data_60C!$H$65:$H$71</definedName>
    <definedName name="SL_60C_1">'[2]Data_60C+Inertia'!$C$20:$C$30,'[2]Data_60C+Inertia'!$R$20:$R$30,'[2]Data_60C+Inertia'!$C$35:$C$45,'[2]Data_60C+Inertia'!$R$35:$R$45,'[2]Data_60C+Inertia'!$C$50:$C$59,'[2]Data_60C+Inertia'!$R$50:$R$58,'[2]Data_60C+Inertia'!$C$65:$C$74,'[2]Data_60C+Inertia'!$R$65:$R$71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5" i="14" l="1"/>
  <c r="K45" i="14"/>
  <c r="E45" i="14"/>
  <c r="C45" i="14"/>
  <c r="L44" i="14"/>
  <c r="K44" i="14"/>
  <c r="E44" i="14"/>
  <c r="C44" i="14"/>
  <c r="M44" i="14" s="1"/>
  <c r="N44" i="14" s="1"/>
  <c r="L43" i="14"/>
  <c r="K43" i="14"/>
  <c r="E43" i="14"/>
  <c r="C43" i="14"/>
  <c r="L42" i="14"/>
  <c r="K42" i="14"/>
  <c r="E42" i="14"/>
  <c r="C42" i="14"/>
  <c r="M42" i="14" s="1"/>
  <c r="N42" i="14" s="1"/>
  <c r="L41" i="14"/>
  <c r="K41" i="14"/>
  <c r="E41" i="14"/>
  <c r="C41" i="14"/>
  <c r="L40" i="14"/>
  <c r="K40" i="14"/>
  <c r="E40" i="14"/>
  <c r="C40" i="14"/>
  <c r="M40" i="14" s="1"/>
  <c r="N40" i="14" s="1"/>
  <c r="L39" i="14"/>
  <c r="K39" i="14"/>
  <c r="E39" i="14"/>
  <c r="C39" i="14"/>
  <c r="L38" i="14"/>
  <c r="K38" i="14"/>
  <c r="E38" i="14"/>
  <c r="C38" i="14"/>
  <c r="D38" i="14" s="1"/>
  <c r="L37" i="14"/>
  <c r="K37" i="14"/>
  <c r="E37" i="14"/>
  <c r="C37" i="14"/>
  <c r="L36" i="14"/>
  <c r="K36" i="14"/>
  <c r="E36" i="14"/>
  <c r="C36" i="14"/>
  <c r="D36" i="14" s="1"/>
  <c r="L35" i="14"/>
  <c r="K35" i="14"/>
  <c r="E35" i="14"/>
  <c r="C35" i="14"/>
  <c r="L31" i="14"/>
  <c r="K31" i="14"/>
  <c r="E31" i="14"/>
  <c r="C31" i="14"/>
  <c r="L30" i="14"/>
  <c r="K30" i="14"/>
  <c r="E30" i="14"/>
  <c r="C30" i="14"/>
  <c r="D30" i="14" s="1"/>
  <c r="L29" i="14"/>
  <c r="K29" i="14"/>
  <c r="E29" i="14"/>
  <c r="C29" i="14"/>
  <c r="L28" i="14"/>
  <c r="K28" i="14"/>
  <c r="E28" i="14"/>
  <c r="C28" i="14"/>
  <c r="D28" i="14" s="1"/>
  <c r="L27" i="14"/>
  <c r="K27" i="14"/>
  <c r="E27" i="14"/>
  <c r="C27" i="14"/>
  <c r="D27" i="14" s="1"/>
  <c r="L26" i="14"/>
  <c r="K26" i="14"/>
  <c r="E26" i="14"/>
  <c r="C26" i="14"/>
  <c r="D26" i="14" s="1"/>
  <c r="P26" i="14" s="1"/>
  <c r="L25" i="14"/>
  <c r="K25" i="14"/>
  <c r="E25" i="14"/>
  <c r="C25" i="14"/>
  <c r="M25" i="14" s="1"/>
  <c r="N25" i="14" s="1"/>
  <c r="L24" i="14"/>
  <c r="K24" i="14"/>
  <c r="E24" i="14"/>
  <c r="C24" i="14"/>
  <c r="D24" i="14" s="1"/>
  <c r="P24" i="14" s="1"/>
  <c r="L23" i="14"/>
  <c r="K23" i="14"/>
  <c r="E23" i="14"/>
  <c r="C23" i="14"/>
  <c r="M23" i="14" s="1"/>
  <c r="N23" i="14" s="1"/>
  <c r="L22" i="14"/>
  <c r="K22" i="14"/>
  <c r="E22" i="14"/>
  <c r="C22" i="14"/>
  <c r="M22" i="14" s="1"/>
  <c r="N22" i="14" s="1"/>
  <c r="L21" i="14"/>
  <c r="K21" i="14"/>
  <c r="E21" i="14"/>
  <c r="C21" i="14"/>
  <c r="M21" i="14" s="1"/>
  <c r="N21" i="14" s="1"/>
  <c r="L17" i="14"/>
  <c r="K17" i="14"/>
  <c r="E17" i="14"/>
  <c r="C17" i="14"/>
  <c r="M17" i="14" s="1"/>
  <c r="N17" i="14" s="1"/>
  <c r="L16" i="14"/>
  <c r="K16" i="14"/>
  <c r="E16" i="14"/>
  <c r="C16" i="14"/>
  <c r="M16" i="14" s="1"/>
  <c r="N16" i="14" s="1"/>
  <c r="L15" i="14"/>
  <c r="K15" i="14"/>
  <c r="E15" i="14"/>
  <c r="C15" i="14"/>
  <c r="M15" i="14" s="1"/>
  <c r="N15" i="14" s="1"/>
  <c r="L14" i="14"/>
  <c r="K14" i="14"/>
  <c r="E14" i="14"/>
  <c r="C14" i="14"/>
  <c r="M14" i="14" s="1"/>
  <c r="N14" i="14" s="1"/>
  <c r="L13" i="14"/>
  <c r="K13" i="14"/>
  <c r="E13" i="14"/>
  <c r="C13" i="14"/>
  <c r="M13" i="14" s="1"/>
  <c r="N13" i="14" s="1"/>
  <c r="L12" i="14"/>
  <c r="K12" i="14"/>
  <c r="E12" i="14"/>
  <c r="C12" i="14"/>
  <c r="M12" i="14" s="1"/>
  <c r="N12" i="14" s="1"/>
  <c r="L11" i="14"/>
  <c r="K11" i="14"/>
  <c r="E11" i="14"/>
  <c r="C11" i="14"/>
  <c r="M11" i="14" s="1"/>
  <c r="N11" i="14" s="1"/>
  <c r="L10" i="14"/>
  <c r="K10" i="14"/>
  <c r="E10" i="14"/>
  <c r="C10" i="14"/>
  <c r="M10" i="14" s="1"/>
  <c r="N10" i="14" s="1"/>
  <c r="L9" i="14"/>
  <c r="K9" i="14"/>
  <c r="E9" i="14"/>
  <c r="C9" i="14"/>
  <c r="D9" i="14" s="1"/>
  <c r="L8" i="14"/>
  <c r="K8" i="14"/>
  <c r="E8" i="14"/>
  <c r="C8" i="14"/>
  <c r="M8" i="14" s="1"/>
  <c r="N8" i="14" s="1"/>
  <c r="L7" i="14"/>
  <c r="K7" i="14"/>
  <c r="E7" i="14"/>
  <c r="C7" i="14"/>
  <c r="M7" i="14" s="1"/>
  <c r="N7" i="14" s="1"/>
  <c r="L45" i="13"/>
  <c r="K45" i="13"/>
  <c r="E45" i="13"/>
  <c r="C45" i="13"/>
  <c r="M45" i="13" s="1"/>
  <c r="N45" i="13" s="1"/>
  <c r="L44" i="13"/>
  <c r="K44" i="13"/>
  <c r="E44" i="13"/>
  <c r="C44" i="13"/>
  <c r="D44" i="13" s="1"/>
  <c r="P44" i="13" s="1"/>
  <c r="L43" i="13"/>
  <c r="K43" i="13"/>
  <c r="E43" i="13"/>
  <c r="C43" i="13"/>
  <c r="M43" i="13" s="1"/>
  <c r="N43" i="13" s="1"/>
  <c r="L42" i="13"/>
  <c r="K42" i="13"/>
  <c r="E42" i="13"/>
  <c r="C42" i="13"/>
  <c r="D42" i="13" s="1"/>
  <c r="P42" i="13" s="1"/>
  <c r="L41" i="13"/>
  <c r="K41" i="13"/>
  <c r="E41" i="13"/>
  <c r="C41" i="13"/>
  <c r="M41" i="13" s="1"/>
  <c r="N41" i="13" s="1"/>
  <c r="L40" i="13"/>
  <c r="K40" i="13"/>
  <c r="E40" i="13"/>
  <c r="C40" i="13"/>
  <c r="D40" i="13" s="1"/>
  <c r="P40" i="13" s="1"/>
  <c r="L39" i="13"/>
  <c r="K39" i="13"/>
  <c r="E39" i="13"/>
  <c r="C39" i="13"/>
  <c r="M39" i="13" s="1"/>
  <c r="N39" i="13" s="1"/>
  <c r="L38" i="13"/>
  <c r="K38" i="13"/>
  <c r="E38" i="13"/>
  <c r="C38" i="13"/>
  <c r="D38" i="13" s="1"/>
  <c r="P38" i="13" s="1"/>
  <c r="L37" i="13"/>
  <c r="K37" i="13"/>
  <c r="E37" i="13"/>
  <c r="C37" i="13"/>
  <c r="M37" i="13" s="1"/>
  <c r="N37" i="13" s="1"/>
  <c r="L36" i="13"/>
  <c r="K36" i="13"/>
  <c r="E36" i="13"/>
  <c r="C36" i="13"/>
  <c r="D36" i="13" s="1"/>
  <c r="P36" i="13" s="1"/>
  <c r="L35" i="13"/>
  <c r="K35" i="13"/>
  <c r="E35" i="13"/>
  <c r="C35" i="13"/>
  <c r="M35" i="13" s="1"/>
  <c r="N35" i="13" s="1"/>
  <c r="L31" i="13"/>
  <c r="K31" i="13"/>
  <c r="E31" i="13"/>
  <c r="C31" i="13"/>
  <c r="M31" i="13" s="1"/>
  <c r="N31" i="13" s="1"/>
  <c r="L30" i="13"/>
  <c r="K30" i="13"/>
  <c r="E30" i="13"/>
  <c r="C30" i="13"/>
  <c r="D30" i="13" s="1"/>
  <c r="P30" i="13" s="1"/>
  <c r="L29" i="13"/>
  <c r="K29" i="13"/>
  <c r="E29" i="13"/>
  <c r="C29" i="13"/>
  <c r="M29" i="13" s="1"/>
  <c r="N29" i="13" s="1"/>
  <c r="L28" i="13"/>
  <c r="K28" i="13"/>
  <c r="E28" i="13"/>
  <c r="C28" i="13"/>
  <c r="D28" i="13" s="1"/>
  <c r="P28" i="13" s="1"/>
  <c r="L27" i="13"/>
  <c r="K27" i="13"/>
  <c r="E27" i="13"/>
  <c r="C27" i="13"/>
  <c r="M27" i="13" s="1"/>
  <c r="N27" i="13" s="1"/>
  <c r="L26" i="13"/>
  <c r="K26" i="13"/>
  <c r="E26" i="13"/>
  <c r="C26" i="13"/>
  <c r="D26" i="13" s="1"/>
  <c r="P26" i="13" s="1"/>
  <c r="L25" i="13"/>
  <c r="K25" i="13"/>
  <c r="E25" i="13"/>
  <c r="C25" i="13"/>
  <c r="M25" i="13" s="1"/>
  <c r="N25" i="13" s="1"/>
  <c r="L24" i="13"/>
  <c r="K24" i="13"/>
  <c r="E24" i="13"/>
  <c r="C24" i="13"/>
  <c r="D24" i="13" s="1"/>
  <c r="P24" i="13" s="1"/>
  <c r="L23" i="13"/>
  <c r="K23" i="13"/>
  <c r="E23" i="13"/>
  <c r="C23" i="13"/>
  <c r="M23" i="13" s="1"/>
  <c r="N23" i="13" s="1"/>
  <c r="L22" i="13"/>
  <c r="K22" i="13"/>
  <c r="E22" i="13"/>
  <c r="C22" i="13"/>
  <c r="D22" i="13" s="1"/>
  <c r="P22" i="13" s="1"/>
  <c r="L21" i="13"/>
  <c r="K21" i="13"/>
  <c r="E21" i="13"/>
  <c r="C21" i="13"/>
  <c r="M21" i="13" s="1"/>
  <c r="N21" i="13" s="1"/>
  <c r="L17" i="13"/>
  <c r="K17" i="13"/>
  <c r="E17" i="13"/>
  <c r="C17" i="13"/>
  <c r="M17" i="13" s="1"/>
  <c r="N17" i="13" s="1"/>
  <c r="L16" i="13"/>
  <c r="K16" i="13"/>
  <c r="E16" i="13"/>
  <c r="C16" i="13"/>
  <c r="D16" i="13" s="1"/>
  <c r="L15" i="13"/>
  <c r="K15" i="13"/>
  <c r="E15" i="13"/>
  <c r="C15" i="13"/>
  <c r="M15" i="13" s="1"/>
  <c r="N15" i="13" s="1"/>
  <c r="L14" i="13"/>
  <c r="K14" i="13"/>
  <c r="E14" i="13"/>
  <c r="C14" i="13"/>
  <c r="D14" i="13" s="1"/>
  <c r="L13" i="13"/>
  <c r="K13" i="13"/>
  <c r="E13" i="13"/>
  <c r="C13" i="13"/>
  <c r="M13" i="13" s="1"/>
  <c r="N13" i="13" s="1"/>
  <c r="L12" i="13"/>
  <c r="K12" i="13"/>
  <c r="E12" i="13"/>
  <c r="C12" i="13"/>
  <c r="D12" i="13" s="1"/>
  <c r="L11" i="13"/>
  <c r="K11" i="13"/>
  <c r="E11" i="13"/>
  <c r="C11" i="13"/>
  <c r="D11" i="13" s="1"/>
  <c r="L10" i="13"/>
  <c r="K10" i="13"/>
  <c r="E10" i="13"/>
  <c r="C10" i="13"/>
  <c r="D10" i="13" s="1"/>
  <c r="L9" i="13"/>
  <c r="K9" i="13"/>
  <c r="E9" i="13"/>
  <c r="C9" i="13"/>
  <c r="D9" i="13" s="1"/>
  <c r="L8" i="13"/>
  <c r="K8" i="13"/>
  <c r="E8" i="13"/>
  <c r="C8" i="13"/>
  <c r="D8" i="13" s="1"/>
  <c r="L7" i="13"/>
  <c r="K7" i="13"/>
  <c r="E7" i="13"/>
  <c r="C7" i="13"/>
  <c r="M7" i="13" s="1"/>
  <c r="N7" i="13" s="1"/>
  <c r="L45" i="1"/>
  <c r="K45" i="1"/>
  <c r="E45" i="1"/>
  <c r="C45" i="1"/>
  <c r="M45" i="1" s="1"/>
  <c r="N45" i="1" s="1"/>
  <c r="L44" i="1"/>
  <c r="K44" i="1"/>
  <c r="E44" i="1"/>
  <c r="C44" i="1"/>
  <c r="L43" i="1"/>
  <c r="K43" i="1"/>
  <c r="E43" i="1"/>
  <c r="C43" i="1"/>
  <c r="M43" i="1" s="1"/>
  <c r="N43" i="1" s="1"/>
  <c r="L42" i="1"/>
  <c r="K42" i="1"/>
  <c r="E42" i="1"/>
  <c r="C42" i="1"/>
  <c r="L41" i="1"/>
  <c r="K41" i="1"/>
  <c r="E41" i="1"/>
  <c r="C41" i="1"/>
  <c r="M41" i="1" s="1"/>
  <c r="N41" i="1" s="1"/>
  <c r="L40" i="1"/>
  <c r="K40" i="1"/>
  <c r="E40" i="1"/>
  <c r="C40" i="1"/>
  <c r="L39" i="1"/>
  <c r="K39" i="1"/>
  <c r="E39" i="1"/>
  <c r="C39" i="1"/>
  <c r="M39" i="1" s="1"/>
  <c r="N39" i="1" s="1"/>
  <c r="L38" i="1"/>
  <c r="K38" i="1"/>
  <c r="E38" i="1"/>
  <c r="C38" i="1"/>
  <c r="L37" i="1"/>
  <c r="K37" i="1"/>
  <c r="E37" i="1"/>
  <c r="C37" i="1"/>
  <c r="M37" i="1" s="1"/>
  <c r="N37" i="1" s="1"/>
  <c r="L36" i="1"/>
  <c r="K36" i="1"/>
  <c r="E36" i="1"/>
  <c r="C36" i="1"/>
  <c r="L35" i="1"/>
  <c r="K35" i="1"/>
  <c r="E35" i="1"/>
  <c r="C35" i="1"/>
  <c r="M35" i="1" s="1"/>
  <c r="N35" i="1" s="1"/>
  <c r="L31" i="1"/>
  <c r="K31" i="1"/>
  <c r="E31" i="1"/>
  <c r="C31" i="1"/>
  <c r="M31" i="1" s="1"/>
  <c r="N31" i="1" s="1"/>
  <c r="L30" i="1"/>
  <c r="K30" i="1"/>
  <c r="E30" i="1"/>
  <c r="C30" i="1"/>
  <c r="L29" i="1"/>
  <c r="K29" i="1"/>
  <c r="E29" i="1"/>
  <c r="C29" i="1"/>
  <c r="M29" i="1" s="1"/>
  <c r="N29" i="1" s="1"/>
  <c r="L28" i="1"/>
  <c r="K28" i="1"/>
  <c r="E28" i="1"/>
  <c r="C28" i="1"/>
  <c r="M28" i="1" s="1"/>
  <c r="N28" i="1" s="1"/>
  <c r="L27" i="1"/>
  <c r="K27" i="1"/>
  <c r="E27" i="1"/>
  <c r="C27" i="1"/>
  <c r="D27" i="1" s="1"/>
  <c r="L26" i="1"/>
  <c r="K26" i="1"/>
  <c r="E26" i="1"/>
  <c r="C26" i="1"/>
  <c r="M26" i="1" s="1"/>
  <c r="N26" i="1" s="1"/>
  <c r="L25" i="1"/>
  <c r="K25" i="1"/>
  <c r="E25" i="1"/>
  <c r="C25" i="1"/>
  <c r="M25" i="1" s="1"/>
  <c r="N25" i="1" s="1"/>
  <c r="L24" i="1"/>
  <c r="K24" i="1"/>
  <c r="E24" i="1"/>
  <c r="C24" i="1"/>
  <c r="M24" i="1" s="1"/>
  <c r="N24" i="1" s="1"/>
  <c r="L23" i="1"/>
  <c r="K23" i="1"/>
  <c r="E23" i="1"/>
  <c r="C23" i="1"/>
  <c r="M23" i="1" s="1"/>
  <c r="N23" i="1" s="1"/>
  <c r="L22" i="1"/>
  <c r="K22" i="1"/>
  <c r="E22" i="1"/>
  <c r="C22" i="1"/>
  <c r="M22" i="1" s="1"/>
  <c r="N22" i="1" s="1"/>
  <c r="L21" i="1"/>
  <c r="K21" i="1"/>
  <c r="E21" i="1"/>
  <c r="C21" i="1"/>
  <c r="D21" i="1" s="1"/>
  <c r="L17" i="1"/>
  <c r="K17" i="1"/>
  <c r="E17" i="1"/>
  <c r="C17" i="1"/>
  <c r="D17" i="1" s="1"/>
  <c r="L16" i="1"/>
  <c r="K16" i="1"/>
  <c r="E16" i="1"/>
  <c r="C16" i="1"/>
  <c r="M16" i="1" s="1"/>
  <c r="N16" i="1" s="1"/>
  <c r="L15" i="1"/>
  <c r="K15" i="1"/>
  <c r="E15" i="1"/>
  <c r="C15" i="1"/>
  <c r="M15" i="1" s="1"/>
  <c r="N15" i="1" s="1"/>
  <c r="L14" i="1"/>
  <c r="K14" i="1"/>
  <c r="E14" i="1"/>
  <c r="C14" i="1"/>
  <c r="M14" i="1" s="1"/>
  <c r="N14" i="1" s="1"/>
  <c r="L13" i="1"/>
  <c r="K13" i="1"/>
  <c r="E13" i="1"/>
  <c r="C13" i="1"/>
  <c r="M13" i="1" s="1"/>
  <c r="N13" i="1" s="1"/>
  <c r="L12" i="1"/>
  <c r="K12" i="1"/>
  <c r="E12" i="1"/>
  <c r="C12" i="1"/>
  <c r="M12" i="1" s="1"/>
  <c r="N12" i="1" s="1"/>
  <c r="L11" i="1"/>
  <c r="K11" i="1"/>
  <c r="E11" i="1"/>
  <c r="C11" i="1"/>
  <c r="M11" i="1" s="1"/>
  <c r="N11" i="1" s="1"/>
  <c r="L10" i="1"/>
  <c r="K10" i="1"/>
  <c r="E10" i="1"/>
  <c r="C10" i="1"/>
  <c r="M10" i="1" s="1"/>
  <c r="N10" i="1" s="1"/>
  <c r="L9" i="1"/>
  <c r="K9" i="1"/>
  <c r="E9" i="1"/>
  <c r="C9" i="1"/>
  <c r="D9" i="1" s="1"/>
  <c r="L8" i="1"/>
  <c r="K8" i="1"/>
  <c r="E8" i="1"/>
  <c r="C8" i="1"/>
  <c r="M8" i="1" s="1"/>
  <c r="N8" i="1" s="1"/>
  <c r="L7" i="1"/>
  <c r="K7" i="1"/>
  <c r="E7" i="1"/>
  <c r="C7" i="1"/>
  <c r="M7" i="1" s="1"/>
  <c r="N7" i="1" s="1"/>
  <c r="O25" i="13" l="1"/>
  <c r="O36" i="13"/>
  <c r="O25" i="1"/>
  <c r="O35" i="13"/>
  <c r="D13" i="14"/>
  <c r="P13" i="14" s="1"/>
  <c r="O26" i="13"/>
  <c r="O28" i="1"/>
  <c r="O27" i="13"/>
  <c r="O37" i="14"/>
  <c r="D15" i="14"/>
  <c r="P15" i="14" s="1"/>
  <c r="O17" i="14"/>
  <c r="O27" i="14"/>
  <c r="O31" i="14"/>
  <c r="O35" i="14"/>
  <c r="O36" i="14"/>
  <c r="D40" i="14"/>
  <c r="P40" i="14" s="1"/>
  <c r="D16" i="14"/>
  <c r="J16" i="14" s="1"/>
  <c r="O40" i="14"/>
  <c r="D44" i="14"/>
  <c r="P44" i="14" s="1"/>
  <c r="O45" i="14"/>
  <c r="D7" i="14"/>
  <c r="P7" i="14" s="1"/>
  <c r="O9" i="14"/>
  <c r="O11" i="14"/>
  <c r="O12" i="14"/>
  <c r="O14" i="14"/>
  <c r="D22" i="14"/>
  <c r="P22" i="14" s="1"/>
  <c r="O39" i="14"/>
  <c r="D8" i="14"/>
  <c r="P8" i="14" s="1"/>
  <c r="D14" i="14"/>
  <c r="P14" i="14" s="1"/>
  <c r="D21" i="14"/>
  <c r="P21" i="14" s="1"/>
  <c r="O43" i="14"/>
  <c r="O37" i="13"/>
  <c r="O43" i="13"/>
  <c r="O44" i="13"/>
  <c r="O45" i="13"/>
  <c r="O29" i="13"/>
  <c r="J28" i="13"/>
  <c r="O39" i="13"/>
  <c r="D7" i="1"/>
  <c r="J7" i="1" s="1"/>
  <c r="O14" i="1"/>
  <c r="O10" i="1"/>
  <c r="D24" i="1"/>
  <c r="P24" i="1" s="1"/>
  <c r="O29" i="1"/>
  <c r="O30" i="1"/>
  <c r="O24" i="1"/>
  <c r="D35" i="1"/>
  <c r="J35" i="1" s="1"/>
  <c r="O36" i="1"/>
  <c r="M9" i="1"/>
  <c r="N9" i="1" s="1"/>
  <c r="O7" i="1"/>
  <c r="O11" i="1"/>
  <c r="D23" i="1"/>
  <c r="P23" i="1" s="1"/>
  <c r="D25" i="1"/>
  <c r="J25" i="1" s="1"/>
  <c r="O35" i="1"/>
  <c r="O15" i="1"/>
  <c r="M27" i="1"/>
  <c r="N27" i="1" s="1"/>
  <c r="O37" i="1"/>
  <c r="O38" i="1"/>
  <c r="O40" i="1"/>
  <c r="O44" i="1"/>
  <c r="O45" i="1"/>
  <c r="J27" i="1"/>
  <c r="P27" i="1"/>
  <c r="J9" i="1"/>
  <c r="P9" i="1"/>
  <c r="P17" i="1"/>
  <c r="J17" i="1"/>
  <c r="J21" i="1"/>
  <c r="P21" i="1"/>
  <c r="M21" i="1"/>
  <c r="N21" i="1" s="1"/>
  <c r="D43" i="1"/>
  <c r="J43" i="1" s="1"/>
  <c r="D13" i="1"/>
  <c r="D15" i="1"/>
  <c r="M17" i="1"/>
  <c r="N17" i="1" s="1"/>
  <c r="D10" i="1"/>
  <c r="D11" i="1"/>
  <c r="O21" i="1"/>
  <c r="D28" i="1"/>
  <c r="D29" i="1"/>
  <c r="J29" i="1" s="1"/>
  <c r="O31" i="1"/>
  <c r="D41" i="1"/>
  <c r="J41" i="1" s="1"/>
  <c r="O42" i="1"/>
  <c r="O43" i="1"/>
  <c r="D14" i="1"/>
  <c r="J24" i="1"/>
  <c r="O9" i="13"/>
  <c r="O10" i="13"/>
  <c r="O11" i="13"/>
  <c r="O12" i="13"/>
  <c r="O17" i="13"/>
  <c r="O22" i="13"/>
  <c r="O23" i="13"/>
  <c r="J24" i="13"/>
  <c r="O30" i="13"/>
  <c r="O31" i="13"/>
  <c r="O40" i="13"/>
  <c r="O41" i="13"/>
  <c r="J42" i="13"/>
  <c r="M8" i="13"/>
  <c r="N8" i="13" s="1"/>
  <c r="J38" i="13"/>
  <c r="P9" i="14"/>
  <c r="J9" i="14"/>
  <c r="D17" i="14"/>
  <c r="M38" i="14"/>
  <c r="N38" i="14" s="1"/>
  <c r="D42" i="14"/>
  <c r="P42" i="14" s="1"/>
  <c r="O8" i="14"/>
  <c r="M9" i="14"/>
  <c r="N9" i="14" s="1"/>
  <c r="D11" i="14"/>
  <c r="D12" i="14"/>
  <c r="P12" i="14" s="1"/>
  <c r="O13" i="14"/>
  <c r="O16" i="14"/>
  <c r="O22" i="14"/>
  <c r="O23" i="14"/>
  <c r="O24" i="14"/>
  <c r="O25" i="14"/>
  <c r="O26" i="14"/>
  <c r="O41" i="14"/>
  <c r="O44" i="14"/>
  <c r="D10" i="14"/>
  <c r="P10" i="14" s="1"/>
  <c r="M30" i="14"/>
  <c r="N30" i="14" s="1"/>
  <c r="O7" i="14"/>
  <c r="O10" i="14"/>
  <c r="O15" i="14"/>
  <c r="O21" i="14"/>
  <c r="O28" i="14"/>
  <c r="O29" i="14"/>
  <c r="O30" i="14"/>
  <c r="M36" i="14"/>
  <c r="N36" i="14" s="1"/>
  <c r="O38" i="14"/>
  <c r="O42" i="14"/>
  <c r="M31" i="14"/>
  <c r="N31" i="14" s="1"/>
  <c r="D31" i="14"/>
  <c r="M37" i="14"/>
  <c r="N37" i="14" s="1"/>
  <c r="D37" i="14"/>
  <c r="M43" i="14"/>
  <c r="N43" i="14" s="1"/>
  <c r="D43" i="14"/>
  <c r="D23" i="14"/>
  <c r="M24" i="14"/>
  <c r="N24" i="14" s="1"/>
  <c r="D25" i="14"/>
  <c r="M26" i="14"/>
  <c r="N26" i="14" s="1"/>
  <c r="P28" i="14"/>
  <c r="J28" i="14"/>
  <c r="M28" i="14"/>
  <c r="N28" i="14" s="1"/>
  <c r="P38" i="14"/>
  <c r="J38" i="14"/>
  <c r="M41" i="14"/>
  <c r="N41" i="14" s="1"/>
  <c r="D41" i="14"/>
  <c r="J24" i="14"/>
  <c r="J26" i="14"/>
  <c r="M29" i="14"/>
  <c r="N29" i="14" s="1"/>
  <c r="D29" i="14"/>
  <c r="M35" i="14"/>
  <c r="N35" i="14" s="1"/>
  <c r="D35" i="14"/>
  <c r="M39" i="14"/>
  <c r="N39" i="14" s="1"/>
  <c r="D39" i="14"/>
  <c r="J27" i="14"/>
  <c r="P27" i="14"/>
  <c r="M27" i="14"/>
  <c r="N27" i="14" s="1"/>
  <c r="P30" i="14"/>
  <c r="J30" i="14"/>
  <c r="P36" i="14"/>
  <c r="J36" i="14"/>
  <c r="M45" i="14"/>
  <c r="N45" i="14" s="1"/>
  <c r="D45" i="14"/>
  <c r="M10" i="13"/>
  <c r="N10" i="13" s="1"/>
  <c r="O13" i="13"/>
  <c r="O14" i="13"/>
  <c r="O24" i="13"/>
  <c r="O28" i="13"/>
  <c r="O38" i="13"/>
  <c r="O42" i="13"/>
  <c r="M14" i="13"/>
  <c r="N14" i="13" s="1"/>
  <c r="M16" i="13"/>
  <c r="N16" i="13" s="1"/>
  <c r="O7" i="13"/>
  <c r="O8" i="13"/>
  <c r="M12" i="13"/>
  <c r="N12" i="13" s="1"/>
  <c r="O15" i="13"/>
  <c r="O16" i="13"/>
  <c r="O21" i="13"/>
  <c r="J22" i="13"/>
  <c r="J26" i="13"/>
  <c r="J30" i="13"/>
  <c r="J36" i="13"/>
  <c r="J40" i="13"/>
  <c r="J44" i="13"/>
  <c r="P11" i="13"/>
  <c r="J11" i="13"/>
  <c r="P12" i="13"/>
  <c r="J12" i="13"/>
  <c r="J14" i="13"/>
  <c r="P14" i="13"/>
  <c r="P8" i="13"/>
  <c r="J8" i="13"/>
  <c r="P16" i="13"/>
  <c r="J16" i="13"/>
  <c r="J9" i="13"/>
  <c r="P9" i="13"/>
  <c r="J10" i="13"/>
  <c r="P10" i="13"/>
  <c r="D7" i="13"/>
  <c r="D13" i="13"/>
  <c r="D17" i="13"/>
  <c r="D21" i="13"/>
  <c r="M9" i="13"/>
  <c r="N9" i="13" s="1"/>
  <c r="M11" i="13"/>
  <c r="N11" i="13" s="1"/>
  <c r="M22" i="13"/>
  <c r="N22" i="13" s="1"/>
  <c r="D23" i="13"/>
  <c r="M24" i="13"/>
  <c r="N24" i="13" s="1"/>
  <c r="D25" i="13"/>
  <c r="M26" i="13"/>
  <c r="N26" i="13" s="1"/>
  <c r="D27" i="13"/>
  <c r="M28" i="13"/>
  <c r="N28" i="13" s="1"/>
  <c r="D29" i="13"/>
  <c r="M30" i="13"/>
  <c r="N30" i="13" s="1"/>
  <c r="D31" i="13"/>
  <c r="D35" i="13"/>
  <c r="M36" i="13"/>
  <c r="N36" i="13" s="1"/>
  <c r="D37" i="13"/>
  <c r="M38" i="13"/>
  <c r="N38" i="13" s="1"/>
  <c r="D39" i="13"/>
  <c r="M40" i="13"/>
  <c r="N40" i="13" s="1"/>
  <c r="D41" i="13"/>
  <c r="M42" i="13"/>
  <c r="N42" i="13" s="1"/>
  <c r="D43" i="13"/>
  <c r="M44" i="13"/>
  <c r="N44" i="13" s="1"/>
  <c r="D45" i="13"/>
  <c r="D15" i="13"/>
  <c r="O22" i="1"/>
  <c r="D39" i="1"/>
  <c r="J39" i="1" s="1"/>
  <c r="D8" i="1"/>
  <c r="P8" i="1" s="1"/>
  <c r="O9" i="1"/>
  <c r="D12" i="1"/>
  <c r="P12" i="1" s="1"/>
  <c r="O13" i="1"/>
  <c r="D16" i="1"/>
  <c r="P16" i="1" s="1"/>
  <c r="O17" i="1"/>
  <c r="D22" i="1"/>
  <c r="P22" i="1" s="1"/>
  <c r="O23" i="1"/>
  <c r="D26" i="1"/>
  <c r="P26" i="1" s="1"/>
  <c r="O27" i="1"/>
  <c r="D31" i="1"/>
  <c r="J31" i="1" s="1"/>
  <c r="D37" i="1"/>
  <c r="J37" i="1" s="1"/>
  <c r="O41" i="1"/>
  <c r="D45" i="1"/>
  <c r="J45" i="1" s="1"/>
  <c r="O8" i="1"/>
  <c r="O12" i="1"/>
  <c r="O16" i="1"/>
  <c r="O26" i="1"/>
  <c r="O39" i="1"/>
  <c r="M30" i="1"/>
  <c r="N30" i="1" s="1"/>
  <c r="D30" i="1"/>
  <c r="M36" i="1"/>
  <c r="N36" i="1" s="1"/>
  <c r="D36" i="1"/>
  <c r="M40" i="1"/>
  <c r="N40" i="1" s="1"/>
  <c r="D40" i="1"/>
  <c r="M44" i="1"/>
  <c r="N44" i="1" s="1"/>
  <c r="D44" i="1"/>
  <c r="M38" i="1"/>
  <c r="N38" i="1" s="1"/>
  <c r="D38" i="1"/>
  <c r="M42" i="1"/>
  <c r="N42" i="1" s="1"/>
  <c r="D42" i="1"/>
  <c r="P7" i="1" l="1"/>
  <c r="J13" i="14"/>
  <c r="J44" i="14"/>
  <c r="J21" i="14"/>
  <c r="P35" i="1"/>
  <c r="P25" i="1"/>
  <c r="J8" i="14"/>
  <c r="P16" i="14"/>
  <c r="J7" i="14"/>
  <c r="J15" i="14"/>
  <c r="J40" i="14"/>
  <c r="J14" i="14"/>
  <c r="J42" i="14"/>
  <c r="J22" i="14"/>
  <c r="J26" i="1"/>
  <c r="J16" i="1"/>
  <c r="P43" i="1"/>
  <c r="J23" i="1"/>
  <c r="J11" i="1"/>
  <c r="P11" i="1"/>
  <c r="J15" i="1"/>
  <c r="P15" i="1"/>
  <c r="J12" i="1"/>
  <c r="P45" i="1"/>
  <c r="P31" i="1"/>
  <c r="P10" i="1"/>
  <c r="J10" i="1"/>
  <c r="P13" i="1"/>
  <c r="J13" i="1"/>
  <c r="P41" i="1"/>
  <c r="P28" i="1"/>
  <c r="J28" i="1"/>
  <c r="P29" i="1"/>
  <c r="P37" i="1"/>
  <c r="P14" i="1"/>
  <c r="J14" i="1"/>
  <c r="P17" i="14"/>
  <c r="J17" i="14"/>
  <c r="J12" i="14"/>
  <c r="P11" i="14"/>
  <c r="J11" i="14"/>
  <c r="J10" i="14"/>
  <c r="J35" i="14"/>
  <c r="P35" i="14"/>
  <c r="J29" i="14"/>
  <c r="P29" i="14"/>
  <c r="J39" i="14"/>
  <c r="P39" i="14"/>
  <c r="J41" i="14"/>
  <c r="P41" i="14"/>
  <c r="J25" i="14"/>
  <c r="P25" i="14"/>
  <c r="J37" i="14"/>
  <c r="P37" i="14"/>
  <c r="J23" i="14"/>
  <c r="P23" i="14"/>
  <c r="J45" i="14"/>
  <c r="P45" i="14"/>
  <c r="J43" i="14"/>
  <c r="P43" i="14"/>
  <c r="J31" i="14"/>
  <c r="P31" i="14"/>
  <c r="P15" i="13"/>
  <c r="J15" i="13"/>
  <c r="P7" i="13"/>
  <c r="J7" i="13"/>
  <c r="J45" i="13"/>
  <c r="P45" i="13"/>
  <c r="J41" i="13"/>
  <c r="P41" i="13"/>
  <c r="J37" i="13"/>
  <c r="P37" i="13"/>
  <c r="J31" i="13"/>
  <c r="P31" i="13"/>
  <c r="J27" i="13"/>
  <c r="P27" i="13"/>
  <c r="J23" i="13"/>
  <c r="P23" i="13"/>
  <c r="J21" i="13"/>
  <c r="P21" i="13"/>
  <c r="J17" i="13"/>
  <c r="P17" i="13"/>
  <c r="J43" i="13"/>
  <c r="P43" i="13"/>
  <c r="J39" i="13"/>
  <c r="P39" i="13"/>
  <c r="J35" i="13"/>
  <c r="P35" i="13"/>
  <c r="J29" i="13"/>
  <c r="P29" i="13"/>
  <c r="J25" i="13"/>
  <c r="P25" i="13"/>
  <c r="J13" i="13"/>
  <c r="P13" i="13"/>
  <c r="J8" i="1"/>
  <c r="J22" i="1"/>
  <c r="P39" i="1"/>
  <c r="P38" i="1"/>
  <c r="J38" i="1"/>
  <c r="P40" i="1"/>
  <c r="J40" i="1"/>
  <c r="P42" i="1"/>
  <c r="J42" i="1"/>
  <c r="P44" i="1"/>
  <c r="J44" i="1"/>
  <c r="P36" i="1"/>
  <c r="J36" i="1"/>
  <c r="P30" i="1"/>
  <c r="J30" i="1"/>
</calcChain>
</file>

<file path=xl/sharedStrings.xml><?xml version="1.0" encoding="utf-8"?>
<sst xmlns="http://schemas.openxmlformats.org/spreadsheetml/2006/main" count="149" uniqueCount="20">
  <si>
    <t>INPUT SPEED</t>
  </si>
  <si>
    <t>VOLUMETRIC EFFICIENCY [%]</t>
  </si>
  <si>
    <t>MECHANICAL EFFICIENCY
[%]</t>
  </si>
  <si>
    <t>THEORETICAL TORQUE
[Nm]</t>
  </si>
  <si>
    <t>DISPLACEMENT
[cc/rev]</t>
  </si>
  <si>
    <t>OVERALL EFFICIENCY
[%]</t>
  </si>
  <si>
    <t>MEASURED FLOW 
[l/min]</t>
  </si>
  <si>
    <t>INPUT TURNING TORQUE 
[Nm]</t>
  </si>
  <si>
    <t>CALCULATED FLOW
 [l/min]</t>
  </si>
  <si>
    <t>MEASURED FLOW 
[gal/min]</t>
  </si>
  <si>
    <t>MECHANICAL INPUT POWER
[W]</t>
  </si>
  <si>
    <t>HYDRAULIC OUTPUT POWER
[W]</t>
  </si>
  <si>
    <t>Leakage
(l/min)</t>
  </si>
  <si>
    <t>OUTLET PRESSURE
 [BAR]</t>
  </si>
  <si>
    <t>INLET PRESSURE 
[BAR]</t>
  </si>
  <si>
    <t xml:space="preserve">35°C oil temp
</t>
  </si>
  <si>
    <t xml:space="preserve">60°C oil temp
</t>
  </si>
  <si>
    <t xml:space="preserve">100°C oil temp
</t>
  </si>
  <si>
    <r>
      <rPr>
        <b/>
        <sz val="10"/>
        <color theme="1"/>
        <rFont val="Arial"/>
        <family val="2"/>
      </rPr>
      <t>SUGGESTED CITATION:</t>
    </r>
    <r>
      <rPr>
        <sz val="10"/>
        <color theme="1"/>
        <rFont val="Arial"/>
        <family val="2"/>
      </rPr>
      <t xml:space="preserve"> </t>
    </r>
    <r>
      <rPr>
        <i/>
        <sz val="10"/>
        <color theme="1"/>
        <rFont val="Arial"/>
        <family val="2"/>
      </rPr>
      <t>2014 FCA HFE 845RE Transmission Mapping – Test Data Package</t>
    </r>
    <r>
      <rPr>
        <sz val="10"/>
        <color theme="1"/>
        <rFont val="Arial"/>
        <family val="2"/>
      </rPr>
      <t xml:space="preserve">. Version 2019-04.  Ann Arbor, MI: US EPA, National Vehicle and Fuel Emissions Laboratory, National Center for Advanced Technology, 2019.  </t>
    </r>
  </si>
  <si>
    <t>4e- 2014 FCA HFE 845RE Oil Pump Efficiency (FEV) - Test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</si>
</sst>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25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Trellis">
        <bgColor indexed="43"/>
      </patternFill>
    </fill>
    <fill>
      <patternFill patternType="lightTrellis"/>
    </fill>
    <fill>
      <patternFill patternType="lightTrellis"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11" applyNumberFormat="0" applyAlignment="0" applyProtection="0"/>
    <xf numFmtId="0" fontId="14" fillId="10" borderId="12" applyNumberFormat="0" applyAlignment="0" applyProtection="0"/>
    <xf numFmtId="0" fontId="15" fillId="10" borderId="11" applyNumberFormat="0" applyAlignment="0" applyProtection="0"/>
    <xf numFmtId="0" fontId="16" fillId="0" borderId="13" applyNumberFormat="0" applyFill="0" applyAlignment="0" applyProtection="0"/>
    <xf numFmtId="0" fontId="17" fillId="11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1" fillId="36" borderId="0" applyNumberFormat="0" applyBorder="0" applyAlignment="0" applyProtection="0"/>
    <xf numFmtId="0" fontId="1" fillId="0" borderId="0"/>
    <xf numFmtId="0" fontId="1" fillId="12" borderId="15" applyNumberFormat="0" applyFont="0" applyAlignment="0" applyProtection="0"/>
    <xf numFmtId="0" fontId="2" fillId="0" borderId="0"/>
    <xf numFmtId="0" fontId="2" fillId="0" borderId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0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6" fontId="0" fillId="4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3" fillId="0" borderId="0" xfId="0" applyFont="1" applyBorder="1" applyAlignment="1">
      <alignment horizontal="center" vertical="center" textRotation="90" wrapText="1"/>
    </xf>
    <xf numFmtId="4" fontId="0" fillId="0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2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8" xfId="0" applyFill="1" applyBorder="1" applyAlignment="1">
      <alignment horizontal="center"/>
    </xf>
    <xf numFmtId="164" fontId="0" fillId="0" borderId="18" xfId="0" applyNumberFormat="1" applyFill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2" borderId="1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6" fontId="0" fillId="4" borderId="4" xfId="0" applyNumberForma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166" fontId="5" fillId="0" borderId="22" xfId="0" applyNumberFormat="1" applyFont="1" applyBorder="1" applyAlignment="1">
      <alignment horizontal="center" vertical="center" wrapText="1"/>
    </xf>
    <xf numFmtId="4" fontId="0" fillId="37" borderId="1" xfId="0" applyNumberFormat="1" applyFill="1" applyBorder="1" applyAlignment="1">
      <alignment horizontal="center"/>
    </xf>
    <xf numFmtId="4" fontId="0" fillId="37" borderId="18" xfId="0" applyNumberFormat="1" applyFill="1" applyBorder="1" applyAlignment="1">
      <alignment horizontal="center"/>
    </xf>
    <xf numFmtId="0" fontId="0" fillId="0" borderId="0" xfId="0" applyFont="1" applyFill="1"/>
    <xf numFmtId="0" fontId="23" fillId="38" borderId="0" xfId="0" applyFont="1" applyFill="1" applyAlignment="1">
      <alignment horizontal="center" vertical="center" wrapText="1"/>
    </xf>
    <xf numFmtId="0" fontId="24" fillId="38" borderId="0" xfId="0" applyFont="1" applyFill="1" applyAlignment="1">
      <alignment horizontal="center" vertical="center" wrapText="1"/>
    </xf>
    <xf numFmtId="0" fontId="24" fillId="38" borderId="0" xfId="0" applyFont="1" applyFill="1" applyAlignment="1">
      <alignment horizontal="center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7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/>
    <xf numFmtId="1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5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24" xfId="0" applyFont="1" applyBorder="1" applyAlignment="1">
      <alignment horizontal="center" vertical="center" textRotation="90" wrapText="1"/>
    </xf>
  </cellXfs>
  <cellStyles count="45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5000000}"/>
    <cellStyle name="Normal 3" xfId="41" xr:uid="{00000000-0005-0000-0000-000026000000}"/>
    <cellStyle name="Normal 6" xfId="44" xr:uid="{00000000-0005-0000-0000-000027000000}"/>
    <cellStyle name="Note 2" xfId="42" xr:uid="{00000000-0005-0000-0000-000028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ATD/NCAT/Data%20Packets%20&amp;%20Reports/2014%20Dodge%20Ram%201500%20HFE%20Reg%20Cab%204X2%203.6L%20&amp;%20845RE%20Auto/2%20Draft%20Report%20Materials/Transmission%20Mapping%20Report%20-%20FEV/a%20Test%20Report%20Development/845RE_Loaded_Efficienc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ART_A_Overall_Program_Data/A10_Presentations/Draft/P311499_Benchmarking_Data/845RE_Transmission_SPIN_LO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ary_conditions"/>
      <sheetName val="INPUT test-ranges"/>
      <sheetName val="test-results_overview"/>
      <sheetName val="general overview over torque"/>
      <sheetName val="Eff. vs Load_speedwise_t.1_gr.1"/>
      <sheetName val="Eff. vs Load_speedwise_t.1_gr.2"/>
      <sheetName val="Eff. vs Load_speedwise_t.1_gr.3"/>
      <sheetName val="Eff. vs Load_speedwise_t.1_gr.4"/>
      <sheetName val="Eff. vs Load_speedwise_t.1_gr.5"/>
      <sheetName val="Eff. vs Load_speedwise_t.1_gr.6"/>
      <sheetName val="Eff. vs Load_speedwise_t.1_gr.7"/>
      <sheetName val="Eff. vs Load_speedwise_t.1_gr.8"/>
      <sheetName val="Eff. gearwise over load_t1"/>
      <sheetName val="Eff. gearwise over speed_t1"/>
      <sheetName val="Eff. vs Load_speedwise_t.2_gr.1"/>
      <sheetName val="Eff. vs Load_speedwise_t.2_gr.2"/>
      <sheetName val="Eff. vs Load_speedwise_t.2_gr.3"/>
      <sheetName val="Eff. vs Load_speedwise_t.2_gr.4"/>
      <sheetName val="Eff. vs Load_speedwise_t.2_gr.5"/>
      <sheetName val="Eff. vs Load_speedwise_t.2_gr.6"/>
      <sheetName val="Eff. vs Load_speedwise_t.2_gr.7"/>
      <sheetName val="Eff. vs Load_speedwise_t.2_gr.8"/>
      <sheetName val="Eff. gearwise over load_t2"/>
      <sheetName val="Eff. gearwise over speed_t2"/>
      <sheetName val="Eff. vs Load_speedwise_t.3_gr.1"/>
      <sheetName val="Eff. vs Load_speedwise_t.3_gr.2"/>
      <sheetName val="Eff. vs Load_speedwise_t.3_gr.3"/>
      <sheetName val="Eff. vs Load_speedwise_t.3_gr.4"/>
      <sheetName val="Eff. vs Load_speedwise_t.3_gr.5"/>
      <sheetName val="Eff. vs Load_speedwise_t.3_gr.6"/>
      <sheetName val="Eff. vs Load_speedwise_t.3_gr.7"/>
      <sheetName val="Eff. vs Load_speedwise_t.3_gr.8"/>
      <sheetName val="Eff. gearwise over load_t3"/>
      <sheetName val="Eff. gearwise over speed_t3"/>
    </sheetNames>
    <sheetDataSet>
      <sheetData sheetId="0"/>
      <sheetData sheetId="1"/>
      <sheetData sheetId="2">
        <row r="60">
          <cell r="B60">
            <v>78.046190176160863</v>
          </cell>
          <cell r="C60">
            <v>88.412295640244196</v>
          </cell>
          <cell r="D60">
            <v>91.467158116802111</v>
          </cell>
          <cell r="G60" t="str">
            <v/>
          </cell>
          <cell r="P60">
            <v>81.850589410742941</v>
          </cell>
          <cell r="Q60">
            <v>89.966473355671312</v>
          </cell>
          <cell r="R60">
            <v>92.731053901962241</v>
          </cell>
        </row>
        <row r="61">
          <cell r="B61">
            <v>79.215989101509336</v>
          </cell>
          <cell r="C61">
            <v>88.897398812104143</v>
          </cell>
          <cell r="D61">
            <v>92.038171846472778</v>
          </cell>
          <cell r="E61">
            <v>93.308082658811685</v>
          </cell>
          <cell r="G61" t="str">
            <v/>
          </cell>
          <cell r="P61">
            <v>82.648032573251342</v>
          </cell>
          <cell r="Q61">
            <v>90.312872802885053</v>
          </cell>
          <cell r="R61">
            <v>92.90280729068418</v>
          </cell>
          <cell r="S61">
            <v>93.910292152614318</v>
          </cell>
        </row>
        <row r="62">
          <cell r="B62">
            <v>79.17916683998169</v>
          </cell>
          <cell r="C62">
            <v>89.085764273407705</v>
          </cell>
          <cell r="D62">
            <v>91.999332494438505</v>
          </cell>
          <cell r="E62">
            <v>93.213566879771207</v>
          </cell>
          <cell r="G62" t="str">
            <v/>
          </cell>
          <cell r="P62">
            <v>82.06841928376808</v>
          </cell>
          <cell r="Q62">
            <v>90.139573172401086</v>
          </cell>
          <cell r="R62">
            <v>92.932135732913721</v>
          </cell>
          <cell r="S62">
            <v>93.871007806916978</v>
          </cell>
        </row>
        <row r="63">
          <cell r="B63">
            <v>78.893163653760496</v>
          </cell>
          <cell r="C63">
            <v>88.765738423610244</v>
          </cell>
          <cell r="D63">
            <v>91.903779841266228</v>
          </cell>
          <cell r="E63">
            <v>93.163773569399282</v>
          </cell>
          <cell r="G63" t="str">
            <v/>
          </cell>
          <cell r="P63">
            <v>81.514652580637375</v>
          </cell>
          <cell r="Q63">
            <v>89.830246416894283</v>
          </cell>
          <cell r="R63">
            <v>92.716212852898366</v>
          </cell>
          <cell r="S63">
            <v>93.763059639700117</v>
          </cell>
        </row>
        <row r="64">
          <cell r="B64">
            <v>77.164401029334584</v>
          </cell>
          <cell r="C64">
            <v>88.181384943006677</v>
          </cell>
          <cell r="D64">
            <v>91.511618780521616</v>
          </cell>
          <cell r="E64">
            <v>92.968386546943066</v>
          </cell>
          <cell r="F64">
            <v>94.342269708402412</v>
          </cell>
          <cell r="G64" t="str">
            <v/>
          </cell>
          <cell r="P64">
            <v>81.21226113948488</v>
          </cell>
          <cell r="Q64">
            <v>89.590927962081622</v>
          </cell>
          <cell r="R64">
            <v>92.54737563214448</v>
          </cell>
          <cell r="S64">
            <v>93.685249088662786</v>
          </cell>
          <cell r="T64">
            <v>94.729139282105749</v>
          </cell>
          <cell r="U64" t="str">
            <v/>
          </cell>
        </row>
        <row r="65">
          <cell r="B65">
            <v>76.594222563747195</v>
          </cell>
          <cell r="C65">
            <v>87.78536067629318</v>
          </cell>
          <cell r="D65">
            <v>91.432823041331801</v>
          </cell>
          <cell r="E65">
            <v>92.906634106101805</v>
          </cell>
          <cell r="F65">
            <v>94.406525562919541</v>
          </cell>
          <cell r="G65" t="str">
            <v/>
          </cell>
          <cell r="P65">
            <v>81.096594151607832</v>
          </cell>
          <cell r="Q65">
            <v>89.677665473080935</v>
          </cell>
          <cell r="R65">
            <v>92.34942854897055</v>
          </cell>
          <cell r="S65">
            <v>93.683464782657495</v>
          </cell>
          <cell r="T65">
            <v>94.836151543707189</v>
          </cell>
        </row>
        <row r="66">
          <cell r="B66">
            <v>76.476475027957434</v>
          </cell>
          <cell r="C66">
            <v>87.424652446055035</v>
          </cell>
          <cell r="D66">
            <v>91.27849231411605</v>
          </cell>
          <cell r="E66">
            <v>92.833822042439579</v>
          </cell>
          <cell r="F66">
            <v>94.374928673120593</v>
          </cell>
          <cell r="G66" t="str">
            <v/>
          </cell>
          <cell r="P66">
            <v>80.666880421303318</v>
          </cell>
          <cell r="Q66">
            <v>89.213432890623622</v>
          </cell>
          <cell r="R66">
            <v>92.41278428985828</v>
          </cell>
          <cell r="S66">
            <v>93.638972089596706</v>
          </cell>
          <cell r="T66">
            <v>94.807269206624412</v>
          </cell>
        </row>
        <row r="67">
          <cell r="B67">
            <v>75.378662242494457</v>
          </cell>
          <cell r="C67">
            <v>86.754268955147083</v>
          </cell>
          <cell r="D67">
            <v>90.739842302801151</v>
          </cell>
          <cell r="E67">
            <v>92.51590524823024</v>
          </cell>
          <cell r="F67">
            <v>93.983874055683202</v>
          </cell>
          <cell r="G67" t="str">
            <v/>
          </cell>
          <cell r="P67">
            <v>78.974624667773412</v>
          </cell>
          <cell r="Q67">
            <v>88.593006381743578</v>
          </cell>
          <cell r="R67">
            <v>91.896315042248219</v>
          </cell>
          <cell r="S67">
            <v>93.266180907172412</v>
          </cell>
          <cell r="T67">
            <v>94.497637590313772</v>
          </cell>
        </row>
        <row r="68">
          <cell r="B68">
            <v>73.119737310860529</v>
          </cell>
          <cell r="C68">
            <v>85.531075481271955</v>
          </cell>
          <cell r="D68">
            <v>90.139284627379226</v>
          </cell>
          <cell r="E68">
            <v>91.921287528116295</v>
          </cell>
          <cell r="F68">
            <v>93.475691139632133</v>
          </cell>
          <cell r="G68" t="str">
            <v/>
          </cell>
          <cell r="P68">
            <v>77.468443397276118</v>
          </cell>
          <cell r="Q68">
            <v>87.462891282071624</v>
          </cell>
          <cell r="R68">
            <v>91.189247805925021</v>
          </cell>
          <cell r="S68">
            <v>92.790847251188993</v>
          </cell>
        </row>
        <row r="69">
          <cell r="B69">
            <v>65.256073343672455</v>
          </cell>
          <cell r="C69">
            <v>81.831147631814545</v>
          </cell>
          <cell r="D69">
            <v>87.597471295125828</v>
          </cell>
          <cell r="E69">
            <v>90.071581842056787</v>
          </cell>
          <cell r="F69">
            <v>92.459325307530008</v>
          </cell>
          <cell r="G69" t="str">
            <v/>
          </cell>
          <cell r="P69">
            <v>71.492280632006185</v>
          </cell>
          <cell r="Q69">
            <v>84.711677563091641</v>
          </cell>
          <cell r="R69">
            <v>89.077821933367517</v>
          </cell>
          <cell r="S69">
            <v>91.223852132142525</v>
          </cell>
        </row>
        <row r="70">
          <cell r="B70">
            <v>59.550207625341542</v>
          </cell>
          <cell r="C70">
            <v>77.721361783209133</v>
          </cell>
          <cell r="D70">
            <v>84.767456595555018</v>
          </cell>
          <cell r="E70">
            <v>88.126692662106493</v>
          </cell>
          <cell r="G70" t="str">
            <v/>
          </cell>
          <cell r="P70">
            <v>63.578143147770028</v>
          </cell>
          <cell r="Q70">
            <v>80.260051940741931</v>
          </cell>
          <cell r="R70">
            <v>86.483959846240609</v>
          </cell>
          <cell r="S70">
            <v>89.461848649904013</v>
          </cell>
        </row>
        <row r="84">
          <cell r="B84">
            <v>80.11628124832076</v>
          </cell>
          <cell r="C84">
            <v>88.649420464966937</v>
          </cell>
          <cell r="D84">
            <v>91.578230864069866</v>
          </cell>
          <cell r="E84">
            <v>92.884088949154801</v>
          </cell>
          <cell r="F84">
            <v>93.871056324640278</v>
          </cell>
          <cell r="P84">
            <v>82.144636772674843</v>
          </cell>
          <cell r="Q84">
            <v>89.703371350231137</v>
          </cell>
          <cell r="R84">
            <v>92.121445345902501</v>
          </cell>
          <cell r="S84">
            <v>93.299120048318031</v>
          </cell>
          <cell r="T84">
            <v>94.182443845610564</v>
          </cell>
        </row>
        <row r="85">
          <cell r="B85">
            <v>79.308608748882776</v>
          </cell>
          <cell r="C85">
            <v>88.516255769711876</v>
          </cell>
          <cell r="D85">
            <v>91.321851487989818</v>
          </cell>
          <cell r="E85">
            <v>92.698385429416192</v>
          </cell>
          <cell r="F85">
            <v>93.879069969011638</v>
          </cell>
          <cell r="G85">
            <v>94.524978234892728</v>
          </cell>
          <cell r="P85">
            <v>81.953469981927654</v>
          </cell>
          <cell r="Q85">
            <v>89.638728857470767</v>
          </cell>
          <cell r="R85">
            <v>92.25726489858279</v>
          </cell>
          <cell r="S85">
            <v>93.36180462229197</v>
          </cell>
          <cell r="T85">
            <v>94.213073432293356</v>
          </cell>
        </row>
        <row r="86">
          <cell r="B86">
            <v>77.92320805236173</v>
          </cell>
          <cell r="C86">
            <v>87.807306405731254</v>
          </cell>
          <cell r="D86">
            <v>91.045758964792228</v>
          </cell>
          <cell r="E86">
            <v>92.370766887070545</v>
          </cell>
          <cell r="F86">
            <v>93.678328001994586</v>
          </cell>
          <cell r="G86">
            <v>94.214571379559558</v>
          </cell>
          <cell r="P86">
            <v>81.427736314633989</v>
          </cell>
          <cell r="Q86">
            <v>89.429571355627829</v>
          </cell>
          <cell r="R86">
            <v>92.07043590612804</v>
          </cell>
          <cell r="S86">
            <v>93.382315547284165</v>
          </cell>
          <cell r="T86">
            <v>94.325933316610161</v>
          </cell>
          <cell r="U86">
            <v>94.64896712449054</v>
          </cell>
        </row>
        <row r="87">
          <cell r="B87">
            <v>77.409974835201794</v>
          </cell>
          <cell r="C87">
            <v>87.3613568353028</v>
          </cell>
          <cell r="D87">
            <v>90.629744508060867</v>
          </cell>
          <cell r="E87">
            <v>92.192423844979146</v>
          </cell>
          <cell r="F87">
            <v>93.638086813865399</v>
          </cell>
          <cell r="G87">
            <v>94.224164287847429</v>
          </cell>
          <cell r="P87">
            <v>81.149173931760927</v>
          </cell>
          <cell r="Q87">
            <v>89.315966410009693</v>
          </cell>
          <cell r="R87">
            <v>92.047544278239002</v>
          </cell>
          <cell r="S87">
            <v>93.346981447494954</v>
          </cell>
          <cell r="T87">
            <v>94.295597217904685</v>
          </cell>
          <cell r="U87">
            <v>94.745570700830882</v>
          </cell>
        </row>
        <row r="88">
          <cell r="B88">
            <v>76.282793769252123</v>
          </cell>
          <cell r="C88">
            <v>87.129893132565101</v>
          </cell>
          <cell r="D88">
            <v>90.580319163197913</v>
          </cell>
          <cell r="E88">
            <v>92.186187546092015</v>
          </cell>
          <cell r="F88">
            <v>93.637846408078687</v>
          </cell>
          <cell r="G88">
            <v>94.218384057082048</v>
          </cell>
          <cell r="P88">
            <v>80.351616023518375</v>
          </cell>
          <cell r="Q88">
            <v>89.063280574308749</v>
          </cell>
          <cell r="R88">
            <v>91.982311265521602</v>
          </cell>
          <cell r="S88">
            <v>93.241354204256069</v>
          </cell>
          <cell r="T88">
            <v>94.360792587336732</v>
          </cell>
          <cell r="U88">
            <v>94.73507503165672</v>
          </cell>
        </row>
        <row r="89">
          <cell r="B89">
            <v>75.716748774534409</v>
          </cell>
          <cell r="C89">
            <v>87.039941975351894</v>
          </cell>
          <cell r="D89">
            <v>90.482941284379606</v>
          </cell>
          <cell r="E89">
            <v>92.076043960533667</v>
          </cell>
          <cell r="F89">
            <v>93.660107384721172</v>
          </cell>
          <cell r="G89">
            <v>94.304071386880068</v>
          </cell>
          <cell r="P89">
            <v>79.836309669095399</v>
          </cell>
          <cell r="Q89">
            <v>88.722267168590292</v>
          </cell>
          <cell r="R89">
            <v>91.765901775213777</v>
          </cell>
          <cell r="S89">
            <v>93.148214274858091</v>
          </cell>
          <cell r="T89">
            <v>94.306760021809964</v>
          </cell>
          <cell r="U89">
            <v>94.836895977878413</v>
          </cell>
        </row>
        <row r="90">
          <cell r="B90">
            <v>75.130390996502399</v>
          </cell>
          <cell r="C90">
            <v>86.87697235400725</v>
          </cell>
          <cell r="D90">
            <v>90.353257772692118</v>
          </cell>
          <cell r="E90">
            <v>91.96590037497532</v>
          </cell>
          <cell r="F90">
            <v>93.672220346156465</v>
          </cell>
          <cell r="G90">
            <v>94.255274888655421</v>
          </cell>
          <cell r="P90">
            <v>79.233875414626169</v>
          </cell>
          <cell r="Q90">
            <v>88.377878723888799</v>
          </cell>
          <cell r="R90">
            <v>91.600615281564103</v>
          </cell>
          <cell r="S90">
            <v>93.113006372714551</v>
          </cell>
          <cell r="T90">
            <v>94.178797909853813</v>
          </cell>
          <cell r="U90">
            <v>94.676129853761324</v>
          </cell>
        </row>
        <row r="91">
          <cell r="B91">
            <v>75.630655009601895</v>
          </cell>
          <cell r="C91">
            <v>86.093773224956294</v>
          </cell>
          <cell r="D91">
            <v>90.248183939283763</v>
          </cell>
          <cell r="E91">
            <v>91.886057320088895</v>
          </cell>
          <cell r="F91">
            <v>93.400089689115191</v>
          </cell>
          <cell r="G91">
            <v>94.054236648514546</v>
          </cell>
          <cell r="P91">
            <v>77.72931820933681</v>
          </cell>
          <cell r="Q91">
            <v>87.711362436882467</v>
          </cell>
          <cell r="R91">
            <v>91.212114447027801</v>
          </cell>
          <cell r="S91">
            <v>92.786990944169602</v>
          </cell>
          <cell r="T91">
            <v>94.047554031885511</v>
          </cell>
          <cell r="U91">
            <v>94.659586130142728</v>
          </cell>
        </row>
        <row r="92">
          <cell r="B92">
            <v>71.769423505618761</v>
          </cell>
          <cell r="C92">
            <v>84.061650793722904</v>
          </cell>
          <cell r="D92">
            <v>89.132701592034977</v>
          </cell>
          <cell r="E92">
            <v>91.069311417380646</v>
          </cell>
          <cell r="F92">
            <v>92.928150948046479</v>
          </cell>
          <cell r="G92">
            <v>93.877584054669995</v>
          </cell>
          <cell r="P92">
            <v>76.272631996363089</v>
          </cell>
          <cell r="Q92">
            <v>86.629421754643772</v>
          </cell>
          <cell r="R92">
            <v>90.407364013413755</v>
          </cell>
          <cell r="S92">
            <v>92.207447703892541</v>
          </cell>
          <cell r="T92">
            <v>93.686287286299631</v>
          </cell>
          <cell r="U92">
            <v>94.314504805052707</v>
          </cell>
        </row>
        <row r="93">
          <cell r="B93">
            <v>64.813361876238204</v>
          </cell>
          <cell r="C93">
            <v>81.562232222076403</v>
          </cell>
          <cell r="D93">
            <v>86.698472188414058</v>
          </cell>
          <cell r="E93">
            <v>89.629530125145692</v>
          </cell>
          <cell r="F93">
            <v>91.987882276204942</v>
          </cell>
          <cell r="G93">
            <v>93.14123373778591</v>
          </cell>
          <cell r="P93">
            <v>70.569340269320975</v>
          </cell>
          <cell r="Q93">
            <v>83.737453400003233</v>
          </cell>
          <cell r="R93">
            <v>88.350522101221145</v>
          </cell>
          <cell r="S93">
            <v>90.403348003507929</v>
          </cell>
          <cell r="T93">
            <v>92.695039056074421</v>
          </cell>
          <cell r="U93">
            <v>93.693765004605794</v>
          </cell>
        </row>
        <row r="94">
          <cell r="B94">
            <v>57.7653428538759</v>
          </cell>
          <cell r="C94">
            <v>77.321535252650648</v>
          </cell>
          <cell r="D94">
            <v>83.663889325985366</v>
          </cell>
          <cell r="E94">
            <v>87.542410139900781</v>
          </cell>
          <cell r="F94">
            <v>91.320297802895624</v>
          </cell>
          <cell r="G94">
            <v>92.827898872629319</v>
          </cell>
          <cell r="P94">
            <v>58.264613093396179</v>
          </cell>
          <cell r="Q94">
            <v>79.303840128780578</v>
          </cell>
          <cell r="R94">
            <v>85.205962237470445</v>
          </cell>
          <cell r="S94">
            <v>88.184200505533639</v>
          </cell>
          <cell r="T94">
            <v>91.593379930014436</v>
          </cell>
          <cell r="U94">
            <v>93.175558771285694</v>
          </cell>
        </row>
        <row r="108">
          <cell r="B108">
            <v>78.976595130539337</v>
          </cell>
          <cell r="C108">
            <v>88.227320926842708</v>
          </cell>
          <cell r="D108">
            <v>91.645277422855159</v>
          </cell>
          <cell r="E108">
            <v>92.957619224839476</v>
          </cell>
          <cell r="F108">
            <v>94.27650394769735</v>
          </cell>
          <cell r="G108">
            <v>94.917672980370455</v>
          </cell>
          <cell r="H108">
            <v>95.342841911157507</v>
          </cell>
          <cell r="P108">
            <v>80.528691028264689</v>
          </cell>
          <cell r="Q108">
            <v>89.408781292388539</v>
          </cell>
          <cell r="R108">
            <v>92.260332831688501</v>
          </cell>
          <cell r="S108">
            <v>93.49275915971441</v>
          </cell>
          <cell r="T108">
            <v>94.574973925127736</v>
          </cell>
          <cell r="U108">
            <v>95.143957013366673</v>
          </cell>
          <cell r="V108">
            <v>95.488689808098115</v>
          </cell>
        </row>
        <row r="109">
          <cell r="B109">
            <v>76.292855299719747</v>
          </cell>
          <cell r="C109">
            <v>86.808683673658877</v>
          </cell>
          <cell r="D109">
            <v>90.654935153068806</v>
          </cell>
          <cell r="E109">
            <v>92.22622916993565</v>
          </cell>
          <cell r="F109">
            <v>93.809467082046154</v>
          </cell>
          <cell r="G109">
            <v>94.44036877755056</v>
          </cell>
          <cell r="H109">
            <v>95.083534603012822</v>
          </cell>
          <cell r="P109">
            <v>79.082904777479797</v>
          </cell>
          <cell r="Q109">
            <v>88.8197159789067</v>
          </cell>
          <cell r="R109">
            <v>91.560008856698232</v>
          </cell>
          <cell r="S109">
            <v>93.109469046192274</v>
          </cell>
          <cell r="T109">
            <v>94.366570507845097</v>
          </cell>
          <cell r="U109">
            <v>95.113384528399294</v>
          </cell>
          <cell r="V109">
            <v>95.441056244044091</v>
          </cell>
        </row>
        <row r="110">
          <cell r="B110">
            <v>75.406972193218763</v>
          </cell>
          <cell r="C110">
            <v>86.92935915013436</v>
          </cell>
          <cell r="D110">
            <v>90.548186407688675</v>
          </cell>
          <cell r="E110">
            <v>92.04045528934013</v>
          </cell>
          <cell r="F110">
            <v>93.381882985963145</v>
          </cell>
          <cell r="G110">
            <v>94.400372896945356</v>
          </cell>
          <cell r="H110">
            <v>95.007586386267107</v>
          </cell>
          <cell r="P110">
            <v>78.783380426577935</v>
          </cell>
          <cell r="Q110">
            <v>88.115461715521647</v>
          </cell>
          <cell r="R110">
            <v>91.447798525322455</v>
          </cell>
          <cell r="S110">
            <v>92.726178932670138</v>
          </cell>
          <cell r="T110">
            <v>94.157072172150038</v>
          </cell>
          <cell r="U110">
            <v>94.966455866547278</v>
          </cell>
          <cell r="V110">
            <v>95.539354224054932</v>
          </cell>
        </row>
        <row r="111">
          <cell r="B111">
            <v>75.21442563397423</v>
          </cell>
          <cell r="C111">
            <v>86.466743187414224</v>
          </cell>
          <cell r="D111">
            <v>90.386789072162117</v>
          </cell>
          <cell r="E111">
            <v>92.123131955145382</v>
          </cell>
          <cell r="F111">
            <v>93.513826608114186</v>
          </cell>
          <cell r="G111">
            <v>94.431341282142725</v>
          </cell>
          <cell r="H111">
            <v>95.068075958053981</v>
          </cell>
          <cell r="P111">
            <v>79.226514526624058</v>
          </cell>
          <cell r="Q111">
            <v>88.568233298920745</v>
          </cell>
          <cell r="R111">
            <v>91.329612969572622</v>
          </cell>
          <cell r="S111">
            <v>92.813468487722133</v>
          </cell>
          <cell r="T111">
            <v>94.137575148183629</v>
          </cell>
          <cell r="U111">
            <v>94.944239103789315</v>
          </cell>
          <cell r="V111">
            <v>95.529237681087324</v>
          </cell>
        </row>
        <row r="112">
          <cell r="B112">
            <v>76.943782318367084</v>
          </cell>
          <cell r="C112">
            <v>87.152002331034325</v>
          </cell>
          <cell r="D112">
            <v>90.82232150568295</v>
          </cell>
          <cell r="E112">
            <v>92.590107267192167</v>
          </cell>
          <cell r="F112">
            <v>93.993490523198304</v>
          </cell>
          <cell r="G112">
            <v>94.538817043870097</v>
          </cell>
          <cell r="H112">
            <v>95.082425195404184</v>
          </cell>
          <cell r="P112">
            <v>79.845763300687295</v>
          </cell>
          <cell r="Q112">
            <v>89.299964720818338</v>
          </cell>
          <cell r="R112">
            <v>92.051243982079896</v>
          </cell>
          <cell r="S112">
            <v>93.172574710822204</v>
          </cell>
          <cell r="T112">
            <v>94.60769515490145</v>
          </cell>
          <cell r="U112">
            <v>95.00234060519837</v>
          </cell>
          <cell r="V112">
            <v>95.643695666919371</v>
          </cell>
        </row>
        <row r="113">
          <cell r="B113">
            <v>76.59279744751872</v>
          </cell>
          <cell r="C113">
            <v>87.254299958329071</v>
          </cell>
          <cell r="D113">
            <v>90.936779218603931</v>
          </cell>
          <cell r="E113">
            <v>92.725943775203461</v>
          </cell>
          <cell r="F113">
            <v>93.923308465103446</v>
          </cell>
          <cell r="G113">
            <v>95.049584513402337</v>
          </cell>
          <cell r="H113">
            <v>95.452689325574482</v>
          </cell>
          <cell r="P113">
            <v>80.536720223298872</v>
          </cell>
          <cell r="Q113">
            <v>89.47195832405086</v>
          </cell>
          <cell r="R113">
            <v>91.956414993292952</v>
          </cell>
          <cell r="S113">
            <v>93.601877416104003</v>
          </cell>
          <cell r="T113">
            <v>94.556778837690629</v>
          </cell>
          <cell r="U113">
            <v>95.285120038489552</v>
          </cell>
          <cell r="V113">
            <v>95.653761812934846</v>
          </cell>
        </row>
        <row r="114">
          <cell r="B114">
            <v>76.611496299857151</v>
          </cell>
          <cell r="C114">
            <v>87.53845708190056</v>
          </cell>
          <cell r="D114">
            <v>91.280264785039947</v>
          </cell>
          <cell r="E114">
            <v>92.887867944045638</v>
          </cell>
          <cell r="F114">
            <v>94.096342661182092</v>
          </cell>
          <cell r="G114">
            <v>95.024827372270337</v>
          </cell>
          <cell r="H114">
            <v>95.468942055987199</v>
          </cell>
          <cell r="P114">
            <v>80.990097722684666</v>
          </cell>
          <cell r="Q114">
            <v>89.787418678917291</v>
          </cell>
          <cell r="R114">
            <v>92.290011013870824</v>
          </cell>
          <cell r="S114">
            <v>93.48271063212124</v>
          </cell>
          <cell r="T114">
            <v>94.682130823254496</v>
          </cell>
          <cell r="U114">
            <v>95.478201512674644</v>
          </cell>
          <cell r="V114">
            <v>95.942848582041123</v>
          </cell>
        </row>
        <row r="115">
          <cell r="B115">
            <v>76.151288918012099</v>
          </cell>
          <cell r="C115">
            <v>87.096249405748523</v>
          </cell>
          <cell r="D115">
            <v>90.89533545753504</v>
          </cell>
          <cell r="E115">
            <v>92.586584431773488</v>
          </cell>
          <cell r="F115">
            <v>94.207629907490769</v>
          </cell>
          <cell r="G115">
            <v>95.009092068059928</v>
          </cell>
          <cell r="H115">
            <v>95.465876956289961</v>
          </cell>
          <cell r="P115">
            <v>80.313236779718665</v>
          </cell>
          <cell r="Q115">
            <v>89.214511044633511</v>
          </cell>
          <cell r="R115">
            <v>92.022261248804966</v>
          </cell>
          <cell r="S115">
            <v>93.572762118560931</v>
          </cell>
          <cell r="T115">
            <v>94.837154398538459</v>
          </cell>
          <cell r="U115">
            <v>95.568511407919345</v>
          </cell>
          <cell r="V115">
            <v>95.915825193702346</v>
          </cell>
        </row>
        <row r="116">
          <cell r="B116">
            <v>76.218473695448978</v>
          </cell>
          <cell r="C116">
            <v>87.202625707911977</v>
          </cell>
          <cell r="D116">
            <v>91.012754432195237</v>
          </cell>
          <cell r="E116">
            <v>92.474176612880086</v>
          </cell>
          <cell r="F116">
            <v>94.104823171707878</v>
          </cell>
          <cell r="G116">
            <v>95.149133698937263</v>
          </cell>
          <cell r="H116">
            <v>95.662848909207071</v>
          </cell>
          <cell r="P116">
            <v>79.151545699391932</v>
          </cell>
          <cell r="Q116">
            <v>88.512166719884021</v>
          </cell>
          <cell r="R116">
            <v>91.953231388831185</v>
          </cell>
          <cell r="S116">
            <v>93.296254549270841</v>
          </cell>
          <cell r="T116">
            <v>94.644165321396017</v>
          </cell>
          <cell r="U116">
            <v>95.567911322754952</v>
          </cell>
          <cell r="V116">
            <v>95.841962142502396</v>
          </cell>
        </row>
        <row r="117">
          <cell r="B117">
            <v>71.434758704267082</v>
          </cell>
          <cell r="C117">
            <v>84.563637172953378</v>
          </cell>
          <cell r="D117">
            <v>89.07609247385146</v>
          </cell>
          <cell r="E117">
            <v>91.445498643463424</v>
          </cell>
          <cell r="F117">
            <v>93.496704640156949</v>
          </cell>
          <cell r="G117">
            <v>94.501851673334187</v>
          </cell>
          <cell r="H117">
            <v>95.193055185823354</v>
          </cell>
          <cell r="P117">
            <v>75.116744972475502</v>
          </cell>
          <cell r="Q117">
            <v>86.392790593638708</v>
          </cell>
          <cell r="R117">
            <v>90.37793657635649</v>
          </cell>
          <cell r="S117">
            <v>92.158260938242876</v>
          </cell>
          <cell r="T117">
            <v>93.964515945333488</v>
          </cell>
          <cell r="U117">
            <v>95.048129342482056</v>
          </cell>
          <cell r="V117">
            <v>95.646802520759962</v>
          </cell>
        </row>
        <row r="118">
          <cell r="B118">
            <v>65.73430390585888</v>
          </cell>
          <cell r="C118">
            <v>81.852350034503132</v>
          </cell>
          <cell r="D118">
            <v>87.380179530484568</v>
          </cell>
          <cell r="E118">
            <v>90.0525288488153</v>
          </cell>
          <cell r="F118">
            <v>92.676010125072224</v>
          </cell>
          <cell r="G118">
            <v>94.010648624101265</v>
          </cell>
          <cell r="P118">
            <v>68.380165596378916</v>
          </cell>
          <cell r="Q118">
            <v>83.480339908599234</v>
          </cell>
          <cell r="R118">
            <v>88.448821045416793</v>
          </cell>
          <cell r="S118">
            <v>90.782868564815985</v>
          </cell>
          <cell r="T118">
            <v>93.380070942636777</v>
          </cell>
          <cell r="U118">
            <v>94.375757445291939</v>
          </cell>
          <cell r="V118">
            <v>95.032427055755264</v>
          </cell>
        </row>
        <row r="132">
          <cell r="B132">
            <v>72.179049040083399</v>
          </cell>
          <cell r="C132">
            <v>84.759140582311815</v>
          </cell>
          <cell r="D132">
            <v>88.795443179684725</v>
          </cell>
          <cell r="E132">
            <v>90.690860458965261</v>
          </cell>
          <cell r="F132">
            <v>92.367567928803567</v>
          </cell>
          <cell r="G132">
            <v>93.40354220885952</v>
          </cell>
          <cell r="H132">
            <v>94.103071451420789</v>
          </cell>
          <cell r="P132">
            <v>74.165570501086918</v>
          </cell>
          <cell r="Q132">
            <v>85.930725985161899</v>
          </cell>
          <cell r="R132">
            <v>89.837169725910627</v>
          </cell>
          <cell r="S132">
            <v>91.69137008331829</v>
          </cell>
          <cell r="T132">
            <v>93.1654554766247</v>
          </cell>
          <cell r="U132">
            <v>93.959701120374334</v>
          </cell>
          <cell r="V132">
            <v>94.459183441446754</v>
          </cell>
        </row>
        <row r="133">
          <cell r="B133">
            <v>71.770173101974237</v>
          </cell>
          <cell r="C133">
            <v>83.968914297378333</v>
          </cell>
          <cell r="D133">
            <v>88.382378115668899</v>
          </cell>
          <cell r="E133">
            <v>90.323969639153603</v>
          </cell>
          <cell r="F133">
            <v>92.517685128184723</v>
          </cell>
          <cell r="G133">
            <v>93.377223623081733</v>
          </cell>
          <cell r="H133">
            <v>94.07930623870898</v>
          </cell>
          <cell r="P133">
            <v>73.843788822155801</v>
          </cell>
          <cell r="Q133">
            <v>85.323559080818072</v>
          </cell>
          <cell r="R133">
            <v>89.717378255437964</v>
          </cell>
          <cell r="S133">
            <v>91.85032753621077</v>
          </cell>
          <cell r="T133">
            <v>93.39764061939816</v>
          </cell>
          <cell r="U133">
            <v>94.275900326692067</v>
          </cell>
          <cell r="V133">
            <v>94.718050903649299</v>
          </cell>
        </row>
        <row r="134">
          <cell r="B134">
            <v>73.578429641693816</v>
          </cell>
          <cell r="C134">
            <v>84.806938690205541</v>
          </cell>
          <cell r="D134">
            <v>88.218429421487954</v>
          </cell>
          <cell r="E134">
            <v>90.76333947324656</v>
          </cell>
          <cell r="F134">
            <v>93.034741102416874</v>
          </cell>
          <cell r="G134">
            <v>93.568110834590129</v>
          </cell>
          <cell r="H134">
            <v>94.276195792107615</v>
          </cell>
          <cell r="P134">
            <v>76.446376498992294</v>
          </cell>
          <cell r="Q134">
            <v>87.013829876937237</v>
          </cell>
          <cell r="R134">
            <v>90.743814271839398</v>
          </cell>
          <cell r="S134">
            <v>92.676559681498787</v>
          </cell>
          <cell r="T134">
            <v>93.85649809220169</v>
          </cell>
          <cell r="U134">
            <v>94.777519392609008</v>
          </cell>
          <cell r="V134">
            <v>95.035750773895771</v>
          </cell>
        </row>
        <row r="135">
          <cell r="B135">
            <v>74.402411043608282</v>
          </cell>
          <cell r="C135">
            <v>85.419901758666043</v>
          </cell>
          <cell r="D135">
            <v>88.77853023424926</v>
          </cell>
          <cell r="E135">
            <v>91.087306588862887</v>
          </cell>
          <cell r="F135">
            <v>93.181348130964935</v>
          </cell>
          <cell r="G135">
            <v>93.788735790506323</v>
          </cell>
          <cell r="H135">
            <v>94.573519789837832</v>
          </cell>
          <cell r="P135">
            <v>78.962009727573147</v>
          </cell>
          <cell r="Q135">
            <v>88.798909569788691</v>
          </cell>
          <cell r="R135">
            <v>91.859915121543082</v>
          </cell>
          <cell r="S135">
            <v>93.402388759648986</v>
          </cell>
          <cell r="T135">
            <v>94.508191344637964</v>
          </cell>
          <cell r="U135">
            <v>94.973407837142219</v>
          </cell>
          <cell r="V135">
            <v>95.1568232923902</v>
          </cell>
        </row>
        <row r="136">
          <cell r="B136">
            <v>75.555853727743497</v>
          </cell>
          <cell r="C136">
            <v>86.266013068315601</v>
          </cell>
          <cell r="D136">
            <v>90.000312522697612</v>
          </cell>
          <cell r="E136">
            <v>91.858339411695738</v>
          </cell>
          <cell r="F136">
            <v>93.644801669589995</v>
          </cell>
          <cell r="G136">
            <v>94.168150124789278</v>
          </cell>
          <cell r="H136">
            <v>94.84599573846188</v>
          </cell>
          <cell r="P136">
            <v>79.727899999788747</v>
          </cell>
          <cell r="Q136">
            <v>88.808511347209802</v>
          </cell>
          <cell r="R136">
            <v>92.280622598050726</v>
          </cell>
          <cell r="S136">
            <v>93.597245758467835</v>
          </cell>
          <cell r="T136">
            <v>94.72089747444501</v>
          </cell>
          <cell r="U136">
            <v>95.185547398740681</v>
          </cell>
          <cell r="V136">
            <v>95.410889254563173</v>
          </cell>
        </row>
        <row r="137">
          <cell r="B137">
            <v>75.552947647979778</v>
          </cell>
          <cell r="C137">
            <v>86.54934590405125</v>
          </cell>
          <cell r="D137">
            <v>90.236323269734626</v>
          </cell>
          <cell r="E137">
            <v>92.273498438540045</v>
          </cell>
          <cell r="F137">
            <v>93.913647219160609</v>
          </cell>
          <cell r="G137">
            <v>94.582446437045618</v>
          </cell>
          <cell r="H137">
            <v>95.065746461162362</v>
          </cell>
          <cell r="P137">
            <v>79.302457056150629</v>
          </cell>
          <cell r="Q137">
            <v>88.847207921933929</v>
          </cell>
          <cell r="R137">
            <v>92.10516633712254</v>
          </cell>
          <cell r="S137">
            <v>93.57454439140156</v>
          </cell>
          <cell r="T137">
            <v>94.75049652597815</v>
          </cell>
          <cell r="U137">
            <v>95.195615025613208</v>
          </cell>
          <cell r="V137">
            <v>95.53424271858124</v>
          </cell>
        </row>
        <row r="138">
          <cell r="B138">
            <v>74.993875700722299</v>
          </cell>
          <cell r="C138">
            <v>86.518674476021772</v>
          </cell>
          <cell r="D138">
            <v>90.144305580321387</v>
          </cell>
          <cell r="E138">
            <v>92.344546347273948</v>
          </cell>
          <cell r="F138">
            <v>94.018535992160494</v>
          </cell>
          <cell r="G138">
            <v>94.627691912400792</v>
          </cell>
          <cell r="H138">
            <v>95.134908806428413</v>
          </cell>
          <cell r="P138">
            <v>78.662034473682596</v>
          </cell>
          <cell r="Q138">
            <v>88.484304912096661</v>
          </cell>
          <cell r="R138">
            <v>91.740657791528875</v>
          </cell>
          <cell r="S138">
            <v>93.431529626745373</v>
          </cell>
          <cell r="T138">
            <v>94.60672044975081</v>
          </cell>
          <cell r="U138">
            <v>95.20287301032316</v>
          </cell>
          <cell r="V138">
            <v>95.582779030847789</v>
          </cell>
        </row>
        <row r="139">
          <cell r="B139">
            <v>73.263313544432819</v>
          </cell>
          <cell r="C139">
            <v>85.788712390850762</v>
          </cell>
          <cell r="D139">
            <v>89.773432302863071</v>
          </cell>
          <cell r="E139">
            <v>91.575917683154287</v>
          </cell>
          <cell r="F139">
            <v>93.568686915141214</v>
          </cell>
          <cell r="G139">
            <v>94.397391043722251</v>
          </cell>
          <cell r="H139">
            <v>94.979262062151435</v>
          </cell>
          <cell r="P139">
            <v>76.912722980313021</v>
          </cell>
          <cell r="Q139">
            <v>87.409017649873377</v>
          </cell>
          <cell r="R139">
            <v>90.888448974655248</v>
          </cell>
          <cell r="S139">
            <v>92.807018441691397</v>
          </cell>
          <cell r="T139">
            <v>94.345929281641432</v>
          </cell>
          <cell r="U139">
            <v>95.04454967045956</v>
          </cell>
          <cell r="V139">
            <v>95.467195466281169</v>
          </cell>
        </row>
        <row r="140">
          <cell r="B140">
            <v>70.202746335372879</v>
          </cell>
          <cell r="C140">
            <v>84.684924647126195</v>
          </cell>
          <cell r="D140">
            <v>89.367479663757621</v>
          </cell>
          <cell r="E140">
            <v>91.167920123967377</v>
          </cell>
          <cell r="F140">
            <v>93.420180825820481</v>
          </cell>
          <cell r="G140">
            <v>93.924186779869757</v>
          </cell>
          <cell r="H140">
            <v>94.470930290691484</v>
          </cell>
          <cell r="P140">
            <v>75.28690757165289</v>
          </cell>
          <cell r="Q140">
            <v>86.718444712302215</v>
          </cell>
          <cell r="R140">
            <v>90.432144624840788</v>
          </cell>
          <cell r="S140">
            <v>92.41342260441877</v>
          </cell>
          <cell r="T140">
            <v>94.087186888370596</v>
          </cell>
          <cell r="U140">
            <v>94.806093136527764</v>
          </cell>
          <cell r="V140">
            <v>95.316190503950821</v>
          </cell>
        </row>
        <row r="141">
          <cell r="B141">
            <v>65.728984692568801</v>
          </cell>
          <cell r="C141">
            <v>82.713638705654233</v>
          </cell>
          <cell r="D141">
            <v>87.121313366888486</v>
          </cell>
          <cell r="E141">
            <v>89.681676127487549</v>
          </cell>
          <cell r="F141">
            <v>92.181878095993781</v>
          </cell>
          <cell r="G141">
            <v>93.616986894454371</v>
          </cell>
          <cell r="H141">
            <v>94.266766201872485</v>
          </cell>
          <cell r="P141">
            <v>69.229753951513587</v>
          </cell>
          <cell r="Q141">
            <v>83.955905516335491</v>
          </cell>
          <cell r="R141">
            <v>89.053635897473853</v>
          </cell>
          <cell r="S141">
            <v>90.98446897687127</v>
          </cell>
          <cell r="T141">
            <v>93.18183149794811</v>
          </cell>
          <cell r="U141">
            <v>94.256790505998779</v>
          </cell>
          <cell r="V141">
            <v>94.824129964150529</v>
          </cell>
        </row>
        <row r="142">
          <cell r="B142">
            <v>60.68560514449306</v>
          </cell>
          <cell r="C142">
            <v>79.300323918953197</v>
          </cell>
          <cell r="D142">
            <v>84.173831957331615</v>
          </cell>
          <cell r="E142">
            <v>87.672674155438301</v>
          </cell>
          <cell r="F142">
            <v>91.2</v>
          </cell>
          <cell r="G142">
            <v>92.772866905833453</v>
          </cell>
          <cell r="H142">
            <v>93.576414711325796</v>
          </cell>
          <cell r="P142">
            <v>66.129851559317331</v>
          </cell>
          <cell r="Q142">
            <v>81.448420942550584</v>
          </cell>
          <cell r="R142">
            <v>87.448209370036395</v>
          </cell>
          <cell r="S142">
            <v>89.553290901029143</v>
          </cell>
          <cell r="T142">
            <v>92.233576069999998</v>
          </cell>
          <cell r="U142">
            <v>93.191498486758647</v>
          </cell>
          <cell r="V142">
            <v>94.069833461455872</v>
          </cell>
        </row>
        <row r="156">
          <cell r="B156">
            <v>70.672552437005095</v>
          </cell>
          <cell r="C156">
            <v>84.017183077044848</v>
          </cell>
          <cell r="D156">
            <v>88.531565380541153</v>
          </cell>
          <cell r="E156">
            <v>91.064932838098528</v>
          </cell>
          <cell r="F156">
            <v>93.458227333630589</v>
          </cell>
          <cell r="G156">
            <v>94.462230104890949</v>
          </cell>
          <cell r="H156">
            <v>94.994339147932266</v>
          </cell>
          <cell r="P156">
            <v>73.891503410667752</v>
          </cell>
          <cell r="Q156">
            <v>85.524340478178857</v>
          </cell>
          <cell r="R156">
            <v>89.714540381502744</v>
          </cell>
          <cell r="S156">
            <v>92.052504859450352</v>
          </cell>
          <cell r="T156">
            <v>93.914593973724038</v>
          </cell>
          <cell r="U156">
            <v>94.565166471621069</v>
          </cell>
          <cell r="V156">
            <v>95.014418121947287</v>
          </cell>
        </row>
        <row r="157">
          <cell r="B157">
            <v>66.880204662903424</v>
          </cell>
          <cell r="C157">
            <v>82.582240709431375</v>
          </cell>
          <cell r="D157">
            <v>88.094846765522249</v>
          </cell>
          <cell r="E157">
            <v>90.743105173889944</v>
          </cell>
          <cell r="F157">
            <v>93.124562495409961</v>
          </cell>
          <cell r="G157">
            <v>94.183222116235513</v>
          </cell>
          <cell r="H157">
            <v>94.455687539069217</v>
          </cell>
          <cell r="P157">
            <v>77.63960019825798</v>
          </cell>
          <cell r="Q157">
            <v>87.245510439746539</v>
          </cell>
          <cell r="R157">
            <v>90.9307517020859</v>
          </cell>
          <cell r="S157">
            <v>93.066532565878063</v>
          </cell>
          <cell r="T157">
            <v>94.593540805385473</v>
          </cell>
          <cell r="U157">
            <v>95.102267060339528</v>
          </cell>
          <cell r="V157">
            <v>95.450808869941582</v>
          </cell>
        </row>
        <row r="158">
          <cell r="B158">
            <v>68.892335214228012</v>
          </cell>
          <cell r="C158">
            <v>83.920727474453514</v>
          </cell>
          <cell r="D158">
            <v>88.76836938895751</v>
          </cell>
          <cell r="E158">
            <v>91.219949322015509</v>
          </cell>
          <cell r="F158">
            <v>93.397276748953288</v>
          </cell>
          <cell r="G158">
            <v>94.340785696757592</v>
          </cell>
          <cell r="H158">
            <v>94.802985719170422</v>
          </cell>
          <cell r="P158">
            <v>79.027310586483409</v>
          </cell>
          <cell r="Q158">
            <v>88.211980718829125</v>
          </cell>
          <cell r="R158">
            <v>91.858384197171432</v>
          </cell>
          <cell r="S158">
            <v>93.584139955892113</v>
          </cell>
          <cell r="T158">
            <v>94.474495404082575</v>
          </cell>
          <cell r="U158">
            <v>95.121049866487567</v>
          </cell>
          <cell r="V158">
            <v>95.513342975251831</v>
          </cell>
        </row>
        <row r="159">
          <cell r="B159">
            <v>70.570158237700667</v>
          </cell>
          <cell r="C159">
            <v>84.289036725485516</v>
          </cell>
          <cell r="D159">
            <v>89.231217152912194</v>
          </cell>
          <cell r="E159">
            <v>91.397229763376103</v>
          </cell>
          <cell r="F159">
            <v>93.490684893739783</v>
          </cell>
          <cell r="G159">
            <v>94.533105463433714</v>
          </cell>
          <cell r="H159">
            <v>95.027452689920437</v>
          </cell>
          <cell r="P159">
            <v>79.633768491645398</v>
          </cell>
          <cell r="Q159">
            <v>89.322855104630719</v>
          </cell>
          <cell r="R159">
            <v>92.175900406110074</v>
          </cell>
          <cell r="S159">
            <v>93.822898811121505</v>
          </cell>
          <cell r="T159">
            <v>94.836709248530596</v>
          </cell>
          <cell r="U159">
            <v>95.246335556135733</v>
          </cell>
          <cell r="V159">
            <v>95.578095462523009</v>
          </cell>
        </row>
        <row r="160">
          <cell r="B160">
            <v>71.790797721448328</v>
          </cell>
          <cell r="C160">
            <v>84.434810848711805</v>
          </cell>
          <cell r="D160">
            <v>89.064791294863738</v>
          </cell>
          <cell r="E160">
            <v>91.453994565639036</v>
          </cell>
          <cell r="F160">
            <v>93.703734500485794</v>
          </cell>
          <cell r="G160">
            <v>94.687774023361413</v>
          </cell>
          <cell r="H160">
            <v>95.22548629204104</v>
          </cell>
          <cell r="P160">
            <v>79.348993818029641</v>
          </cell>
          <cell r="Q160">
            <v>89.138243109710075</v>
          </cell>
          <cell r="R160">
            <v>92.340886222622501</v>
          </cell>
          <cell r="S160">
            <v>93.655143322313165</v>
          </cell>
          <cell r="T160">
            <v>94.85484188285001</v>
          </cell>
          <cell r="U160">
            <v>95.3193315307565</v>
          </cell>
          <cell r="V160">
            <v>95.75515553664701</v>
          </cell>
        </row>
        <row r="161">
          <cell r="B161">
            <v>72.891338471950817</v>
          </cell>
          <cell r="C161">
            <v>85.469251009302852</v>
          </cell>
          <cell r="D161">
            <v>90.052065794297903</v>
          </cell>
          <cell r="E161">
            <v>92.117071872589889</v>
          </cell>
          <cell r="F161">
            <v>93.993666444220281</v>
          </cell>
          <cell r="G161">
            <v>94.842442583289127</v>
          </cell>
          <cell r="H161">
            <v>95.381725842517653</v>
          </cell>
          <cell r="P161">
            <v>78.298891147354226</v>
          </cell>
          <cell r="Q161">
            <v>88.678869615364647</v>
          </cell>
          <cell r="R161">
            <v>91.86448917763164</v>
          </cell>
          <cell r="S161">
            <v>93.511437413376001</v>
          </cell>
          <cell r="T161">
            <v>94.787324275751246</v>
          </cell>
          <cell r="U161">
            <v>95.386332701223111</v>
          </cell>
          <cell r="V161">
            <v>95.713040065673667</v>
          </cell>
        </row>
        <row r="162">
          <cell r="B162">
            <v>73.177195817212592</v>
          </cell>
          <cell r="C162">
            <v>84.986081983032548</v>
          </cell>
          <cell r="D162">
            <v>89.549110707686623</v>
          </cell>
          <cell r="E162">
            <v>91.7769699356503</v>
          </cell>
          <cell r="F162">
            <v>93.739789016392521</v>
          </cell>
          <cell r="G162">
            <v>94.532530971236284</v>
          </cell>
          <cell r="H162">
            <v>95.402096498940168</v>
          </cell>
          <cell r="P162">
            <v>77.302677874451831</v>
          </cell>
          <cell r="Q162">
            <v>87.64402805861225</v>
          </cell>
          <cell r="R162">
            <v>90.963207191031003</v>
          </cell>
          <cell r="S162">
            <v>93.06836554755408</v>
          </cell>
          <cell r="T162">
            <v>94.551341790747728</v>
          </cell>
          <cell r="U162">
            <v>95.200240318326294</v>
          </cell>
          <cell r="V162">
            <v>95.654944464397545</v>
          </cell>
        </row>
        <row r="163">
          <cell r="B163">
            <v>70.689742533015021</v>
          </cell>
          <cell r="C163">
            <v>84.105434153509933</v>
          </cell>
          <cell r="D163">
            <v>89.153865468990773</v>
          </cell>
          <cell r="E163">
            <v>91.247094390617534</v>
          </cell>
          <cell r="F163">
            <v>93.474658250312558</v>
          </cell>
          <cell r="G163">
            <v>94.476297643359004</v>
          </cell>
          <cell r="H163">
            <v>95.117587866463751</v>
          </cell>
          <cell r="P163">
            <v>74.45538908355455</v>
          </cell>
          <cell r="Q163">
            <v>86.626599758204122</v>
          </cell>
          <cell r="R163">
            <v>90.524677505700822</v>
          </cell>
          <cell r="S163">
            <v>92.653951077870133</v>
          </cell>
          <cell r="T163">
            <v>94.315807909774648</v>
          </cell>
          <cell r="U163">
            <v>95.025076092255318</v>
          </cell>
          <cell r="V163">
            <v>95.477762150304216</v>
          </cell>
        </row>
        <row r="164">
          <cell r="B164">
            <v>66.429053353670866</v>
          </cell>
          <cell r="C164">
            <v>82.121889894907781</v>
          </cell>
          <cell r="D164">
            <v>87.95502616187872</v>
          </cell>
          <cell r="E164">
            <v>90.610484142966541</v>
          </cell>
          <cell r="F164">
            <v>93.204678685357067</v>
          </cell>
          <cell r="G164">
            <v>94.513290926027267</v>
          </cell>
          <cell r="H164">
            <v>94.728917049488032</v>
          </cell>
          <cell r="P164">
            <v>73.606518358452092</v>
          </cell>
          <cell r="Q164">
            <v>84.873911527826934</v>
          </cell>
          <cell r="R164">
            <v>89.184807628423826</v>
          </cell>
          <cell r="S164">
            <v>91.940677153793047</v>
          </cell>
          <cell r="T164">
            <v>93.976412007708348</v>
          </cell>
          <cell r="U164">
            <v>94.850376203900908</v>
          </cell>
          <cell r="V164">
            <v>95.297104212136347</v>
          </cell>
        </row>
        <row r="165">
          <cell r="B165">
            <v>57.248523605583735</v>
          </cell>
          <cell r="C165">
            <v>77.688378671164699</v>
          </cell>
          <cell r="D165">
            <v>85.168724867923316</v>
          </cell>
          <cell r="E165">
            <v>88.521836325007385</v>
          </cell>
          <cell r="F165">
            <v>91.964398527752962</v>
          </cell>
          <cell r="G165">
            <v>93.50956793152973</v>
          </cell>
          <cell r="H165">
            <v>94.090706806653401</v>
          </cell>
          <cell r="P165">
            <v>64.461892692239687</v>
          </cell>
          <cell r="Q165">
            <v>80.943937565016512</v>
          </cell>
          <cell r="R165">
            <v>86.417083934649213</v>
          </cell>
          <cell r="S165">
            <v>89.918616303963603</v>
          </cell>
          <cell r="T165">
            <v>92.684062141327132</v>
          </cell>
          <cell r="U165">
            <v>93.680169838225751</v>
          </cell>
          <cell r="V165">
            <v>94.602393829278924</v>
          </cell>
        </row>
        <row r="180">
          <cell r="B180">
            <v>60.863375108761311</v>
          </cell>
          <cell r="C180">
            <v>79.785887267773219</v>
          </cell>
          <cell r="D180">
            <v>88.316843213537538</v>
          </cell>
          <cell r="E180">
            <v>91.018795134293967</v>
          </cell>
          <cell r="F180">
            <v>93.673754246227631</v>
          </cell>
          <cell r="G180">
            <v>95.003993910316524</v>
          </cell>
          <cell r="H180">
            <v>95.552486573454289</v>
          </cell>
          <cell r="P180">
            <v>73.333451132035634</v>
          </cell>
          <cell r="Q180">
            <v>86.60268316873875</v>
          </cell>
          <cell r="R180">
            <v>90.497584978688948</v>
          </cell>
          <cell r="S180">
            <v>92.187725094928851</v>
          </cell>
          <cell r="T180">
            <v>94.568716507822444</v>
          </cell>
          <cell r="U180">
            <v>95.339564717566759</v>
          </cell>
          <cell r="V180">
            <v>96.101694528994528</v>
          </cell>
        </row>
        <row r="181">
          <cell r="B181">
            <v>64.523976464915734</v>
          </cell>
          <cell r="C181">
            <v>81.385186483753998</v>
          </cell>
          <cell r="D181">
            <v>87.792796955443904</v>
          </cell>
          <cell r="E181">
            <v>90.563942609944419</v>
          </cell>
          <cell r="F181">
            <v>93.693831314711957</v>
          </cell>
          <cell r="G181">
            <v>95.008431010320578</v>
          </cell>
          <cell r="H181">
            <v>95.636642171362723</v>
          </cell>
          <cell r="P181">
            <v>71.28045409321814</v>
          </cell>
          <cell r="Q181">
            <v>85.252346281726204</v>
          </cell>
          <cell r="R181">
            <v>90.286288369505812</v>
          </cell>
          <cell r="S181">
            <v>92.366558947262263</v>
          </cell>
          <cell r="T181">
            <v>94.455897935057223</v>
          </cell>
          <cell r="U181">
            <v>95.552197809585792</v>
          </cell>
          <cell r="V181">
            <v>96.160315097927423</v>
          </cell>
        </row>
        <row r="182">
          <cell r="B182">
            <v>67.271843545727606</v>
          </cell>
          <cell r="C182">
            <v>83.909877931257554</v>
          </cell>
          <cell r="D182">
            <v>88.360629089671264</v>
          </cell>
          <cell r="E182">
            <v>90.554022895031935</v>
          </cell>
          <cell r="F182">
            <v>93.593424715986302</v>
          </cell>
          <cell r="G182">
            <v>94.805990258090304</v>
          </cell>
          <cell r="H182">
            <v>95.504587782570397</v>
          </cell>
          <cell r="P182">
            <v>71.899455453353553</v>
          </cell>
          <cell r="Q182">
            <v>86.575671617219967</v>
          </cell>
          <cell r="R182">
            <v>90.129705201019064</v>
          </cell>
          <cell r="S182">
            <v>92.388280126806123</v>
          </cell>
          <cell r="T182">
            <v>93.957932484662209</v>
          </cell>
          <cell r="U182">
            <v>95.251529466316924</v>
          </cell>
          <cell r="V182">
            <v>95.900561058335626</v>
          </cell>
        </row>
        <row r="183">
          <cell r="B183">
            <v>70.155136852014934</v>
          </cell>
          <cell r="C183">
            <v>84.681727213262022</v>
          </cell>
          <cell r="D183">
            <v>89.454975620525374</v>
          </cell>
          <cell r="E183">
            <v>91.392457400336426</v>
          </cell>
          <cell r="F183">
            <v>94.113306785592769</v>
          </cell>
          <cell r="G183">
            <v>95.035679173977513</v>
          </cell>
          <cell r="H183">
            <v>95.358550582700147</v>
          </cell>
          <cell r="P183">
            <v>75.278941810305213</v>
          </cell>
          <cell r="Q183">
            <v>87.634444383002617</v>
          </cell>
          <cell r="R183">
            <v>91.231832475544735</v>
          </cell>
          <cell r="S183">
            <v>92.924272790147285</v>
          </cell>
          <cell r="T183">
            <v>94.346137722737438</v>
          </cell>
          <cell r="U183">
            <v>95.397666551188962</v>
          </cell>
          <cell r="V183">
            <v>96.129716114689501</v>
          </cell>
        </row>
        <row r="184">
          <cell r="B184">
            <v>73.440152642442229</v>
          </cell>
          <cell r="C184">
            <v>84.802855979958508</v>
          </cell>
          <cell r="D184">
            <v>90.145981587286386</v>
          </cell>
          <cell r="E184">
            <v>92.104790533056587</v>
          </cell>
          <cell r="F184">
            <v>94.522378917625986</v>
          </cell>
          <cell r="G184">
            <v>95.190199953659899</v>
          </cell>
          <cell r="H184">
            <v>95.806582586648219</v>
          </cell>
          <cell r="P184">
            <v>76.973106528454224</v>
          </cell>
          <cell r="Q184">
            <v>87.907581232435462</v>
          </cell>
          <cell r="R184">
            <v>92.33395975007042</v>
          </cell>
          <cell r="S184">
            <v>93.953212772103228</v>
          </cell>
          <cell r="T184">
            <v>95.091537372944472</v>
          </cell>
          <cell r="U184">
            <v>96.048146452903055</v>
          </cell>
          <cell r="V184">
            <v>96.414309588105723</v>
          </cell>
        </row>
        <row r="185">
          <cell r="B185">
            <v>74.105294163745555</v>
          </cell>
          <cell r="C185">
            <v>86.988404492446591</v>
          </cell>
          <cell r="D185">
            <v>90.78729085726151</v>
          </cell>
          <cell r="E185">
            <v>92.761891272855863</v>
          </cell>
          <cell r="F185">
            <v>94.582029230623391</v>
          </cell>
          <cell r="G185">
            <v>95.519750681672193</v>
          </cell>
          <cell r="H185">
            <v>96.078820204747458</v>
          </cell>
          <cell r="P185">
            <v>78.667271246603249</v>
          </cell>
          <cell r="Q185">
            <v>89.065980442915645</v>
          </cell>
          <cell r="R185">
            <v>92.543922233247429</v>
          </cell>
          <cell r="S185">
            <v>93.806288184626212</v>
          </cell>
          <cell r="T185">
            <v>95.376230566305225</v>
          </cell>
          <cell r="U185">
            <v>96.037516123892146</v>
          </cell>
          <cell r="V185">
            <v>96.440749448973691</v>
          </cell>
        </row>
        <row r="186">
          <cell r="B186">
            <v>72.54520300864597</v>
          </cell>
          <cell r="C186">
            <v>86.094658622536173</v>
          </cell>
          <cell r="D186">
            <v>90.559820788177419</v>
          </cell>
          <cell r="E186">
            <v>92.445830962044127</v>
          </cell>
          <cell r="F186">
            <v>94.331822757614503</v>
          </cell>
          <cell r="G186">
            <v>95.474766722523029</v>
          </cell>
          <cell r="H186">
            <v>96.141911463587334</v>
          </cell>
          <cell r="P186">
            <v>78.953322717398493</v>
          </cell>
          <cell r="Q186">
            <v>89.13158509136629</v>
          </cell>
          <cell r="R186">
            <v>92.330419133952518</v>
          </cell>
          <cell r="S186">
            <v>93.787760074276221</v>
          </cell>
          <cell r="T186">
            <v>94.829630532637694</v>
          </cell>
          <cell r="U186">
            <v>96.277416490972882</v>
          </cell>
          <cell r="V186">
            <v>96.423430037560337</v>
          </cell>
        </row>
        <row r="187">
          <cell r="B187">
            <v>72.293014606096065</v>
          </cell>
          <cell r="C187">
            <v>85.743778905631586</v>
          </cell>
          <cell r="D187">
            <v>90.10488065000925</v>
          </cell>
          <cell r="E187">
            <v>92.313151880219237</v>
          </cell>
          <cell r="F187">
            <v>94.561787557497055</v>
          </cell>
          <cell r="G187">
            <v>95.594058175081102</v>
          </cell>
          <cell r="H187">
            <v>96.163845451521269</v>
          </cell>
          <cell r="P187">
            <v>77.458819384761028</v>
          </cell>
          <cell r="Q187">
            <v>88.385751603968203</v>
          </cell>
          <cell r="R187">
            <v>91.903412935362667</v>
          </cell>
          <cell r="S187">
            <v>93.459425798214241</v>
          </cell>
          <cell r="T187">
            <v>95.1435306738734</v>
          </cell>
          <cell r="U187">
            <v>95.889685117518624</v>
          </cell>
          <cell r="V187">
            <v>96.426454480683276</v>
          </cell>
        </row>
        <row r="188">
          <cell r="B188">
            <v>68.203304331576518</v>
          </cell>
          <cell r="C188">
            <v>84.410322743610735</v>
          </cell>
          <cell r="D188">
            <v>89.337152676497141</v>
          </cell>
          <cell r="E188">
            <v>91.838471667453817</v>
          </cell>
          <cell r="F188">
            <v>94.174840680965346</v>
          </cell>
          <cell r="G188">
            <v>95.341731730733514</v>
          </cell>
          <cell r="H188">
            <v>96.032670925484609</v>
          </cell>
          <cell r="P188">
            <v>75.291583469527694</v>
          </cell>
          <cell r="Q188">
            <v>87.296940199033713</v>
          </cell>
          <cell r="R188">
            <v>91.187917673561074</v>
          </cell>
          <cell r="S188">
            <v>92.896143979612219</v>
          </cell>
          <cell r="T188">
            <v>94.794389986082635</v>
          </cell>
          <cell r="U188">
            <v>95.701546969651105</v>
          </cell>
          <cell r="V188">
            <v>96.209028468699401</v>
          </cell>
        </row>
        <row r="189">
          <cell r="B189">
            <v>64.520798951890484</v>
          </cell>
          <cell r="C189">
            <v>81.743410419569045</v>
          </cell>
          <cell r="D189">
            <v>87.801696729472965</v>
          </cell>
          <cell r="E189">
            <v>90.889111241922947</v>
          </cell>
          <cell r="F189">
            <v>93.400946927901913</v>
          </cell>
          <cell r="G189">
            <v>94.837078842038366</v>
          </cell>
          <cell r="H189">
            <v>95.657363411122631</v>
          </cell>
          <cell r="P189">
            <v>70.957111639061026</v>
          </cell>
          <cell r="Q189">
            <v>85.119317389164735</v>
          </cell>
          <cell r="R189">
            <v>89.756927149957903</v>
          </cell>
          <cell r="S189">
            <v>91.769580342408148</v>
          </cell>
          <cell r="T189">
            <v>94.096108610501091</v>
          </cell>
          <cell r="U189">
            <v>95.325270673916052</v>
          </cell>
          <cell r="V189">
            <v>95.77417644473168</v>
          </cell>
        </row>
        <row r="190">
          <cell r="B190" t="str">
            <v/>
          </cell>
          <cell r="C190" t="str">
            <v/>
          </cell>
          <cell r="D190" t="str">
            <v/>
          </cell>
          <cell r="E190" t="str">
            <v/>
          </cell>
          <cell r="F190" t="str">
            <v/>
          </cell>
          <cell r="G190" t="str">
            <v/>
          </cell>
          <cell r="H190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ary_conditions"/>
      <sheetName val="Data_35C"/>
      <sheetName val="Data_60C"/>
      <sheetName val="Data_60C+Inertia"/>
      <sheetName val="Data_100C"/>
      <sheetName val="Average_All_Temp"/>
      <sheetName val="SL-vs-input_35C"/>
      <sheetName val="SL-vs-input_60C"/>
      <sheetName val="SL-vs-input_100C"/>
      <sheetName val="SL_Neutral_Input"/>
      <sheetName val="Inertia_Neutral_60C"/>
      <sheetName val="1st - Inertia - 10s"/>
      <sheetName val="1st - Inertia - 15s"/>
      <sheetName val="2nd - Inertia - 10s"/>
      <sheetName val="2nd - Inertia - 15s"/>
      <sheetName val="3rd - Inertia - 10s"/>
      <sheetName val="3rd - Inertia - 15s"/>
      <sheetName val="4th - Inertia - 10s"/>
      <sheetName val="4th - Inertia - 15s"/>
      <sheetName val="5th - Inertia - 10s"/>
      <sheetName val="5th - Inertia - 15s"/>
      <sheetName val="Temp_Development"/>
      <sheetName val="2nd_All_Temps"/>
      <sheetName val="3rd_All_Temps_A"/>
      <sheetName val="4th_All_Temps_A"/>
    </sheetNames>
    <sheetDataSet>
      <sheetData sheetId="0"/>
      <sheetData sheetId="1">
        <row r="20">
          <cell r="C20">
            <v>4.9983690000000003</v>
          </cell>
          <cell r="H20">
            <v>4.8929530000000003</v>
          </cell>
        </row>
        <row r="21">
          <cell r="C21">
            <v>4.7864000000000004</v>
          </cell>
          <cell r="H21">
            <v>4.938504</v>
          </cell>
        </row>
        <row r="22">
          <cell r="C22">
            <v>4.9234479999999996</v>
          </cell>
          <cell r="H22">
            <v>5.4030560000000003</v>
          </cell>
        </row>
        <row r="23">
          <cell r="C23">
            <v>5.1098410000000003</v>
          </cell>
          <cell r="H23">
            <v>5.5290540000000004</v>
          </cell>
        </row>
        <row r="24">
          <cell r="C24">
            <v>5.3653950000000004</v>
          </cell>
          <cell r="H24">
            <v>5.6407499999999997</v>
          </cell>
        </row>
        <row r="25">
          <cell r="C25">
            <v>5.6437970000000002</v>
          </cell>
          <cell r="H25">
            <v>5.9259709999999997</v>
          </cell>
        </row>
        <row r="26">
          <cell r="C26">
            <v>5.7792349999999999</v>
          </cell>
          <cell r="H26">
            <v>6.0117849999999997</v>
          </cell>
        </row>
        <row r="27">
          <cell r="C27">
            <v>6.1690589999999998</v>
          </cell>
          <cell r="H27">
            <v>6.6571109999999996</v>
          </cell>
        </row>
        <row r="28">
          <cell r="C28">
            <v>6.706626</v>
          </cell>
          <cell r="H28">
            <v>7.1111690000000003</v>
          </cell>
        </row>
        <row r="29">
          <cell r="C29">
            <v>8.3220390000000002</v>
          </cell>
          <cell r="H29">
            <v>9.0049340000000004</v>
          </cell>
        </row>
        <row r="30">
          <cell r="C30">
            <v>10.295035</v>
          </cell>
          <cell r="H30">
            <v>11.162763</v>
          </cell>
        </row>
        <row r="35">
          <cell r="C35">
            <v>5.5058379999999998</v>
          </cell>
          <cell r="H35">
            <v>7.6666650000000001</v>
          </cell>
        </row>
        <row r="36">
          <cell r="C36">
            <v>6.488054</v>
          </cell>
          <cell r="H36">
            <v>8.3625500000000006</v>
          </cell>
        </row>
        <row r="37">
          <cell r="C37">
            <v>6.7139850000000001</v>
          </cell>
          <cell r="H37">
            <v>6.0653589999999999</v>
          </cell>
        </row>
        <row r="38">
          <cell r="C38">
            <v>6.8053590000000002</v>
          </cell>
          <cell r="H38">
            <v>6.1864369999999997</v>
          </cell>
        </row>
        <row r="39">
          <cell r="C39">
            <v>6.0890779999999998</v>
          </cell>
          <cell r="H39">
            <v>6.0115309999999997</v>
          </cell>
        </row>
        <row r="40">
          <cell r="C40">
            <v>5.7824400000000002</v>
          </cell>
          <cell r="H40">
            <v>6.0894490000000001</v>
          </cell>
        </row>
        <row r="41">
          <cell r="C41">
            <v>5.8885129999999997</v>
          </cell>
          <cell r="H41">
            <v>6.3457710000000001</v>
          </cell>
        </row>
        <row r="42">
          <cell r="C42">
            <v>6.0996610000000002</v>
          </cell>
          <cell r="H42">
            <v>6.9106370000000004</v>
          </cell>
        </row>
        <row r="43">
          <cell r="C43">
            <v>6.5438080000000003</v>
          </cell>
          <cell r="H43">
            <v>7.438015</v>
          </cell>
        </row>
        <row r="44">
          <cell r="C44">
            <v>7.4968880000000002</v>
          </cell>
          <cell r="H44">
            <v>9.0003399999999996</v>
          </cell>
        </row>
        <row r="45">
          <cell r="C45">
            <v>9.0696729999999999</v>
          </cell>
          <cell r="H45">
            <v>10.700274</v>
          </cell>
        </row>
        <row r="50">
          <cell r="C50">
            <v>7.1439640000000004</v>
          </cell>
          <cell r="H50">
            <v>9.1609119999999997</v>
          </cell>
        </row>
        <row r="51">
          <cell r="C51">
            <v>7.6939679999999999</v>
          </cell>
          <cell r="H51">
            <v>9.0070230000000002</v>
          </cell>
        </row>
        <row r="52">
          <cell r="C52">
            <v>7.2600610000000003</v>
          </cell>
          <cell r="H52">
            <v>7.7846089999999997</v>
          </cell>
        </row>
        <row r="53">
          <cell r="C53">
            <v>7.2441890000000004</v>
          </cell>
          <cell r="H53">
            <v>7.1744479999999999</v>
          </cell>
        </row>
        <row r="54">
          <cell r="C54">
            <v>6.6536010000000001</v>
          </cell>
          <cell r="H54">
            <v>6.575177</v>
          </cell>
        </row>
        <row r="55">
          <cell r="C55">
            <v>6.7714990000000004</v>
          </cell>
          <cell r="H55">
            <v>6.4131049999999998</v>
          </cell>
        </row>
        <row r="56">
          <cell r="C56">
            <v>6.9404769999999996</v>
          </cell>
          <cell r="H56">
            <v>6.3444149999999997</v>
          </cell>
        </row>
        <row r="57">
          <cell r="C57">
            <v>7.8468749999999998</v>
          </cell>
          <cell r="H57">
            <v>6.693651</v>
          </cell>
        </row>
        <row r="58">
          <cell r="C58">
            <v>8.5254960000000004</v>
          </cell>
          <cell r="H58">
            <v>7.1879049999999998</v>
          </cell>
        </row>
        <row r="59">
          <cell r="C59">
            <v>10.446317000000001</v>
          </cell>
        </row>
        <row r="65">
          <cell r="C65">
            <v>7.0325509999999998</v>
          </cell>
          <cell r="H65">
            <v>6.7696509999999996</v>
          </cell>
        </row>
        <row r="66">
          <cell r="C66">
            <v>7.5593170000000001</v>
          </cell>
          <cell r="H66">
            <v>8.0315390000000004</v>
          </cell>
        </row>
        <row r="67">
          <cell r="C67">
            <v>7.32104</v>
          </cell>
          <cell r="H67">
            <v>8.1092870000000001</v>
          </cell>
        </row>
        <row r="68">
          <cell r="C68">
            <v>7.3978970000000004</v>
          </cell>
          <cell r="H68">
            <v>8.2273700000000005</v>
          </cell>
        </row>
        <row r="69">
          <cell r="C69">
            <v>7.6496950000000004</v>
          </cell>
          <cell r="H69">
            <v>8.5354329999999994</v>
          </cell>
        </row>
        <row r="70">
          <cell r="C70">
            <v>7.7985569999999997</v>
          </cell>
          <cell r="H70">
            <v>8.8211490000000001</v>
          </cell>
        </row>
        <row r="71">
          <cell r="C71">
            <v>8.3331949999999999</v>
          </cell>
          <cell r="H71">
            <v>9.7153229999999997</v>
          </cell>
        </row>
        <row r="72">
          <cell r="C72">
            <v>9.0509459999999997</v>
          </cell>
        </row>
        <row r="73">
          <cell r="C73">
            <v>10.103918</v>
          </cell>
        </row>
        <row r="74">
          <cell r="C74">
            <v>12.587875</v>
          </cell>
        </row>
        <row r="95">
          <cell r="H95">
            <v>5.0005480000000002</v>
          </cell>
        </row>
        <row r="96">
          <cell r="H96">
            <v>4.7088720000000004</v>
          </cell>
        </row>
        <row r="97">
          <cell r="H97">
            <v>4.8168199999999999</v>
          </cell>
        </row>
        <row r="98">
          <cell r="H98">
            <v>5.2316180000000001</v>
          </cell>
        </row>
        <row r="99">
          <cell r="H99">
            <v>5.4836320000000001</v>
          </cell>
        </row>
        <row r="100">
          <cell r="H100">
            <v>5.6257900000000003</v>
          </cell>
        </row>
        <row r="101">
          <cell r="H101">
            <v>5.5923439999999998</v>
          </cell>
        </row>
        <row r="102">
          <cell r="H102">
            <v>5.9898369999999996</v>
          </cell>
        </row>
        <row r="103">
          <cell r="H103">
            <v>6.6236980000000001</v>
          </cell>
        </row>
        <row r="104">
          <cell r="H104">
            <v>8.2926760000000002</v>
          </cell>
        </row>
        <row r="105">
          <cell r="H105">
            <v>10.184735</v>
          </cell>
        </row>
      </sheetData>
      <sheetData sheetId="2">
        <row r="20">
          <cell r="C20">
            <v>3.8459180000000002</v>
          </cell>
          <cell r="H20">
            <v>3.6744159999999999</v>
          </cell>
        </row>
        <row r="21">
          <cell r="C21">
            <v>3.755236</v>
          </cell>
          <cell r="H21">
            <v>3.8700330000000003</v>
          </cell>
        </row>
        <row r="22">
          <cell r="C22">
            <v>3.9257929999999996</v>
          </cell>
          <cell r="H22">
            <v>4.0917300000000001</v>
          </cell>
        </row>
        <row r="23">
          <cell r="C23">
            <v>4.1589539999999996</v>
          </cell>
          <cell r="H23">
            <v>4.2805569999999999</v>
          </cell>
        </row>
        <row r="24">
          <cell r="C24">
            <v>4.3453460000000002</v>
          </cell>
          <cell r="H24">
            <v>4.4642119999999998</v>
          </cell>
        </row>
        <row r="25">
          <cell r="C25">
            <v>4.5054420000000004</v>
          </cell>
          <cell r="H25">
            <v>4.6995469999999999</v>
          </cell>
        </row>
        <row r="26">
          <cell r="C26">
            <v>4.7215619999999996</v>
          </cell>
          <cell r="H26">
            <v>4.9248380000000003</v>
          </cell>
        </row>
        <row r="27">
          <cell r="C27">
            <v>5.1109419999999997</v>
          </cell>
          <cell r="H27">
            <v>5.3372840000000004</v>
          </cell>
        </row>
        <row r="28">
          <cell r="C28">
            <v>5.6260870000000001</v>
          </cell>
          <cell r="H28">
            <v>5.9104210000000004</v>
          </cell>
        </row>
        <row r="29">
          <cell r="C29">
            <v>7.1811160000000003</v>
          </cell>
          <cell r="H29">
            <v>7.4037540000000002</v>
          </cell>
        </row>
        <row r="30">
          <cell r="C30">
            <v>9.1114570000000015</v>
          </cell>
          <cell r="H30">
            <v>9.5751600000000003</v>
          </cell>
        </row>
        <row r="35">
          <cell r="C35">
            <v>4.3511319999999998</v>
          </cell>
          <cell r="H35">
            <v>5.7242259999999998</v>
          </cell>
        </row>
        <row r="36">
          <cell r="C36">
            <v>4.9872519999999998</v>
          </cell>
          <cell r="H36">
            <v>5.167662</v>
          </cell>
        </row>
        <row r="37">
          <cell r="C37">
            <v>5.3605669999999996</v>
          </cell>
          <cell r="H37">
            <v>4.9674509999999996</v>
          </cell>
        </row>
        <row r="38">
          <cell r="C38">
            <v>5.3877790000000001</v>
          </cell>
          <cell r="H38">
            <v>4.4575259999999997</v>
          </cell>
        </row>
        <row r="39">
          <cell r="C39">
            <v>5.3619890000000003</v>
          </cell>
          <cell r="H39">
            <v>4.5301980000000004</v>
          </cell>
        </row>
        <row r="40">
          <cell r="C40">
            <v>4.8116050000000001</v>
          </cell>
          <cell r="H40">
            <v>4.7100400000000002</v>
          </cell>
        </row>
        <row r="41">
          <cell r="C41">
            <v>4.9398410000000004</v>
          </cell>
          <cell r="H41">
            <v>4.9227340000000002</v>
          </cell>
        </row>
        <row r="42">
          <cell r="C42">
            <v>4.9504910000000004</v>
          </cell>
          <cell r="H42">
            <v>5.4118009999999996</v>
          </cell>
        </row>
        <row r="43">
          <cell r="C43">
            <v>5.3782860000000001</v>
          </cell>
          <cell r="H43">
            <v>6.1642029999999997</v>
          </cell>
        </row>
        <row r="44">
          <cell r="C44">
            <v>6.5381320000000001</v>
          </cell>
          <cell r="H44">
            <v>7.7585100000000002</v>
          </cell>
        </row>
        <row r="45">
          <cell r="C45">
            <v>7.9610479999999999</v>
          </cell>
          <cell r="H45">
            <v>9.7402430000000013</v>
          </cell>
        </row>
        <row r="50">
          <cell r="C50">
            <v>6.0969660000000001</v>
          </cell>
          <cell r="H50">
            <v>6.7277249999999995</v>
          </cell>
        </row>
        <row r="51">
          <cell r="C51">
            <v>5.7454239999999999</v>
          </cell>
          <cell r="H51">
            <v>6.5964089999999995</v>
          </cell>
        </row>
        <row r="52">
          <cell r="C52">
            <v>5.3296339999999995</v>
          </cell>
          <cell r="H52">
            <v>6.8411109999999997</v>
          </cell>
        </row>
        <row r="53">
          <cell r="C53">
            <v>5.025614</v>
          </cell>
          <cell r="H53">
            <v>5.4979909999999999</v>
          </cell>
        </row>
        <row r="54">
          <cell r="C54">
            <v>5.2678630000000002</v>
          </cell>
          <cell r="H54">
            <v>5.0532380000000003</v>
          </cell>
        </row>
        <row r="55">
          <cell r="C55">
            <v>5.3338830000000002</v>
          </cell>
          <cell r="H55">
            <v>5.1514179999999996</v>
          </cell>
        </row>
        <row r="56">
          <cell r="C56">
            <v>5.5646789999999999</v>
          </cell>
          <cell r="H56">
            <v>5.2742490000000002</v>
          </cell>
        </row>
        <row r="57">
          <cell r="C57">
            <v>6.2679510000000001</v>
          </cell>
          <cell r="H57">
            <v>5.658741</v>
          </cell>
        </row>
        <row r="58">
          <cell r="C58">
            <v>7.2444670000000002</v>
          </cell>
          <cell r="H58">
            <v>6.0844500000000004</v>
          </cell>
        </row>
        <row r="59">
          <cell r="C59">
            <v>9.0622110000000013</v>
          </cell>
        </row>
        <row r="65">
          <cell r="C65">
            <v>5.7997160000000001</v>
          </cell>
          <cell r="H65">
            <v>5.6869589999999999</v>
          </cell>
        </row>
        <row r="66">
          <cell r="C66">
            <v>5.5937460000000003</v>
          </cell>
          <cell r="H66">
            <v>6.1995769999999997</v>
          </cell>
        </row>
        <row r="67">
          <cell r="C67">
            <v>5.78064</v>
          </cell>
          <cell r="H67">
            <v>6.5156809999999998</v>
          </cell>
        </row>
        <row r="68">
          <cell r="C68">
            <v>5.96028</v>
          </cell>
          <cell r="H68">
            <v>6.7510750000000002</v>
          </cell>
        </row>
        <row r="69">
          <cell r="C69">
            <v>6.2125000000000004</v>
          </cell>
          <cell r="H69">
            <v>7.0334750000000001</v>
          </cell>
        </row>
        <row r="70">
          <cell r="C70">
            <v>6.5596689999999995</v>
          </cell>
          <cell r="H70">
            <v>7.3202400000000001</v>
          </cell>
        </row>
        <row r="71">
          <cell r="C71">
            <v>6.7481489999999997</v>
          </cell>
          <cell r="H71">
            <v>7.8257760000000003</v>
          </cell>
        </row>
        <row r="72">
          <cell r="C72">
            <v>7.6407920000000003</v>
          </cell>
        </row>
        <row r="73">
          <cell r="C73">
            <v>8.9101010000000009</v>
          </cell>
        </row>
        <row r="74">
          <cell r="C74">
            <v>11.110708000000001</v>
          </cell>
        </row>
        <row r="95">
          <cell r="H95">
            <v>3.6581049999999999</v>
          </cell>
        </row>
        <row r="96">
          <cell r="H96">
            <v>3.6956319999999998</v>
          </cell>
        </row>
        <row r="97">
          <cell r="H97">
            <v>3.8556689999999998</v>
          </cell>
        </row>
        <row r="98">
          <cell r="H98">
            <v>4.0304339999999996</v>
          </cell>
        </row>
        <row r="99">
          <cell r="H99">
            <v>4.2551680000000003</v>
          </cell>
        </row>
        <row r="100">
          <cell r="H100">
            <v>4.4588599999999996</v>
          </cell>
        </row>
        <row r="101">
          <cell r="H101">
            <v>4.4457000000000004</v>
          </cell>
        </row>
        <row r="102">
          <cell r="H102">
            <v>4.8631260000000003</v>
          </cell>
        </row>
        <row r="103">
          <cell r="H103">
            <v>5.4226809999999999</v>
          </cell>
        </row>
        <row r="104">
          <cell r="H104">
            <v>6.9617639999999996</v>
          </cell>
        </row>
        <row r="105">
          <cell r="H105">
            <v>8.7862570000000009</v>
          </cell>
        </row>
      </sheetData>
      <sheetData sheetId="3">
        <row r="20">
          <cell r="C20">
            <v>3.8459180000000002</v>
          </cell>
          <cell r="R20">
            <v>3.6744159999999999</v>
          </cell>
        </row>
        <row r="21">
          <cell r="C21">
            <v>3.755236</v>
          </cell>
          <cell r="R21">
            <v>3.8700330000000003</v>
          </cell>
        </row>
        <row r="22">
          <cell r="C22">
            <v>3.9257929999999996</v>
          </cell>
          <cell r="R22">
            <v>4.0917300000000001</v>
          </cell>
        </row>
        <row r="23">
          <cell r="C23">
            <v>4.1589539999999996</v>
          </cell>
          <cell r="R23">
            <v>4.2805569999999999</v>
          </cell>
        </row>
        <row r="24">
          <cell r="C24">
            <v>4.3453460000000002</v>
          </cell>
          <cell r="R24">
            <v>4.4642119999999998</v>
          </cell>
        </row>
        <row r="25">
          <cell r="C25">
            <v>4.5054420000000004</v>
          </cell>
          <cell r="R25">
            <v>4.6995469999999999</v>
          </cell>
        </row>
        <row r="26">
          <cell r="C26">
            <v>4.7215619999999996</v>
          </cell>
          <cell r="R26">
            <v>4.9248380000000003</v>
          </cell>
        </row>
        <row r="27">
          <cell r="C27">
            <v>5.1109419999999997</v>
          </cell>
          <cell r="R27">
            <v>5.3372840000000004</v>
          </cell>
        </row>
        <row r="28">
          <cell r="C28">
            <v>5.6260870000000001</v>
          </cell>
          <cell r="R28">
            <v>5.9104210000000004</v>
          </cell>
        </row>
        <row r="29">
          <cell r="C29">
            <v>7.1811160000000003</v>
          </cell>
          <cell r="R29">
            <v>7.4037540000000002</v>
          </cell>
        </row>
        <row r="30">
          <cell r="C30">
            <v>9.1114570000000015</v>
          </cell>
          <cell r="R30">
            <v>9.5751600000000003</v>
          </cell>
        </row>
        <row r="35">
          <cell r="C35">
            <v>4.3511319999999998</v>
          </cell>
          <cell r="R35">
            <v>5.7242259999999998</v>
          </cell>
        </row>
        <row r="36">
          <cell r="C36">
            <v>4.9872519999999998</v>
          </cell>
          <cell r="R36">
            <v>5.167662</v>
          </cell>
        </row>
        <row r="37">
          <cell r="C37">
            <v>5.3605669999999996</v>
          </cell>
          <cell r="R37">
            <v>4.9674509999999996</v>
          </cell>
        </row>
        <row r="38">
          <cell r="C38">
            <v>5.3877790000000001</v>
          </cell>
          <cell r="R38">
            <v>4.4575259999999997</v>
          </cell>
        </row>
        <row r="39">
          <cell r="C39">
            <v>5.3619890000000003</v>
          </cell>
          <cell r="R39">
            <v>4.5301980000000004</v>
          </cell>
        </row>
        <row r="40">
          <cell r="C40">
            <v>4.8116050000000001</v>
          </cell>
          <cell r="R40">
            <v>4.7100400000000002</v>
          </cell>
        </row>
        <row r="41">
          <cell r="C41">
            <v>4.9398410000000004</v>
          </cell>
          <cell r="R41">
            <v>4.9227340000000002</v>
          </cell>
        </row>
        <row r="42">
          <cell r="C42">
            <v>4.9504910000000004</v>
          </cell>
          <cell r="R42">
            <v>5.4118009999999996</v>
          </cell>
        </row>
        <row r="43">
          <cell r="C43">
            <v>5.3782860000000001</v>
          </cell>
          <cell r="R43">
            <v>6.1642029999999997</v>
          </cell>
        </row>
        <row r="44">
          <cell r="C44">
            <v>6.5381320000000001</v>
          </cell>
          <cell r="R44">
            <v>7.7585100000000002</v>
          </cell>
        </row>
        <row r="45">
          <cell r="C45">
            <v>7.9610479999999999</v>
          </cell>
          <cell r="R45">
            <v>9.7402430000000013</v>
          </cell>
        </row>
        <row r="50">
          <cell r="C50">
            <v>6.0969660000000001</v>
          </cell>
          <cell r="R50">
            <v>6.7277249999999995</v>
          </cell>
        </row>
        <row r="51">
          <cell r="C51">
            <v>5.7454239999999999</v>
          </cell>
          <cell r="R51">
            <v>6.5964089999999995</v>
          </cell>
        </row>
        <row r="52">
          <cell r="C52">
            <v>5.3296339999999995</v>
          </cell>
          <cell r="R52">
            <v>6.8411109999999997</v>
          </cell>
        </row>
        <row r="53">
          <cell r="C53">
            <v>5.025614</v>
          </cell>
          <cell r="R53">
            <v>5.4979909999999999</v>
          </cell>
        </row>
        <row r="54">
          <cell r="C54">
            <v>5.2678630000000002</v>
          </cell>
          <cell r="R54">
            <v>5.0532380000000003</v>
          </cell>
        </row>
        <row r="55">
          <cell r="C55">
            <v>5.3338830000000002</v>
          </cell>
          <cell r="R55">
            <v>5.1514179999999996</v>
          </cell>
        </row>
        <row r="56">
          <cell r="C56">
            <v>5.5646789999999999</v>
          </cell>
          <cell r="R56">
            <v>5.2742490000000002</v>
          </cell>
        </row>
        <row r="57">
          <cell r="C57">
            <v>6.2679510000000001</v>
          </cell>
          <cell r="R57">
            <v>5.658741</v>
          </cell>
        </row>
        <row r="58">
          <cell r="C58">
            <v>7.2444670000000002</v>
          </cell>
          <cell r="R58">
            <v>6.0844500000000004</v>
          </cell>
        </row>
        <row r="59">
          <cell r="C59">
            <v>9.0622110000000013</v>
          </cell>
        </row>
        <row r="65">
          <cell r="C65">
            <v>5.7997160000000001</v>
          </cell>
          <cell r="R65">
            <v>5.6869589999999999</v>
          </cell>
        </row>
        <row r="66">
          <cell r="C66">
            <v>5.5937460000000003</v>
          </cell>
          <cell r="R66">
            <v>6.1995769999999997</v>
          </cell>
        </row>
        <row r="67">
          <cell r="C67">
            <v>5.78064</v>
          </cell>
          <cell r="R67">
            <v>6.5156809999999998</v>
          </cell>
        </row>
        <row r="68">
          <cell r="C68">
            <v>5.96028</v>
          </cell>
          <cell r="R68">
            <v>6.7510750000000002</v>
          </cell>
        </row>
        <row r="69">
          <cell r="C69">
            <v>6.2125000000000004</v>
          </cell>
          <cell r="R69">
            <v>7.0334750000000001</v>
          </cell>
        </row>
        <row r="70">
          <cell r="C70">
            <v>6.5596689999999995</v>
          </cell>
          <cell r="R70">
            <v>7.3202400000000001</v>
          </cell>
        </row>
        <row r="71">
          <cell r="C71">
            <v>6.7481489999999997</v>
          </cell>
          <cell r="R71">
            <v>7.8257760000000003</v>
          </cell>
        </row>
        <row r="72">
          <cell r="C72">
            <v>7.6407920000000003</v>
          </cell>
        </row>
        <row r="73">
          <cell r="C73">
            <v>8.9101010000000009</v>
          </cell>
        </row>
        <row r="74">
          <cell r="C74">
            <v>11.110708000000001</v>
          </cell>
        </row>
      </sheetData>
      <sheetData sheetId="4">
        <row r="20">
          <cell r="C20">
            <v>3.5087169999999999</v>
          </cell>
          <cell r="H20">
            <v>3.347086</v>
          </cell>
        </row>
        <row r="21">
          <cell r="C21">
            <v>3.4195869999999999</v>
          </cell>
          <cell r="H21">
            <v>3.4881250000000001</v>
          </cell>
        </row>
        <row r="22">
          <cell r="C22">
            <v>3.5540660000000002</v>
          </cell>
          <cell r="H22">
            <v>3.6666189999999999</v>
          </cell>
        </row>
        <row r="23">
          <cell r="C23">
            <v>3.6941000000000002</v>
          </cell>
          <cell r="H23">
            <v>3.8175970000000001</v>
          </cell>
        </row>
        <row r="24">
          <cell r="C24">
            <v>3.8971209999999998</v>
          </cell>
          <cell r="H24">
            <v>3.9700280000000001</v>
          </cell>
        </row>
        <row r="25">
          <cell r="C25">
            <v>4.0683009999999999</v>
          </cell>
          <cell r="H25">
            <v>4.1685449999999999</v>
          </cell>
        </row>
        <row r="26">
          <cell r="C26">
            <v>4.2740169999999997</v>
          </cell>
          <cell r="H26">
            <v>4.3798750000000002</v>
          </cell>
        </row>
        <row r="27">
          <cell r="C27">
            <v>4.7373159999999999</v>
          </cell>
          <cell r="H27">
            <v>4.8407369999999998</v>
          </cell>
        </row>
        <row r="28">
          <cell r="C28">
            <v>5.1847640000000004</v>
          </cell>
          <cell r="H28">
            <v>5.3532799999999998</v>
          </cell>
        </row>
        <row r="29">
          <cell r="C29">
            <v>6.43954</v>
          </cell>
          <cell r="H29">
            <v>6.8403140000000002</v>
          </cell>
        </row>
        <row r="30">
          <cell r="C30">
            <v>8.3072590000000002</v>
          </cell>
          <cell r="H30">
            <v>8.8721990000000002</v>
          </cell>
        </row>
        <row r="35">
          <cell r="C35">
            <v>3.9288599999999998</v>
          </cell>
          <cell r="H35">
            <v>5.1757759999999999</v>
          </cell>
        </row>
        <row r="36">
          <cell r="C36">
            <v>4.1527139999999996</v>
          </cell>
          <cell r="H36">
            <v>4.7723890000000004</v>
          </cell>
        </row>
        <row r="37">
          <cell r="C37">
            <v>4.3567450000000001</v>
          </cell>
          <cell r="H37">
            <v>4.6200270000000003</v>
          </cell>
        </row>
        <row r="38">
          <cell r="C38">
            <v>4.3360709999999996</v>
          </cell>
          <cell r="H38">
            <v>4.3899650000000001</v>
          </cell>
        </row>
        <row r="39">
          <cell r="C39">
            <v>4.2330480000000001</v>
          </cell>
          <cell r="H39">
            <v>4.276357</v>
          </cell>
        </row>
        <row r="40">
          <cell r="C40">
            <v>4.1216660000000003</v>
          </cell>
          <cell r="H40">
            <v>4.3903150000000002</v>
          </cell>
        </row>
        <row r="41">
          <cell r="C41">
            <v>4.2025680000000003</v>
          </cell>
          <cell r="H41">
            <v>4.6260279999999998</v>
          </cell>
        </row>
        <row r="42">
          <cell r="C42">
            <v>4.4737470000000004</v>
          </cell>
          <cell r="H42">
            <v>5.1392090000000001</v>
          </cell>
        </row>
        <row r="43">
          <cell r="C43">
            <v>4.8380960000000002</v>
          </cell>
          <cell r="H43">
            <v>5.6902119999999998</v>
          </cell>
        </row>
        <row r="44">
          <cell r="C44">
            <v>5.8616099999999998</v>
          </cell>
          <cell r="H44">
            <v>7.3572939999999996</v>
          </cell>
        </row>
        <row r="45">
          <cell r="C45">
            <v>7.3163830000000001</v>
          </cell>
          <cell r="H45">
            <v>9.1858989999999991</v>
          </cell>
        </row>
        <row r="50">
          <cell r="C50">
            <v>5.0914630000000001</v>
          </cell>
          <cell r="H50">
            <v>5.3127519999999997</v>
          </cell>
        </row>
        <row r="51">
          <cell r="C51">
            <v>4.9088770000000004</v>
          </cell>
          <cell r="H51">
            <v>5.5527879999999996</v>
          </cell>
        </row>
        <row r="52">
          <cell r="C52">
            <v>4.7550169999999996</v>
          </cell>
          <cell r="H52">
            <v>5.6815559999999996</v>
          </cell>
        </row>
        <row r="53">
          <cell r="C53">
            <v>4.4648659999999998</v>
          </cell>
          <cell r="H53">
            <v>5.1122629999999996</v>
          </cell>
        </row>
        <row r="54">
          <cell r="C54">
            <v>4.6343579999999998</v>
          </cell>
          <cell r="H54">
            <v>4.9433429999999996</v>
          </cell>
        </row>
        <row r="55">
          <cell r="C55">
            <v>4.8324790000000002</v>
          </cell>
          <cell r="H55">
            <v>4.5436480000000001</v>
          </cell>
        </row>
        <row r="56">
          <cell r="C56">
            <v>5.0940729999999999</v>
          </cell>
          <cell r="H56">
            <v>4.7357209999999998</v>
          </cell>
        </row>
        <row r="57">
          <cell r="C57">
            <v>5.7531379999999999</v>
          </cell>
          <cell r="H57">
            <v>5.0997339999999998</v>
          </cell>
        </row>
        <row r="58">
          <cell r="C58">
            <v>6.4595820000000002</v>
          </cell>
          <cell r="H58">
            <v>5.557963</v>
          </cell>
        </row>
        <row r="59">
          <cell r="C59">
            <v>8.5378399999999992</v>
          </cell>
        </row>
        <row r="65">
          <cell r="C65">
            <v>5.0422589999999996</v>
          </cell>
          <cell r="H65">
            <v>5.1424060000000003</v>
          </cell>
        </row>
        <row r="66">
          <cell r="C66">
            <v>5.1171110000000004</v>
          </cell>
          <cell r="H66">
            <v>5.3786160000000001</v>
          </cell>
        </row>
        <row r="67">
          <cell r="C67">
            <v>5.1447719999999997</v>
          </cell>
          <cell r="H67">
            <v>5.6063869999999998</v>
          </cell>
        </row>
        <row r="68">
          <cell r="C68">
            <v>5.385669</v>
          </cell>
          <cell r="H68">
            <v>5.759735</v>
          </cell>
        </row>
        <row r="69">
          <cell r="C69">
            <v>5.5795380000000003</v>
          </cell>
          <cell r="H69">
            <v>6.1719759999999999</v>
          </cell>
        </row>
        <row r="70">
          <cell r="C70">
            <v>5.8690569999999997</v>
          </cell>
          <cell r="H70">
            <v>6.4443409999999997</v>
          </cell>
        </row>
        <row r="71">
          <cell r="C71">
            <v>6.188294</v>
          </cell>
          <cell r="H71">
            <v>6.7693560000000002</v>
          </cell>
        </row>
        <row r="72">
          <cell r="C72">
            <v>7.1585010000000002</v>
          </cell>
        </row>
        <row r="73">
          <cell r="C73">
            <v>8.3695170000000001</v>
          </cell>
        </row>
        <row r="74">
          <cell r="C74">
            <v>10.797288</v>
          </cell>
        </row>
        <row r="95">
          <cell r="H95">
            <v>2.9607929999999998</v>
          </cell>
        </row>
        <row r="96">
          <cell r="H96">
            <v>3.0627390000000001</v>
          </cell>
        </row>
        <row r="97">
          <cell r="H97">
            <v>3.1179990000000002</v>
          </cell>
        </row>
        <row r="98">
          <cell r="H98">
            <v>3.2234970000000001</v>
          </cell>
        </row>
        <row r="99">
          <cell r="H99">
            <v>3.330025</v>
          </cell>
        </row>
        <row r="100">
          <cell r="H100">
            <v>3.4589300000000001</v>
          </cell>
        </row>
        <row r="101">
          <cell r="H101">
            <v>3.5941749999999999</v>
          </cell>
        </row>
        <row r="102">
          <cell r="H102">
            <v>3.959381</v>
          </cell>
        </row>
        <row r="103">
          <cell r="H103">
            <v>4.4380449999999998</v>
          </cell>
        </row>
        <row r="104">
          <cell r="H104">
            <v>5.7852230000000002</v>
          </cell>
        </row>
        <row r="105">
          <cell r="H105">
            <v>7.7411909999999997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>
    <tabColor rgb="FF00B050"/>
  </sheetPr>
  <dimension ref="A1:P46"/>
  <sheetViews>
    <sheetView tabSelected="1" zoomScale="80" zoomScaleNormal="80" workbookViewId="0">
      <selection sqref="A1:P1"/>
    </sheetView>
  </sheetViews>
  <sheetFormatPr defaultRowHeight="12.75" x14ac:dyDescent="0.2"/>
  <cols>
    <col min="1" max="1" width="7.42578125" style="2" customWidth="1"/>
    <col min="2" max="2" width="13.28515625" style="2" customWidth="1"/>
    <col min="3" max="3" width="18.28515625" style="2" customWidth="1"/>
    <col min="4" max="4" width="15.140625" style="3" customWidth="1"/>
    <col min="5" max="8" width="15.85546875" style="2" customWidth="1"/>
    <col min="9" max="9" width="16" style="2" customWidth="1"/>
    <col min="10" max="10" width="15.5703125" style="5" customWidth="1"/>
    <col min="11" max="11" width="15.85546875" style="5" customWidth="1"/>
    <col min="12" max="12" width="15.5703125" style="2" customWidth="1"/>
    <col min="13" max="13" width="17.28515625" style="2" customWidth="1"/>
    <col min="14" max="14" width="15.7109375" style="2" customWidth="1"/>
    <col min="15" max="16" width="13.28515625" style="2" customWidth="1"/>
    <col min="17" max="16384" width="9.140625" style="2"/>
  </cols>
  <sheetData>
    <row r="1" spans="1:16" s="47" customFormat="1" ht="30" customHeight="1" x14ac:dyDescent="0.25">
      <c r="A1" s="48" t="s">
        <v>19</v>
      </c>
      <c r="B1" s="49"/>
      <c r="C1" s="49"/>
      <c r="D1" s="49"/>
      <c r="E1" s="49"/>
      <c r="F1" s="49"/>
      <c r="G1" s="49"/>
      <c r="H1" s="50"/>
      <c r="I1" s="50"/>
      <c r="J1" s="50"/>
      <c r="K1" s="50"/>
      <c r="L1" s="50"/>
      <c r="M1" s="50"/>
      <c r="N1" s="50"/>
      <c r="O1" s="50"/>
      <c r="P1" s="50"/>
    </row>
    <row r="2" spans="1:16" s="47" customFormat="1" ht="30" customHeight="1" x14ac:dyDescent="0.2">
      <c r="A2" s="53" t="s">
        <v>18</v>
      </c>
      <c r="B2" s="54"/>
      <c r="C2" s="54"/>
      <c r="D2" s="54"/>
      <c r="E2" s="54"/>
      <c r="F2" s="54"/>
      <c r="G2" s="54"/>
      <c r="H2" s="55"/>
      <c r="I2" s="55"/>
      <c r="J2" s="55"/>
      <c r="K2" s="55"/>
      <c r="L2" s="55"/>
      <c r="M2" s="55"/>
      <c r="N2" s="55"/>
      <c r="O2" s="55"/>
      <c r="P2" s="55"/>
    </row>
    <row r="3" spans="1:16" s="47" customFormat="1" ht="12.75" customHeight="1" thickBot="1" x14ac:dyDescent="0.25"/>
    <row r="4" spans="1:16" s="1" customFormat="1" ht="54.95" customHeight="1" x14ac:dyDescent="0.2">
      <c r="A4" s="20">
        <v>5.2</v>
      </c>
      <c r="B4" s="9" t="s">
        <v>0</v>
      </c>
      <c r="C4" s="11" t="s">
        <v>4</v>
      </c>
      <c r="D4" s="12" t="s">
        <v>8</v>
      </c>
      <c r="E4" s="9" t="s">
        <v>9</v>
      </c>
      <c r="F4" s="9" t="s">
        <v>6</v>
      </c>
      <c r="G4" s="9" t="s">
        <v>7</v>
      </c>
      <c r="H4" s="9" t="s">
        <v>13</v>
      </c>
      <c r="I4" s="9" t="s">
        <v>14</v>
      </c>
      <c r="J4" s="8" t="s">
        <v>1</v>
      </c>
      <c r="K4" s="8" t="s">
        <v>11</v>
      </c>
      <c r="L4" s="9" t="s">
        <v>10</v>
      </c>
      <c r="M4" s="9" t="s">
        <v>3</v>
      </c>
      <c r="N4" s="9" t="s">
        <v>2</v>
      </c>
      <c r="O4" s="9" t="s">
        <v>5</v>
      </c>
      <c r="P4" s="10" t="s">
        <v>12</v>
      </c>
    </row>
    <row r="5" spans="1:16" ht="15" customHeight="1" x14ac:dyDescent="0.2">
      <c r="A5" s="51" t="s">
        <v>15</v>
      </c>
      <c r="B5" s="22"/>
      <c r="C5" s="22"/>
      <c r="D5" s="22"/>
      <c r="E5" s="22"/>
      <c r="F5" s="23"/>
      <c r="G5" s="23"/>
      <c r="H5" s="23"/>
      <c r="I5" s="23"/>
      <c r="J5" s="17"/>
      <c r="K5" s="18"/>
      <c r="L5" s="18"/>
      <c r="M5" s="17"/>
      <c r="N5" s="18"/>
      <c r="O5" s="18"/>
      <c r="P5" s="41"/>
    </row>
    <row r="6" spans="1:16" ht="15" customHeight="1" x14ac:dyDescent="0.2">
      <c r="A6" s="51"/>
      <c r="B6" s="22"/>
      <c r="C6" s="22"/>
      <c r="D6" s="22"/>
      <c r="E6" s="22"/>
      <c r="F6" s="23"/>
      <c r="G6" s="23"/>
      <c r="H6" s="23"/>
      <c r="I6" s="23"/>
      <c r="J6" s="17"/>
      <c r="K6" s="18"/>
      <c r="L6" s="18"/>
      <c r="M6" s="17"/>
      <c r="N6" s="18"/>
      <c r="O6" s="18"/>
      <c r="P6" s="41"/>
    </row>
    <row r="7" spans="1:16" ht="15" customHeight="1" x14ac:dyDescent="0.2">
      <c r="A7" s="51"/>
      <c r="B7" s="4">
        <v>500</v>
      </c>
      <c r="C7" s="13">
        <f t="shared" ref="C7:C17" si="0">14.7*34/31</f>
        <v>16.122580645161289</v>
      </c>
      <c r="D7" s="14">
        <f>B7*(C7)*0.001</f>
        <v>8.0612903225806445</v>
      </c>
      <c r="E7" s="26">
        <f t="shared" ref="E7:E17" si="1">0.2641721*F7</f>
        <v>2.0949349456989999</v>
      </c>
      <c r="F7" s="27">
        <v>7.9301899999999996</v>
      </c>
      <c r="G7" s="27">
        <v>1.8835470000000001</v>
      </c>
      <c r="H7" s="27">
        <v>5.1261080000000003</v>
      </c>
      <c r="I7" s="27">
        <v>-2.8147000000000033E-2</v>
      </c>
      <c r="J7" s="28">
        <f t="shared" ref="J7:J17" si="2">F7/D7</f>
        <v>0.98373705482192886</v>
      </c>
      <c r="K7" s="28">
        <f t="shared" ref="K7:K17" si="3">((F7*(H7-I7))*100/60)</f>
        <v>68.123702430750001</v>
      </c>
      <c r="L7" s="28">
        <f t="shared" ref="L7:L17" si="4">((G7*B7*2*PI())/60)</f>
        <v>98.622290298184907</v>
      </c>
      <c r="M7" s="28">
        <f t="shared" ref="M7:M17" si="5">(H7-I7)*(C7/(2*PI()*10))</f>
        <v>1.3225758566800556</v>
      </c>
      <c r="N7" s="7">
        <f>(M7/G7)</f>
        <v>0.70217300480426326</v>
      </c>
      <c r="O7" s="7">
        <f>K7/L7</f>
        <v>0.69075360372160999</v>
      </c>
      <c r="P7" s="24">
        <f t="shared" ref="P7:P17" si="6">D7-F7</f>
        <v>0.13110032258064486</v>
      </c>
    </row>
    <row r="8" spans="1:16" ht="15" customHeight="1" x14ac:dyDescent="0.2">
      <c r="A8" s="51"/>
      <c r="B8" s="4">
        <v>750</v>
      </c>
      <c r="C8" s="13">
        <f t="shared" si="0"/>
        <v>16.122580645161289</v>
      </c>
      <c r="D8" s="14">
        <f>B8*(C8)*0.001</f>
        <v>12.091935483870966</v>
      </c>
      <c r="E8" s="26">
        <f t="shared" si="1"/>
        <v>3.1468700971037005</v>
      </c>
      <c r="F8" s="27">
        <v>11.912197000000001</v>
      </c>
      <c r="G8" s="27">
        <v>1.9955970000000001</v>
      </c>
      <c r="H8" s="27">
        <v>5.2066520000000001</v>
      </c>
      <c r="I8" s="27">
        <v>-3.3609E-2</v>
      </c>
      <c r="J8" s="28">
        <f t="shared" si="2"/>
        <v>0.98513567293584126</v>
      </c>
      <c r="K8" s="28">
        <f t="shared" si="3"/>
        <v>104.03836893902835</v>
      </c>
      <c r="L8" s="28">
        <f t="shared" si="4"/>
        <v>156.73382186814575</v>
      </c>
      <c r="M8" s="28">
        <f t="shared" si="5"/>
        <v>1.3446448965567448</v>
      </c>
      <c r="N8" s="7">
        <f t="shared" ref="N8:N17" si="7">(M8/G8)</f>
        <v>0.67380583181711773</v>
      </c>
      <c r="O8" s="7">
        <f t="shared" ref="O8:O17" si="8">K8/L8</f>
        <v>0.66379016155525061</v>
      </c>
      <c r="P8" s="24">
        <f t="shared" si="6"/>
        <v>0.17973848387096503</v>
      </c>
    </row>
    <row r="9" spans="1:16" ht="15" customHeight="1" x14ac:dyDescent="0.2">
      <c r="A9" s="51"/>
      <c r="B9" s="4">
        <v>1000</v>
      </c>
      <c r="C9" s="13">
        <f t="shared" si="0"/>
        <v>16.122580645161289</v>
      </c>
      <c r="D9" s="14">
        <f>B9*(C9)*0.001</f>
        <v>16.122580645161289</v>
      </c>
      <c r="E9" s="26">
        <f t="shared" si="1"/>
        <v>4.2003038968317004</v>
      </c>
      <c r="F9" s="27">
        <v>15.899877</v>
      </c>
      <c r="G9" s="27">
        <v>2.1253570000000002</v>
      </c>
      <c r="H9" s="27">
        <v>5.2777750000000001</v>
      </c>
      <c r="I9" s="27">
        <v>-3.9974999999999983E-2</v>
      </c>
      <c r="J9" s="28">
        <f t="shared" si="2"/>
        <v>0.98618684873949591</v>
      </c>
      <c r="K9" s="28">
        <f t="shared" si="3"/>
        <v>140.91928486125002</v>
      </c>
      <c r="L9" s="28">
        <f t="shared" si="4"/>
        <v>222.56686458185473</v>
      </c>
      <c r="M9" s="28">
        <f t="shared" si="5"/>
        <v>1.3645284841088317</v>
      </c>
      <c r="N9" s="7">
        <f t="shared" si="7"/>
        <v>0.64202319144916908</v>
      </c>
      <c r="O9" s="7">
        <f t="shared" si="8"/>
        <v>0.63315482799293021</v>
      </c>
      <c r="P9" s="24">
        <f t="shared" si="6"/>
        <v>0.22270364516128893</v>
      </c>
    </row>
    <row r="10" spans="1:16" ht="15" customHeight="1" x14ac:dyDescent="0.2">
      <c r="A10" s="51"/>
      <c r="B10" s="4">
        <v>1250</v>
      </c>
      <c r="C10" s="13">
        <f t="shared" si="0"/>
        <v>16.122580645161289</v>
      </c>
      <c r="D10" s="14">
        <f>B10*(C10)*0.001</f>
        <v>20.153225806451612</v>
      </c>
      <c r="E10" s="26">
        <f t="shared" si="1"/>
        <v>5.2296565604399996</v>
      </c>
      <c r="F10" s="27">
        <v>19.796399999999998</v>
      </c>
      <c r="G10" s="27">
        <v>2.1957420000000001</v>
      </c>
      <c r="H10" s="27">
        <v>5.2319959999999996</v>
      </c>
      <c r="I10" s="27">
        <v>-4.639800000000005E-2</v>
      </c>
      <c r="J10" s="28">
        <f t="shared" si="2"/>
        <v>0.98229435774309715</v>
      </c>
      <c r="K10" s="28">
        <f t="shared" si="3"/>
        <v>174.15533163599997</v>
      </c>
      <c r="L10" s="28">
        <f t="shared" si="4"/>
        <v>287.42195568244</v>
      </c>
      <c r="M10" s="28">
        <f t="shared" si="5"/>
        <v>1.3544297801418177</v>
      </c>
      <c r="N10" s="7">
        <f t="shared" si="7"/>
        <v>0.61684377314903915</v>
      </c>
      <c r="O10" s="7">
        <f t="shared" si="8"/>
        <v>0.60592215797326432</v>
      </c>
      <c r="P10" s="24">
        <f t="shared" si="6"/>
        <v>0.35682580645161366</v>
      </c>
    </row>
    <row r="11" spans="1:16" ht="15" customHeight="1" x14ac:dyDescent="0.2">
      <c r="A11" s="51"/>
      <c r="B11" s="4">
        <v>1500</v>
      </c>
      <c r="C11" s="13">
        <f t="shared" si="0"/>
        <v>16.122580645161289</v>
      </c>
      <c r="D11" s="14">
        <f t="shared" ref="D11:D17" si="9">B11*(C11)*0.001</f>
        <v>24.183870967741932</v>
      </c>
      <c r="E11" s="26">
        <f t="shared" si="1"/>
        <v>6.2195540642249005</v>
      </c>
      <c r="F11" s="27">
        <v>23.543569000000002</v>
      </c>
      <c r="G11" s="27">
        <v>2.2742550000000001</v>
      </c>
      <c r="H11" s="27">
        <v>5.1709170000000002</v>
      </c>
      <c r="I11" s="27">
        <v>-5.3224999999999967E-2</v>
      </c>
      <c r="J11" s="28">
        <f t="shared" si="2"/>
        <v>0.97352359477124206</v>
      </c>
      <c r="K11" s="28">
        <f t="shared" si="3"/>
        <v>204.99157940466338</v>
      </c>
      <c r="L11" s="28">
        <f t="shared" si="4"/>
        <v>357.23914001949277</v>
      </c>
      <c r="M11" s="28">
        <f t="shared" si="5"/>
        <v>1.3405087798466042</v>
      </c>
      <c r="N11" s="7">
        <f t="shared" si="7"/>
        <v>0.58942764986626572</v>
      </c>
      <c r="O11" s="7">
        <f t="shared" si="8"/>
        <v>0.57382172455537206</v>
      </c>
      <c r="P11" s="24">
        <f t="shared" si="6"/>
        <v>0.64030196774193016</v>
      </c>
    </row>
    <row r="12" spans="1:16" ht="15" customHeight="1" x14ac:dyDescent="0.2">
      <c r="A12" s="51"/>
      <c r="B12" s="4">
        <v>1750</v>
      </c>
      <c r="C12" s="13">
        <f t="shared" si="0"/>
        <v>16.122580645161289</v>
      </c>
      <c r="D12" s="14">
        <f t="shared" si="9"/>
        <v>28.214516129032255</v>
      </c>
      <c r="E12" s="26">
        <f t="shared" si="1"/>
        <v>7.183167236576101</v>
      </c>
      <c r="F12" s="27">
        <v>27.191241000000002</v>
      </c>
      <c r="G12" s="27">
        <v>2.3795000000000002</v>
      </c>
      <c r="H12" s="27">
        <v>5.1327090000000002</v>
      </c>
      <c r="I12" s="27">
        <v>-6.1027000000000053E-2</v>
      </c>
      <c r="J12" s="28">
        <f t="shared" si="2"/>
        <v>0.96373231692677086</v>
      </c>
      <c r="K12" s="28">
        <f t="shared" si="3"/>
        <v>235.37354544396007</v>
      </c>
      <c r="L12" s="28">
        <f t="shared" si="4"/>
        <v>436.06615028765322</v>
      </c>
      <c r="M12" s="28">
        <f t="shared" si="5"/>
        <v>1.3327066355021329</v>
      </c>
      <c r="N12" s="7">
        <f t="shared" si="7"/>
        <v>0.56007843475609698</v>
      </c>
      <c r="O12" s="7">
        <f t="shared" si="8"/>
        <v>0.53976568758821275</v>
      </c>
      <c r="P12" s="24">
        <f t="shared" si="6"/>
        <v>1.0232751290322533</v>
      </c>
    </row>
    <row r="13" spans="1:16" ht="15" customHeight="1" x14ac:dyDescent="0.2">
      <c r="A13" s="51"/>
      <c r="B13" s="4">
        <v>2000</v>
      </c>
      <c r="C13" s="13">
        <f t="shared" si="0"/>
        <v>16.122580645161289</v>
      </c>
      <c r="D13" s="14">
        <f>B13*(C13)*0.001</f>
        <v>32.245161290322578</v>
      </c>
      <c r="E13" s="26">
        <f>0.2641721*F13</f>
        <v>8.1561949742271</v>
      </c>
      <c r="F13" s="27">
        <v>30.874551</v>
      </c>
      <c r="G13" s="27">
        <v>2.5193970000000001</v>
      </c>
      <c r="H13" s="27">
        <v>5.2586040000000001</v>
      </c>
      <c r="I13" s="27">
        <v>-6.8406999999999996E-2</v>
      </c>
      <c r="J13" s="28">
        <f t="shared" si="2"/>
        <v>0.95749407863145264</v>
      </c>
      <c r="K13" s="28">
        <f t="shared" si="3"/>
        <v>274.11512132843495</v>
      </c>
      <c r="L13" s="28">
        <f t="shared" si="4"/>
        <v>527.66127377841099</v>
      </c>
      <c r="M13" s="28">
        <f t="shared" si="5"/>
        <v>1.3669048459707716</v>
      </c>
      <c r="N13" s="7">
        <f t="shared" si="7"/>
        <v>0.54255238295940322</v>
      </c>
      <c r="O13" s="7">
        <f t="shared" si="8"/>
        <v>0.51949069403101278</v>
      </c>
      <c r="P13" s="24">
        <f t="shared" si="6"/>
        <v>1.3706102903225776</v>
      </c>
    </row>
    <row r="14" spans="1:16" ht="15" customHeight="1" x14ac:dyDescent="0.2">
      <c r="A14" s="51"/>
      <c r="B14" s="4">
        <v>2500</v>
      </c>
      <c r="C14" s="13">
        <f t="shared" si="0"/>
        <v>16.122580645161289</v>
      </c>
      <c r="D14" s="14">
        <f t="shared" si="9"/>
        <v>40.306451612903224</v>
      </c>
      <c r="E14" s="26">
        <f t="shared" si="1"/>
        <v>10.077299923028301</v>
      </c>
      <c r="F14" s="27">
        <v>38.146723000000001</v>
      </c>
      <c r="G14" s="27">
        <v>2.7727620000000002</v>
      </c>
      <c r="H14" s="27">
        <v>5.2090319999999997</v>
      </c>
      <c r="I14" s="27">
        <v>-8.7559999999999971E-2</v>
      </c>
      <c r="J14" s="28">
        <f t="shared" si="2"/>
        <v>0.94641729731892765</v>
      </c>
      <c r="K14" s="28">
        <f t="shared" si="3"/>
        <v>336.7460464466933</v>
      </c>
      <c r="L14" s="28">
        <f t="shared" si="4"/>
        <v>725.90739411274524</v>
      </c>
      <c r="M14" s="28">
        <f t="shared" si="5"/>
        <v>1.3590993658413735</v>
      </c>
      <c r="N14" s="7">
        <f t="shared" si="7"/>
        <v>0.49016084533810456</v>
      </c>
      <c r="O14" s="7">
        <f t="shared" si="8"/>
        <v>0.46389670249644976</v>
      </c>
      <c r="P14" s="24">
        <f t="shared" si="6"/>
        <v>2.1597286129032227</v>
      </c>
    </row>
    <row r="15" spans="1:16" ht="15" customHeight="1" x14ac:dyDescent="0.2">
      <c r="A15" s="51"/>
      <c r="B15" s="4">
        <v>3000</v>
      </c>
      <c r="C15" s="13">
        <f t="shared" si="0"/>
        <v>16.122580645161289</v>
      </c>
      <c r="D15" s="14">
        <f t="shared" si="9"/>
        <v>48.367741935483863</v>
      </c>
      <c r="E15" s="26">
        <f t="shared" si="1"/>
        <v>11.866139184801501</v>
      </c>
      <c r="F15" s="27">
        <v>44.918214999999996</v>
      </c>
      <c r="G15" s="27">
        <v>3.1156329999999999</v>
      </c>
      <c r="H15" s="27">
        <v>5.183351</v>
      </c>
      <c r="I15" s="27">
        <v>-0.10832799999999998</v>
      </c>
      <c r="J15" s="28">
        <f t="shared" si="2"/>
        <v>0.92868124916633332</v>
      </c>
      <c r="K15" s="28">
        <f t="shared" si="3"/>
        <v>396.15462505497504</v>
      </c>
      <c r="L15" s="28">
        <f t="shared" si="4"/>
        <v>978.80497440819272</v>
      </c>
      <c r="M15" s="28">
        <f t="shared" si="5"/>
        <v>1.3578386957379602</v>
      </c>
      <c r="N15" s="7">
        <f t="shared" si="7"/>
        <v>0.43581471108373815</v>
      </c>
      <c r="O15" s="7">
        <f t="shared" si="8"/>
        <v>0.40473295029431061</v>
      </c>
      <c r="P15" s="24">
        <f t="shared" si="6"/>
        <v>3.4495269354838669</v>
      </c>
    </row>
    <row r="16" spans="1:16" ht="15" customHeight="1" x14ac:dyDescent="0.2">
      <c r="A16" s="51"/>
      <c r="B16" s="4">
        <v>4000</v>
      </c>
      <c r="C16" s="13">
        <f t="shared" si="0"/>
        <v>16.122580645161289</v>
      </c>
      <c r="D16" s="14">
        <f t="shared" si="9"/>
        <v>64.490322580645156</v>
      </c>
      <c r="E16" s="26">
        <f t="shared" si="1"/>
        <v>15.0967404782049</v>
      </c>
      <c r="F16" s="27">
        <v>57.147368999999998</v>
      </c>
      <c r="G16" s="27">
        <v>3.6917870000000002</v>
      </c>
      <c r="H16" s="27">
        <v>5.1461790000000001</v>
      </c>
      <c r="I16" s="27">
        <v>-0.15455700000000006</v>
      </c>
      <c r="J16" s="28">
        <f t="shared" si="2"/>
        <v>0.88613867496998799</v>
      </c>
      <c r="K16" s="28">
        <f t="shared" si="3"/>
        <v>504.87186027264011</v>
      </c>
      <c r="L16" s="28">
        <f t="shared" si="4"/>
        <v>1546.4121223757736</v>
      </c>
      <c r="M16" s="28">
        <f t="shared" si="5"/>
        <v>1.3601627114364367</v>
      </c>
      <c r="N16" s="7">
        <f t="shared" si="7"/>
        <v>0.36842935722901582</v>
      </c>
      <c r="O16" s="7">
        <f t="shared" si="8"/>
        <v>0.32647950243496454</v>
      </c>
      <c r="P16" s="24">
        <f t="shared" si="6"/>
        <v>7.3429535806451582</v>
      </c>
    </row>
    <row r="17" spans="1:16" ht="15" customHeight="1" thickBot="1" x14ac:dyDescent="0.25">
      <c r="A17" s="52"/>
      <c r="B17" s="33">
        <v>5000</v>
      </c>
      <c r="C17" s="34">
        <f t="shared" si="0"/>
        <v>16.122580645161289</v>
      </c>
      <c r="D17" s="35">
        <f t="shared" si="9"/>
        <v>80.612903225806448</v>
      </c>
      <c r="E17" s="36">
        <f t="shared" si="1"/>
        <v>16.947173578469901</v>
      </c>
      <c r="F17" s="37">
        <v>64.152018999999996</v>
      </c>
      <c r="G17" s="37">
        <v>4.3629220000000002</v>
      </c>
      <c r="H17" s="37">
        <v>5.1043010000000004</v>
      </c>
      <c r="I17" s="37">
        <v>-0.18479999999999996</v>
      </c>
      <c r="J17" s="38">
        <f t="shared" si="2"/>
        <v>0.79580335694277704</v>
      </c>
      <c r="K17" s="38">
        <f t="shared" si="3"/>
        <v>565.51084640819829</v>
      </c>
      <c r="L17" s="38">
        <f t="shared" si="4"/>
        <v>2284.4206172308814</v>
      </c>
      <c r="M17" s="38">
        <f t="shared" si="5"/>
        <v>1.3571771839271318</v>
      </c>
      <c r="N17" s="39">
        <f t="shared" si="7"/>
        <v>0.31107069618185512</v>
      </c>
      <c r="O17" s="39">
        <f t="shared" si="8"/>
        <v>0.24755110426804705</v>
      </c>
      <c r="P17" s="40">
        <f t="shared" si="6"/>
        <v>16.460884225806453</v>
      </c>
    </row>
    <row r="18" spans="1:16" ht="15" customHeight="1" x14ac:dyDescent="0.2">
      <c r="A18" s="25"/>
      <c r="B18" s="6"/>
      <c r="C18" s="19"/>
      <c r="D18" s="16"/>
      <c r="E18" s="29"/>
      <c r="F18" s="29"/>
      <c r="G18" s="29"/>
      <c r="H18" s="29"/>
      <c r="I18" s="29"/>
      <c r="J18" s="30"/>
      <c r="K18" s="30"/>
      <c r="L18" s="30"/>
      <c r="M18" s="30"/>
      <c r="N18" s="15"/>
      <c r="O18" s="15"/>
      <c r="P18" s="15"/>
    </row>
    <row r="19" spans="1:16" ht="10.5" customHeight="1" thickBot="1" x14ac:dyDescent="0.25">
      <c r="A19" s="58"/>
      <c r="B19" s="59"/>
      <c r="E19" s="31"/>
      <c r="F19" s="31"/>
      <c r="G19" s="31"/>
      <c r="H19" s="31"/>
      <c r="I19" s="31"/>
      <c r="J19" s="31"/>
      <c r="K19" s="31"/>
      <c r="L19" s="31"/>
      <c r="M19" s="31"/>
    </row>
    <row r="20" spans="1:16" s="1" customFormat="1" ht="54.95" customHeight="1" x14ac:dyDescent="0.2">
      <c r="A20" s="21">
        <v>8</v>
      </c>
      <c r="B20" s="9" t="s">
        <v>0</v>
      </c>
      <c r="C20" s="11" t="s">
        <v>4</v>
      </c>
      <c r="D20" s="12" t="s">
        <v>8</v>
      </c>
      <c r="E20" s="32" t="s">
        <v>9</v>
      </c>
      <c r="F20" s="32" t="s">
        <v>6</v>
      </c>
      <c r="G20" s="32" t="s">
        <v>7</v>
      </c>
      <c r="H20" s="32" t="s">
        <v>13</v>
      </c>
      <c r="I20" s="32" t="s">
        <v>14</v>
      </c>
      <c r="J20" s="32" t="s">
        <v>1</v>
      </c>
      <c r="K20" s="32" t="s">
        <v>11</v>
      </c>
      <c r="L20" s="32" t="s">
        <v>10</v>
      </c>
      <c r="M20" s="32" t="s">
        <v>3</v>
      </c>
      <c r="N20" s="9" t="s">
        <v>2</v>
      </c>
      <c r="O20" s="9" t="s">
        <v>5</v>
      </c>
      <c r="P20" s="10" t="s">
        <v>12</v>
      </c>
    </row>
    <row r="21" spans="1:16" ht="15" customHeight="1" x14ac:dyDescent="0.2">
      <c r="A21" s="51" t="s">
        <v>15</v>
      </c>
      <c r="B21" s="4">
        <v>500</v>
      </c>
      <c r="C21" s="13">
        <f t="shared" ref="C21:C31" si="10">14.7*34/31</f>
        <v>16.122580645161289</v>
      </c>
      <c r="D21" s="14">
        <f>B21*(C21)*0.001</f>
        <v>8.0612903225806445</v>
      </c>
      <c r="E21" s="26">
        <f>0.2641721*F21</f>
        <v>2.0457410814091004</v>
      </c>
      <c r="F21" s="27">
        <v>7.7439710000000002</v>
      </c>
      <c r="G21" s="27">
        <v>2.7666430000000002</v>
      </c>
      <c r="H21" s="27">
        <v>7.9641450000000003</v>
      </c>
      <c r="I21" s="27">
        <v>-3.1079999999999997E-2</v>
      </c>
      <c r="J21" s="28">
        <f t="shared" ref="J21:J31" si="11">F21/D21</f>
        <v>0.96063665866346548</v>
      </c>
      <c r="K21" s="28">
        <f t="shared" ref="K21:K31" si="12">((F21*(H21-I21))*100/60)</f>
        <v>103.191317564125</v>
      </c>
      <c r="L21" s="28">
        <f t="shared" ref="L21:L31" si="13">((G21*B21*2*PI())/60)</f>
        <v>144.86108873176045</v>
      </c>
      <c r="M21" s="28">
        <f t="shared" ref="M21:M31" si="14">(H21-I21)*(C21/(2*PI()*10))</f>
        <v>2.051565464596687</v>
      </c>
      <c r="N21" s="7">
        <f t="shared" ref="N21:N31" si="15">(M21/G21)</f>
        <v>0.74153602925881179</v>
      </c>
      <c r="O21" s="7">
        <f t="shared" ref="O21:O31" si="16">K21/L21</f>
        <v>0.71234669342575885</v>
      </c>
      <c r="P21" s="24">
        <f t="shared" ref="P21:P31" si="17">D21-F21</f>
        <v>0.31731932258064433</v>
      </c>
    </row>
    <row r="22" spans="1:16" ht="15" customHeight="1" x14ac:dyDescent="0.2">
      <c r="A22" s="51"/>
      <c r="B22" s="4">
        <v>750</v>
      </c>
      <c r="C22" s="13">
        <f t="shared" si="10"/>
        <v>16.122580645161289</v>
      </c>
      <c r="D22" s="14">
        <f t="shared" ref="D22:D45" si="18">B22*(C22)*0.001</f>
        <v>12.091935483870966</v>
      </c>
      <c r="E22" s="26">
        <f t="shared" ref="E22:E45" si="19">0.2641721*F22</f>
        <v>3.1305170515974003</v>
      </c>
      <c r="F22" s="27">
        <v>11.850294</v>
      </c>
      <c r="G22" s="27">
        <v>2.7849330000000001</v>
      </c>
      <c r="H22" s="27">
        <v>7.9980849999999997</v>
      </c>
      <c r="I22" s="27">
        <v>-3.5501000000000005E-2</v>
      </c>
      <c r="J22" s="28">
        <f t="shared" si="11"/>
        <v>0.98001631052420979</v>
      </c>
      <c r="K22" s="28">
        <f t="shared" si="12"/>
        <v>158.66725995713998</v>
      </c>
      <c r="L22" s="28">
        <f t="shared" si="13"/>
        <v>218.7281263384946</v>
      </c>
      <c r="M22" s="28">
        <f t="shared" si="14"/>
        <v>2.0614088527173955</v>
      </c>
      <c r="N22" s="7">
        <f t="shared" si="15"/>
        <v>0.74020051926469876</v>
      </c>
      <c r="O22" s="7">
        <f t="shared" si="16"/>
        <v>0.72540858193789437</v>
      </c>
      <c r="P22" s="24">
        <f t="shared" si="17"/>
        <v>0.24164148387096596</v>
      </c>
    </row>
    <row r="23" spans="1:16" ht="15" customHeight="1" x14ac:dyDescent="0.2">
      <c r="A23" s="51"/>
      <c r="B23" s="4">
        <v>1000</v>
      </c>
      <c r="C23" s="13">
        <f t="shared" si="10"/>
        <v>16.122580645161289</v>
      </c>
      <c r="D23" s="14">
        <f t="shared" si="18"/>
        <v>16.122580645161289</v>
      </c>
      <c r="E23" s="26">
        <f t="shared" si="19"/>
        <v>4.1917592502572001</v>
      </c>
      <c r="F23" s="27">
        <v>15.867532000000001</v>
      </c>
      <c r="G23" s="27">
        <v>2.8598029999999999</v>
      </c>
      <c r="H23" s="27">
        <v>7.9525899999999998</v>
      </c>
      <c r="I23" s="27">
        <v>-4.0588999999999986E-2</v>
      </c>
      <c r="J23" s="28">
        <f t="shared" si="11"/>
        <v>0.98418065626250517</v>
      </c>
      <c r="K23" s="28">
        <f t="shared" si="12"/>
        <v>211.38670594038001</v>
      </c>
      <c r="L23" s="28">
        <f t="shared" si="13"/>
        <v>299.47786985046838</v>
      </c>
      <c r="M23" s="28">
        <f t="shared" si="14"/>
        <v>2.0510404633690085</v>
      </c>
      <c r="N23" s="7">
        <f t="shared" si="15"/>
        <v>0.71719641645561205</v>
      </c>
      <c r="O23" s="7">
        <f t="shared" si="16"/>
        <v>0.70585083981640118</v>
      </c>
      <c r="P23" s="24">
        <f t="shared" si="17"/>
        <v>0.25504864516128833</v>
      </c>
    </row>
    <row r="24" spans="1:16" ht="15" customHeight="1" x14ac:dyDescent="0.2">
      <c r="A24" s="51"/>
      <c r="B24" s="4">
        <v>1250</v>
      </c>
      <c r="C24" s="13">
        <f t="shared" si="10"/>
        <v>16.122580645161289</v>
      </c>
      <c r="D24" s="14">
        <f t="shared" si="18"/>
        <v>20.153225806451612</v>
      </c>
      <c r="E24" s="26">
        <f t="shared" si="19"/>
        <v>5.2205809279445008</v>
      </c>
      <c r="F24" s="27">
        <v>19.762045000000001</v>
      </c>
      <c r="G24" s="27">
        <v>2.9486300000000001</v>
      </c>
      <c r="H24" s="27">
        <v>7.9266430000000003</v>
      </c>
      <c r="I24" s="27">
        <v>-4.6611999999999987E-2</v>
      </c>
      <c r="J24" s="28">
        <f t="shared" si="11"/>
        <v>0.98058966786714696</v>
      </c>
      <c r="K24" s="28">
        <f t="shared" si="12"/>
        <v>262.61304017745834</v>
      </c>
      <c r="L24" s="28">
        <f t="shared" si="13"/>
        <v>385.97476442310295</v>
      </c>
      <c r="M24" s="28">
        <f t="shared" si="14"/>
        <v>2.0459279880707371</v>
      </c>
      <c r="N24" s="7">
        <f t="shared" si="15"/>
        <v>0.69385714317182456</v>
      </c>
      <c r="O24" s="7">
        <f t="shared" si="16"/>
        <v>0.68038914557010699</v>
      </c>
      <c r="P24" s="24">
        <f t="shared" si="17"/>
        <v>0.39118080645161157</v>
      </c>
    </row>
    <row r="25" spans="1:16" ht="15" customHeight="1" x14ac:dyDescent="0.2">
      <c r="A25" s="51"/>
      <c r="B25" s="4">
        <v>1500</v>
      </c>
      <c r="C25" s="13">
        <f t="shared" si="10"/>
        <v>16.122580645161289</v>
      </c>
      <c r="D25" s="14">
        <f t="shared" si="18"/>
        <v>24.183870967741932</v>
      </c>
      <c r="E25" s="26">
        <f t="shared" si="19"/>
        <v>6.1946730149864004</v>
      </c>
      <c r="F25" s="27">
        <v>23.449383999999998</v>
      </c>
      <c r="G25" s="27">
        <v>3.0895049999999999</v>
      </c>
      <c r="H25" s="27">
        <v>7.986218</v>
      </c>
      <c r="I25" s="27">
        <v>-5.5058000000000051E-2</v>
      </c>
      <c r="J25" s="28">
        <f t="shared" si="11"/>
        <v>0.9696290569561159</v>
      </c>
      <c r="K25" s="28">
        <f t="shared" si="12"/>
        <v>314.27161462330668</v>
      </c>
      <c r="L25" s="28">
        <f t="shared" si="13"/>
        <v>485.29831056144667</v>
      </c>
      <c r="M25" s="28">
        <f t="shared" si="14"/>
        <v>2.0633820978008983</v>
      </c>
      <c r="N25" s="7">
        <f t="shared" si="15"/>
        <v>0.66786818529210934</v>
      </c>
      <c r="O25" s="7">
        <f t="shared" si="16"/>
        <v>0.64758439867578066</v>
      </c>
      <c r="P25" s="24">
        <f t="shared" si="17"/>
        <v>0.73448696774193323</v>
      </c>
    </row>
    <row r="26" spans="1:16" ht="15" customHeight="1" x14ac:dyDescent="0.2">
      <c r="A26" s="51"/>
      <c r="B26" s="4">
        <v>1750</v>
      </c>
      <c r="C26" s="13">
        <f t="shared" si="10"/>
        <v>16.122580645161289</v>
      </c>
      <c r="D26" s="14">
        <f>B26*(C26)*0.001</f>
        <v>28.214516129032255</v>
      </c>
      <c r="E26" s="26">
        <f t="shared" si="19"/>
        <v>7.1873300605279002</v>
      </c>
      <c r="F26" s="27">
        <v>27.206999</v>
      </c>
      <c r="G26" s="27">
        <v>3.1993309999999999</v>
      </c>
      <c r="H26" s="27">
        <v>8.0143170000000001</v>
      </c>
      <c r="I26" s="27">
        <v>-6.245400000000001E-2</v>
      </c>
      <c r="J26" s="28">
        <f t="shared" si="11"/>
        <v>0.96429082375807473</v>
      </c>
      <c r="K26" s="28">
        <f t="shared" si="12"/>
        <v>366.24116753371504</v>
      </c>
      <c r="L26" s="28">
        <f t="shared" si="13"/>
        <v>586.3080280167884</v>
      </c>
      <c r="M26" s="28">
        <f t="shared" si="14"/>
        <v>2.0724900736447132</v>
      </c>
      <c r="N26" s="7">
        <f t="shared" si="15"/>
        <v>0.64778857631320841</v>
      </c>
      <c r="O26" s="7">
        <f t="shared" si="16"/>
        <v>0.62465657987413414</v>
      </c>
      <c r="P26" s="24">
        <f t="shared" si="17"/>
        <v>1.0075171290322551</v>
      </c>
    </row>
    <row r="27" spans="1:16" ht="15" customHeight="1" x14ac:dyDescent="0.2">
      <c r="A27" s="51"/>
      <c r="B27" s="4">
        <v>2000</v>
      </c>
      <c r="C27" s="13">
        <f t="shared" si="10"/>
        <v>16.122580645161289</v>
      </c>
      <c r="D27" s="14">
        <f t="shared" si="18"/>
        <v>32.245161290322578</v>
      </c>
      <c r="E27" s="26">
        <f t="shared" si="19"/>
        <v>8.1359144821101008</v>
      </c>
      <c r="F27" s="27">
        <v>30.797781000000001</v>
      </c>
      <c r="G27" s="27">
        <v>3.2712639999999999</v>
      </c>
      <c r="H27" s="27">
        <v>7.9302830000000002</v>
      </c>
      <c r="I27" s="27">
        <v>-7.0524000000000031E-2</v>
      </c>
      <c r="J27" s="28">
        <f t="shared" si="11"/>
        <v>0.95511325630252109</v>
      </c>
      <c r="K27" s="28">
        <f t="shared" si="12"/>
        <v>410.67850301544502</v>
      </c>
      <c r="L27" s="28">
        <f t="shared" si="13"/>
        <v>685.13193002351738</v>
      </c>
      <c r="M27" s="28">
        <f t="shared" si="14"/>
        <v>2.0529977993244</v>
      </c>
      <c r="N27" s="7">
        <f t="shared" si="15"/>
        <v>0.62758548356977606</v>
      </c>
      <c r="O27" s="7">
        <f t="shared" si="16"/>
        <v>0.59941521482052129</v>
      </c>
      <c r="P27" s="24">
        <f t="shared" si="17"/>
        <v>1.4473802903225774</v>
      </c>
    </row>
    <row r="28" spans="1:16" ht="15" customHeight="1" x14ac:dyDescent="0.2">
      <c r="A28" s="51"/>
      <c r="B28" s="4">
        <v>2500</v>
      </c>
      <c r="C28" s="13">
        <f t="shared" si="10"/>
        <v>16.122580645161289</v>
      </c>
      <c r="D28" s="14">
        <f t="shared" si="18"/>
        <v>40.306451612903224</v>
      </c>
      <c r="E28" s="26">
        <f t="shared" si="19"/>
        <v>9.9529144897433017</v>
      </c>
      <c r="F28" s="27">
        <v>37.675873000000003</v>
      </c>
      <c r="G28" s="27">
        <v>3.5287809999999999</v>
      </c>
      <c r="H28" s="27">
        <v>7.963813</v>
      </c>
      <c r="I28" s="27">
        <v>-8.7343999999999977E-2</v>
      </c>
      <c r="J28" s="28">
        <f t="shared" si="11"/>
        <v>0.93473554461784725</v>
      </c>
      <c r="K28" s="28">
        <f t="shared" si="12"/>
        <v>505.55728105843508</v>
      </c>
      <c r="L28" s="28">
        <f t="shared" si="13"/>
        <v>923.83270547727034</v>
      </c>
      <c r="M28" s="28">
        <f t="shared" si="14"/>
        <v>2.0659175509439534</v>
      </c>
      <c r="N28" s="7">
        <f t="shared" si="15"/>
        <v>0.58544793540430917</v>
      </c>
      <c r="O28" s="7">
        <f t="shared" si="16"/>
        <v>0.54723899474554127</v>
      </c>
      <c r="P28" s="24">
        <f t="shared" si="17"/>
        <v>2.6305786129032214</v>
      </c>
    </row>
    <row r="29" spans="1:16" ht="15" customHeight="1" x14ac:dyDescent="0.2">
      <c r="A29" s="51"/>
      <c r="B29" s="4">
        <v>3000</v>
      </c>
      <c r="C29" s="13">
        <f t="shared" si="10"/>
        <v>16.122580645161289</v>
      </c>
      <c r="D29" s="14">
        <f>B29*(C29)*0.001</f>
        <v>48.367741935483863</v>
      </c>
      <c r="E29" s="26">
        <f>0.2641721*F29</f>
        <v>11.704889591649902</v>
      </c>
      <c r="F29" s="27">
        <v>44.307819000000002</v>
      </c>
      <c r="G29" s="27">
        <v>3.8499530000000002</v>
      </c>
      <c r="H29" s="27">
        <v>7.925662</v>
      </c>
      <c r="I29" s="27">
        <v>-0.10802299999999998</v>
      </c>
      <c r="J29" s="28">
        <f t="shared" si="11"/>
        <v>0.91606135054021631</v>
      </c>
      <c r="K29" s="28">
        <f t="shared" si="12"/>
        <v>593.2584348050251</v>
      </c>
      <c r="L29" s="28">
        <f t="shared" si="13"/>
        <v>1209.4984061465984</v>
      </c>
      <c r="M29" s="28">
        <f t="shared" si="14"/>
        <v>2.061434256002606</v>
      </c>
      <c r="N29" s="7">
        <f t="shared" si="15"/>
        <v>0.53544400568074624</v>
      </c>
      <c r="O29" s="7">
        <f t="shared" si="16"/>
        <v>0.4904995589825677</v>
      </c>
      <c r="P29" s="24">
        <f t="shared" si="17"/>
        <v>4.0599229354838613</v>
      </c>
    </row>
    <row r="30" spans="1:16" ht="15" customHeight="1" x14ac:dyDescent="0.2">
      <c r="A30" s="51"/>
      <c r="B30" s="4">
        <v>4000</v>
      </c>
      <c r="C30" s="13">
        <f t="shared" si="10"/>
        <v>16.122580645161289</v>
      </c>
      <c r="D30" s="14">
        <f t="shared" si="18"/>
        <v>64.490322580645156</v>
      </c>
      <c r="E30" s="26">
        <f t="shared" si="19"/>
        <v>14.816512526311101</v>
      </c>
      <c r="F30" s="27">
        <v>56.086590999999999</v>
      </c>
      <c r="G30" s="27">
        <v>4.4502629999999996</v>
      </c>
      <c r="H30" s="27">
        <v>7.9650999999999996</v>
      </c>
      <c r="I30" s="27">
        <v>-0.15136099999999997</v>
      </c>
      <c r="J30" s="28">
        <f t="shared" si="11"/>
        <v>0.86969003651460586</v>
      </c>
      <c r="K30" s="28">
        <f t="shared" si="12"/>
        <v>758.70771412408487</v>
      </c>
      <c r="L30" s="28">
        <f t="shared" si="13"/>
        <v>1864.1218063123299</v>
      </c>
      <c r="M30" s="28">
        <f t="shared" si="14"/>
        <v>2.0826744816244558</v>
      </c>
      <c r="N30" s="7">
        <f t="shared" si="15"/>
        <v>0.46798907876331264</v>
      </c>
      <c r="O30" s="7">
        <f t="shared" si="16"/>
        <v>0.4070054389981021</v>
      </c>
      <c r="P30" s="24">
        <f t="shared" si="17"/>
        <v>8.4037315806451574</v>
      </c>
    </row>
    <row r="31" spans="1:16" ht="15" customHeight="1" thickBot="1" x14ac:dyDescent="0.25">
      <c r="A31" s="52"/>
      <c r="B31" s="33">
        <v>5000</v>
      </c>
      <c r="C31" s="34">
        <f t="shared" si="10"/>
        <v>16.122580645161289</v>
      </c>
      <c r="D31" s="35">
        <f t="shared" si="18"/>
        <v>80.612903225806448</v>
      </c>
      <c r="E31" s="36">
        <f t="shared" si="19"/>
        <v>16.673943281333003</v>
      </c>
      <c r="F31" s="37">
        <v>63.117730000000002</v>
      </c>
      <c r="G31" s="37">
        <v>5.1564139999999998</v>
      </c>
      <c r="H31" s="37">
        <v>7.9593379999999998</v>
      </c>
      <c r="I31" s="37">
        <v>-0.18684500000000004</v>
      </c>
      <c r="J31" s="38">
        <f t="shared" si="11"/>
        <v>0.7829730412164867</v>
      </c>
      <c r="K31" s="38">
        <f t="shared" si="12"/>
        <v>856.9476318743167</v>
      </c>
      <c r="L31" s="38">
        <f t="shared" si="13"/>
        <v>2699.8920568779267</v>
      </c>
      <c r="M31" s="38">
        <f t="shared" si="14"/>
        <v>2.0903011123620203</v>
      </c>
      <c r="N31" s="39">
        <f t="shared" si="15"/>
        <v>0.40537883737846114</v>
      </c>
      <c r="O31" s="39">
        <f t="shared" si="16"/>
        <v>0.31740070114701729</v>
      </c>
      <c r="P31" s="40">
        <f t="shared" si="17"/>
        <v>17.495173225806447</v>
      </c>
    </row>
    <row r="32" spans="1:16" x14ac:dyDescent="0.2">
      <c r="B32" s="6"/>
      <c r="C32" s="19"/>
      <c r="D32" s="16"/>
      <c r="E32" s="29"/>
      <c r="F32" s="31"/>
      <c r="G32" s="31"/>
      <c r="H32" s="31"/>
      <c r="I32" s="31"/>
      <c r="J32" s="30"/>
      <c r="K32" s="30"/>
      <c r="L32" s="30"/>
      <c r="M32" s="30"/>
      <c r="N32" s="15"/>
      <c r="O32" s="15"/>
      <c r="P32" s="15"/>
    </row>
    <row r="33" spans="1:16" ht="13.5" thickBot="1" x14ac:dyDescent="0.25">
      <c r="A33" s="56"/>
      <c r="B33" s="57"/>
      <c r="C33" s="6"/>
      <c r="D33" s="16"/>
      <c r="E33" s="29"/>
      <c r="F33" s="31"/>
      <c r="G33" s="31"/>
      <c r="H33" s="31"/>
      <c r="I33" s="31"/>
      <c r="J33" s="30"/>
      <c r="K33" s="30"/>
      <c r="L33" s="30"/>
      <c r="M33" s="30"/>
      <c r="N33" s="15"/>
      <c r="O33" s="15"/>
      <c r="P33" s="15"/>
    </row>
    <row r="34" spans="1:16" s="1" customFormat="1" ht="54.95" customHeight="1" x14ac:dyDescent="0.2">
      <c r="A34" s="21">
        <v>11.5</v>
      </c>
      <c r="B34" s="9" t="s">
        <v>0</v>
      </c>
      <c r="C34" s="11" t="s">
        <v>4</v>
      </c>
      <c r="D34" s="12" t="s">
        <v>8</v>
      </c>
      <c r="E34" s="32" t="s">
        <v>9</v>
      </c>
      <c r="F34" s="32" t="s">
        <v>6</v>
      </c>
      <c r="G34" s="32" t="s">
        <v>7</v>
      </c>
      <c r="H34" s="32" t="s">
        <v>13</v>
      </c>
      <c r="I34" s="32" t="s">
        <v>14</v>
      </c>
      <c r="J34" s="32" t="s">
        <v>1</v>
      </c>
      <c r="K34" s="32" t="s">
        <v>11</v>
      </c>
      <c r="L34" s="32" t="s">
        <v>10</v>
      </c>
      <c r="M34" s="32" t="s">
        <v>3</v>
      </c>
      <c r="N34" s="9" t="s">
        <v>2</v>
      </c>
      <c r="O34" s="9" t="s">
        <v>5</v>
      </c>
      <c r="P34" s="10" t="s">
        <v>12</v>
      </c>
    </row>
    <row r="35" spans="1:16" ht="15" customHeight="1" x14ac:dyDescent="0.2">
      <c r="A35" s="51" t="s">
        <v>15</v>
      </c>
      <c r="B35" s="4">
        <v>500</v>
      </c>
      <c r="C35" s="13">
        <f t="shared" ref="C35:C45" si="20">14.7*34/31</f>
        <v>16.122580645161289</v>
      </c>
      <c r="D35" s="14">
        <f t="shared" si="18"/>
        <v>8.0612903225806445</v>
      </c>
      <c r="E35" s="26">
        <f t="shared" si="19"/>
        <v>2.0899486973115002</v>
      </c>
      <c r="F35" s="27">
        <v>7.9113150000000001</v>
      </c>
      <c r="G35" s="27">
        <v>3.6123460000000001</v>
      </c>
      <c r="H35" s="27">
        <v>11.583959</v>
      </c>
      <c r="I35" s="27">
        <v>-3.3020000000000049E-2</v>
      </c>
      <c r="J35" s="28">
        <f t="shared" ref="J35:J45" si="21">F35/D35</f>
        <v>0.98139561824729904</v>
      </c>
      <c r="K35" s="28">
        <f t="shared" ref="K35:K45" si="22">((F35*(H35-I35))*100/60)</f>
        <v>153.17596702897501</v>
      </c>
      <c r="L35" s="28">
        <f t="shared" ref="L35:L45" si="23">((G35*B35*2*PI())/60)</f>
        <v>189.14199426374125</v>
      </c>
      <c r="M35" s="28">
        <f t="shared" ref="M35:M45" si="24">(H35-I35)*(C35/(2*PI()*10))</f>
        <v>2.9809033416001371</v>
      </c>
      <c r="N35" s="7">
        <f t="shared" ref="N35:N43" si="25">(M35/G35)</f>
        <v>0.82519873279030775</v>
      </c>
      <c r="O35" s="7">
        <f t="shared" ref="O35:O45" si="26">K35/L35</f>
        <v>0.80984642054363187</v>
      </c>
      <c r="P35" s="24">
        <f t="shared" ref="P35:P45" si="27">D35-F35</f>
        <v>0.14997532258064439</v>
      </c>
    </row>
    <row r="36" spans="1:16" ht="15" customHeight="1" x14ac:dyDescent="0.2">
      <c r="A36" s="51"/>
      <c r="B36" s="4">
        <v>750</v>
      </c>
      <c r="C36" s="13">
        <f t="shared" si="20"/>
        <v>16.122580645161289</v>
      </c>
      <c r="D36" s="14">
        <f t="shared" si="18"/>
        <v>12.091935483870966</v>
      </c>
      <c r="E36" s="26">
        <f t="shared" si="19"/>
        <v>3.1301749487279</v>
      </c>
      <c r="F36" s="27">
        <v>11.848998999999999</v>
      </c>
      <c r="G36" s="27">
        <v>3.6376659999999998</v>
      </c>
      <c r="H36" s="27">
        <v>11.52674</v>
      </c>
      <c r="I36" s="27">
        <v>-3.9591999999999961E-2</v>
      </c>
      <c r="J36" s="28">
        <f t="shared" si="21"/>
        <v>0.97990921435240774</v>
      </c>
      <c r="K36" s="28">
        <f t="shared" si="22"/>
        <v>228.41576050277999</v>
      </c>
      <c r="L36" s="28">
        <f t="shared" si="23"/>
        <v>285.70161954533421</v>
      </c>
      <c r="M36" s="28">
        <f t="shared" si="24"/>
        <v>2.9679073801249536</v>
      </c>
      <c r="N36" s="7">
        <f t="shared" si="25"/>
        <v>0.81588232128099547</v>
      </c>
      <c r="O36" s="7">
        <f t="shared" si="26"/>
        <v>0.79949060445047881</v>
      </c>
      <c r="P36" s="24">
        <f t="shared" si="27"/>
        <v>0.24293648387096667</v>
      </c>
    </row>
    <row r="37" spans="1:16" ht="15" customHeight="1" x14ac:dyDescent="0.2">
      <c r="A37" s="51"/>
      <c r="B37" s="4">
        <v>1000</v>
      </c>
      <c r="C37" s="13">
        <f t="shared" si="20"/>
        <v>16.122580645161289</v>
      </c>
      <c r="D37" s="14">
        <f t="shared" si="18"/>
        <v>16.122580645161289</v>
      </c>
      <c r="E37" s="26">
        <f t="shared" si="19"/>
        <v>4.1402948267677999</v>
      </c>
      <c r="F37" s="27">
        <v>15.672718</v>
      </c>
      <c r="G37" s="27">
        <v>3.6975069999999999</v>
      </c>
      <c r="H37" s="27">
        <v>11.536481</v>
      </c>
      <c r="I37" s="27">
        <v>-4.5781999999999989E-2</v>
      </c>
      <c r="J37" s="28">
        <f t="shared" si="21"/>
        <v>0.9720973549419768</v>
      </c>
      <c r="K37" s="28">
        <f t="shared" si="22"/>
        <v>302.54256966805673</v>
      </c>
      <c r="L37" s="28">
        <f t="shared" si="23"/>
        <v>387.20202759322785</v>
      </c>
      <c r="M37" s="28">
        <f t="shared" si="24"/>
        <v>2.9719952562530785</v>
      </c>
      <c r="N37" s="7">
        <f t="shared" si="25"/>
        <v>0.80378353746269537</v>
      </c>
      <c r="O37" s="7">
        <f t="shared" si="26"/>
        <v>0.78135585071339175</v>
      </c>
      <c r="P37" s="24">
        <f t="shared" si="27"/>
        <v>0.44986264516128927</v>
      </c>
    </row>
    <row r="38" spans="1:16" ht="15" customHeight="1" x14ac:dyDescent="0.2">
      <c r="A38" s="51"/>
      <c r="B38" s="4">
        <v>1250</v>
      </c>
      <c r="C38" s="13">
        <f t="shared" si="20"/>
        <v>16.122580645161289</v>
      </c>
      <c r="D38" s="14">
        <f t="shared" si="18"/>
        <v>20.153225806451612</v>
      </c>
      <c r="E38" s="26">
        <f t="shared" si="19"/>
        <v>5.1088628110265999</v>
      </c>
      <c r="F38" s="27">
        <v>19.339146</v>
      </c>
      <c r="G38" s="27">
        <v>3.8069090000000001</v>
      </c>
      <c r="H38" s="27">
        <v>11.557896</v>
      </c>
      <c r="I38" s="27">
        <v>-5.2869999999999973E-2</v>
      </c>
      <c r="J38" s="28">
        <f t="shared" si="21"/>
        <v>0.9596054837935174</v>
      </c>
      <c r="K38" s="28">
        <f t="shared" si="22"/>
        <v>374.23716474306002</v>
      </c>
      <c r="L38" s="28">
        <f t="shared" si="23"/>
        <v>498.32322280353611</v>
      </c>
      <c r="M38" s="28">
        <f t="shared" si="24"/>
        <v>2.9793090930040642</v>
      </c>
      <c r="N38" s="7">
        <f t="shared" si="25"/>
        <v>0.78260580775743893</v>
      </c>
      <c r="O38" s="7">
        <f t="shared" si="26"/>
        <v>0.7509928247726938</v>
      </c>
      <c r="P38" s="24">
        <f t="shared" si="27"/>
        <v>0.8140798064516126</v>
      </c>
    </row>
    <row r="39" spans="1:16" ht="15" customHeight="1" x14ac:dyDescent="0.2">
      <c r="A39" s="51"/>
      <c r="B39" s="4">
        <v>1500</v>
      </c>
      <c r="C39" s="13">
        <f t="shared" si="20"/>
        <v>16.122580645161289</v>
      </c>
      <c r="D39" s="14">
        <f t="shared" si="18"/>
        <v>24.183870967741932</v>
      </c>
      <c r="E39" s="26">
        <f t="shared" si="19"/>
        <v>6.0797613215516009</v>
      </c>
      <c r="F39" s="27">
        <v>23.014396000000001</v>
      </c>
      <c r="G39" s="27">
        <v>3.8490030000000002</v>
      </c>
      <c r="H39" s="27">
        <v>11.478199</v>
      </c>
      <c r="I39" s="27">
        <v>-5.9973000000000054E-2</v>
      </c>
      <c r="J39" s="28">
        <f t="shared" si="21"/>
        <v>0.95164235827664423</v>
      </c>
      <c r="K39" s="28">
        <f t="shared" si="22"/>
        <v>442.57343254018667</v>
      </c>
      <c r="L39" s="28">
        <f t="shared" si="23"/>
        <v>604.5999774222538</v>
      </c>
      <c r="M39" s="28">
        <f t="shared" si="24"/>
        <v>2.9606815567762612</v>
      </c>
      <c r="N39" s="7">
        <f t="shared" si="25"/>
        <v>0.76920739131049287</v>
      </c>
      <c r="O39" s="7">
        <f t="shared" si="26"/>
        <v>0.73201033587054287</v>
      </c>
      <c r="P39" s="24">
        <f t="shared" si="27"/>
        <v>1.1694749677419303</v>
      </c>
    </row>
    <row r="40" spans="1:16" ht="15" customHeight="1" x14ac:dyDescent="0.2">
      <c r="A40" s="51"/>
      <c r="B40" s="4">
        <v>1750</v>
      </c>
      <c r="C40" s="13">
        <f t="shared" si="20"/>
        <v>16.122580645161289</v>
      </c>
      <c r="D40" s="14">
        <f t="shared" si="18"/>
        <v>28.214516129032255</v>
      </c>
      <c r="E40" s="26">
        <f t="shared" si="19"/>
        <v>6.9949557105543008</v>
      </c>
      <c r="F40" s="27">
        <v>26.478783</v>
      </c>
      <c r="G40" s="27">
        <v>3.941703</v>
      </c>
      <c r="H40" s="27">
        <v>11.449878999999999</v>
      </c>
      <c r="I40" s="27">
        <v>-6.8277000000000032E-2</v>
      </c>
      <c r="J40" s="28">
        <f t="shared" si="21"/>
        <v>0.93848084719602132</v>
      </c>
      <c r="K40" s="28">
        <f t="shared" si="22"/>
        <v>508.31125547357999</v>
      </c>
      <c r="L40" s="28">
        <f t="shared" si="23"/>
        <v>722.35480260024951</v>
      </c>
      <c r="M40" s="28">
        <f t="shared" si="24"/>
        <v>2.955545474384663</v>
      </c>
      <c r="N40" s="7">
        <f t="shared" si="25"/>
        <v>0.74981435039237176</v>
      </c>
      <c r="O40" s="7">
        <f t="shared" si="26"/>
        <v>0.7036864067959675</v>
      </c>
      <c r="P40" s="24">
        <f t="shared" si="27"/>
        <v>1.7357331290322549</v>
      </c>
    </row>
    <row r="41" spans="1:16" ht="15" customHeight="1" x14ac:dyDescent="0.2">
      <c r="A41" s="51"/>
      <c r="B41" s="4">
        <v>2000</v>
      </c>
      <c r="C41" s="13">
        <f t="shared" si="20"/>
        <v>16.122580645161289</v>
      </c>
      <c r="D41" s="14">
        <f t="shared" si="18"/>
        <v>32.245161290322578</v>
      </c>
      <c r="E41" s="26">
        <f t="shared" si="19"/>
        <v>7.9221263417105003</v>
      </c>
      <c r="F41" s="27">
        <v>29.988505</v>
      </c>
      <c r="G41" s="27">
        <v>4.0567140000000004</v>
      </c>
      <c r="H41" s="27">
        <v>11.450552999999999</v>
      </c>
      <c r="I41" s="27">
        <v>-7.5644999999999962E-2</v>
      </c>
      <c r="J41" s="28">
        <f t="shared" si="21"/>
        <v>0.93001566126450586</v>
      </c>
      <c r="K41" s="28">
        <f t="shared" si="22"/>
        <v>576.08907725665006</v>
      </c>
      <c r="L41" s="28">
        <f t="shared" si="23"/>
        <v>849.6361933409911</v>
      </c>
      <c r="M41" s="28">
        <f t="shared" si="24"/>
        <v>2.9576090422600245</v>
      </c>
      <c r="N41" s="7">
        <f t="shared" si="25"/>
        <v>0.72906520949222064</v>
      </c>
      <c r="O41" s="7">
        <f t="shared" si="26"/>
        <v>0.67804206291085312</v>
      </c>
      <c r="P41" s="24">
        <f t="shared" si="27"/>
        <v>2.256656290322578</v>
      </c>
    </row>
    <row r="42" spans="1:16" ht="15" customHeight="1" x14ac:dyDescent="0.2">
      <c r="A42" s="51"/>
      <c r="B42" s="4">
        <v>2500</v>
      </c>
      <c r="C42" s="13">
        <f t="shared" si="20"/>
        <v>16.122580645161289</v>
      </c>
      <c r="D42" s="14">
        <f t="shared" si="18"/>
        <v>40.306451612903224</v>
      </c>
      <c r="E42" s="26">
        <f t="shared" si="19"/>
        <v>9.6719703672864004</v>
      </c>
      <c r="F42" s="27">
        <v>36.612383999999999</v>
      </c>
      <c r="G42" s="27">
        <v>4.2949219999999997</v>
      </c>
      <c r="H42" s="27">
        <v>11.447381</v>
      </c>
      <c r="I42" s="27">
        <v>-9.2910999999999966E-2</v>
      </c>
      <c r="J42" s="28">
        <f t="shared" si="21"/>
        <v>0.90835046338535419</v>
      </c>
      <c r="K42" s="28">
        <f t="shared" si="22"/>
        <v>704.19600362688004</v>
      </c>
      <c r="L42" s="28">
        <f t="shared" si="23"/>
        <v>1124.4079502450984</v>
      </c>
      <c r="M42" s="28">
        <f t="shared" si="24"/>
        <v>2.9612255463181376</v>
      </c>
      <c r="N42" s="7">
        <f t="shared" si="25"/>
        <v>0.68947132132274758</v>
      </c>
      <c r="O42" s="7">
        <f t="shared" si="26"/>
        <v>0.6262815942144303</v>
      </c>
      <c r="P42" s="24">
        <f t="shared" si="27"/>
        <v>3.6940676129032255</v>
      </c>
    </row>
    <row r="43" spans="1:16" ht="15" customHeight="1" x14ac:dyDescent="0.2">
      <c r="A43" s="51"/>
      <c r="B43" s="4">
        <v>3000</v>
      </c>
      <c r="C43" s="13">
        <f t="shared" si="20"/>
        <v>16.122580645161289</v>
      </c>
      <c r="D43" s="14">
        <f>B43*(C43)*0.001</f>
        <v>48.367741935483863</v>
      </c>
      <c r="E43" s="26">
        <f>0.2641721*F43</f>
        <v>11.1672726867678</v>
      </c>
      <c r="F43" s="27">
        <v>42.272717999999998</v>
      </c>
      <c r="G43" s="27">
        <v>4.4277839999999999</v>
      </c>
      <c r="H43" s="27">
        <v>11.481180999999999</v>
      </c>
      <c r="I43" s="27">
        <v>-0.111788</v>
      </c>
      <c r="J43" s="28">
        <f t="shared" si="21"/>
        <v>0.87398576630652269</v>
      </c>
      <c r="K43" s="28">
        <f t="shared" si="22"/>
        <v>816.77718219956989</v>
      </c>
      <c r="L43" s="28">
        <f t="shared" si="23"/>
        <v>1391.0293686082427</v>
      </c>
      <c r="M43" s="28">
        <f t="shared" si="24"/>
        <v>2.974742403439552</v>
      </c>
      <c r="N43" s="7">
        <f t="shared" si="25"/>
        <v>0.67183548326647191</v>
      </c>
      <c r="O43" s="7">
        <f t="shared" si="26"/>
        <v>0.58717464967456046</v>
      </c>
      <c r="P43" s="24">
        <f t="shared" si="27"/>
        <v>6.0950239354838658</v>
      </c>
    </row>
    <row r="44" spans="1:16" ht="15" customHeight="1" x14ac:dyDescent="0.2">
      <c r="A44" s="51"/>
      <c r="B44" s="4">
        <v>4000</v>
      </c>
      <c r="C44" s="13">
        <f t="shared" si="20"/>
        <v>16.122580645161289</v>
      </c>
      <c r="D44" s="14">
        <f t="shared" si="18"/>
        <v>64.490322580645156</v>
      </c>
      <c r="E44" s="26">
        <f t="shared" si="19"/>
        <v>14.418104015417102</v>
      </c>
      <c r="F44" s="27">
        <v>54.578451000000001</v>
      </c>
      <c r="G44" s="27">
        <v>5.2393320000000001</v>
      </c>
      <c r="H44" s="27">
        <v>11.37745</v>
      </c>
      <c r="I44" s="27">
        <v>-0.17447400000000002</v>
      </c>
      <c r="J44" s="28">
        <f t="shared" si="21"/>
        <v>0.8463045123049221</v>
      </c>
      <c r="K44" s="28">
        <f t="shared" si="22"/>
        <v>1050.8101966495401</v>
      </c>
      <c r="L44" s="28">
        <f t="shared" si="23"/>
        <v>2194.6462561223893</v>
      </c>
      <c r="M44" s="28">
        <f t="shared" si="24"/>
        <v>2.9642103040309209</v>
      </c>
      <c r="N44" s="7">
        <f t="shared" ref="N44:N45" si="28">(M44/G44)</f>
        <v>0.56576111306382582</v>
      </c>
      <c r="O44" s="7">
        <f t="shared" si="26"/>
        <v>0.47880618287257104</v>
      </c>
      <c r="P44" s="24">
        <f t="shared" si="27"/>
        <v>9.9118715806451547</v>
      </c>
    </row>
    <row r="45" spans="1:16" ht="15" customHeight="1" thickBot="1" x14ac:dyDescent="0.25">
      <c r="A45" s="52"/>
      <c r="B45" s="33">
        <v>5000</v>
      </c>
      <c r="C45" s="34">
        <f t="shared" si="20"/>
        <v>16.122580645161289</v>
      </c>
      <c r="D45" s="35">
        <f t="shared" si="18"/>
        <v>80.612903225806448</v>
      </c>
      <c r="E45" s="36">
        <f t="shared" si="19"/>
        <v>16.0876743291381</v>
      </c>
      <c r="F45" s="37">
        <v>60.898460999999998</v>
      </c>
      <c r="G45" s="37">
        <v>5.8070170000000001</v>
      </c>
      <c r="H45" s="37">
        <v>11.164493</v>
      </c>
      <c r="I45" s="37">
        <v>-0.20430999999999999</v>
      </c>
      <c r="J45" s="38">
        <f t="shared" si="21"/>
        <v>0.75544309363745499</v>
      </c>
      <c r="K45" s="38">
        <f t="shared" si="22"/>
        <v>1153.904343520305</v>
      </c>
      <c r="L45" s="38">
        <f t="shared" si="23"/>
        <v>3040.5469910785064</v>
      </c>
      <c r="M45" s="38">
        <f t="shared" si="24"/>
        <v>2.9172216677583442</v>
      </c>
      <c r="N45" s="39">
        <f t="shared" si="28"/>
        <v>0.50236148228227062</v>
      </c>
      <c r="O45" s="39">
        <f t="shared" si="26"/>
        <v>0.37950551229961615</v>
      </c>
      <c r="P45" s="40">
        <f t="shared" si="27"/>
        <v>19.714442225806451</v>
      </c>
    </row>
    <row r="46" spans="1:16" x14ac:dyDescent="0.2">
      <c r="A46" s="6"/>
      <c r="B46" s="6"/>
      <c r="C46" s="6"/>
      <c r="D46" s="16"/>
      <c r="E46" s="29"/>
      <c r="F46" s="30"/>
      <c r="G46" s="30"/>
      <c r="H46" s="30"/>
      <c r="I46" s="30"/>
      <c r="J46" s="30"/>
      <c r="K46" s="30"/>
      <c r="L46" s="30"/>
      <c r="M46" s="30"/>
      <c r="N46" s="15"/>
      <c r="O46" s="15"/>
      <c r="P46" s="15"/>
    </row>
  </sheetData>
  <mergeCells count="7">
    <mergeCell ref="A1:P1"/>
    <mergeCell ref="A35:A45"/>
    <mergeCell ref="A2:P2"/>
    <mergeCell ref="A33:B33"/>
    <mergeCell ref="A19:B19"/>
    <mergeCell ref="A5:A17"/>
    <mergeCell ref="A21:A31"/>
  </mergeCells>
  <phoneticPr fontId="4" type="noConversion"/>
  <printOptions horizontalCentered="1"/>
  <pageMargins left="0.23" right="0.17" top="0.4" bottom="0.5" header="0.25" footer="0.38"/>
  <pageSetup scale="70" orientation="portrait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1">
    <tabColor rgb="FFFFFF00"/>
  </sheetPr>
  <dimension ref="A1:P46"/>
  <sheetViews>
    <sheetView zoomScale="85" zoomScaleNormal="85" workbookViewId="0">
      <selection sqref="A1:P1"/>
    </sheetView>
  </sheetViews>
  <sheetFormatPr defaultRowHeight="12.75" x14ac:dyDescent="0.2"/>
  <cols>
    <col min="1" max="1" width="7.42578125" style="2" customWidth="1"/>
    <col min="2" max="2" width="13.28515625" style="2" customWidth="1"/>
    <col min="3" max="3" width="18.7109375" style="2" customWidth="1"/>
    <col min="4" max="4" width="15.140625" style="3" customWidth="1"/>
    <col min="5" max="8" width="15.85546875" style="2" customWidth="1"/>
    <col min="9" max="9" width="16" style="2" customWidth="1"/>
    <col min="10" max="10" width="15.5703125" style="5" customWidth="1"/>
    <col min="11" max="11" width="15.85546875" style="5" customWidth="1"/>
    <col min="12" max="13" width="15.5703125" style="2" customWidth="1"/>
    <col min="14" max="14" width="15.85546875" style="2" customWidth="1"/>
    <col min="15" max="16" width="13.28515625" style="2" customWidth="1"/>
    <col min="17" max="16384" width="9.140625" style="2"/>
  </cols>
  <sheetData>
    <row r="1" spans="1:16" s="47" customFormat="1" ht="30" customHeight="1" x14ac:dyDescent="0.25">
      <c r="A1" s="48" t="s">
        <v>19</v>
      </c>
      <c r="B1" s="49"/>
      <c r="C1" s="49"/>
      <c r="D1" s="49"/>
      <c r="E1" s="49"/>
      <c r="F1" s="49"/>
      <c r="G1" s="49"/>
      <c r="H1" s="50"/>
      <c r="I1" s="50"/>
      <c r="J1" s="50"/>
      <c r="K1" s="50"/>
      <c r="L1" s="50"/>
      <c r="M1" s="50"/>
      <c r="N1" s="50"/>
      <c r="O1" s="50"/>
      <c r="P1" s="50"/>
    </row>
    <row r="2" spans="1:16" s="47" customFormat="1" ht="30" customHeight="1" x14ac:dyDescent="0.2">
      <c r="A2" s="53" t="s">
        <v>18</v>
      </c>
      <c r="B2" s="54"/>
      <c r="C2" s="54"/>
      <c r="D2" s="54"/>
      <c r="E2" s="54"/>
      <c r="F2" s="54"/>
      <c r="G2" s="54"/>
      <c r="H2" s="55"/>
      <c r="I2" s="55"/>
      <c r="J2" s="55"/>
      <c r="K2" s="55"/>
      <c r="L2" s="55"/>
      <c r="M2" s="55"/>
      <c r="N2" s="55"/>
      <c r="O2" s="55"/>
      <c r="P2" s="55"/>
    </row>
    <row r="3" spans="1:16" s="47" customFormat="1" ht="12.75" customHeight="1" thickBot="1" x14ac:dyDescent="0.25"/>
    <row r="4" spans="1:16" s="1" customFormat="1" ht="54.95" customHeight="1" x14ac:dyDescent="0.2">
      <c r="A4" s="20">
        <v>5.2</v>
      </c>
      <c r="B4" s="9" t="s">
        <v>0</v>
      </c>
      <c r="C4" s="11" t="s">
        <v>4</v>
      </c>
      <c r="D4" s="12" t="s">
        <v>8</v>
      </c>
      <c r="E4" s="9" t="s">
        <v>9</v>
      </c>
      <c r="F4" s="9" t="s">
        <v>6</v>
      </c>
      <c r="G4" s="9" t="s">
        <v>7</v>
      </c>
      <c r="H4" s="9" t="s">
        <v>13</v>
      </c>
      <c r="I4" s="9" t="s">
        <v>14</v>
      </c>
      <c r="J4" s="8" t="s">
        <v>1</v>
      </c>
      <c r="K4" s="8" t="s">
        <v>11</v>
      </c>
      <c r="L4" s="9" t="s">
        <v>10</v>
      </c>
      <c r="M4" s="9" t="s">
        <v>3</v>
      </c>
      <c r="N4" s="9" t="s">
        <v>2</v>
      </c>
      <c r="O4" s="9" t="s">
        <v>5</v>
      </c>
      <c r="P4" s="10" t="s">
        <v>12</v>
      </c>
    </row>
    <row r="5" spans="1:16" ht="15" customHeight="1" x14ac:dyDescent="0.2">
      <c r="A5" s="51" t="s">
        <v>16</v>
      </c>
      <c r="B5" s="22"/>
      <c r="C5" s="22"/>
      <c r="D5" s="22"/>
      <c r="E5" s="22"/>
      <c r="F5" s="23"/>
      <c r="G5" s="23"/>
      <c r="H5" s="23"/>
      <c r="I5" s="23"/>
      <c r="J5" s="17"/>
      <c r="K5" s="18"/>
      <c r="L5" s="18"/>
      <c r="M5" s="17"/>
      <c r="N5" s="18"/>
      <c r="O5" s="18"/>
      <c r="P5" s="41"/>
    </row>
    <row r="6" spans="1:16" ht="15" customHeight="1" x14ac:dyDescent="0.2">
      <c r="A6" s="51"/>
      <c r="B6" s="22"/>
      <c r="C6" s="22"/>
      <c r="D6" s="22"/>
      <c r="E6" s="22"/>
      <c r="F6" s="23"/>
      <c r="G6" s="23"/>
      <c r="H6" s="23"/>
      <c r="I6" s="23"/>
      <c r="J6" s="17"/>
      <c r="K6" s="18"/>
      <c r="L6" s="18"/>
      <c r="M6" s="17"/>
      <c r="N6" s="18"/>
      <c r="O6" s="18"/>
      <c r="P6" s="41"/>
    </row>
    <row r="7" spans="1:16" ht="15" customHeight="1" x14ac:dyDescent="0.2">
      <c r="A7" s="51"/>
      <c r="B7" s="4">
        <v>500</v>
      </c>
      <c r="C7" s="13">
        <f t="shared" ref="C7:C17" si="0">14.7*34/31</f>
        <v>16.122580645161289</v>
      </c>
      <c r="D7" s="14">
        <f t="shared" ref="D7:D17" si="1">B7*(C7)*0.001</f>
        <v>8.0612903225806445</v>
      </c>
      <c r="E7" s="26">
        <f t="shared" ref="E7:E17" si="2">0.2641721*F7</f>
        <v>2.0675910199722001</v>
      </c>
      <c r="F7" s="27">
        <v>7.8266819999999999</v>
      </c>
      <c r="G7" s="27">
        <v>1.993479</v>
      </c>
      <c r="H7" s="27">
        <v>5.1529069999999999</v>
      </c>
      <c r="I7" s="27">
        <v>-4.7027000000000041E-2</v>
      </c>
      <c r="J7" s="28">
        <f t="shared" ref="J7:J17" si="3">F7/D7</f>
        <v>0.97089692677070838</v>
      </c>
      <c r="K7" s="28">
        <f t="shared" ref="K7:K17" si="4">((F7*(H7-I7))*100/60)</f>
        <v>67.830383064979998</v>
      </c>
      <c r="L7" s="28">
        <f t="shared" ref="L7:L17" si="5">((G7*B7*2*PI())/60)</f>
        <v>104.37831635809212</v>
      </c>
      <c r="M7" s="28">
        <f t="shared" ref="M7:M17" si="6">(H7-I7)*(C7/(2*PI()*10))</f>
        <v>1.3342970351155983</v>
      </c>
      <c r="N7" s="7">
        <f t="shared" ref="N7:N17" si="7">(M7/G7)</f>
        <v>0.66933087086224552</v>
      </c>
      <c r="O7" s="7">
        <f t="shared" ref="O7:O17" si="8">K7/L7</f>
        <v>0.64985128551291604</v>
      </c>
      <c r="P7" s="24">
        <f t="shared" ref="P7:P17" si="9">D7-F7</f>
        <v>0.23460832258064457</v>
      </c>
    </row>
    <row r="8" spans="1:16" ht="15" customHeight="1" x14ac:dyDescent="0.2">
      <c r="A8" s="51"/>
      <c r="B8" s="4">
        <v>750</v>
      </c>
      <c r="C8" s="13">
        <f t="shared" si="0"/>
        <v>16.122580645161289</v>
      </c>
      <c r="D8" s="14">
        <f t="shared" si="1"/>
        <v>12.091935483870966</v>
      </c>
      <c r="E8" s="26">
        <f t="shared" si="2"/>
        <v>3.1275921381062002</v>
      </c>
      <c r="F8" s="27">
        <v>11.839221999999999</v>
      </c>
      <c r="G8" s="27">
        <v>2.0934840000000001</v>
      </c>
      <c r="H8" s="27">
        <v>5.2542559999999998</v>
      </c>
      <c r="I8" s="27">
        <v>-5.0537999999999972E-2</v>
      </c>
      <c r="J8" s="28">
        <f t="shared" si="3"/>
        <v>0.9791006589302389</v>
      </c>
      <c r="K8" s="28">
        <f t="shared" si="4"/>
        <v>104.67438971711331</v>
      </c>
      <c r="L8" s="28">
        <f t="shared" si="5"/>
        <v>164.42184887019437</v>
      </c>
      <c r="M8" s="28">
        <f t="shared" si="6"/>
        <v>1.361203989531216</v>
      </c>
      <c r="N8" s="7">
        <f t="shared" si="7"/>
        <v>0.65020988435126126</v>
      </c>
      <c r="O8" s="7">
        <f t="shared" si="8"/>
        <v>0.63662092621127442</v>
      </c>
      <c r="P8" s="24">
        <f t="shared" si="9"/>
        <v>0.25271348387096637</v>
      </c>
    </row>
    <row r="9" spans="1:16" ht="15" customHeight="1" x14ac:dyDescent="0.2">
      <c r="A9" s="51"/>
      <c r="B9" s="4">
        <v>1000</v>
      </c>
      <c r="C9" s="13">
        <f t="shared" si="0"/>
        <v>16.122580645161289</v>
      </c>
      <c r="D9" s="14">
        <f t="shared" si="1"/>
        <v>16.122580645161289</v>
      </c>
      <c r="E9" s="26">
        <f t="shared" si="2"/>
        <v>4.1827311687397</v>
      </c>
      <c r="F9" s="27">
        <v>15.833356999999999</v>
      </c>
      <c r="G9" s="27">
        <v>2.153308</v>
      </c>
      <c r="H9" s="27">
        <v>5.1958549999999999</v>
      </c>
      <c r="I9" s="27">
        <v>-5.491299999999999E-2</v>
      </c>
      <c r="J9" s="28">
        <f t="shared" si="3"/>
        <v>0.98206095838335339</v>
      </c>
      <c r="K9" s="28">
        <f t="shared" si="4"/>
        <v>138.56214044695997</v>
      </c>
      <c r="L9" s="28">
        <f t="shared" si="5"/>
        <v>225.49388645720435</v>
      </c>
      <c r="M9" s="28">
        <f t="shared" si="6"/>
        <v>1.3473409805739571</v>
      </c>
      <c r="N9" s="7">
        <f t="shared" si="7"/>
        <v>0.62570750704216815</v>
      </c>
      <c r="O9" s="7">
        <f t="shared" si="8"/>
        <v>0.61448291403349053</v>
      </c>
      <c r="P9" s="24">
        <f t="shared" si="9"/>
        <v>0.28922364516128951</v>
      </c>
    </row>
    <row r="10" spans="1:16" ht="15" customHeight="1" x14ac:dyDescent="0.2">
      <c r="A10" s="51"/>
      <c r="B10" s="4">
        <v>1250</v>
      </c>
      <c r="C10" s="13">
        <f t="shared" si="0"/>
        <v>16.122580645161289</v>
      </c>
      <c r="D10" s="14">
        <f t="shared" si="1"/>
        <v>20.153225806451612</v>
      </c>
      <c r="E10" s="26">
        <f t="shared" si="2"/>
        <v>5.2094468664458002</v>
      </c>
      <c r="F10" s="27">
        <v>19.719898000000001</v>
      </c>
      <c r="G10" s="27">
        <v>2.203897</v>
      </c>
      <c r="H10" s="27">
        <v>5.1361109999999996</v>
      </c>
      <c r="I10" s="27">
        <v>-5.9787000000000035E-2</v>
      </c>
      <c r="J10" s="28">
        <f t="shared" si="3"/>
        <v>0.97849834013605452</v>
      </c>
      <c r="K10" s="28">
        <f t="shared" si="4"/>
        <v>170.77096429733999</v>
      </c>
      <c r="L10" s="28">
        <f t="shared" si="5"/>
        <v>288.48944268619101</v>
      </c>
      <c r="M10" s="28">
        <f t="shared" si="6"/>
        <v>1.33326140219531</v>
      </c>
      <c r="N10" s="7">
        <f t="shared" si="7"/>
        <v>0.60495631247526993</v>
      </c>
      <c r="O10" s="7">
        <f t="shared" si="8"/>
        <v>0.59194874761187999</v>
      </c>
      <c r="P10" s="24">
        <f t="shared" si="9"/>
        <v>0.43332780645161151</v>
      </c>
    </row>
    <row r="11" spans="1:16" ht="15" customHeight="1" x14ac:dyDescent="0.2">
      <c r="A11" s="51"/>
      <c r="B11" s="4">
        <v>1500</v>
      </c>
      <c r="C11" s="13">
        <f t="shared" si="0"/>
        <v>16.122580645161289</v>
      </c>
      <c r="D11" s="14">
        <f t="shared" si="1"/>
        <v>24.183870967741932</v>
      </c>
      <c r="E11" s="26">
        <f t="shared" si="2"/>
        <v>6.2005104258801005</v>
      </c>
      <c r="F11" s="27">
        <v>23.471481000000001</v>
      </c>
      <c r="G11" s="27">
        <v>2.276764</v>
      </c>
      <c r="H11" s="27">
        <v>5.1960559999999996</v>
      </c>
      <c r="I11" s="27">
        <v>-6.516999999999995E-2</v>
      </c>
      <c r="J11" s="28">
        <f t="shared" si="3"/>
        <v>0.97054276510604265</v>
      </c>
      <c r="K11" s="28">
        <f t="shared" si="4"/>
        <v>205.81461015950998</v>
      </c>
      <c r="L11" s="28">
        <f t="shared" si="5"/>
        <v>357.63325281788559</v>
      </c>
      <c r="M11" s="28">
        <f t="shared" si="6"/>
        <v>1.3500244912479848</v>
      </c>
      <c r="N11" s="7">
        <f t="shared" si="7"/>
        <v>0.59295758859854808</v>
      </c>
      <c r="O11" s="7">
        <f t="shared" si="8"/>
        <v>0.57549069762904603</v>
      </c>
      <c r="P11" s="24">
        <f t="shared" si="9"/>
        <v>0.71238996774193097</v>
      </c>
    </row>
    <row r="12" spans="1:16" ht="15" customHeight="1" x14ac:dyDescent="0.2">
      <c r="A12" s="51"/>
      <c r="B12" s="4">
        <v>1750</v>
      </c>
      <c r="C12" s="13">
        <f t="shared" si="0"/>
        <v>16.122580645161289</v>
      </c>
      <c r="D12" s="14">
        <f t="shared" si="1"/>
        <v>28.214516129032255</v>
      </c>
      <c r="E12" s="26">
        <f t="shared" si="2"/>
        <v>7.1754206539157002</v>
      </c>
      <c r="F12" s="27">
        <v>27.161916999999999</v>
      </c>
      <c r="G12" s="27">
        <v>2.3562439999999998</v>
      </c>
      <c r="H12" s="27">
        <v>5.181044</v>
      </c>
      <c r="I12" s="27">
        <v>-7.1176000000000017E-2</v>
      </c>
      <c r="J12" s="28">
        <f t="shared" si="3"/>
        <v>0.96269299376893624</v>
      </c>
      <c r="K12" s="28">
        <f t="shared" si="4"/>
        <v>237.76727284290001</v>
      </c>
      <c r="L12" s="28">
        <f t="shared" si="5"/>
        <v>431.8042656937933</v>
      </c>
      <c r="M12" s="28">
        <f t="shared" si="6"/>
        <v>1.3477135620903742</v>
      </c>
      <c r="N12" s="7">
        <f t="shared" si="7"/>
        <v>0.57197538204463305</v>
      </c>
      <c r="O12" s="7">
        <f t="shared" si="8"/>
        <v>0.55063669290267891</v>
      </c>
      <c r="P12" s="24">
        <f t="shared" si="9"/>
        <v>1.0525991290322558</v>
      </c>
    </row>
    <row r="13" spans="1:16" ht="15" customHeight="1" x14ac:dyDescent="0.2">
      <c r="A13" s="51"/>
      <c r="B13" s="4">
        <v>2000</v>
      </c>
      <c r="C13" s="13">
        <f t="shared" si="0"/>
        <v>16.122580645161289</v>
      </c>
      <c r="D13" s="14">
        <f t="shared" si="1"/>
        <v>32.245161290322578</v>
      </c>
      <c r="E13" s="26">
        <f t="shared" si="2"/>
        <v>8.0847076264182007</v>
      </c>
      <c r="F13" s="27">
        <v>30.603942</v>
      </c>
      <c r="G13" s="27">
        <v>2.4391129999999999</v>
      </c>
      <c r="H13" s="27">
        <v>5.2030859999999999</v>
      </c>
      <c r="I13" s="27">
        <v>-7.6841000000000048E-2</v>
      </c>
      <c r="J13" s="28">
        <f t="shared" si="3"/>
        <v>0.94910184273709497</v>
      </c>
      <c r="K13" s="28">
        <f t="shared" si="4"/>
        <v>269.31096612038999</v>
      </c>
      <c r="L13" s="28">
        <f t="shared" si="5"/>
        <v>510.84663213835739</v>
      </c>
      <c r="M13" s="28">
        <f t="shared" si="6"/>
        <v>1.3548231461643159</v>
      </c>
      <c r="N13" s="7">
        <f t="shared" si="7"/>
        <v>0.55545731016329125</v>
      </c>
      <c r="O13" s="7">
        <f t="shared" si="8"/>
        <v>0.52718555663776989</v>
      </c>
      <c r="P13" s="24">
        <f t="shared" si="9"/>
        <v>1.641219290322578</v>
      </c>
    </row>
    <row r="14" spans="1:16" ht="15" customHeight="1" x14ac:dyDescent="0.2">
      <c r="A14" s="51"/>
      <c r="B14" s="4">
        <v>2500</v>
      </c>
      <c r="C14" s="13">
        <f t="shared" si="0"/>
        <v>16.122580645161289</v>
      </c>
      <c r="D14" s="14">
        <f t="shared" si="1"/>
        <v>40.306451612903224</v>
      </c>
      <c r="E14" s="26">
        <f t="shared" si="2"/>
        <v>9.9088223170486014</v>
      </c>
      <c r="F14" s="27">
        <v>37.508966000000001</v>
      </c>
      <c r="G14" s="27">
        <v>2.6687859999999999</v>
      </c>
      <c r="H14" s="27">
        <v>5.2223860000000002</v>
      </c>
      <c r="I14" s="27">
        <v>-9.0304999999999969E-2</v>
      </c>
      <c r="J14" s="28">
        <f t="shared" si="3"/>
        <v>0.93059459463785521</v>
      </c>
      <c r="K14" s="28">
        <f t="shared" si="4"/>
        <v>332.12257681251009</v>
      </c>
      <c r="L14" s="28">
        <f t="shared" si="5"/>
        <v>698.68654096694081</v>
      </c>
      <c r="M14" s="28">
        <f t="shared" si="6"/>
        <v>1.3632303505747041</v>
      </c>
      <c r="N14" s="7">
        <f t="shared" si="7"/>
        <v>0.51080541885887598</v>
      </c>
      <c r="O14" s="7">
        <f t="shared" si="8"/>
        <v>0.47535276170179563</v>
      </c>
      <c r="P14" s="24">
        <f t="shared" si="9"/>
        <v>2.7974856129032233</v>
      </c>
    </row>
    <row r="15" spans="1:16" ht="15" customHeight="1" x14ac:dyDescent="0.2">
      <c r="A15" s="51"/>
      <c r="B15" s="4">
        <v>3000</v>
      </c>
      <c r="C15" s="13">
        <f t="shared" si="0"/>
        <v>16.122580645161289</v>
      </c>
      <c r="D15" s="14">
        <f t="shared" si="1"/>
        <v>48.367741935483863</v>
      </c>
      <c r="E15" s="26">
        <f t="shared" si="2"/>
        <v>11.706858994655402</v>
      </c>
      <c r="F15" s="27">
        <v>44.315274000000002</v>
      </c>
      <c r="G15" s="27">
        <v>2.8685610000000001</v>
      </c>
      <c r="H15" s="27">
        <v>5.1657400000000004</v>
      </c>
      <c r="I15" s="27">
        <v>-0.10563299999999998</v>
      </c>
      <c r="J15" s="28">
        <f t="shared" si="3"/>
        <v>0.9162154821928773</v>
      </c>
      <c r="K15" s="28">
        <f t="shared" si="4"/>
        <v>389.33723141867006</v>
      </c>
      <c r="L15" s="28">
        <f t="shared" si="5"/>
        <v>901.18501639741919</v>
      </c>
      <c r="M15" s="28">
        <f t="shared" si="6"/>
        <v>1.3526281996826146</v>
      </c>
      <c r="N15" s="7">
        <f t="shared" si="7"/>
        <v>0.47153544919651857</v>
      </c>
      <c r="O15" s="7">
        <f t="shared" si="8"/>
        <v>0.43202807895662326</v>
      </c>
      <c r="P15" s="24">
        <f t="shared" si="9"/>
        <v>4.0524679354838611</v>
      </c>
    </row>
    <row r="16" spans="1:16" ht="15" customHeight="1" x14ac:dyDescent="0.2">
      <c r="A16" s="51"/>
      <c r="B16" s="4">
        <v>4000</v>
      </c>
      <c r="C16" s="13">
        <f t="shared" si="0"/>
        <v>16.122580645161289</v>
      </c>
      <c r="D16" s="14">
        <f t="shared" si="1"/>
        <v>64.490322580645156</v>
      </c>
      <c r="E16" s="26">
        <f t="shared" si="2"/>
        <v>14.704495630748101</v>
      </c>
      <c r="F16" s="27">
        <v>55.662560999999997</v>
      </c>
      <c r="G16" s="27">
        <v>3.463454</v>
      </c>
      <c r="H16" s="27">
        <v>5.1902290000000004</v>
      </c>
      <c r="I16" s="27">
        <v>-0.14181500000000002</v>
      </c>
      <c r="J16" s="28">
        <f t="shared" si="3"/>
        <v>0.86311494147659062</v>
      </c>
      <c r="K16" s="28">
        <f t="shared" si="4"/>
        <v>494.65870734114003</v>
      </c>
      <c r="L16" s="28">
        <f t="shared" si="5"/>
        <v>1450.7682189928244</v>
      </c>
      <c r="M16" s="28">
        <f t="shared" si="6"/>
        <v>1.3681963079350461</v>
      </c>
      <c r="N16" s="7">
        <f t="shared" si="7"/>
        <v>0.3950381058720705</v>
      </c>
      <c r="O16" s="7">
        <f t="shared" si="8"/>
        <v>0.34096329163079542</v>
      </c>
      <c r="P16" s="24">
        <f t="shared" si="9"/>
        <v>8.8277615806451593</v>
      </c>
    </row>
    <row r="17" spans="1:16" ht="15" customHeight="1" thickBot="1" x14ac:dyDescent="0.25">
      <c r="A17" s="52"/>
      <c r="B17" s="33">
        <v>5000</v>
      </c>
      <c r="C17" s="34">
        <f t="shared" si="0"/>
        <v>16.122580645161289</v>
      </c>
      <c r="D17" s="35">
        <f t="shared" si="1"/>
        <v>80.612903225806448</v>
      </c>
      <c r="E17" s="36">
        <f t="shared" si="2"/>
        <v>16.765546806212701</v>
      </c>
      <c r="F17" s="37">
        <v>63.464486999999998</v>
      </c>
      <c r="G17" s="37">
        <v>4.069458</v>
      </c>
      <c r="H17" s="37">
        <v>5.167497</v>
      </c>
      <c r="I17" s="37">
        <v>-0.17022800000000005</v>
      </c>
      <c r="J17" s="38">
        <f t="shared" si="3"/>
        <v>0.78727454861944779</v>
      </c>
      <c r="K17" s="38">
        <f t="shared" si="4"/>
        <v>564.59329812012504</v>
      </c>
      <c r="L17" s="38">
        <f t="shared" si="5"/>
        <v>2130.7632261487024</v>
      </c>
      <c r="M17" s="38">
        <f t="shared" si="6"/>
        <v>1.3696540459479691</v>
      </c>
      <c r="N17" s="39">
        <f t="shared" si="7"/>
        <v>0.33656915637118484</v>
      </c>
      <c r="O17" s="39">
        <f t="shared" si="8"/>
        <v>0.2649723306613529</v>
      </c>
      <c r="P17" s="40">
        <f t="shared" si="9"/>
        <v>17.14841622580645</v>
      </c>
    </row>
    <row r="18" spans="1:16" ht="15" customHeight="1" x14ac:dyDescent="0.2">
      <c r="A18" s="25"/>
      <c r="B18" s="6"/>
      <c r="C18" s="19"/>
      <c r="D18" s="16"/>
      <c r="E18" s="29"/>
      <c r="F18" s="29"/>
      <c r="G18" s="29"/>
      <c r="H18" s="29"/>
      <c r="I18" s="29"/>
      <c r="J18" s="30"/>
      <c r="K18" s="30"/>
      <c r="L18" s="30"/>
      <c r="M18" s="30"/>
      <c r="N18" s="15"/>
      <c r="O18" s="15"/>
      <c r="P18" s="15"/>
    </row>
    <row r="19" spans="1:16" ht="10.5" customHeight="1" thickBot="1" x14ac:dyDescent="0.25">
      <c r="A19" s="58"/>
      <c r="B19" s="59"/>
      <c r="E19" s="31"/>
      <c r="F19" s="31"/>
      <c r="G19" s="31"/>
      <c r="H19" s="31"/>
      <c r="I19" s="31"/>
      <c r="J19" s="31"/>
      <c r="K19" s="31"/>
      <c r="L19" s="31"/>
      <c r="M19" s="31"/>
    </row>
    <row r="20" spans="1:16" s="1" customFormat="1" ht="54.95" customHeight="1" x14ac:dyDescent="0.2">
      <c r="A20" s="21">
        <v>8</v>
      </c>
      <c r="B20" s="9" t="s">
        <v>0</v>
      </c>
      <c r="C20" s="11" t="s">
        <v>4</v>
      </c>
      <c r="D20" s="12" t="s">
        <v>8</v>
      </c>
      <c r="E20" s="32" t="s">
        <v>9</v>
      </c>
      <c r="F20" s="32" t="s">
        <v>6</v>
      </c>
      <c r="G20" s="32" t="s">
        <v>7</v>
      </c>
      <c r="H20" s="32" t="s">
        <v>13</v>
      </c>
      <c r="I20" s="32" t="s">
        <v>14</v>
      </c>
      <c r="J20" s="32" t="s">
        <v>1</v>
      </c>
      <c r="K20" s="32" t="s">
        <v>11</v>
      </c>
      <c r="L20" s="32" t="s">
        <v>10</v>
      </c>
      <c r="M20" s="32" t="s">
        <v>3</v>
      </c>
      <c r="N20" s="9" t="s">
        <v>2</v>
      </c>
      <c r="O20" s="9" t="s">
        <v>5</v>
      </c>
      <c r="P20" s="10" t="s">
        <v>12</v>
      </c>
    </row>
    <row r="21" spans="1:16" ht="15" customHeight="1" x14ac:dyDescent="0.2">
      <c r="A21" s="51" t="s">
        <v>16</v>
      </c>
      <c r="B21" s="4">
        <v>500</v>
      </c>
      <c r="C21" s="13">
        <f t="shared" ref="C21:C31" si="10">14.7*34/31</f>
        <v>16.122580645161289</v>
      </c>
      <c r="D21" s="14">
        <f t="shared" ref="D21:D31" si="11">B21*(C21)*0.001</f>
        <v>8.0612903225806445</v>
      </c>
      <c r="E21" s="26">
        <f t="shared" ref="E21:E31" si="12">0.2641721*F21</f>
        <v>2.0714793691121001</v>
      </c>
      <c r="F21" s="27">
        <v>7.8414010000000003</v>
      </c>
      <c r="G21" s="27">
        <v>2.865205</v>
      </c>
      <c r="H21" s="27">
        <v>8.0472920000000006</v>
      </c>
      <c r="I21" s="27">
        <v>-4.4073000000000029E-2</v>
      </c>
      <c r="J21" s="28">
        <f t="shared" ref="J21:J31" si="13">F21/D21</f>
        <v>0.97272281312525022</v>
      </c>
      <c r="K21" s="28">
        <f t="shared" ref="K21:K31" si="14">((F21*(H21-I21))*100/60)</f>
        <v>105.74606267060834</v>
      </c>
      <c r="L21" s="28">
        <f t="shared" ref="L21:L31" si="15">((G21*B21*2*PI())/60)</f>
        <v>150.02178298381239</v>
      </c>
      <c r="M21" s="28">
        <f t="shared" ref="M21:M31" si="16">(H21-I21)*(C21/(2*PI()*10))</f>
        <v>2.0762348771230794</v>
      </c>
      <c r="N21" s="7">
        <f t="shared" ref="N21:N31" si="17">(M21/G21)</f>
        <v>0.72463746123683281</v>
      </c>
      <c r="O21" s="7">
        <f t="shared" ref="O21:O31" si="18">K21/L21</f>
        <v>0.70487138979023145</v>
      </c>
      <c r="P21" s="24">
        <f t="shared" ref="P21:P31" si="19">D21-F21</f>
        <v>0.2198893225806442</v>
      </c>
    </row>
    <row r="22" spans="1:16" ht="15" customHeight="1" x14ac:dyDescent="0.2">
      <c r="A22" s="51"/>
      <c r="B22" s="4">
        <v>750</v>
      </c>
      <c r="C22" s="13">
        <f t="shared" si="10"/>
        <v>16.122580645161289</v>
      </c>
      <c r="D22" s="14">
        <f t="shared" si="11"/>
        <v>12.091935483870966</v>
      </c>
      <c r="E22" s="26">
        <f t="shared" si="12"/>
        <v>3.1299171167583002</v>
      </c>
      <c r="F22" s="27">
        <v>11.848023</v>
      </c>
      <c r="G22" s="27">
        <v>2.8394119999999998</v>
      </c>
      <c r="H22" s="27">
        <v>7.9612100000000003</v>
      </c>
      <c r="I22" s="27">
        <v>-4.7794000000000003E-2</v>
      </c>
      <c r="J22" s="28">
        <f t="shared" si="13"/>
        <v>0.97982849939976002</v>
      </c>
      <c r="K22" s="28">
        <f t="shared" si="14"/>
        <v>158.15143933182</v>
      </c>
      <c r="L22" s="28">
        <f t="shared" si="15"/>
        <v>223.00689699286752</v>
      </c>
      <c r="M22" s="28">
        <f t="shared" si="16"/>
        <v>2.0551011400200405</v>
      </c>
      <c r="N22" s="7">
        <f t="shared" si="17"/>
        <v>0.72377701440299635</v>
      </c>
      <c r="O22" s="7">
        <f t="shared" si="18"/>
        <v>0.70917734592252624</v>
      </c>
      <c r="P22" s="24">
        <f t="shared" si="19"/>
        <v>0.24391248387096631</v>
      </c>
    </row>
    <row r="23" spans="1:16" ht="15" customHeight="1" x14ac:dyDescent="0.2">
      <c r="A23" s="51"/>
      <c r="B23" s="4">
        <v>1000</v>
      </c>
      <c r="C23" s="13">
        <f t="shared" si="10"/>
        <v>16.122580645161289</v>
      </c>
      <c r="D23" s="14">
        <f t="shared" si="11"/>
        <v>16.122580645161289</v>
      </c>
      <c r="E23" s="26">
        <f t="shared" si="12"/>
        <v>4.1746469741355003</v>
      </c>
      <c r="F23" s="27">
        <v>15.802754999999999</v>
      </c>
      <c r="G23" s="27">
        <v>2.918647</v>
      </c>
      <c r="H23" s="27">
        <v>8.0527370000000005</v>
      </c>
      <c r="I23" s="27">
        <v>-5.215000000000003E-2</v>
      </c>
      <c r="J23" s="28">
        <f t="shared" si="13"/>
        <v>0.98016287515006006</v>
      </c>
      <c r="K23" s="28">
        <f t="shared" si="14"/>
        <v>213.46590593947496</v>
      </c>
      <c r="L23" s="28">
        <f t="shared" si="15"/>
        <v>305.63999912072967</v>
      </c>
      <c r="M23" s="28">
        <f t="shared" si="16"/>
        <v>2.0797046066444218</v>
      </c>
      <c r="N23" s="7">
        <f t="shared" si="17"/>
        <v>0.71255777305183599</v>
      </c>
      <c r="O23" s="7">
        <f t="shared" si="18"/>
        <v>0.69842267554501147</v>
      </c>
      <c r="P23" s="24">
        <f t="shared" si="19"/>
        <v>0.31982564516128953</v>
      </c>
    </row>
    <row r="24" spans="1:16" ht="15" customHeight="1" x14ac:dyDescent="0.2">
      <c r="A24" s="51"/>
      <c r="B24" s="4">
        <v>1250</v>
      </c>
      <c r="C24" s="13">
        <f t="shared" si="10"/>
        <v>16.122580645161289</v>
      </c>
      <c r="D24" s="14">
        <f t="shared" si="11"/>
        <v>20.153225806451612</v>
      </c>
      <c r="E24" s="26">
        <f t="shared" si="12"/>
        <v>5.1937027376300007</v>
      </c>
      <c r="F24" s="27">
        <v>19.660299999999999</v>
      </c>
      <c r="G24" s="27">
        <v>2.9597570000000002</v>
      </c>
      <c r="H24" s="27">
        <v>8.0829900000000006</v>
      </c>
      <c r="I24" s="27">
        <v>-5.6992000000000043E-2</v>
      </c>
      <c r="J24" s="28">
        <f t="shared" si="13"/>
        <v>0.97554109643857545</v>
      </c>
      <c r="K24" s="28">
        <f t="shared" si="14"/>
        <v>266.72414685766665</v>
      </c>
      <c r="L24" s="28">
        <f t="shared" si="15"/>
        <v>387.43128531712358</v>
      </c>
      <c r="M24" s="28">
        <f t="shared" si="16"/>
        <v>2.088709942952033</v>
      </c>
      <c r="N24" s="7">
        <f t="shared" si="17"/>
        <v>0.70570318541421906</v>
      </c>
      <c r="O24" s="7">
        <f t="shared" si="18"/>
        <v>0.68844245925918268</v>
      </c>
      <c r="P24" s="24">
        <f t="shared" si="19"/>
        <v>0.49292580645161266</v>
      </c>
    </row>
    <row r="25" spans="1:16" ht="15" customHeight="1" x14ac:dyDescent="0.2">
      <c r="A25" s="51"/>
      <c r="B25" s="4">
        <v>1500</v>
      </c>
      <c r="C25" s="13">
        <f t="shared" si="10"/>
        <v>16.122580645161289</v>
      </c>
      <c r="D25" s="14">
        <f t="shared" si="11"/>
        <v>24.183870967741932</v>
      </c>
      <c r="E25" s="26">
        <f t="shared" si="12"/>
        <v>6.2265366611721005</v>
      </c>
      <c r="F25" s="27">
        <v>23.570001000000001</v>
      </c>
      <c r="G25" s="27">
        <v>3.0041319999999998</v>
      </c>
      <c r="H25" s="27">
        <v>7.9209500000000004</v>
      </c>
      <c r="I25" s="27">
        <v>-6.2150999999999956E-2</v>
      </c>
      <c r="J25" s="28">
        <f t="shared" si="13"/>
        <v>0.97461655462184893</v>
      </c>
      <c r="K25" s="28">
        <f t="shared" si="14"/>
        <v>313.60283092183505</v>
      </c>
      <c r="L25" s="28">
        <f t="shared" si="15"/>
        <v>471.88795108070059</v>
      </c>
      <c r="M25" s="28">
        <f t="shared" si="16"/>
        <v>2.0484544602543742</v>
      </c>
      <c r="N25" s="7">
        <f t="shared" si="17"/>
        <v>0.68187897877136372</v>
      </c>
      <c r="O25" s="7">
        <f t="shared" si="18"/>
        <v>0.66457054095921131</v>
      </c>
      <c r="P25" s="24">
        <f t="shared" si="19"/>
        <v>0.61386996774193037</v>
      </c>
    </row>
    <row r="26" spans="1:16" ht="15" customHeight="1" x14ac:dyDescent="0.2">
      <c r="A26" s="51"/>
      <c r="B26" s="4">
        <v>1750</v>
      </c>
      <c r="C26" s="13">
        <f t="shared" si="10"/>
        <v>16.122580645161289</v>
      </c>
      <c r="D26" s="14">
        <f t="shared" si="11"/>
        <v>28.214516129032255</v>
      </c>
      <c r="E26" s="26">
        <f t="shared" si="12"/>
        <v>7.1528183532118002</v>
      </c>
      <c r="F26" s="27">
        <v>27.076357999999999</v>
      </c>
      <c r="G26" s="27">
        <v>3.13144</v>
      </c>
      <c r="H26" s="27">
        <v>8.0385030000000004</v>
      </c>
      <c r="I26" s="27">
        <v>-6.8141000000000007E-2</v>
      </c>
      <c r="J26" s="28">
        <f t="shared" si="13"/>
        <v>0.95966054764763054</v>
      </c>
      <c r="K26" s="28">
        <f t="shared" si="14"/>
        <v>365.83065853758671</v>
      </c>
      <c r="L26" s="28">
        <f t="shared" si="15"/>
        <v>573.86635245083789</v>
      </c>
      <c r="M26" s="28">
        <f t="shared" si="16"/>
        <v>2.0801554508071942</v>
      </c>
      <c r="N26" s="7">
        <f t="shared" si="17"/>
        <v>0.66428079439720833</v>
      </c>
      <c r="O26" s="7">
        <f t="shared" si="18"/>
        <v>0.63748407094302806</v>
      </c>
      <c r="P26" s="24">
        <f t="shared" si="19"/>
        <v>1.1381581290322558</v>
      </c>
    </row>
    <row r="27" spans="1:16" ht="15" customHeight="1" x14ac:dyDescent="0.2">
      <c r="A27" s="51"/>
      <c r="B27" s="4">
        <v>2000</v>
      </c>
      <c r="C27" s="13">
        <f t="shared" si="10"/>
        <v>16.122580645161289</v>
      </c>
      <c r="D27" s="14">
        <f t="shared" si="11"/>
        <v>32.245161290322578</v>
      </c>
      <c r="E27" s="26">
        <f t="shared" si="12"/>
        <v>8.0871319337799008</v>
      </c>
      <c r="F27" s="27">
        <v>30.613119000000001</v>
      </c>
      <c r="G27" s="27">
        <v>3.2042649999999999</v>
      </c>
      <c r="H27" s="27">
        <v>8.0022610000000007</v>
      </c>
      <c r="I27" s="27">
        <v>-7.4377000000000026E-2</v>
      </c>
      <c r="J27" s="28">
        <f t="shared" si="13"/>
        <v>0.94938644357743107</v>
      </c>
      <c r="K27" s="28">
        <f t="shared" si="14"/>
        <v>412.08513368987008</v>
      </c>
      <c r="L27" s="28">
        <f t="shared" si="15"/>
        <v>671.09969227699321</v>
      </c>
      <c r="M27" s="28">
        <f t="shared" si="16"/>
        <v>2.0724559459989256</v>
      </c>
      <c r="N27" s="7">
        <f t="shared" si="17"/>
        <v>0.64678044606139806</v>
      </c>
      <c r="O27" s="7">
        <f t="shared" si="18"/>
        <v>0.61404458746165524</v>
      </c>
      <c r="P27" s="24">
        <f t="shared" si="19"/>
        <v>1.6320422903225769</v>
      </c>
    </row>
    <row r="28" spans="1:16" ht="15" customHeight="1" x14ac:dyDescent="0.2">
      <c r="A28" s="51"/>
      <c r="B28" s="4">
        <v>2500</v>
      </c>
      <c r="C28" s="13">
        <f t="shared" si="10"/>
        <v>16.122580645161289</v>
      </c>
      <c r="D28" s="14">
        <f t="shared" si="11"/>
        <v>40.306451612903224</v>
      </c>
      <c r="E28" s="26">
        <f t="shared" si="12"/>
        <v>9.8361018138769012</v>
      </c>
      <c r="F28" s="27">
        <v>37.233688999999998</v>
      </c>
      <c r="G28" s="27">
        <v>3.4089510000000001</v>
      </c>
      <c r="H28" s="27">
        <v>7.9738629999999997</v>
      </c>
      <c r="I28" s="27">
        <v>-8.8042999999999982E-2</v>
      </c>
      <c r="J28" s="28">
        <f t="shared" si="13"/>
        <v>0.92376499319727889</v>
      </c>
      <c r="K28" s="28">
        <f t="shared" si="14"/>
        <v>500.29083458539003</v>
      </c>
      <c r="L28" s="28">
        <f t="shared" si="15"/>
        <v>892.46128483729831</v>
      </c>
      <c r="M28" s="28">
        <f t="shared" si="16"/>
        <v>2.0686757318805689</v>
      </c>
      <c r="N28" s="7">
        <f t="shared" si="17"/>
        <v>0.60683645258631436</v>
      </c>
      <c r="O28" s="7">
        <f t="shared" si="18"/>
        <v>0.56057427149525751</v>
      </c>
      <c r="P28" s="24">
        <f t="shared" si="19"/>
        <v>3.0727626129032259</v>
      </c>
    </row>
    <row r="29" spans="1:16" ht="15" customHeight="1" x14ac:dyDescent="0.2">
      <c r="A29" s="51"/>
      <c r="B29" s="4">
        <v>3000</v>
      </c>
      <c r="C29" s="13">
        <f t="shared" si="10"/>
        <v>16.122580645161289</v>
      </c>
      <c r="D29" s="14">
        <f t="shared" si="11"/>
        <v>48.367741935483863</v>
      </c>
      <c r="E29" s="26">
        <f t="shared" si="12"/>
        <v>11.454691667395702</v>
      </c>
      <c r="F29" s="27">
        <v>43.360717000000001</v>
      </c>
      <c r="G29" s="27">
        <v>3.6289099999999999</v>
      </c>
      <c r="H29" s="27">
        <v>8.064057</v>
      </c>
      <c r="I29" s="27">
        <v>-0.103356</v>
      </c>
      <c r="J29" s="28">
        <f t="shared" si="13"/>
        <v>0.89648007669734575</v>
      </c>
      <c r="K29" s="28">
        <f t="shared" si="14"/>
        <v>590.24147285853508</v>
      </c>
      <c r="L29" s="28">
        <f t="shared" si="15"/>
        <v>1140.0556996538537</v>
      </c>
      <c r="M29" s="28">
        <f t="shared" si="16"/>
        <v>2.0957487057459949</v>
      </c>
      <c r="N29" s="7">
        <f t="shared" si="17"/>
        <v>0.57751465474370955</v>
      </c>
      <c r="O29" s="7">
        <f t="shared" si="18"/>
        <v>0.51773038197848187</v>
      </c>
      <c r="P29" s="24">
        <f t="shared" si="19"/>
        <v>5.0070249354838623</v>
      </c>
    </row>
    <row r="30" spans="1:16" ht="15" customHeight="1" x14ac:dyDescent="0.2">
      <c r="A30" s="51"/>
      <c r="B30" s="4">
        <v>4000</v>
      </c>
      <c r="C30" s="13">
        <f t="shared" si="10"/>
        <v>16.122580645161289</v>
      </c>
      <c r="D30" s="14">
        <f t="shared" si="11"/>
        <v>64.490322580645156</v>
      </c>
      <c r="E30" s="26">
        <f t="shared" si="12"/>
        <v>14.539209487908501</v>
      </c>
      <c r="F30" s="27">
        <v>55.036884999999998</v>
      </c>
      <c r="G30" s="27">
        <v>4.1750939999999996</v>
      </c>
      <c r="H30" s="27">
        <v>7.8902070000000002</v>
      </c>
      <c r="I30" s="27">
        <v>-0.13892700000000002</v>
      </c>
      <c r="J30" s="28">
        <f t="shared" si="13"/>
        <v>0.85341308273309324</v>
      </c>
      <c r="K30" s="28">
        <f t="shared" si="14"/>
        <v>736.49754101265012</v>
      </c>
      <c r="L30" s="28">
        <f t="shared" si="15"/>
        <v>1748.8592851262433</v>
      </c>
      <c r="M30" s="28">
        <f t="shared" si="16"/>
        <v>2.0602664746794566</v>
      </c>
      <c r="N30" s="7">
        <f t="shared" si="17"/>
        <v>0.4934658895534943</v>
      </c>
      <c r="O30" s="7">
        <f t="shared" si="18"/>
        <v>0.42113024602747567</v>
      </c>
      <c r="P30" s="24">
        <f t="shared" si="19"/>
        <v>9.4534375806451578</v>
      </c>
    </row>
    <row r="31" spans="1:16" ht="15" customHeight="1" thickBot="1" x14ac:dyDescent="0.25">
      <c r="A31" s="52"/>
      <c r="B31" s="33">
        <v>5000</v>
      </c>
      <c r="C31" s="34">
        <f t="shared" si="10"/>
        <v>16.122580645161289</v>
      </c>
      <c r="D31" s="35">
        <f t="shared" si="11"/>
        <v>80.612903225806448</v>
      </c>
      <c r="E31" s="36">
        <f t="shared" si="12"/>
        <v>16.3551599397884</v>
      </c>
      <c r="F31" s="37">
        <v>61.911003999999998</v>
      </c>
      <c r="G31" s="37">
        <v>4.8309899999999999</v>
      </c>
      <c r="H31" s="37">
        <v>7.9362950000000003</v>
      </c>
      <c r="I31" s="37">
        <v>-0.16833600000000004</v>
      </c>
      <c r="J31" s="38">
        <f t="shared" si="13"/>
        <v>0.76800365106042423</v>
      </c>
      <c r="K31" s="38">
        <f t="shared" si="14"/>
        <v>836.2764037658734</v>
      </c>
      <c r="L31" s="38">
        <f t="shared" si="15"/>
        <v>2529.5004489276257</v>
      </c>
      <c r="M31" s="38">
        <f t="shared" si="16"/>
        <v>2.0796389173412524</v>
      </c>
      <c r="N31" s="39">
        <f t="shared" si="17"/>
        <v>0.43047882884072464</v>
      </c>
      <c r="O31" s="39">
        <f t="shared" si="18"/>
        <v>0.33060931225389201</v>
      </c>
      <c r="P31" s="40">
        <f t="shared" si="19"/>
        <v>18.70189922580645</v>
      </c>
    </row>
    <row r="32" spans="1:16" x14ac:dyDescent="0.2">
      <c r="B32" s="6"/>
      <c r="C32" s="19"/>
      <c r="D32" s="16"/>
      <c r="E32" s="29"/>
      <c r="F32" s="31"/>
      <c r="G32" s="31"/>
      <c r="H32" s="31"/>
      <c r="I32" s="31"/>
      <c r="J32" s="30"/>
      <c r="K32" s="30"/>
      <c r="L32" s="30"/>
      <c r="M32" s="30"/>
      <c r="N32" s="15"/>
      <c r="O32" s="15"/>
      <c r="P32" s="15"/>
    </row>
    <row r="33" spans="1:16" ht="13.5" thickBot="1" x14ac:dyDescent="0.25">
      <c r="A33" s="56"/>
      <c r="B33" s="57"/>
      <c r="C33" s="6"/>
      <c r="D33" s="16"/>
      <c r="E33" s="29"/>
      <c r="F33" s="31"/>
      <c r="G33" s="31"/>
      <c r="H33" s="31"/>
      <c r="I33" s="31"/>
      <c r="J33" s="30"/>
      <c r="K33" s="30"/>
      <c r="L33" s="30"/>
      <c r="M33" s="30"/>
      <c r="N33" s="15"/>
      <c r="O33" s="15"/>
      <c r="P33" s="15"/>
    </row>
    <row r="34" spans="1:16" s="1" customFormat="1" ht="54.95" customHeight="1" x14ac:dyDescent="0.2">
      <c r="A34" s="21">
        <v>11.5</v>
      </c>
      <c r="B34" s="9" t="s">
        <v>0</v>
      </c>
      <c r="C34" s="11" t="s">
        <v>4</v>
      </c>
      <c r="D34" s="12" t="s">
        <v>8</v>
      </c>
      <c r="E34" s="32" t="s">
        <v>9</v>
      </c>
      <c r="F34" s="32" t="s">
        <v>6</v>
      </c>
      <c r="G34" s="32" t="s">
        <v>7</v>
      </c>
      <c r="H34" s="32" t="s">
        <v>13</v>
      </c>
      <c r="I34" s="32" t="s">
        <v>14</v>
      </c>
      <c r="J34" s="32" t="s">
        <v>1</v>
      </c>
      <c r="K34" s="32" t="s">
        <v>11</v>
      </c>
      <c r="L34" s="32" t="s">
        <v>10</v>
      </c>
      <c r="M34" s="32" t="s">
        <v>3</v>
      </c>
      <c r="N34" s="9" t="s">
        <v>2</v>
      </c>
      <c r="O34" s="9" t="s">
        <v>5</v>
      </c>
      <c r="P34" s="10" t="s">
        <v>12</v>
      </c>
    </row>
    <row r="35" spans="1:16" ht="15" customHeight="1" x14ac:dyDescent="0.2">
      <c r="A35" s="51" t="s">
        <v>16</v>
      </c>
      <c r="B35" s="4">
        <v>500</v>
      </c>
      <c r="C35" s="13">
        <f t="shared" ref="C35:C45" si="20">14.7*34/31</f>
        <v>16.122580645161289</v>
      </c>
      <c r="D35" s="14">
        <f t="shared" ref="D35:D45" si="21">B35*(C35)*0.001</f>
        <v>8.0612903225806445</v>
      </c>
      <c r="E35" s="26">
        <f t="shared" ref="E35:E45" si="22">0.2641721*F35</f>
        <v>2.0527429629196003</v>
      </c>
      <c r="F35" s="27">
        <v>7.7704760000000004</v>
      </c>
      <c r="G35" s="27">
        <v>3.9200270000000002</v>
      </c>
      <c r="H35" s="27">
        <v>11.516916</v>
      </c>
      <c r="I35" s="27">
        <v>-4.2363999999999957E-2</v>
      </c>
      <c r="J35" s="28">
        <f t="shared" ref="J35:J45" si="23">F35/D35</f>
        <v>0.96392459383753515</v>
      </c>
      <c r="K35" s="28">
        <f t="shared" ref="K35:K45" si="24">((F35*(H35-I35))*100/60)</f>
        <v>149.70184636213332</v>
      </c>
      <c r="L35" s="28">
        <f t="shared" ref="L35:L45" si="25">((G35*B35*2*PI())/60)</f>
        <v>205.25213375122726</v>
      </c>
      <c r="M35" s="28">
        <f t="shared" ref="M35:M45" si="26">(H35-I35)*(C35/(2*PI()*10))</f>
        <v>2.9660978451016939</v>
      </c>
      <c r="N35" s="7">
        <f t="shared" ref="N35:N45" si="27">(M35/G35)</f>
        <v>0.75665240190990879</v>
      </c>
      <c r="O35" s="7">
        <f t="shared" ref="O35:O45" si="28">K35/L35</f>
        <v>0.72935585918720425</v>
      </c>
      <c r="P35" s="24">
        <f t="shared" ref="P35:P45" si="29">D35-F35</f>
        <v>0.2908143225806441</v>
      </c>
    </row>
    <row r="36" spans="1:16" ht="15" customHeight="1" x14ac:dyDescent="0.2">
      <c r="A36" s="51"/>
      <c r="B36" s="4">
        <v>750</v>
      </c>
      <c r="C36" s="13">
        <f t="shared" si="20"/>
        <v>16.122580645161289</v>
      </c>
      <c r="D36" s="14">
        <f t="shared" si="21"/>
        <v>12.091935483870966</v>
      </c>
      <c r="E36" s="26">
        <f t="shared" si="22"/>
        <v>3.1165024575203004</v>
      </c>
      <c r="F36" s="27">
        <v>11.797243</v>
      </c>
      <c r="G36" s="27">
        <v>3.8637160000000002</v>
      </c>
      <c r="H36" s="27">
        <v>11.445422000000001</v>
      </c>
      <c r="I36" s="27">
        <v>-4.6136999999999984E-2</v>
      </c>
      <c r="J36" s="28">
        <f t="shared" si="23"/>
        <v>0.97562900626917448</v>
      </c>
      <c r="K36" s="28">
        <f t="shared" si="24"/>
        <v>225.94785661972836</v>
      </c>
      <c r="L36" s="28">
        <f t="shared" si="25"/>
        <v>303.45554502893356</v>
      </c>
      <c r="M36" s="28">
        <f t="shared" si="26"/>
        <v>2.9487207150236849</v>
      </c>
      <c r="N36" s="7">
        <f t="shared" si="27"/>
        <v>0.76318257217240726</v>
      </c>
      <c r="O36" s="7">
        <f t="shared" si="28"/>
        <v>0.74458305449051831</v>
      </c>
      <c r="P36" s="24">
        <f t="shared" si="29"/>
        <v>0.29469248387096592</v>
      </c>
    </row>
    <row r="37" spans="1:16" ht="15" customHeight="1" x14ac:dyDescent="0.2">
      <c r="A37" s="51"/>
      <c r="B37" s="4">
        <v>1000</v>
      </c>
      <c r="C37" s="13">
        <f t="shared" si="20"/>
        <v>16.122580645161289</v>
      </c>
      <c r="D37" s="14">
        <f t="shared" si="21"/>
        <v>16.122580645161289</v>
      </c>
      <c r="E37" s="26">
        <f t="shared" si="22"/>
        <v>4.1541332180542003</v>
      </c>
      <c r="F37" s="27">
        <v>15.725102</v>
      </c>
      <c r="G37" s="27">
        <v>3.9353479999999998</v>
      </c>
      <c r="H37" s="27">
        <v>11.558953000000001</v>
      </c>
      <c r="I37" s="27">
        <v>-5.0174000000000052E-2</v>
      </c>
      <c r="J37" s="28">
        <f t="shared" si="23"/>
        <v>0.9753464625850341</v>
      </c>
      <c r="K37" s="28">
        <f t="shared" si="24"/>
        <v>304.25784367658997</v>
      </c>
      <c r="L37" s="28">
        <f t="shared" si="25"/>
        <v>412.10867887064279</v>
      </c>
      <c r="M37" s="28">
        <f t="shared" si="26"/>
        <v>2.9788885275044725</v>
      </c>
      <c r="N37" s="7">
        <f t="shared" si="27"/>
        <v>0.75695682503922723</v>
      </c>
      <c r="O37" s="7">
        <f t="shared" si="28"/>
        <v>0.7382951616316088</v>
      </c>
      <c r="P37" s="24">
        <f t="shared" si="29"/>
        <v>0.39747864516128928</v>
      </c>
    </row>
    <row r="38" spans="1:16" ht="15" customHeight="1" x14ac:dyDescent="0.2">
      <c r="A38" s="51"/>
      <c r="B38" s="4">
        <v>1250</v>
      </c>
      <c r="C38" s="13">
        <f t="shared" si="20"/>
        <v>16.122580645161289</v>
      </c>
      <c r="D38" s="14">
        <f t="shared" si="21"/>
        <v>20.153225806451612</v>
      </c>
      <c r="E38" s="26">
        <f t="shared" si="22"/>
        <v>5.1748487748530003</v>
      </c>
      <c r="F38" s="27">
        <v>19.588930000000001</v>
      </c>
      <c r="G38" s="27">
        <v>3.9663599999999999</v>
      </c>
      <c r="H38" s="27">
        <v>11.480292</v>
      </c>
      <c r="I38" s="27">
        <v>-5.4854999999999987E-2</v>
      </c>
      <c r="J38" s="28">
        <f t="shared" si="23"/>
        <v>0.97199972789115652</v>
      </c>
      <c r="K38" s="28">
        <f t="shared" si="24"/>
        <v>376.60197853785002</v>
      </c>
      <c r="L38" s="28">
        <f t="shared" si="25"/>
        <v>519.19530989551708</v>
      </c>
      <c r="M38" s="28">
        <f t="shared" si="26"/>
        <v>2.9599053452837265</v>
      </c>
      <c r="N38" s="7">
        <f t="shared" si="27"/>
        <v>0.74625231831798589</v>
      </c>
      <c r="O38" s="7">
        <f t="shared" si="28"/>
        <v>0.72535705034322717</v>
      </c>
      <c r="P38" s="24">
        <f t="shared" si="29"/>
        <v>0.56429580645161082</v>
      </c>
    </row>
    <row r="39" spans="1:16" ht="15" customHeight="1" x14ac:dyDescent="0.2">
      <c r="A39" s="51"/>
      <c r="B39" s="4">
        <v>1500</v>
      </c>
      <c r="C39" s="13">
        <f t="shared" si="20"/>
        <v>16.122580645161289</v>
      </c>
      <c r="D39" s="14">
        <f t="shared" si="21"/>
        <v>24.183870967741932</v>
      </c>
      <c r="E39" s="26">
        <f t="shared" si="22"/>
        <v>6.1508619214061007</v>
      </c>
      <c r="F39" s="27">
        <v>23.283541</v>
      </c>
      <c r="G39" s="27">
        <v>4.0607300000000004</v>
      </c>
      <c r="H39" s="27">
        <v>11.516553</v>
      </c>
      <c r="I39" s="27">
        <v>-6.0390999999999972E-2</v>
      </c>
      <c r="J39" s="28">
        <f t="shared" si="23"/>
        <v>0.96277146992130203</v>
      </c>
      <c r="K39" s="28">
        <f t="shared" si="24"/>
        <v>449.25375046450665</v>
      </c>
      <c r="L39" s="28">
        <f t="shared" si="25"/>
        <v>637.85797681058409</v>
      </c>
      <c r="M39" s="28">
        <f t="shared" si="26"/>
        <v>2.9706304070204186</v>
      </c>
      <c r="N39" s="7">
        <f t="shared" si="27"/>
        <v>0.73155083125950715</v>
      </c>
      <c r="O39" s="7">
        <f t="shared" si="28"/>
        <v>0.70431626913386602</v>
      </c>
      <c r="P39" s="24">
        <f t="shared" si="29"/>
        <v>0.90032996774193208</v>
      </c>
    </row>
    <row r="40" spans="1:16" ht="15" customHeight="1" x14ac:dyDescent="0.2">
      <c r="A40" s="51"/>
      <c r="B40" s="4">
        <v>1750</v>
      </c>
      <c r="C40" s="13">
        <f t="shared" si="20"/>
        <v>16.122580645161289</v>
      </c>
      <c r="D40" s="14">
        <f t="shared" si="21"/>
        <v>28.214516129032255</v>
      </c>
      <c r="E40" s="26">
        <f t="shared" si="22"/>
        <v>7.1118563557300005</v>
      </c>
      <c r="F40" s="27">
        <v>26.921299999999999</v>
      </c>
      <c r="G40" s="27">
        <v>4.1770949999999996</v>
      </c>
      <c r="H40" s="27">
        <v>11.586226999999999</v>
      </c>
      <c r="I40" s="27">
        <v>-6.6050999999999971E-2</v>
      </c>
      <c r="J40" s="28">
        <f t="shared" si="23"/>
        <v>0.95416486594637862</v>
      </c>
      <c r="K40" s="28">
        <f t="shared" si="24"/>
        <v>522.82411953566657</v>
      </c>
      <c r="L40" s="28">
        <f t="shared" si="25"/>
        <v>765.49263964522152</v>
      </c>
      <c r="M40" s="28">
        <f t="shared" si="26"/>
        <v>2.9899610240712118</v>
      </c>
      <c r="N40" s="7">
        <f t="shared" si="27"/>
        <v>0.71579914368028785</v>
      </c>
      <c r="O40" s="7">
        <f t="shared" si="28"/>
        <v>0.68299039397423456</v>
      </c>
      <c r="P40" s="24">
        <f t="shared" si="29"/>
        <v>1.2932161290322561</v>
      </c>
    </row>
    <row r="41" spans="1:16" ht="15" customHeight="1" x14ac:dyDescent="0.2">
      <c r="A41" s="51"/>
      <c r="B41" s="4">
        <v>2000</v>
      </c>
      <c r="C41" s="13">
        <f t="shared" si="20"/>
        <v>16.122580645161289</v>
      </c>
      <c r="D41" s="14">
        <f t="shared" si="21"/>
        <v>32.245161290322578</v>
      </c>
      <c r="E41" s="26">
        <f t="shared" si="22"/>
        <v>8.0322908625083009</v>
      </c>
      <c r="F41" s="27">
        <v>30.405522999999999</v>
      </c>
      <c r="G41" s="27">
        <v>4.2125159999999999</v>
      </c>
      <c r="H41" s="27">
        <v>11.515573</v>
      </c>
      <c r="I41" s="27">
        <v>-7.2330000000000005E-2</v>
      </c>
      <c r="J41" s="28">
        <f t="shared" si="23"/>
        <v>0.94294839235694283</v>
      </c>
      <c r="K41" s="28">
        <f t="shared" si="24"/>
        <v>587.22708531378169</v>
      </c>
      <c r="L41" s="28">
        <f t="shared" si="25"/>
        <v>882.2672879152974</v>
      </c>
      <c r="M41" s="28">
        <f t="shared" si="26"/>
        <v>2.9734424737135408</v>
      </c>
      <c r="N41" s="7">
        <f t="shared" si="27"/>
        <v>0.70585903382053405</v>
      </c>
      <c r="O41" s="7">
        <f t="shared" si="28"/>
        <v>0.66558864117169758</v>
      </c>
      <c r="P41" s="24">
        <f t="shared" si="29"/>
        <v>1.8396382903225792</v>
      </c>
    </row>
    <row r="42" spans="1:16" ht="15" customHeight="1" x14ac:dyDescent="0.2">
      <c r="A42" s="51"/>
      <c r="B42" s="4">
        <v>2500</v>
      </c>
      <c r="C42" s="13">
        <f t="shared" si="20"/>
        <v>16.122580645161289</v>
      </c>
      <c r="D42" s="14">
        <f t="shared" si="21"/>
        <v>40.306451612903224</v>
      </c>
      <c r="E42" s="26">
        <f t="shared" si="22"/>
        <v>9.7472580949259005</v>
      </c>
      <c r="F42" s="27">
        <v>36.897379000000001</v>
      </c>
      <c r="G42" s="27">
        <v>4.4114420000000001</v>
      </c>
      <c r="H42" s="27">
        <v>11.496435999999999</v>
      </c>
      <c r="I42" s="27">
        <v>-8.5732999999999948E-2</v>
      </c>
      <c r="J42" s="28">
        <f t="shared" si="23"/>
        <v>0.91542116766706694</v>
      </c>
      <c r="K42" s="28">
        <f t="shared" si="24"/>
        <v>712.25279872508486</v>
      </c>
      <c r="L42" s="28">
        <f t="shared" si="25"/>
        <v>1154.9128149114554</v>
      </c>
      <c r="M42" s="28">
        <f t="shared" si="26"/>
        <v>2.9719711359620704</v>
      </c>
      <c r="N42" s="7">
        <f t="shared" si="27"/>
        <v>0.67369606943989524</v>
      </c>
      <c r="O42" s="7">
        <f t="shared" si="28"/>
        <v>0.61671564253938227</v>
      </c>
      <c r="P42" s="24">
        <f t="shared" si="29"/>
        <v>3.4090726129032234</v>
      </c>
    </row>
    <row r="43" spans="1:16" ht="15" customHeight="1" x14ac:dyDescent="0.2">
      <c r="A43" s="51"/>
      <c r="B43" s="4">
        <v>3000</v>
      </c>
      <c r="C43" s="13">
        <f t="shared" si="20"/>
        <v>16.122580645161289</v>
      </c>
      <c r="D43" s="14">
        <f t="shared" si="21"/>
        <v>48.367741935483863</v>
      </c>
      <c r="E43" s="26">
        <f t="shared" si="22"/>
        <v>11.3070643727527</v>
      </c>
      <c r="F43" s="27">
        <v>42.801887000000001</v>
      </c>
      <c r="G43" s="27">
        <v>4.5989339999999999</v>
      </c>
      <c r="H43" s="27">
        <v>11.491175999999999</v>
      </c>
      <c r="I43" s="27">
        <v>-0.10078799999999999</v>
      </c>
      <c r="J43" s="28">
        <f t="shared" si="23"/>
        <v>0.88492630185407517</v>
      </c>
      <c r="K43" s="28">
        <f t="shared" si="24"/>
        <v>826.92988872677984</v>
      </c>
      <c r="L43" s="28">
        <f t="shared" si="25"/>
        <v>1444.7977268744321</v>
      </c>
      <c r="M43" s="28">
        <f t="shared" si="26"/>
        <v>2.9744845216048414</v>
      </c>
      <c r="N43" s="7">
        <f t="shared" si="27"/>
        <v>0.64677695344287212</v>
      </c>
      <c r="O43" s="7">
        <f t="shared" si="28"/>
        <v>0.57234993753464602</v>
      </c>
      <c r="P43" s="24">
        <f t="shared" si="29"/>
        <v>5.5658549354838627</v>
      </c>
    </row>
    <row r="44" spans="1:16" ht="15" customHeight="1" x14ac:dyDescent="0.2">
      <c r="A44" s="51"/>
      <c r="B44" s="4">
        <v>4000</v>
      </c>
      <c r="C44" s="13">
        <f t="shared" si="20"/>
        <v>16.122580645161289</v>
      </c>
      <c r="D44" s="14">
        <f t="shared" si="21"/>
        <v>64.490322580645156</v>
      </c>
      <c r="E44" s="26">
        <f t="shared" si="22"/>
        <v>14.047789150669701</v>
      </c>
      <c r="F44" s="27">
        <v>53.176656999999999</v>
      </c>
      <c r="G44" s="27">
        <v>5.1057860000000002</v>
      </c>
      <c r="H44" s="27">
        <v>11.566967</v>
      </c>
      <c r="I44" s="27">
        <v>0.87526099999999996</v>
      </c>
      <c r="J44" s="28">
        <f t="shared" si="23"/>
        <v>0.82456801070428176</v>
      </c>
      <c r="K44" s="28">
        <f t="shared" si="24"/>
        <v>947.58197117806992</v>
      </c>
      <c r="L44" s="28">
        <f t="shared" si="25"/>
        <v>2138.7066384535487</v>
      </c>
      <c r="M44" s="28">
        <f t="shared" si="26"/>
        <v>2.7434793626472285</v>
      </c>
      <c r="N44" s="7">
        <f t="shared" si="27"/>
        <v>0.53732752658400262</v>
      </c>
      <c r="O44" s="7">
        <f t="shared" si="28"/>
        <v>0.44306308969202313</v>
      </c>
      <c r="P44" s="24">
        <f t="shared" si="29"/>
        <v>11.313665580645157</v>
      </c>
    </row>
    <row r="45" spans="1:16" ht="15" customHeight="1" thickBot="1" x14ac:dyDescent="0.25">
      <c r="A45" s="52"/>
      <c r="B45" s="33">
        <v>5000</v>
      </c>
      <c r="C45" s="34">
        <f t="shared" si="20"/>
        <v>16.122580645161289</v>
      </c>
      <c r="D45" s="35">
        <f t="shared" si="21"/>
        <v>80.612903225806448</v>
      </c>
      <c r="E45" s="36">
        <f t="shared" si="22"/>
        <v>16.015422731443902</v>
      </c>
      <c r="F45" s="37">
        <v>60.624958999999997</v>
      </c>
      <c r="G45" s="37">
        <v>5.6590249999999997</v>
      </c>
      <c r="H45" s="37">
        <v>11.420605</v>
      </c>
      <c r="I45" s="37">
        <v>0.84738999999999998</v>
      </c>
      <c r="J45" s="38">
        <f t="shared" si="23"/>
        <v>0.75205031172468984</v>
      </c>
      <c r="K45" s="38">
        <f t="shared" si="24"/>
        <v>1068.3345431219748</v>
      </c>
      <c r="L45" s="38">
        <f t="shared" si="25"/>
        <v>2963.0585610801631</v>
      </c>
      <c r="M45" s="38">
        <f t="shared" si="26"/>
        <v>2.7130747094366523</v>
      </c>
      <c r="N45" s="39">
        <f t="shared" si="27"/>
        <v>0.47942440781524243</v>
      </c>
      <c r="O45" s="39">
        <f t="shared" si="28"/>
        <v>0.36055127534587794</v>
      </c>
      <c r="P45" s="40">
        <f t="shared" si="29"/>
        <v>19.987944225806451</v>
      </c>
    </row>
    <row r="46" spans="1:16" x14ac:dyDescent="0.2">
      <c r="A46" s="6"/>
      <c r="B46" s="6"/>
      <c r="C46" s="6"/>
      <c r="D46" s="16"/>
      <c r="E46" s="29"/>
      <c r="F46" s="30"/>
      <c r="G46" s="30"/>
      <c r="H46" s="30"/>
      <c r="I46" s="30"/>
      <c r="J46" s="30"/>
      <c r="K46" s="30"/>
      <c r="L46" s="30"/>
      <c r="M46" s="30"/>
      <c r="N46" s="15"/>
      <c r="O46" s="15"/>
      <c r="P46" s="15"/>
    </row>
  </sheetData>
  <mergeCells count="7">
    <mergeCell ref="A1:P1"/>
    <mergeCell ref="A35:A45"/>
    <mergeCell ref="A2:P2"/>
    <mergeCell ref="A33:B33"/>
    <mergeCell ref="A19:B19"/>
    <mergeCell ref="A5:A17"/>
    <mergeCell ref="A21:A31"/>
  </mergeCells>
  <phoneticPr fontId="4" type="noConversion"/>
  <printOptions horizontalCentered="1"/>
  <pageMargins left="0.23" right="0.17" top="0.4" bottom="0.5" header="0.25" footer="0.38"/>
  <pageSetup scale="70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2">
    <tabColor rgb="FFFF0000"/>
  </sheetPr>
  <dimension ref="A1:P45"/>
  <sheetViews>
    <sheetView zoomScale="85" zoomScaleNormal="85" workbookViewId="0">
      <selection sqref="A1:P1"/>
    </sheetView>
  </sheetViews>
  <sheetFormatPr defaultRowHeight="12.75" x14ac:dyDescent="0.2"/>
  <cols>
    <col min="1" max="1" width="7.42578125" style="2" customWidth="1"/>
    <col min="2" max="2" width="13.28515625" style="2" customWidth="1"/>
    <col min="3" max="3" width="19" style="2" customWidth="1"/>
    <col min="4" max="4" width="15.140625" style="3" customWidth="1"/>
    <col min="5" max="8" width="15.85546875" style="2" customWidth="1"/>
    <col min="9" max="9" width="16" style="2" customWidth="1"/>
    <col min="10" max="10" width="15.5703125" style="5" customWidth="1"/>
    <col min="11" max="11" width="15.85546875" style="5" customWidth="1"/>
    <col min="12" max="12" width="15.5703125" style="2" customWidth="1"/>
    <col min="13" max="13" width="17.5703125" style="2" customWidth="1"/>
    <col min="14" max="14" width="15.140625" style="2" customWidth="1"/>
    <col min="15" max="16" width="13.28515625" style="2" customWidth="1"/>
    <col min="17" max="16384" width="9.140625" style="2"/>
  </cols>
  <sheetData>
    <row r="1" spans="1:16" s="47" customFormat="1" ht="30" customHeight="1" x14ac:dyDescent="0.25">
      <c r="A1" s="48" t="s">
        <v>19</v>
      </c>
      <c r="B1" s="49"/>
      <c r="C1" s="49"/>
      <c r="D1" s="49"/>
      <c r="E1" s="49"/>
      <c r="F1" s="49"/>
      <c r="G1" s="49"/>
      <c r="H1" s="50"/>
      <c r="I1" s="50"/>
      <c r="J1" s="50"/>
      <c r="K1" s="50"/>
      <c r="L1" s="50"/>
      <c r="M1" s="50"/>
      <c r="N1" s="50"/>
      <c r="O1" s="50"/>
      <c r="P1" s="50"/>
    </row>
    <row r="2" spans="1:16" s="47" customFormat="1" ht="30" customHeight="1" x14ac:dyDescent="0.2">
      <c r="A2" s="53" t="s">
        <v>18</v>
      </c>
      <c r="B2" s="54"/>
      <c r="C2" s="54"/>
      <c r="D2" s="54"/>
      <c r="E2" s="54"/>
      <c r="F2" s="54"/>
      <c r="G2" s="54"/>
      <c r="H2" s="55"/>
      <c r="I2" s="55"/>
      <c r="J2" s="55"/>
      <c r="K2" s="55"/>
      <c r="L2" s="55"/>
      <c r="M2" s="55"/>
      <c r="N2" s="55"/>
      <c r="O2" s="55"/>
      <c r="P2" s="55"/>
    </row>
    <row r="3" spans="1:16" s="47" customFormat="1" ht="12.75" customHeight="1" thickBot="1" x14ac:dyDescent="0.25"/>
    <row r="4" spans="1:16" s="1" customFormat="1" ht="54.95" customHeight="1" x14ac:dyDescent="0.2">
      <c r="A4" s="20">
        <v>5.2</v>
      </c>
      <c r="B4" s="9" t="s">
        <v>0</v>
      </c>
      <c r="C4" s="11" t="s">
        <v>4</v>
      </c>
      <c r="D4" s="12" t="s">
        <v>8</v>
      </c>
      <c r="E4" s="9" t="s">
        <v>9</v>
      </c>
      <c r="F4" s="9" t="s">
        <v>6</v>
      </c>
      <c r="G4" s="9" t="s">
        <v>7</v>
      </c>
      <c r="H4" s="9" t="s">
        <v>13</v>
      </c>
      <c r="I4" s="9" t="s">
        <v>14</v>
      </c>
      <c r="J4" s="8" t="s">
        <v>1</v>
      </c>
      <c r="K4" s="8" t="s">
        <v>11</v>
      </c>
      <c r="L4" s="9" t="s">
        <v>10</v>
      </c>
      <c r="M4" s="9" t="s">
        <v>3</v>
      </c>
      <c r="N4" s="9" t="s">
        <v>2</v>
      </c>
      <c r="O4" s="9" t="s">
        <v>5</v>
      </c>
      <c r="P4" s="10" t="s">
        <v>12</v>
      </c>
    </row>
    <row r="5" spans="1:16" ht="15" customHeight="1" x14ac:dyDescent="0.2">
      <c r="A5" s="51" t="s">
        <v>17</v>
      </c>
      <c r="B5" s="22"/>
      <c r="C5" s="22"/>
      <c r="D5" s="22"/>
      <c r="E5" s="22"/>
      <c r="F5" s="23"/>
      <c r="G5" s="23"/>
      <c r="H5" s="23"/>
      <c r="I5" s="23"/>
      <c r="J5" s="17"/>
      <c r="K5" s="18"/>
      <c r="L5" s="18"/>
      <c r="M5" s="17"/>
      <c r="N5" s="18"/>
      <c r="O5" s="18"/>
      <c r="P5" s="41"/>
    </row>
    <row r="6" spans="1:16" ht="15" customHeight="1" x14ac:dyDescent="0.2">
      <c r="A6" s="51"/>
      <c r="B6" s="22"/>
      <c r="C6" s="22"/>
      <c r="D6" s="22"/>
      <c r="E6" s="22"/>
      <c r="F6" s="23"/>
      <c r="G6" s="23"/>
      <c r="H6" s="23"/>
      <c r="I6" s="23"/>
      <c r="J6" s="17"/>
      <c r="K6" s="18"/>
      <c r="L6" s="18"/>
      <c r="M6" s="17"/>
      <c r="N6" s="18"/>
      <c r="O6" s="18"/>
      <c r="P6" s="41"/>
    </row>
    <row r="7" spans="1:16" ht="15" customHeight="1" x14ac:dyDescent="0.2">
      <c r="A7" s="51"/>
      <c r="B7" s="4">
        <v>500</v>
      </c>
      <c r="C7" s="13">
        <f t="shared" ref="C7:C17" si="0">14.7*34/31</f>
        <v>16.122580645161289</v>
      </c>
      <c r="D7" s="14">
        <f t="shared" ref="D7:D17" si="1">B7*(C7)*0.001</f>
        <v>8.0612903225806445</v>
      </c>
      <c r="E7" s="26">
        <f t="shared" ref="E7:E17" si="2">0.2641721*F7</f>
        <v>2.0540350286607003</v>
      </c>
      <c r="F7" s="27">
        <v>7.7753670000000001</v>
      </c>
      <c r="G7" s="27">
        <v>2.0659489999999998</v>
      </c>
      <c r="H7" s="27">
        <v>5.2094509999999996</v>
      </c>
      <c r="I7" s="27">
        <v>-3.3406000000000047E-2</v>
      </c>
      <c r="J7" s="28">
        <f t="shared" ref="J7:J17" si="3">F7/D7</f>
        <v>0.96453132052821133</v>
      </c>
      <c r="K7" s="28">
        <f t="shared" ref="K7:K17" si="4">((F7*(H7-I7))*100/60)</f>
        <v>67.941895505864991</v>
      </c>
      <c r="L7" s="28">
        <f t="shared" ref="L7:L17" si="5">((G7*B7*2*PI())/60)</f>
        <v>108.17283668485297</v>
      </c>
      <c r="M7" s="28">
        <f t="shared" ref="M7:M17" si="6">(H7-I7)*(C7/(2*PI()*10))</f>
        <v>1.3453110271467024</v>
      </c>
      <c r="N7" s="7">
        <f t="shared" ref="N7:N17" si="7">(M7/G7)</f>
        <v>0.65118307719440438</v>
      </c>
      <c r="O7" s="7">
        <f t="shared" ref="O7:O17" si="8">K7/L7</f>
        <v>0.62808647335194301</v>
      </c>
      <c r="P7" s="24">
        <f t="shared" ref="P7:P17" si="9">D7-F7</f>
        <v>0.28592332258064435</v>
      </c>
    </row>
    <row r="8" spans="1:16" ht="15" customHeight="1" x14ac:dyDescent="0.2">
      <c r="A8" s="51"/>
      <c r="B8" s="4">
        <v>750</v>
      </c>
      <c r="C8" s="13">
        <f t="shared" si="0"/>
        <v>16.122580645161289</v>
      </c>
      <c r="D8" s="14">
        <f t="shared" si="1"/>
        <v>12.091935483870966</v>
      </c>
      <c r="E8" s="26">
        <f t="shared" si="2"/>
        <v>3.1030402473043002</v>
      </c>
      <c r="F8" s="27">
        <v>11.746283</v>
      </c>
      <c r="G8" s="27">
        <v>2.0419890000000001</v>
      </c>
      <c r="H8" s="27">
        <v>5.1425460000000003</v>
      </c>
      <c r="I8" s="27">
        <v>-3.548399999999996E-2</v>
      </c>
      <c r="J8" s="28">
        <f t="shared" si="3"/>
        <v>0.97141462718420712</v>
      </c>
      <c r="K8" s="28">
        <f t="shared" si="4"/>
        <v>101.37100960415</v>
      </c>
      <c r="L8" s="28">
        <f t="shared" si="5"/>
        <v>160.37744102777921</v>
      </c>
      <c r="M8" s="28">
        <f t="shared" si="6"/>
        <v>1.3286764941131219</v>
      </c>
      <c r="N8" s="7">
        <f t="shared" si="7"/>
        <v>0.65067759626184174</v>
      </c>
      <c r="O8" s="7">
        <f t="shared" si="8"/>
        <v>0.63207773458981298</v>
      </c>
      <c r="P8" s="24">
        <f t="shared" si="9"/>
        <v>0.34565248387096581</v>
      </c>
    </row>
    <row r="9" spans="1:16" ht="15" customHeight="1" x14ac:dyDescent="0.2">
      <c r="A9" s="51"/>
      <c r="B9" s="4">
        <v>1000</v>
      </c>
      <c r="C9" s="13">
        <f t="shared" si="0"/>
        <v>16.122580645161289</v>
      </c>
      <c r="D9" s="14">
        <f t="shared" si="1"/>
        <v>16.122580645161289</v>
      </c>
      <c r="E9" s="26">
        <f t="shared" si="2"/>
        <v>4.1474742319295004</v>
      </c>
      <c r="F9" s="27">
        <v>15.699895</v>
      </c>
      <c r="G9" s="27">
        <v>2.0951810000000002</v>
      </c>
      <c r="H9" s="27">
        <v>5.1708369999999997</v>
      </c>
      <c r="I9" s="27">
        <v>-3.8366000000000011E-2</v>
      </c>
      <c r="J9" s="28">
        <f t="shared" si="3"/>
        <v>0.97378300320128053</v>
      </c>
      <c r="K9" s="28">
        <f t="shared" si="4"/>
        <v>136.30656688947499</v>
      </c>
      <c r="L9" s="28">
        <f t="shared" si="5"/>
        <v>219.40684125136389</v>
      </c>
      <c r="M9" s="28">
        <f t="shared" si="6"/>
        <v>1.3366754497682622</v>
      </c>
      <c r="N9" s="7">
        <f t="shared" si="7"/>
        <v>0.63797612223872879</v>
      </c>
      <c r="O9" s="7">
        <f t="shared" si="8"/>
        <v>0.62125030428433681</v>
      </c>
      <c r="P9" s="24">
        <f t="shared" si="9"/>
        <v>0.42268564516128926</v>
      </c>
    </row>
    <row r="10" spans="1:16" ht="15" customHeight="1" x14ac:dyDescent="0.2">
      <c r="A10" s="51"/>
      <c r="B10" s="4">
        <v>1250</v>
      </c>
      <c r="C10" s="13">
        <f t="shared" si="0"/>
        <v>16.122580645161289</v>
      </c>
      <c r="D10" s="14">
        <f t="shared" si="1"/>
        <v>20.153225806451612</v>
      </c>
      <c r="E10" s="26">
        <f t="shared" si="2"/>
        <v>5.1404828905361004</v>
      </c>
      <c r="F10" s="27">
        <v>19.458841</v>
      </c>
      <c r="G10" s="27">
        <v>2.1465960000000002</v>
      </c>
      <c r="H10" s="27">
        <v>5.1756859999999998</v>
      </c>
      <c r="I10" s="27">
        <v>-4.2557999999999985E-2</v>
      </c>
      <c r="J10" s="28">
        <f t="shared" si="3"/>
        <v>0.96554473149259701</v>
      </c>
      <c r="K10" s="28">
        <f t="shared" si="4"/>
        <v>169.23496715867333</v>
      </c>
      <c r="L10" s="28">
        <f t="shared" si="5"/>
        <v>280.98875932605154</v>
      </c>
      <c r="M10" s="28">
        <f t="shared" si="6"/>
        <v>1.3389953598852906</v>
      </c>
      <c r="N10" s="7">
        <f t="shared" si="7"/>
        <v>0.62377613667652898</v>
      </c>
      <c r="O10" s="7">
        <f t="shared" si="8"/>
        <v>0.60228376239882886</v>
      </c>
      <c r="P10" s="24">
        <f t="shared" si="9"/>
        <v>0.69438480645161249</v>
      </c>
    </row>
    <row r="11" spans="1:16" ht="15" customHeight="1" x14ac:dyDescent="0.2">
      <c r="A11" s="51"/>
      <c r="B11" s="4">
        <v>1500</v>
      </c>
      <c r="C11" s="13">
        <f t="shared" si="0"/>
        <v>16.122580645161289</v>
      </c>
      <c r="D11" s="14">
        <f t="shared" si="1"/>
        <v>24.183870967741932</v>
      </c>
      <c r="E11" s="26">
        <f t="shared" si="2"/>
        <v>6.1069361771343997</v>
      </c>
      <c r="F11" s="27">
        <v>23.117263999999999</v>
      </c>
      <c r="G11" s="27">
        <v>2.1948750000000001</v>
      </c>
      <c r="H11" s="27">
        <v>5.1944319999999999</v>
      </c>
      <c r="I11" s="27">
        <v>-4.6723999999999988E-2</v>
      </c>
      <c r="J11" s="28">
        <f t="shared" si="3"/>
        <v>0.95589593704148335</v>
      </c>
      <c r="K11" s="28">
        <f t="shared" si="4"/>
        <v>201.93531152864</v>
      </c>
      <c r="L11" s="28">
        <f t="shared" si="5"/>
        <v>344.77015877739484</v>
      </c>
      <c r="M11" s="28">
        <f t="shared" si="6"/>
        <v>1.3448745525189991</v>
      </c>
      <c r="N11" s="7">
        <f t="shared" si="7"/>
        <v>0.61273400650105314</v>
      </c>
      <c r="O11" s="7">
        <f t="shared" si="8"/>
        <v>0.58570994730150661</v>
      </c>
      <c r="P11" s="24">
        <f t="shared" si="9"/>
        <v>1.066606967741933</v>
      </c>
    </row>
    <row r="12" spans="1:16" ht="15" customHeight="1" x14ac:dyDescent="0.2">
      <c r="A12" s="51"/>
      <c r="B12" s="4">
        <v>1750</v>
      </c>
      <c r="C12" s="13">
        <f t="shared" si="0"/>
        <v>16.122580645161289</v>
      </c>
      <c r="D12" s="14">
        <f t="shared" si="1"/>
        <v>28.214516129032255</v>
      </c>
      <c r="E12" s="26">
        <f t="shared" si="2"/>
        <v>7.0003791637673007</v>
      </c>
      <c r="F12" s="27">
        <v>26.499313000000001</v>
      </c>
      <c r="G12" s="27">
        <v>2.2480910000000001</v>
      </c>
      <c r="H12" s="27">
        <v>5.1977149999999996</v>
      </c>
      <c r="I12" s="27">
        <v>-5.1655000000000006E-2</v>
      </c>
      <c r="J12" s="28">
        <f t="shared" si="3"/>
        <v>0.93920848682330094</v>
      </c>
      <c r="K12" s="28">
        <f t="shared" si="4"/>
        <v>231.84116447135003</v>
      </c>
      <c r="L12" s="28">
        <f t="shared" si="5"/>
        <v>411.98419326174439</v>
      </c>
      <c r="M12" s="28">
        <f t="shared" si="6"/>
        <v>1.3469822553949278</v>
      </c>
      <c r="N12" s="7">
        <f t="shared" si="7"/>
        <v>0.59916714020692563</v>
      </c>
      <c r="O12" s="7">
        <f t="shared" si="8"/>
        <v>0.56274286310799126</v>
      </c>
      <c r="P12" s="24">
        <f t="shared" si="9"/>
        <v>1.715203129032254</v>
      </c>
    </row>
    <row r="13" spans="1:16" ht="15" customHeight="1" x14ac:dyDescent="0.2">
      <c r="A13" s="51"/>
      <c r="B13" s="4">
        <v>2000</v>
      </c>
      <c r="C13" s="13">
        <f t="shared" si="0"/>
        <v>16.122580645161289</v>
      </c>
      <c r="D13" s="14">
        <f t="shared" si="1"/>
        <v>32.245161290322578</v>
      </c>
      <c r="E13" s="26">
        <f t="shared" si="2"/>
        <v>7.8438156927307014</v>
      </c>
      <c r="F13" s="27">
        <v>29.692067000000002</v>
      </c>
      <c r="G13" s="27">
        <v>2.3445109999999998</v>
      </c>
      <c r="H13" s="27">
        <v>5.243919</v>
      </c>
      <c r="I13" s="27">
        <v>-5.6728000000000001E-2</v>
      </c>
      <c r="J13" s="28">
        <f t="shared" si="3"/>
        <v>0.92082240596238507</v>
      </c>
      <c r="K13" s="28">
        <f t="shared" si="4"/>
        <v>262.31194311224834</v>
      </c>
      <c r="L13" s="28">
        <f t="shared" si="5"/>
        <v>491.0332355906973</v>
      </c>
      <c r="M13" s="28">
        <f t="shared" si="6"/>
        <v>1.3601398741396313</v>
      </c>
      <c r="N13" s="7">
        <f t="shared" si="7"/>
        <v>0.58013797936526268</v>
      </c>
      <c r="O13" s="7">
        <f t="shared" si="8"/>
        <v>0.53420404994927773</v>
      </c>
      <c r="P13" s="24">
        <f t="shared" si="9"/>
        <v>2.5530942903225764</v>
      </c>
    </row>
    <row r="14" spans="1:16" ht="15" customHeight="1" x14ac:dyDescent="0.2">
      <c r="A14" s="51"/>
      <c r="B14" s="4">
        <v>2500</v>
      </c>
      <c r="C14" s="13">
        <f t="shared" si="0"/>
        <v>16.122580645161289</v>
      </c>
      <c r="D14" s="14">
        <f t="shared" si="1"/>
        <v>40.306451612903224</v>
      </c>
      <c r="E14" s="26">
        <f t="shared" si="2"/>
        <v>9.4219076991474005</v>
      </c>
      <c r="F14" s="27">
        <v>35.665793999999998</v>
      </c>
      <c r="G14" s="27">
        <v>2.4390809999999998</v>
      </c>
      <c r="H14" s="27">
        <v>5.1805110000000001</v>
      </c>
      <c r="I14" s="27">
        <v>-6.7123999999999961E-2</v>
      </c>
      <c r="J14" s="28">
        <f t="shared" si="3"/>
        <v>0.88486563745498203</v>
      </c>
      <c r="K14" s="28">
        <f t="shared" si="4"/>
        <v>311.93511482864994</v>
      </c>
      <c r="L14" s="28">
        <f t="shared" si="5"/>
        <v>638.54991259253723</v>
      </c>
      <c r="M14" s="28">
        <f t="shared" si="6"/>
        <v>1.3465370564066472</v>
      </c>
      <c r="N14" s="7">
        <f t="shared" si="7"/>
        <v>0.55206737964284391</v>
      </c>
      <c r="O14" s="7">
        <f t="shared" si="8"/>
        <v>0.48850545380576654</v>
      </c>
      <c r="P14" s="24">
        <f t="shared" si="9"/>
        <v>4.640657612903226</v>
      </c>
    </row>
    <row r="15" spans="1:16" ht="15" customHeight="1" x14ac:dyDescent="0.2">
      <c r="A15" s="51"/>
      <c r="B15" s="4">
        <v>3000</v>
      </c>
      <c r="C15" s="13">
        <f t="shared" si="0"/>
        <v>16.122580645161289</v>
      </c>
      <c r="D15" s="14">
        <f t="shared" si="1"/>
        <v>48.367741935483863</v>
      </c>
      <c r="E15" s="26">
        <f t="shared" si="2"/>
        <v>10.876283156036301</v>
      </c>
      <c r="F15" s="27">
        <v>41.171202999999998</v>
      </c>
      <c r="G15" s="27">
        <v>2.6501969999999999</v>
      </c>
      <c r="H15" s="27">
        <v>5.200132</v>
      </c>
      <c r="I15" s="27">
        <v>-7.9083000000000014E-2</v>
      </c>
      <c r="J15" s="28">
        <f t="shared" si="3"/>
        <v>0.85121201347205555</v>
      </c>
      <c r="K15" s="28">
        <f t="shared" si="4"/>
        <v>362.25272074274164</v>
      </c>
      <c r="L15" s="28">
        <f t="shared" si="5"/>
        <v>832.58394257657085</v>
      </c>
      <c r="M15" s="28">
        <f t="shared" si="6"/>
        <v>1.3546404477898744</v>
      </c>
      <c r="N15" s="7">
        <f t="shared" si="7"/>
        <v>0.51114707615693267</v>
      </c>
      <c r="O15" s="7">
        <f t="shared" si="8"/>
        <v>0.43509453187589681</v>
      </c>
      <c r="P15" s="24">
        <f t="shared" si="9"/>
        <v>7.1965389354838649</v>
      </c>
    </row>
    <row r="16" spans="1:16" ht="15" customHeight="1" x14ac:dyDescent="0.2">
      <c r="A16" s="51"/>
      <c r="B16" s="4">
        <v>4000</v>
      </c>
      <c r="C16" s="13">
        <f t="shared" si="0"/>
        <v>16.122580645161289</v>
      </c>
      <c r="D16" s="14">
        <f t="shared" si="1"/>
        <v>64.490322580645156</v>
      </c>
      <c r="E16" s="26">
        <f t="shared" si="2"/>
        <v>13.727742802315001</v>
      </c>
      <c r="F16" s="27">
        <v>51.965150000000001</v>
      </c>
      <c r="G16" s="27">
        <v>3.1790219999999998</v>
      </c>
      <c r="H16" s="27">
        <v>5.1816380000000004</v>
      </c>
      <c r="I16" s="27">
        <v>-0.10657099999999997</v>
      </c>
      <c r="J16" s="28">
        <f t="shared" si="3"/>
        <v>0.80578213785514219</v>
      </c>
      <c r="K16" s="28">
        <f t="shared" si="4"/>
        <v>458.00428986058336</v>
      </c>
      <c r="L16" s="28">
        <f t="shared" si="5"/>
        <v>1331.6256214400441</v>
      </c>
      <c r="M16" s="28">
        <f t="shared" si="6"/>
        <v>1.3569482977613991</v>
      </c>
      <c r="N16" s="7">
        <f t="shared" si="7"/>
        <v>0.4268445760241355</v>
      </c>
      <c r="O16" s="7">
        <f t="shared" si="8"/>
        <v>0.34394373500059966</v>
      </c>
      <c r="P16" s="24">
        <f t="shared" si="9"/>
        <v>12.525172580645155</v>
      </c>
    </row>
    <row r="17" spans="1:16" ht="15" customHeight="1" thickBot="1" x14ac:dyDescent="0.25">
      <c r="A17" s="52"/>
      <c r="B17" s="33">
        <v>5000</v>
      </c>
      <c r="C17" s="34">
        <f t="shared" si="0"/>
        <v>16.122580645161289</v>
      </c>
      <c r="D17" s="35">
        <f t="shared" si="1"/>
        <v>80.612903225806448</v>
      </c>
      <c r="E17" s="36">
        <f t="shared" si="2"/>
        <v>15.4759272987587</v>
      </c>
      <c r="F17" s="37">
        <v>58.582746999999998</v>
      </c>
      <c r="G17" s="37">
        <v>3.724923</v>
      </c>
      <c r="H17" s="37">
        <v>5.1961170000000001</v>
      </c>
      <c r="I17" s="37">
        <v>-0.12934299999999999</v>
      </c>
      <c r="J17" s="38">
        <f t="shared" si="3"/>
        <v>0.72671674949979992</v>
      </c>
      <c r="K17" s="38">
        <f t="shared" si="4"/>
        <v>519.96679306436658</v>
      </c>
      <c r="L17" s="38">
        <f t="shared" si="5"/>
        <v>1950.3651219979424</v>
      </c>
      <c r="M17" s="38">
        <f t="shared" si="6"/>
        <v>1.3665068611691444</v>
      </c>
      <c r="N17" s="39">
        <f t="shared" si="7"/>
        <v>0.36685506282120312</v>
      </c>
      <c r="O17" s="39">
        <f t="shared" si="8"/>
        <v>0.26659971879096961</v>
      </c>
      <c r="P17" s="40">
        <f t="shared" si="9"/>
        <v>22.030156225806451</v>
      </c>
    </row>
    <row r="18" spans="1:16" ht="15" customHeight="1" x14ac:dyDescent="0.2">
      <c r="A18" s="25"/>
      <c r="B18" s="6"/>
      <c r="C18" s="19"/>
      <c r="D18" s="16"/>
      <c r="E18" s="29"/>
      <c r="F18" s="29"/>
      <c r="G18" s="29"/>
      <c r="H18" s="29"/>
      <c r="I18" s="29"/>
      <c r="J18" s="30"/>
      <c r="K18" s="30"/>
      <c r="L18" s="30"/>
      <c r="M18" s="30"/>
      <c r="N18" s="15"/>
      <c r="O18" s="15"/>
      <c r="P18" s="15"/>
    </row>
    <row r="19" spans="1:16" ht="10.5" customHeight="1" thickBot="1" x14ac:dyDescent="0.25">
      <c r="A19" s="58"/>
      <c r="B19" s="59"/>
      <c r="E19" s="31"/>
      <c r="F19" s="31"/>
      <c r="G19" s="31"/>
      <c r="H19" s="31"/>
      <c r="I19" s="31"/>
      <c r="J19" s="31"/>
      <c r="K19" s="31"/>
      <c r="L19" s="31"/>
      <c r="M19" s="31"/>
    </row>
    <row r="20" spans="1:16" s="1" customFormat="1" ht="54.95" customHeight="1" x14ac:dyDescent="0.2">
      <c r="A20" s="21">
        <v>8</v>
      </c>
      <c r="B20" s="9" t="s">
        <v>0</v>
      </c>
      <c r="C20" s="11" t="s">
        <v>4</v>
      </c>
      <c r="D20" s="12" t="s">
        <v>8</v>
      </c>
      <c r="E20" s="32" t="s">
        <v>9</v>
      </c>
      <c r="F20" s="32" t="s">
        <v>6</v>
      </c>
      <c r="G20" s="32" t="s">
        <v>7</v>
      </c>
      <c r="H20" s="32" t="s">
        <v>13</v>
      </c>
      <c r="I20" s="32" t="s">
        <v>14</v>
      </c>
      <c r="J20" s="32" t="s">
        <v>1</v>
      </c>
      <c r="K20" s="32" t="s">
        <v>11</v>
      </c>
      <c r="L20" s="32" t="s">
        <v>10</v>
      </c>
      <c r="M20" s="32" t="s">
        <v>3</v>
      </c>
      <c r="N20" s="9" t="s">
        <v>2</v>
      </c>
      <c r="O20" s="9" t="s">
        <v>5</v>
      </c>
      <c r="P20" s="10" t="s">
        <v>12</v>
      </c>
    </row>
    <row r="21" spans="1:16" ht="15" customHeight="1" x14ac:dyDescent="0.2">
      <c r="A21" s="51" t="s">
        <v>17</v>
      </c>
      <c r="B21" s="4">
        <v>500</v>
      </c>
      <c r="C21" s="13">
        <f t="shared" ref="C21:C31" si="10">14.7*34/31</f>
        <v>16.122580645161289</v>
      </c>
      <c r="D21" s="14">
        <f t="shared" ref="D21:D31" si="11">B21*(C21)*0.001</f>
        <v>8.0612903225806445</v>
      </c>
      <c r="E21" s="26">
        <f t="shared" ref="E21:E31" si="12">0.2641721*F21</f>
        <v>2.02992483361</v>
      </c>
      <c r="F21" s="27">
        <v>7.6840999999999999</v>
      </c>
      <c r="G21" s="27">
        <v>2.9003679999999998</v>
      </c>
      <c r="H21" s="27">
        <v>7.9613180000000003</v>
      </c>
      <c r="I21" s="27">
        <v>-2.9638999999999971E-2</v>
      </c>
      <c r="J21" s="28">
        <f t="shared" ref="J21:J31" si="13">F21/D21</f>
        <v>0.95320968387354954</v>
      </c>
      <c r="K21" s="28">
        <f t="shared" ref="K21:K31" si="14">((F21*(H21-I21))*100/60)</f>
        <v>102.33885447283335</v>
      </c>
      <c r="L21" s="28">
        <f t="shared" ref="L21:L31" si="15">((G21*B21*2*PI())/60)</f>
        <v>151.86291335844868</v>
      </c>
      <c r="M21" s="28">
        <f t="shared" ref="M21:M31" si="16">(H21-I21)*(C21/(2*PI()*10))</f>
        <v>2.0504703007454008</v>
      </c>
      <c r="N21" s="7">
        <f t="shared" ref="N21:N31" si="17">(M21/G21)</f>
        <v>0.70696901246510824</v>
      </c>
      <c r="O21" s="7">
        <f t="shared" ref="O21:O31" si="18">K21/L21</f>
        <v>0.67388970888026145</v>
      </c>
      <c r="P21" s="24">
        <f t="shared" ref="P21:P31" si="19">D21-F21</f>
        <v>0.37719032258064455</v>
      </c>
    </row>
    <row r="22" spans="1:16" ht="15" customHeight="1" x14ac:dyDescent="0.2">
      <c r="A22" s="51"/>
      <c r="B22" s="4">
        <v>750</v>
      </c>
      <c r="C22" s="13">
        <f t="shared" si="10"/>
        <v>16.122580645161289</v>
      </c>
      <c r="D22" s="14">
        <f t="shared" si="11"/>
        <v>12.091935483870966</v>
      </c>
      <c r="E22" s="26">
        <f t="shared" si="12"/>
        <v>3.0745405686400002</v>
      </c>
      <c r="F22" s="27">
        <v>11.638400000000001</v>
      </c>
      <c r="G22" s="27">
        <v>2.8733019999999998</v>
      </c>
      <c r="H22" s="27">
        <v>8.0453390000000002</v>
      </c>
      <c r="I22" s="27">
        <v>-3.1834000000000029E-2</v>
      </c>
      <c r="J22" s="28">
        <f t="shared" si="13"/>
        <v>0.96249273042550376</v>
      </c>
      <c r="K22" s="28">
        <f t="shared" si="14"/>
        <v>156.67561707200002</v>
      </c>
      <c r="L22" s="28">
        <f t="shared" si="15"/>
        <v>225.66861136862147</v>
      </c>
      <c r="M22" s="28">
        <f t="shared" si="16"/>
        <v>2.0725932263785967</v>
      </c>
      <c r="N22" s="7">
        <f t="shared" si="17"/>
        <v>0.72132801438157101</v>
      </c>
      <c r="O22" s="7">
        <f t="shared" si="18"/>
        <v>0.69427297009452549</v>
      </c>
      <c r="P22" s="24">
        <f t="shared" si="19"/>
        <v>0.45353548387096509</v>
      </c>
    </row>
    <row r="23" spans="1:16" ht="15" customHeight="1" x14ac:dyDescent="0.2">
      <c r="A23" s="51"/>
      <c r="B23" s="4">
        <v>1000</v>
      </c>
      <c r="C23" s="13">
        <f t="shared" si="10"/>
        <v>16.122580645161289</v>
      </c>
      <c r="D23" s="14">
        <f t="shared" si="11"/>
        <v>16.122580645161289</v>
      </c>
      <c r="E23" s="26">
        <f t="shared" si="12"/>
        <v>4.1216244636003001</v>
      </c>
      <c r="F23" s="27">
        <v>15.602043</v>
      </c>
      <c r="G23" s="27">
        <v>2.8252519999999999</v>
      </c>
      <c r="H23" s="27">
        <v>7.9250170000000004</v>
      </c>
      <c r="I23" s="27">
        <v>-3.5196000000000005E-2</v>
      </c>
      <c r="J23" s="28">
        <f t="shared" si="13"/>
        <v>0.96771375150060035</v>
      </c>
      <c r="K23" s="28">
        <f t="shared" si="14"/>
        <v>206.99264252526504</v>
      </c>
      <c r="L23" s="28">
        <f t="shared" si="15"/>
        <v>295.859697591329</v>
      </c>
      <c r="M23" s="28">
        <f t="shared" si="16"/>
        <v>2.0425814259928381</v>
      </c>
      <c r="N23" s="7">
        <f t="shared" si="17"/>
        <v>0.72297318115086306</v>
      </c>
      <c r="O23" s="7">
        <f t="shared" si="18"/>
        <v>0.69963108936582497</v>
      </c>
      <c r="P23" s="24">
        <f t="shared" si="19"/>
        <v>0.52053764516128886</v>
      </c>
    </row>
    <row r="24" spans="1:16" ht="15" customHeight="1" x14ac:dyDescent="0.2">
      <c r="A24" s="51"/>
      <c r="B24" s="4">
        <v>1250</v>
      </c>
      <c r="C24" s="13">
        <f t="shared" si="10"/>
        <v>16.122580645161289</v>
      </c>
      <c r="D24" s="14">
        <f t="shared" si="11"/>
        <v>20.153225806451612</v>
      </c>
      <c r="E24" s="26">
        <f t="shared" si="12"/>
        <v>5.1334342505638997</v>
      </c>
      <c r="F24" s="27">
        <v>19.432158999999999</v>
      </c>
      <c r="G24" s="27">
        <v>2.8836560000000002</v>
      </c>
      <c r="H24" s="27">
        <v>7.9908380000000001</v>
      </c>
      <c r="I24" s="27">
        <v>-3.9007000000000014E-2</v>
      </c>
      <c r="J24" s="28">
        <f t="shared" si="13"/>
        <v>0.96422077470988388</v>
      </c>
      <c r="K24" s="28">
        <f t="shared" si="14"/>
        <v>260.06204130892496</v>
      </c>
      <c r="L24" s="28">
        <f t="shared" si="15"/>
        <v>377.46968771167207</v>
      </c>
      <c r="M24" s="28">
        <f t="shared" si="16"/>
        <v>2.0604489164550572</v>
      </c>
      <c r="N24" s="7">
        <f t="shared" si="17"/>
        <v>0.71452659972446686</v>
      </c>
      <c r="O24" s="7">
        <f t="shared" si="18"/>
        <v>0.68896139153714453</v>
      </c>
      <c r="P24" s="24">
        <f t="shared" si="19"/>
        <v>0.72106680645161347</v>
      </c>
    </row>
    <row r="25" spans="1:16" ht="15" customHeight="1" x14ac:dyDescent="0.2">
      <c r="A25" s="51"/>
      <c r="B25" s="4">
        <v>1500</v>
      </c>
      <c r="C25" s="13">
        <f t="shared" si="10"/>
        <v>16.122580645161289</v>
      </c>
      <c r="D25" s="14">
        <f t="shared" si="11"/>
        <v>24.183870967741932</v>
      </c>
      <c r="E25" s="26">
        <f t="shared" si="12"/>
        <v>6.0491181504679012</v>
      </c>
      <c r="F25" s="27">
        <v>22.898399000000001</v>
      </c>
      <c r="G25" s="27">
        <v>2.924175</v>
      </c>
      <c r="H25" s="27">
        <v>8.0019829999999992</v>
      </c>
      <c r="I25" s="27">
        <v>-4.3834999999999957E-2</v>
      </c>
      <c r="J25" s="28">
        <f t="shared" si="13"/>
        <v>0.94684589702547706</v>
      </c>
      <c r="K25" s="28">
        <f t="shared" si="14"/>
        <v>307.06058474230332</v>
      </c>
      <c r="L25" s="28">
        <f t="shared" si="15"/>
        <v>459.32833489054667</v>
      </c>
      <c r="M25" s="28">
        <f t="shared" si="16"/>
        <v>2.0645475697344833</v>
      </c>
      <c r="N25" s="7">
        <f t="shared" si="17"/>
        <v>0.7060273648924853</v>
      </c>
      <c r="O25" s="7">
        <f t="shared" si="18"/>
        <v>0.6684991136361591</v>
      </c>
      <c r="P25" s="24">
        <f t="shared" si="19"/>
        <v>1.2854719677419304</v>
      </c>
    </row>
    <row r="26" spans="1:16" ht="15" customHeight="1" x14ac:dyDescent="0.2">
      <c r="A26" s="51"/>
      <c r="B26" s="4">
        <v>1750</v>
      </c>
      <c r="C26" s="13">
        <f t="shared" si="10"/>
        <v>16.122580645161289</v>
      </c>
      <c r="D26" s="14">
        <f t="shared" si="11"/>
        <v>28.214516129032255</v>
      </c>
      <c r="E26" s="26">
        <f t="shared" si="12"/>
        <v>6.8979715283417997</v>
      </c>
      <c r="F26" s="27">
        <v>26.111657999999998</v>
      </c>
      <c r="G26" s="27">
        <v>2.9747319999999999</v>
      </c>
      <c r="H26" s="27">
        <v>7.9922219999999999</v>
      </c>
      <c r="I26" s="27">
        <v>-4.8865999999999965E-2</v>
      </c>
      <c r="J26" s="28">
        <f t="shared" si="13"/>
        <v>0.92546892814268567</v>
      </c>
      <c r="K26" s="28">
        <f t="shared" si="14"/>
        <v>349.94356633983995</v>
      </c>
      <c r="L26" s="28">
        <f t="shared" si="15"/>
        <v>545.14811152657751</v>
      </c>
      <c r="M26" s="28">
        <f t="shared" si="16"/>
        <v>2.0633338572188831</v>
      </c>
      <c r="N26" s="7">
        <f t="shared" si="17"/>
        <v>0.69362008316005719</v>
      </c>
      <c r="O26" s="7">
        <f t="shared" si="18"/>
        <v>0.64192383490037863</v>
      </c>
      <c r="P26" s="24">
        <f t="shared" si="19"/>
        <v>2.1028581290322563</v>
      </c>
    </row>
    <row r="27" spans="1:16" ht="15" customHeight="1" x14ac:dyDescent="0.2">
      <c r="A27" s="51"/>
      <c r="B27" s="4">
        <v>2000</v>
      </c>
      <c r="C27" s="13">
        <f t="shared" si="10"/>
        <v>16.122580645161289</v>
      </c>
      <c r="D27" s="14">
        <f t="shared" si="11"/>
        <v>32.245161290322578</v>
      </c>
      <c r="E27" s="26">
        <f t="shared" si="12"/>
        <v>7.5686278803328007</v>
      </c>
      <c r="F27" s="27">
        <v>28.650368</v>
      </c>
      <c r="G27" s="27">
        <v>3.0511529999999998</v>
      </c>
      <c r="H27" s="27">
        <v>7.9952940000000003</v>
      </c>
      <c r="I27" s="27">
        <v>-5.3529000000000049E-2</v>
      </c>
      <c r="J27" s="28">
        <f t="shared" si="13"/>
        <v>0.88851681472589039</v>
      </c>
      <c r="K27" s="28">
        <f t="shared" si="14"/>
        <v>384.33623486144</v>
      </c>
      <c r="L27" s="28">
        <f t="shared" si="15"/>
        <v>639.03198998523055</v>
      </c>
      <c r="M27" s="28">
        <f t="shared" si="16"/>
        <v>2.0653186492502087</v>
      </c>
      <c r="N27" s="7">
        <f t="shared" si="17"/>
        <v>0.6768977659429759</v>
      </c>
      <c r="O27" s="7">
        <f t="shared" si="18"/>
        <v>0.60143504689072436</v>
      </c>
      <c r="P27" s="24">
        <f t="shared" si="19"/>
        <v>3.5947932903225777</v>
      </c>
    </row>
    <row r="28" spans="1:16" ht="15" customHeight="1" x14ac:dyDescent="0.2">
      <c r="A28" s="51"/>
      <c r="B28" s="4">
        <v>2500</v>
      </c>
      <c r="C28" s="13">
        <f t="shared" si="10"/>
        <v>16.122580645161289</v>
      </c>
      <c r="D28" s="14">
        <f t="shared" si="11"/>
        <v>40.306451612903224</v>
      </c>
      <c r="E28" s="26">
        <f t="shared" si="12"/>
        <v>9.0549385740465009</v>
      </c>
      <c r="F28" s="27">
        <v>34.276665000000001</v>
      </c>
      <c r="G28" s="27">
        <v>3.2190150000000002</v>
      </c>
      <c r="H28" s="27">
        <v>7.9749590000000001</v>
      </c>
      <c r="I28" s="27">
        <v>-6.4616000000000007E-2</v>
      </c>
      <c r="J28" s="28">
        <f t="shared" si="13"/>
        <v>0.8504014525810325</v>
      </c>
      <c r="K28" s="28">
        <f t="shared" si="14"/>
        <v>459.28303169562497</v>
      </c>
      <c r="L28" s="28">
        <f t="shared" si="15"/>
        <v>842.73615631627911</v>
      </c>
      <c r="M28" s="28">
        <f t="shared" si="16"/>
        <v>2.0629456231731953</v>
      </c>
      <c r="N28" s="7">
        <f t="shared" si="17"/>
        <v>0.64086238280132124</v>
      </c>
      <c r="O28" s="7">
        <f t="shared" si="18"/>
        <v>0.54499030123878522</v>
      </c>
      <c r="P28" s="24">
        <f t="shared" si="19"/>
        <v>6.0297866129032229</v>
      </c>
    </row>
    <row r="29" spans="1:16" ht="15" customHeight="1" x14ac:dyDescent="0.2">
      <c r="A29" s="51"/>
      <c r="B29" s="4">
        <v>3000</v>
      </c>
      <c r="C29" s="13">
        <f t="shared" si="10"/>
        <v>16.122580645161289</v>
      </c>
      <c r="D29" s="14">
        <f t="shared" si="11"/>
        <v>48.367741935483863</v>
      </c>
      <c r="E29" s="26">
        <f t="shared" si="12"/>
        <v>10.294575399320001</v>
      </c>
      <c r="F29" s="27">
        <v>38.969200000000001</v>
      </c>
      <c r="G29" s="27">
        <v>3.2419980000000002</v>
      </c>
      <c r="H29" s="27">
        <v>7.9455309999999999</v>
      </c>
      <c r="I29" s="27">
        <v>-7.5810000000000044E-2</v>
      </c>
      <c r="J29" s="28">
        <f t="shared" si="13"/>
        <v>0.80568574096305201</v>
      </c>
      <c r="K29" s="28">
        <f t="shared" si="14"/>
        <v>520.97540282866669</v>
      </c>
      <c r="L29" s="28">
        <f t="shared" si="15"/>
        <v>1018.5037099752803</v>
      </c>
      <c r="M29" s="28">
        <f t="shared" si="16"/>
        <v>2.0582667999153812</v>
      </c>
      <c r="N29" s="7">
        <f t="shared" si="17"/>
        <v>0.63487602395664067</v>
      </c>
      <c r="O29" s="7">
        <f t="shared" si="18"/>
        <v>0.51151055978118243</v>
      </c>
      <c r="P29" s="24">
        <f t="shared" si="19"/>
        <v>9.3985419354838626</v>
      </c>
    </row>
    <row r="30" spans="1:16" ht="15" customHeight="1" x14ac:dyDescent="0.2">
      <c r="A30" s="51"/>
      <c r="B30" s="4">
        <v>4000</v>
      </c>
      <c r="C30" s="13">
        <f t="shared" si="10"/>
        <v>16.122580645161289</v>
      </c>
      <c r="D30" s="14">
        <f t="shared" si="11"/>
        <v>64.490322580645156</v>
      </c>
      <c r="E30" s="26">
        <f t="shared" si="12"/>
        <v>13.449858321120301</v>
      </c>
      <c r="F30" s="27">
        <v>50.913243000000001</v>
      </c>
      <c r="G30" s="27">
        <v>3.8986540000000001</v>
      </c>
      <c r="H30" s="27">
        <v>7.8921270000000003</v>
      </c>
      <c r="I30" s="27">
        <v>-0.103626</v>
      </c>
      <c r="J30" s="28">
        <f t="shared" si="13"/>
        <v>0.7894710549219689</v>
      </c>
      <c r="K30" s="28">
        <f t="shared" si="14"/>
        <v>678.48285909496508</v>
      </c>
      <c r="L30" s="28">
        <f t="shared" si="15"/>
        <v>1633.0643687051281</v>
      </c>
      <c r="M30" s="28">
        <f t="shared" si="16"/>
        <v>2.0517009487844753</v>
      </c>
      <c r="N30" s="7">
        <f t="shared" si="17"/>
        <v>0.52625879310769186</v>
      </c>
      <c r="O30" s="7">
        <f t="shared" si="18"/>
        <v>0.41546608455669171</v>
      </c>
      <c r="P30" s="24">
        <f t="shared" si="19"/>
        <v>13.577079580645155</v>
      </c>
    </row>
    <row r="31" spans="1:16" ht="15" customHeight="1" thickBot="1" x14ac:dyDescent="0.25">
      <c r="A31" s="52"/>
      <c r="B31" s="33">
        <v>5000</v>
      </c>
      <c r="C31" s="34">
        <f t="shared" si="10"/>
        <v>16.122580645161289</v>
      </c>
      <c r="D31" s="35">
        <f t="shared" si="11"/>
        <v>80.612903225806448</v>
      </c>
      <c r="E31" s="36">
        <f t="shared" si="12"/>
        <v>15.204823322854702</v>
      </c>
      <c r="F31" s="37">
        <v>57.556507000000003</v>
      </c>
      <c r="G31" s="37">
        <v>4.4973799999999997</v>
      </c>
      <c r="H31" s="37">
        <v>7.975797</v>
      </c>
      <c r="I31" s="37">
        <v>-0.12647900000000001</v>
      </c>
      <c r="J31" s="38">
        <f t="shared" si="13"/>
        <v>0.71398628131252506</v>
      </c>
      <c r="K31" s="38">
        <f t="shared" si="14"/>
        <v>777.23117551655344</v>
      </c>
      <c r="L31" s="38">
        <f t="shared" si="15"/>
        <v>2354.822661400277</v>
      </c>
      <c r="M31" s="38">
        <f t="shared" si="16"/>
        <v>2.0790346270718567</v>
      </c>
      <c r="N31" s="39">
        <f t="shared" si="17"/>
        <v>0.46227684275552805</v>
      </c>
      <c r="O31" s="39">
        <f t="shared" si="18"/>
        <v>0.33005932389591452</v>
      </c>
      <c r="P31" s="40">
        <f t="shared" si="19"/>
        <v>23.056396225806445</v>
      </c>
    </row>
    <row r="32" spans="1:16" x14ac:dyDescent="0.2">
      <c r="B32" s="6"/>
      <c r="C32" s="19"/>
      <c r="D32" s="16"/>
      <c r="E32" s="29"/>
      <c r="F32" s="31"/>
      <c r="G32" s="31"/>
      <c r="H32" s="31"/>
      <c r="I32" s="31"/>
      <c r="J32" s="30"/>
      <c r="K32" s="30"/>
      <c r="L32" s="30"/>
      <c r="M32" s="30"/>
      <c r="N32" s="15"/>
      <c r="O32" s="15"/>
      <c r="P32" s="15"/>
    </row>
    <row r="33" spans="1:16" ht="13.5" thickBot="1" x14ac:dyDescent="0.25">
      <c r="A33" s="56"/>
      <c r="B33" s="57"/>
      <c r="C33" s="6"/>
      <c r="D33" s="16"/>
      <c r="E33" s="29"/>
      <c r="F33" s="31"/>
      <c r="G33" s="31"/>
      <c r="H33" s="31"/>
      <c r="I33" s="31"/>
      <c r="J33" s="30"/>
      <c r="K33" s="30"/>
      <c r="L33" s="30"/>
      <c r="M33" s="30"/>
      <c r="N33" s="15"/>
      <c r="O33" s="15"/>
      <c r="P33" s="15"/>
    </row>
    <row r="34" spans="1:16" s="1" customFormat="1" ht="54.95" customHeight="1" x14ac:dyDescent="0.2">
      <c r="A34" s="44">
        <v>11.5</v>
      </c>
      <c r="B34" s="9" t="s">
        <v>0</v>
      </c>
      <c r="C34" s="11" t="s">
        <v>4</v>
      </c>
      <c r="D34" s="12" t="s">
        <v>8</v>
      </c>
      <c r="E34" s="32" t="s">
        <v>9</v>
      </c>
      <c r="F34" s="32" t="s">
        <v>6</v>
      </c>
      <c r="G34" s="32" t="s">
        <v>7</v>
      </c>
      <c r="H34" s="32" t="s">
        <v>13</v>
      </c>
      <c r="I34" s="32" t="s">
        <v>14</v>
      </c>
      <c r="J34" s="32" t="s">
        <v>1</v>
      </c>
      <c r="K34" s="32" t="s">
        <v>11</v>
      </c>
      <c r="L34" s="32" t="s">
        <v>10</v>
      </c>
      <c r="M34" s="32" t="s">
        <v>3</v>
      </c>
      <c r="N34" s="9" t="s">
        <v>2</v>
      </c>
      <c r="O34" s="9" t="s">
        <v>5</v>
      </c>
      <c r="P34" s="10" t="s">
        <v>12</v>
      </c>
    </row>
    <row r="35" spans="1:16" ht="15" customHeight="1" x14ac:dyDescent="0.2">
      <c r="A35" s="60"/>
      <c r="B35" s="42">
        <v>500</v>
      </c>
      <c r="C35" s="13">
        <f t="shared" ref="C35:C45" si="20">14.7*34/31</f>
        <v>16.122580645161289</v>
      </c>
      <c r="D35" s="14">
        <f t="shared" ref="D35:D45" si="21">B35*(C35)*0.001</f>
        <v>8.0612903225806445</v>
      </c>
      <c r="E35" s="26">
        <f t="shared" ref="E35:E45" si="22">0.2641721*F35</f>
        <v>1.9946681609719001</v>
      </c>
      <c r="F35" s="45">
        <v>7.5506390000000003</v>
      </c>
      <c r="G35" s="45">
        <v>3.9224969999999999</v>
      </c>
      <c r="H35" s="45">
        <v>11.426798</v>
      </c>
      <c r="I35" s="45">
        <v>-2.8012999999999955E-2</v>
      </c>
      <c r="J35" s="28">
        <f t="shared" ref="J35:J45" si="23">F35/D35</f>
        <v>0.93665389755902373</v>
      </c>
      <c r="K35" s="28">
        <f t="shared" ref="K35:K45" si="24">((F35*(H35-I35))*100/60)</f>
        <v>144.15190445704832</v>
      </c>
      <c r="L35" s="28">
        <f t="shared" ref="L35:L45" si="25">((G35*B35*2*PI())/60)</f>
        <v>205.38146264880004</v>
      </c>
      <c r="M35" s="28">
        <f t="shared" ref="M35:M45" si="26">(H35-I35)*(C35/(2*PI()*10))</f>
        <v>2.9392912208327147</v>
      </c>
      <c r="N35" s="7">
        <f t="shared" ref="N35:N45" si="27">(M35/G35)</f>
        <v>0.74934186586572649</v>
      </c>
      <c r="O35" s="7">
        <f t="shared" ref="O35:O45" si="28">K35/L35</f>
        <v>0.7018739792672839</v>
      </c>
      <c r="P35" s="24">
        <f t="shared" ref="P35:P45" si="29">D35-F35</f>
        <v>0.51065132258064416</v>
      </c>
    </row>
    <row r="36" spans="1:16" ht="15" customHeight="1" x14ac:dyDescent="0.2">
      <c r="A36" s="60"/>
      <c r="B36" s="42">
        <v>750</v>
      </c>
      <c r="C36" s="13">
        <f t="shared" si="20"/>
        <v>16.122580645161289</v>
      </c>
      <c r="D36" s="14">
        <f t="shared" si="21"/>
        <v>12.091935483870966</v>
      </c>
      <c r="E36" s="26">
        <f t="shared" si="22"/>
        <v>3.0465340992864003</v>
      </c>
      <c r="F36" s="45">
        <v>11.532384</v>
      </c>
      <c r="G36" s="45">
        <v>3.919591</v>
      </c>
      <c r="H36" s="45">
        <v>11.642483</v>
      </c>
      <c r="I36" s="45">
        <v>-3.0502000000000029E-2</v>
      </c>
      <c r="J36" s="28">
        <f t="shared" si="23"/>
        <v>0.95372523409363763</v>
      </c>
      <c r="K36" s="28">
        <f t="shared" si="24"/>
        <v>224.36224241040003</v>
      </c>
      <c r="L36" s="28">
        <f t="shared" si="25"/>
        <v>307.84395726691679</v>
      </c>
      <c r="M36" s="28">
        <f t="shared" si="26"/>
        <v>2.995274416261601</v>
      </c>
      <c r="N36" s="7">
        <f t="shared" si="27"/>
        <v>0.76418034847554273</v>
      </c>
      <c r="O36" s="7">
        <f t="shared" si="28"/>
        <v>0.72881808173959461</v>
      </c>
      <c r="P36" s="24">
        <f t="shared" si="29"/>
        <v>0.55955148387096543</v>
      </c>
    </row>
    <row r="37" spans="1:16" ht="15" customHeight="1" x14ac:dyDescent="0.2">
      <c r="A37" s="60"/>
      <c r="B37" s="42">
        <v>1000</v>
      </c>
      <c r="C37" s="13">
        <f t="shared" si="20"/>
        <v>16.122580645161289</v>
      </c>
      <c r="D37" s="14">
        <f t="shared" si="21"/>
        <v>16.122580645161289</v>
      </c>
      <c r="E37" s="26">
        <f t="shared" si="22"/>
        <v>4.0771164840202001</v>
      </c>
      <c r="F37" s="45">
        <v>15.433562</v>
      </c>
      <c r="G37" s="45">
        <v>3.940194</v>
      </c>
      <c r="H37" s="45">
        <v>11.600384999999999</v>
      </c>
      <c r="I37" s="45">
        <v>-3.3398999999999957E-2</v>
      </c>
      <c r="J37" s="28">
        <f t="shared" si="23"/>
        <v>0.95726374949979998</v>
      </c>
      <c r="K37" s="28">
        <f t="shared" si="24"/>
        <v>299.25121109767991</v>
      </c>
      <c r="L37" s="28">
        <f t="shared" si="25"/>
        <v>412.61615080395273</v>
      </c>
      <c r="M37" s="28">
        <f t="shared" si="26"/>
        <v>2.9852154851148658</v>
      </c>
      <c r="N37" s="7">
        <f t="shared" si="27"/>
        <v>0.75763160014833431</v>
      </c>
      <c r="O37" s="7">
        <f t="shared" si="28"/>
        <v>0.72525326629752751</v>
      </c>
      <c r="P37" s="24">
        <f t="shared" si="29"/>
        <v>0.68901864516128875</v>
      </c>
    </row>
    <row r="38" spans="1:16" ht="15" customHeight="1" x14ac:dyDescent="0.2">
      <c r="A38" s="60"/>
      <c r="B38" s="42">
        <v>1250</v>
      </c>
      <c r="C38" s="13">
        <f t="shared" si="20"/>
        <v>16.122580645161289</v>
      </c>
      <c r="D38" s="14">
        <f t="shared" si="21"/>
        <v>20.153225806451612</v>
      </c>
      <c r="E38" s="26">
        <f t="shared" si="22"/>
        <v>5.0472507446599</v>
      </c>
      <c r="F38" s="45">
        <v>19.105919</v>
      </c>
      <c r="G38" s="45">
        <v>3.9740890000000002</v>
      </c>
      <c r="H38" s="45">
        <v>11.611529000000001</v>
      </c>
      <c r="I38" s="45">
        <v>-3.7364999999999982E-2</v>
      </c>
      <c r="J38" s="28">
        <f t="shared" si="23"/>
        <v>0.94803279551820729</v>
      </c>
      <c r="K38" s="28">
        <f t="shared" si="24"/>
        <v>370.93804200597668</v>
      </c>
      <c r="L38" s="28">
        <f t="shared" si="25"/>
        <v>520.20703362966697</v>
      </c>
      <c r="M38" s="28">
        <f t="shared" si="26"/>
        <v>2.9890926935949347</v>
      </c>
      <c r="N38" s="7">
        <f t="shared" si="27"/>
        <v>0.75214538315446244</v>
      </c>
      <c r="O38" s="7">
        <f t="shared" si="28"/>
        <v>0.71305849022803836</v>
      </c>
      <c r="P38" s="24">
        <f t="shared" si="29"/>
        <v>1.047306806451612</v>
      </c>
    </row>
    <row r="39" spans="1:16" ht="15" customHeight="1" x14ac:dyDescent="0.2">
      <c r="A39" s="60"/>
      <c r="B39" s="42">
        <v>1500</v>
      </c>
      <c r="C39" s="13">
        <f t="shared" si="20"/>
        <v>16.122580645161289</v>
      </c>
      <c r="D39" s="14">
        <f t="shared" si="21"/>
        <v>24.183870967741932</v>
      </c>
      <c r="E39" s="26">
        <f t="shared" si="22"/>
        <v>5.9469313629179998</v>
      </c>
      <c r="F39" s="45">
        <v>22.511579999999999</v>
      </c>
      <c r="G39" s="45">
        <v>3.98908</v>
      </c>
      <c r="H39" s="45">
        <v>11.588196999999999</v>
      </c>
      <c r="I39" s="45">
        <v>-4.1101000000000054E-2</v>
      </c>
      <c r="J39" s="28">
        <f t="shared" si="23"/>
        <v>0.93085098039215697</v>
      </c>
      <c r="K39" s="28">
        <f t="shared" si="24"/>
        <v>436.32312045139986</v>
      </c>
      <c r="L39" s="28">
        <f t="shared" si="25"/>
        <v>626.60322112909853</v>
      </c>
      <c r="M39" s="28">
        <f t="shared" si="26"/>
        <v>2.9840643827163489</v>
      </c>
      <c r="N39" s="7">
        <f t="shared" si="27"/>
        <v>0.74805829482395658</v>
      </c>
      <c r="O39" s="7">
        <f t="shared" si="28"/>
        <v>0.69633079712736523</v>
      </c>
      <c r="P39" s="24">
        <f t="shared" si="29"/>
        <v>1.6722909677419331</v>
      </c>
    </row>
    <row r="40" spans="1:16" ht="15" customHeight="1" x14ac:dyDescent="0.2">
      <c r="A40" s="60"/>
      <c r="B40" s="42">
        <v>1750</v>
      </c>
      <c r="C40" s="13">
        <f t="shared" si="20"/>
        <v>16.122580645161289</v>
      </c>
      <c r="D40" s="14">
        <f t="shared" si="21"/>
        <v>28.214516129032255</v>
      </c>
      <c r="E40" s="26">
        <f t="shared" si="22"/>
        <v>6.7179194859727005</v>
      </c>
      <c r="F40" s="45">
        <v>25.430087</v>
      </c>
      <c r="G40" s="45">
        <v>3.9999829999999998</v>
      </c>
      <c r="H40" s="45">
        <v>11.479903999999999</v>
      </c>
      <c r="I40" s="45">
        <v>-4.5282999999999962E-2</v>
      </c>
      <c r="J40" s="28">
        <f t="shared" si="23"/>
        <v>0.9013121785857201</v>
      </c>
      <c r="K40" s="28">
        <f t="shared" si="24"/>
        <v>488.47751350211496</v>
      </c>
      <c r="L40" s="28">
        <f t="shared" si="25"/>
        <v>733.03517042490353</v>
      </c>
      <c r="M40" s="28">
        <f t="shared" si="26"/>
        <v>2.9573496208322712</v>
      </c>
      <c r="N40" s="7">
        <f t="shared" si="27"/>
        <v>0.73934054740539434</v>
      </c>
      <c r="O40" s="7">
        <f t="shared" si="28"/>
        <v>0.66637663949871484</v>
      </c>
      <c r="P40" s="24">
        <f t="shared" si="29"/>
        <v>2.7844291290322545</v>
      </c>
    </row>
    <row r="41" spans="1:16" ht="15" customHeight="1" x14ac:dyDescent="0.2">
      <c r="A41" s="60"/>
      <c r="B41" s="42">
        <v>2000</v>
      </c>
      <c r="C41" s="13">
        <f t="shared" si="20"/>
        <v>16.122580645161289</v>
      </c>
      <c r="D41" s="14">
        <f t="shared" si="21"/>
        <v>32.245161290322578</v>
      </c>
      <c r="E41" s="26">
        <f t="shared" si="22"/>
        <v>7.4896924643365006</v>
      </c>
      <c r="F41" s="45">
        <v>28.351565000000001</v>
      </c>
      <c r="G41" s="45">
        <v>4.0626429999999996</v>
      </c>
      <c r="H41" s="45">
        <v>11.472581</v>
      </c>
      <c r="I41" s="45">
        <v>-5.0011000000000028E-2</v>
      </c>
      <c r="J41" s="28">
        <f t="shared" si="23"/>
        <v>0.87925021508603451</v>
      </c>
      <c r="K41" s="28">
        <f t="shared" si="24"/>
        <v>544.47252676079995</v>
      </c>
      <c r="L41" s="28">
        <f t="shared" si="25"/>
        <v>850.87796019719974</v>
      </c>
      <c r="M41" s="28">
        <f t="shared" si="26"/>
        <v>2.9566837468411542</v>
      </c>
      <c r="N41" s="7">
        <f t="shared" si="27"/>
        <v>0.72777345851977504</v>
      </c>
      <c r="O41" s="7">
        <f t="shared" si="28"/>
        <v>0.63989496993741946</v>
      </c>
      <c r="P41" s="24">
        <f t="shared" si="29"/>
        <v>3.8935962903225771</v>
      </c>
    </row>
    <row r="42" spans="1:16" ht="15" customHeight="1" x14ac:dyDescent="0.2">
      <c r="A42" s="60"/>
      <c r="B42" s="42">
        <v>2500</v>
      </c>
      <c r="C42" s="13">
        <f t="shared" si="20"/>
        <v>16.122580645161289</v>
      </c>
      <c r="D42" s="14">
        <f t="shared" si="21"/>
        <v>40.306451612903224</v>
      </c>
      <c r="E42" s="26">
        <f t="shared" si="22"/>
        <v>8.8752893941299007</v>
      </c>
      <c r="F42" s="45">
        <v>33.596618999999997</v>
      </c>
      <c r="G42" s="45">
        <v>4.2588990000000004</v>
      </c>
      <c r="H42" s="45">
        <v>11.616258</v>
      </c>
      <c r="I42" s="45">
        <v>-6.0394999999999976E-2</v>
      </c>
      <c r="J42" s="28">
        <f t="shared" si="23"/>
        <v>0.83352956302521009</v>
      </c>
      <c r="K42" s="28">
        <f t="shared" si="24"/>
        <v>653.82677006034498</v>
      </c>
      <c r="L42" s="28">
        <f t="shared" si="25"/>
        <v>1114.9771508984097</v>
      </c>
      <c r="M42" s="28">
        <f t="shared" si="26"/>
        <v>2.9962156208085826</v>
      </c>
      <c r="N42" s="7">
        <f t="shared" si="27"/>
        <v>0.7035188251255976</v>
      </c>
      <c r="O42" s="7">
        <f t="shared" si="28"/>
        <v>0.58640373888694863</v>
      </c>
      <c r="P42" s="24">
        <f t="shared" si="29"/>
        <v>6.7098326129032273</v>
      </c>
    </row>
    <row r="43" spans="1:16" ht="15" customHeight="1" x14ac:dyDescent="0.2">
      <c r="A43" s="60"/>
      <c r="B43" s="42">
        <v>3000</v>
      </c>
      <c r="C43" s="13">
        <f t="shared" si="20"/>
        <v>16.122580645161289</v>
      </c>
      <c r="D43" s="14">
        <f t="shared" si="21"/>
        <v>48.367741935483863</v>
      </c>
      <c r="E43" s="26">
        <f t="shared" si="22"/>
        <v>10.2117616727236</v>
      </c>
      <c r="F43" s="45">
        <v>38.655715999999998</v>
      </c>
      <c r="G43" s="45">
        <v>4.3274660000000003</v>
      </c>
      <c r="H43" s="45">
        <v>11.399032</v>
      </c>
      <c r="I43" s="45">
        <v>-7.1124999999999994E-2</v>
      </c>
      <c r="J43" s="28">
        <f t="shared" si="23"/>
        <v>0.79920447912498338</v>
      </c>
      <c r="K43" s="28">
        <f t="shared" si="24"/>
        <v>738.97855244568677</v>
      </c>
      <c r="L43" s="28">
        <f t="shared" si="25"/>
        <v>1359.5135394259607</v>
      </c>
      <c r="M43" s="28">
        <f t="shared" si="26"/>
        <v>2.9432289866391432</v>
      </c>
      <c r="N43" s="7">
        <f t="shared" si="27"/>
        <v>0.68012758197040557</v>
      </c>
      <c r="O43" s="7">
        <f t="shared" si="28"/>
        <v>0.54356100988719258</v>
      </c>
      <c r="P43" s="24">
        <f t="shared" si="29"/>
        <v>9.7120259354838652</v>
      </c>
    </row>
    <row r="44" spans="1:16" ht="15" customHeight="1" x14ac:dyDescent="0.2">
      <c r="A44" s="60"/>
      <c r="B44" s="42">
        <v>4000</v>
      </c>
      <c r="C44" s="13">
        <f t="shared" si="20"/>
        <v>16.122580645161289</v>
      </c>
      <c r="D44" s="14">
        <f t="shared" si="21"/>
        <v>64.490322580645156</v>
      </c>
      <c r="E44" s="26">
        <f t="shared" si="22"/>
        <v>12.925292574666601</v>
      </c>
      <c r="F44" s="45">
        <v>48.927546</v>
      </c>
      <c r="G44" s="45">
        <v>4.9035130000000002</v>
      </c>
      <c r="H44" s="45">
        <v>11.527471</v>
      </c>
      <c r="I44" s="45">
        <v>-9.8230999999999957E-2</v>
      </c>
      <c r="J44" s="28">
        <f t="shared" si="23"/>
        <v>0.75868043517406969</v>
      </c>
      <c r="K44" s="28">
        <f t="shared" si="24"/>
        <v>948.02844897881994</v>
      </c>
      <c r="L44" s="28">
        <f t="shared" si="25"/>
        <v>2053.9787223442731</v>
      </c>
      <c r="M44" s="28">
        <f t="shared" si="26"/>
        <v>2.9831416532858843</v>
      </c>
      <c r="N44" s="7">
        <f t="shared" si="27"/>
        <v>0.60836825624524382</v>
      </c>
      <c r="O44" s="7">
        <f t="shared" si="28"/>
        <v>0.46155709339423151</v>
      </c>
      <c r="P44" s="24">
        <f t="shared" si="29"/>
        <v>15.562776580645156</v>
      </c>
    </row>
    <row r="45" spans="1:16" ht="13.5" thickBot="1" x14ac:dyDescent="0.25">
      <c r="A45" s="61"/>
      <c r="B45" s="43">
        <v>5000</v>
      </c>
      <c r="C45" s="33">
        <f t="shared" si="20"/>
        <v>16.122580645161289</v>
      </c>
      <c r="D45" s="35">
        <f t="shared" si="21"/>
        <v>80.612903225806448</v>
      </c>
      <c r="E45" s="36">
        <f t="shared" si="22"/>
        <v>14.766321412343702</v>
      </c>
      <c r="F45" s="46">
        <v>55.896597</v>
      </c>
      <c r="G45" s="46">
        <v>5.4042849999999998</v>
      </c>
      <c r="H45" s="46">
        <v>11.45087</v>
      </c>
      <c r="I45" s="46">
        <v>-0.12124800000000002</v>
      </c>
      <c r="J45" s="38">
        <f t="shared" si="23"/>
        <v>0.69339516086434572</v>
      </c>
      <c r="K45" s="38">
        <f t="shared" si="24"/>
        <v>1078.0700271374101</v>
      </c>
      <c r="L45" s="38">
        <f t="shared" si="25"/>
        <v>2829.6770089842526</v>
      </c>
      <c r="M45" s="38">
        <f t="shared" si="26"/>
        <v>2.9693920610161295</v>
      </c>
      <c r="N45" s="39">
        <f t="shared" si="27"/>
        <v>0.54945141883082216</v>
      </c>
      <c r="O45" s="39">
        <f t="shared" si="28"/>
        <v>0.38098695494734103</v>
      </c>
      <c r="P45" s="40">
        <f t="shared" si="29"/>
        <v>24.716306225806449</v>
      </c>
    </row>
  </sheetData>
  <mergeCells count="7">
    <mergeCell ref="A1:P1"/>
    <mergeCell ref="A35:A45"/>
    <mergeCell ref="A2:P2"/>
    <mergeCell ref="A19:B19"/>
    <mergeCell ref="A5:A17"/>
    <mergeCell ref="A21:A31"/>
    <mergeCell ref="A33:B33"/>
  </mergeCells>
  <phoneticPr fontId="4" type="noConversion"/>
  <printOptions horizontalCentered="1"/>
  <pageMargins left="0.23" right="0.17" top="0.4" bottom="0.5" header="0.25" footer="0.38"/>
  <pageSetup scale="70" orientation="portrait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35°C</vt:lpstr>
      <vt:lpstr>60°C</vt:lpstr>
      <vt:lpstr>100°C</vt:lpstr>
      <vt:lpstr>'100°C'!Print_Area</vt:lpstr>
      <vt:lpstr>'35°C'!Print_Area</vt:lpstr>
      <vt:lpstr>'60°C'!Print_Area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2015-05-04T16:23:34Z</dcterms:created>
  <dcterms:modified xsi:type="dcterms:W3CDTF">2019-04-04T12:58:48Z</dcterms:modified>
</cp:coreProperties>
</file>