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fonline-my.sharepoint.com/personal/02640_icf_com/Documents/JCohen-BU/ids/sept2021/"/>
    </mc:Choice>
  </mc:AlternateContent>
  <xr:revisionPtr revIDLastSave="839" documentId="8_{B91B789A-0C3E-4C8F-BF59-87C912AA8356}" xr6:coauthVersionLast="47" xr6:coauthVersionMax="47" xr10:uidLastSave="{B8E646EA-06EE-44E6-9BFB-7150AF042740}"/>
  <bookViews>
    <workbookView xWindow="-28920" yWindow="-120" windowWidth="29040" windowHeight="15840" activeTab="2" xr2:uid="{093E7DAF-3525-4412-9AE1-4F626CC02C3A}"/>
  </bookViews>
  <sheets>
    <sheet name="Bucket" sheetId="1" r:id="rId1"/>
    <sheet name="Sink" sheetId="2" r:id="rId2"/>
    <sheet name="CO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9" i="3" l="1"/>
  <c r="AP19" i="3" s="1"/>
  <c r="AL19" i="3"/>
  <c r="AO19" i="3" s="1"/>
  <c r="AK19" i="3"/>
  <c r="AN19" i="3" s="1"/>
  <c r="AP18" i="3"/>
  <c r="AO18" i="3"/>
  <c r="AM18" i="3"/>
  <c r="AL18" i="3"/>
  <c r="AK18" i="3"/>
  <c r="AN18" i="3" s="1"/>
  <c r="AN17" i="3"/>
  <c r="AM17" i="3"/>
  <c r="AP17" i="3" s="1"/>
  <c r="AL17" i="3"/>
  <c r="AO17" i="3" s="1"/>
  <c r="AK17" i="3"/>
  <c r="AM16" i="3"/>
  <c r="AP16" i="3" s="1"/>
  <c r="AL16" i="3"/>
  <c r="AO16" i="3" s="1"/>
  <c r="AK16" i="3"/>
  <c r="AN16" i="3" s="1"/>
  <c r="AM15" i="3"/>
  <c r="AP15" i="3" s="1"/>
  <c r="AL15" i="3"/>
  <c r="AO15" i="3" s="1"/>
  <c r="AK15" i="3"/>
  <c r="AN15" i="3" s="1"/>
  <c r="AP14" i="3"/>
  <c r="AO14" i="3"/>
  <c r="AM14" i="3"/>
  <c r="AL14" i="3"/>
  <c r="AK14" i="3"/>
  <c r="AN14" i="3" s="1"/>
  <c r="AN13" i="3"/>
  <c r="AM13" i="3"/>
  <c r="AP13" i="3" s="1"/>
  <c r="AL13" i="3"/>
  <c r="AO13" i="3" s="1"/>
  <c r="AK13" i="3"/>
  <c r="AM12" i="3"/>
  <c r="AP12" i="3" s="1"/>
  <c r="AL12" i="3"/>
  <c r="AO12" i="3" s="1"/>
  <c r="AK12" i="3"/>
  <c r="AN12" i="3" s="1"/>
  <c r="AM11" i="3"/>
  <c r="AP11" i="3" s="1"/>
  <c r="AL11" i="3"/>
  <c r="AO11" i="3" s="1"/>
  <c r="AK11" i="3"/>
  <c r="AN11" i="3" s="1"/>
  <c r="AP10" i="3"/>
  <c r="AO10" i="3"/>
  <c r="AM10" i="3"/>
  <c r="AL10" i="3"/>
  <c r="AK10" i="3"/>
  <c r="AN10" i="3" s="1"/>
  <c r="AN9" i="3"/>
  <c r="AM9" i="3"/>
  <c r="AP9" i="3" s="1"/>
  <c r="AL9" i="3"/>
  <c r="AO9" i="3" s="1"/>
  <c r="AK9" i="3"/>
  <c r="AM8" i="3"/>
  <c r="AP8" i="3" s="1"/>
  <c r="AL8" i="3"/>
  <c r="AO8" i="3" s="1"/>
  <c r="AK8" i="3"/>
  <c r="AN8" i="3" s="1"/>
  <c r="AM7" i="3"/>
  <c r="AP7" i="3" s="1"/>
  <c r="AL7" i="3"/>
  <c r="AO7" i="3" s="1"/>
  <c r="AK7" i="3"/>
  <c r="AN7" i="3" s="1"/>
  <c r="AP6" i="3"/>
  <c r="AO6" i="3"/>
  <c r="AM6" i="3"/>
  <c r="AL6" i="3"/>
  <c r="AK6" i="3"/>
  <c r="AN6" i="3" s="1"/>
  <c r="AN5" i="3"/>
  <c r="AM5" i="3"/>
  <c r="AP5" i="3" s="1"/>
  <c r="AL5" i="3"/>
  <c r="AO5" i="3" s="1"/>
  <c r="AK5" i="3"/>
  <c r="AM4" i="3"/>
  <c r="AP4" i="3" s="1"/>
  <c r="AL4" i="3"/>
  <c r="AO4" i="3" s="1"/>
  <c r="AK4" i="3"/>
  <c r="AN4" i="3" s="1"/>
  <c r="AM3" i="3"/>
  <c r="AP3" i="3" s="1"/>
  <c r="AL3" i="3"/>
  <c r="AO3" i="3" s="1"/>
  <c r="AK3" i="3"/>
  <c r="AN3" i="3" s="1"/>
  <c r="AM2" i="3"/>
  <c r="AL2" i="3"/>
  <c r="AO2" i="3" s="1"/>
  <c r="AK2" i="3"/>
  <c r="AN2" i="3" s="1"/>
  <c r="AP2" i="3"/>
  <c r="AJ19" i="3"/>
  <c r="AI19" i="3"/>
  <c r="AJ18" i="3"/>
  <c r="AI18" i="3"/>
  <c r="AJ17" i="3"/>
  <c r="AI17" i="3"/>
  <c r="AJ16" i="3"/>
  <c r="AI16" i="3"/>
  <c r="AJ15" i="3"/>
  <c r="AI15" i="3"/>
  <c r="AJ14" i="3"/>
  <c r="AI14" i="3"/>
  <c r="AJ13" i="3"/>
  <c r="AI13" i="3"/>
  <c r="AJ12" i="3"/>
  <c r="AI12" i="3"/>
  <c r="AJ11" i="3"/>
  <c r="AI11" i="3"/>
  <c r="AJ10" i="3"/>
  <c r="AI10" i="3"/>
  <c r="AJ9" i="3"/>
  <c r="AI9" i="3"/>
  <c r="AJ8" i="3"/>
  <c r="AI8" i="3"/>
  <c r="AJ7" i="3"/>
  <c r="AI7" i="3"/>
  <c r="AJ6" i="3"/>
  <c r="AI6" i="3"/>
  <c r="AJ5" i="3"/>
  <c r="AI5" i="3"/>
  <c r="AJ4" i="3"/>
  <c r="AI4" i="3"/>
  <c r="AJ3" i="3"/>
  <c r="AI3" i="3"/>
  <c r="AJ2" i="3"/>
  <c r="AI2" i="3"/>
  <c r="AB19" i="3"/>
  <c r="AA19" i="3"/>
  <c r="AB18" i="3"/>
  <c r="AA18" i="3"/>
  <c r="AB17" i="3"/>
  <c r="AA17" i="3"/>
  <c r="AB16" i="3"/>
  <c r="AA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AB8" i="3"/>
  <c r="AA8" i="3"/>
  <c r="AB7" i="3"/>
  <c r="AA7" i="3"/>
  <c r="AB6" i="3"/>
  <c r="AA6" i="3"/>
  <c r="AB5" i="3"/>
  <c r="AA5" i="3"/>
  <c r="AB4" i="3"/>
  <c r="AA4" i="3"/>
  <c r="AB3" i="3"/>
  <c r="AA3" i="3"/>
  <c r="AB2" i="3"/>
  <c r="AA2" i="3"/>
  <c r="AL19" i="2"/>
  <c r="AK19" i="2"/>
  <c r="AJ19" i="2"/>
  <c r="AL18" i="2"/>
  <c r="AK18" i="2"/>
  <c r="AJ18" i="2"/>
  <c r="AL17" i="2"/>
  <c r="AK17" i="2"/>
  <c r="AJ17" i="2"/>
  <c r="AL16" i="2"/>
  <c r="AK16" i="2"/>
  <c r="AJ16" i="2"/>
  <c r="AL15" i="2"/>
  <c r="AK15" i="2"/>
  <c r="AJ15" i="2"/>
  <c r="AL14" i="2"/>
  <c r="AK14" i="2"/>
  <c r="AJ14" i="2"/>
  <c r="AL13" i="2"/>
  <c r="AK13" i="2"/>
  <c r="AJ13" i="2"/>
  <c r="AL12" i="2"/>
  <c r="AK12" i="2"/>
  <c r="AJ12" i="2"/>
  <c r="AL11" i="2"/>
  <c r="AK11" i="2"/>
  <c r="AJ11" i="2"/>
  <c r="AL10" i="2"/>
  <c r="AK10" i="2"/>
  <c r="AJ10" i="2"/>
  <c r="AL9" i="2"/>
  <c r="AK9" i="2"/>
  <c r="AJ9" i="2"/>
  <c r="AL8" i="2"/>
  <c r="AK8" i="2"/>
  <c r="AJ8" i="2"/>
  <c r="AL7" i="2"/>
  <c r="AK7" i="2"/>
  <c r="AJ7" i="2"/>
  <c r="AL6" i="2"/>
  <c r="AK6" i="2"/>
  <c r="AJ6" i="2"/>
  <c r="AL5" i="2"/>
  <c r="AK5" i="2"/>
  <c r="AJ5" i="2"/>
  <c r="AL4" i="2"/>
  <c r="AK4" i="2"/>
  <c r="AJ4" i="2"/>
  <c r="AL3" i="2"/>
  <c r="AK3" i="2"/>
  <c r="AJ3" i="2"/>
  <c r="AL2" i="2"/>
  <c r="AK2" i="2"/>
  <c r="AJ2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F2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AL19" i="1"/>
  <c r="AK19" i="1"/>
  <c r="AJ19" i="1"/>
  <c r="AL18" i="1"/>
  <c r="AK18" i="1"/>
  <c r="AJ18" i="1"/>
  <c r="AL17" i="1"/>
  <c r="AK17" i="1"/>
  <c r="AJ17" i="1"/>
  <c r="AL16" i="1"/>
  <c r="AK16" i="1"/>
  <c r="AJ16" i="1"/>
  <c r="AL15" i="1"/>
  <c r="AK15" i="1"/>
  <c r="AJ15" i="1"/>
  <c r="AL14" i="1"/>
  <c r="AK14" i="1"/>
  <c r="AJ14" i="1"/>
  <c r="AL13" i="1"/>
  <c r="AK13" i="1"/>
  <c r="AJ13" i="1"/>
  <c r="AL12" i="1"/>
  <c r="AK12" i="1"/>
  <c r="AJ12" i="1"/>
  <c r="AL11" i="1"/>
  <c r="AK11" i="1"/>
  <c r="AJ11" i="1"/>
  <c r="AL10" i="1"/>
  <c r="AK10" i="1"/>
  <c r="AJ10" i="1"/>
  <c r="AL9" i="1"/>
  <c r="AK9" i="1"/>
  <c r="AJ9" i="1"/>
  <c r="AL8" i="1"/>
  <c r="AK8" i="1"/>
  <c r="AJ8" i="1"/>
  <c r="AL7" i="1"/>
  <c r="AK7" i="1"/>
  <c r="AJ7" i="1"/>
  <c r="AL6" i="1"/>
  <c r="AK6" i="1"/>
  <c r="AJ6" i="1"/>
  <c r="AL5" i="1"/>
  <c r="AK5" i="1"/>
  <c r="AJ5" i="1"/>
  <c r="AL4" i="1"/>
  <c r="AK4" i="1"/>
  <c r="AJ4" i="1"/>
  <c r="AL3" i="1"/>
  <c r="AK3" i="1"/>
  <c r="AJ3" i="1"/>
  <c r="AL2" i="1"/>
  <c r="AK2" i="1"/>
  <c r="AJ2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AH19" i="3"/>
  <c r="AG19" i="3"/>
  <c r="AF19" i="3"/>
  <c r="AE19" i="3"/>
  <c r="AD19" i="3"/>
  <c r="AC19" i="3"/>
  <c r="Z19" i="3"/>
  <c r="Y19" i="3"/>
  <c r="X19" i="3"/>
  <c r="W19" i="3"/>
  <c r="V19" i="3"/>
  <c r="U19" i="3"/>
  <c r="AH18" i="3"/>
  <c r="AG18" i="3"/>
  <c r="AF18" i="3"/>
  <c r="AE18" i="3"/>
  <c r="AD18" i="3"/>
  <c r="AC18" i="3"/>
  <c r="Z18" i="3"/>
  <c r="Y18" i="3"/>
  <c r="X18" i="3"/>
  <c r="W18" i="3"/>
  <c r="V18" i="3"/>
  <c r="U18" i="3"/>
  <c r="AH17" i="3"/>
  <c r="AG17" i="3"/>
  <c r="AF17" i="3"/>
  <c r="AE17" i="3"/>
  <c r="AD17" i="3"/>
  <c r="AC17" i="3"/>
  <c r="Z17" i="3"/>
  <c r="Y17" i="3"/>
  <c r="X17" i="3"/>
  <c r="W17" i="3"/>
  <c r="V17" i="3"/>
  <c r="U17" i="3"/>
  <c r="AH16" i="3"/>
  <c r="AG16" i="3"/>
  <c r="AF16" i="3"/>
  <c r="AE16" i="3"/>
  <c r="AD16" i="3"/>
  <c r="AC16" i="3"/>
  <c r="Z16" i="3"/>
  <c r="Y16" i="3"/>
  <c r="X16" i="3"/>
  <c r="W16" i="3"/>
  <c r="V16" i="3"/>
  <c r="U16" i="3"/>
  <c r="AH15" i="3"/>
  <c r="AG15" i="3"/>
  <c r="AF15" i="3"/>
  <c r="AE15" i="3"/>
  <c r="AD15" i="3"/>
  <c r="AC15" i="3"/>
  <c r="Z15" i="3"/>
  <c r="Y15" i="3"/>
  <c r="X15" i="3"/>
  <c r="W15" i="3"/>
  <c r="V15" i="3"/>
  <c r="U15" i="3"/>
  <c r="AH14" i="3"/>
  <c r="AG14" i="3"/>
  <c r="AF14" i="3"/>
  <c r="AE14" i="3"/>
  <c r="AD14" i="3"/>
  <c r="AC14" i="3"/>
  <c r="Z14" i="3"/>
  <c r="Y14" i="3"/>
  <c r="X14" i="3"/>
  <c r="W14" i="3"/>
  <c r="V14" i="3"/>
  <c r="U14" i="3"/>
  <c r="AH13" i="3"/>
  <c r="AG13" i="3"/>
  <c r="AF13" i="3"/>
  <c r="AE13" i="3"/>
  <c r="AD13" i="3"/>
  <c r="AC13" i="3"/>
  <c r="Z13" i="3"/>
  <c r="Y13" i="3"/>
  <c r="X13" i="3"/>
  <c r="W13" i="3"/>
  <c r="V13" i="3"/>
  <c r="U13" i="3"/>
  <c r="AH12" i="3"/>
  <c r="AG12" i="3"/>
  <c r="AF12" i="3"/>
  <c r="AE12" i="3"/>
  <c r="AD12" i="3"/>
  <c r="AC12" i="3"/>
  <c r="Z12" i="3"/>
  <c r="Y12" i="3"/>
  <c r="X12" i="3"/>
  <c r="W12" i="3"/>
  <c r="V12" i="3"/>
  <c r="U12" i="3"/>
  <c r="AH11" i="3"/>
  <c r="AG11" i="3"/>
  <c r="AF11" i="3"/>
  <c r="AE11" i="3"/>
  <c r="AD11" i="3"/>
  <c r="AC11" i="3"/>
  <c r="Z11" i="3"/>
  <c r="Y11" i="3"/>
  <c r="X11" i="3"/>
  <c r="W11" i="3"/>
  <c r="V11" i="3"/>
  <c r="U11" i="3"/>
  <c r="AH10" i="3"/>
  <c r="AG10" i="3"/>
  <c r="AF10" i="3"/>
  <c r="AE10" i="3"/>
  <c r="AD10" i="3"/>
  <c r="AC10" i="3"/>
  <c r="Z10" i="3"/>
  <c r="Y10" i="3"/>
  <c r="X10" i="3"/>
  <c r="W10" i="3"/>
  <c r="V10" i="3"/>
  <c r="U10" i="3"/>
  <c r="AH9" i="3"/>
  <c r="AG9" i="3"/>
  <c r="AF9" i="3"/>
  <c r="AE9" i="3"/>
  <c r="AD9" i="3"/>
  <c r="AC9" i="3"/>
  <c r="Z9" i="3"/>
  <c r="Y9" i="3"/>
  <c r="X9" i="3"/>
  <c r="W9" i="3"/>
  <c r="V9" i="3"/>
  <c r="U9" i="3"/>
  <c r="AH8" i="3"/>
  <c r="AG8" i="3"/>
  <c r="AF8" i="3"/>
  <c r="AE8" i="3"/>
  <c r="AD8" i="3"/>
  <c r="AC8" i="3"/>
  <c r="Z8" i="3"/>
  <c r="Y8" i="3"/>
  <c r="X8" i="3"/>
  <c r="W8" i="3"/>
  <c r="V8" i="3"/>
  <c r="U8" i="3"/>
  <c r="AH7" i="3"/>
  <c r="AG7" i="3"/>
  <c r="AF7" i="3"/>
  <c r="AE7" i="3"/>
  <c r="AD7" i="3"/>
  <c r="AC7" i="3"/>
  <c r="Z7" i="3"/>
  <c r="Y7" i="3"/>
  <c r="X7" i="3"/>
  <c r="W7" i="3"/>
  <c r="V7" i="3"/>
  <c r="U7" i="3"/>
  <c r="AH6" i="3"/>
  <c r="AG6" i="3"/>
  <c r="AF6" i="3"/>
  <c r="AE6" i="3"/>
  <c r="AD6" i="3"/>
  <c r="AC6" i="3"/>
  <c r="Z6" i="3"/>
  <c r="Y6" i="3"/>
  <c r="X6" i="3"/>
  <c r="W6" i="3"/>
  <c r="V6" i="3"/>
  <c r="U6" i="3"/>
  <c r="AH5" i="3"/>
  <c r="AG5" i="3"/>
  <c r="AF5" i="3"/>
  <c r="AE5" i="3"/>
  <c r="AD5" i="3"/>
  <c r="AC5" i="3"/>
  <c r="Z5" i="3"/>
  <c r="Y5" i="3"/>
  <c r="X5" i="3"/>
  <c r="W5" i="3"/>
  <c r="V5" i="3"/>
  <c r="U5" i="3"/>
  <c r="AH4" i="3"/>
  <c r="AG4" i="3"/>
  <c r="AF4" i="3"/>
  <c r="AE4" i="3"/>
  <c r="AD4" i="3"/>
  <c r="AC4" i="3"/>
  <c r="Z4" i="3"/>
  <c r="Y4" i="3"/>
  <c r="X4" i="3"/>
  <c r="W4" i="3"/>
  <c r="V4" i="3"/>
  <c r="U4" i="3"/>
  <c r="AH3" i="3"/>
  <c r="AG3" i="3"/>
  <c r="AF3" i="3"/>
  <c r="AE3" i="3"/>
  <c r="AD3" i="3"/>
  <c r="AC3" i="3"/>
  <c r="Z3" i="3"/>
  <c r="Y3" i="3"/>
  <c r="X3" i="3"/>
  <c r="W3" i="3"/>
  <c r="V3" i="3"/>
  <c r="U3" i="3"/>
  <c r="AH2" i="3"/>
  <c r="AG2" i="3"/>
  <c r="AF2" i="3"/>
  <c r="AE2" i="3"/>
  <c r="AD2" i="3"/>
  <c r="AC2" i="3"/>
  <c r="Z2" i="3"/>
  <c r="Y2" i="3"/>
  <c r="X2" i="3"/>
  <c r="W2" i="3"/>
  <c r="V2" i="3"/>
  <c r="U2" i="3"/>
  <c r="U2" i="2" s="1"/>
  <c r="V5" i="2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BI19" i="3" l="1"/>
  <c r="BK19" i="3" s="1"/>
  <c r="BC19" i="3"/>
  <c r="BE19" i="3" s="1"/>
  <c r="AW19" i="3"/>
  <c r="AX19" i="3" s="1"/>
  <c r="I19" i="3"/>
  <c r="G19" i="3"/>
  <c r="E19" i="3"/>
  <c r="D19" i="3"/>
  <c r="BI18" i="3"/>
  <c r="BK18" i="3" s="1"/>
  <c r="BC18" i="3"/>
  <c r="BD18" i="3" s="1"/>
  <c r="AW18" i="3"/>
  <c r="AY18" i="3" s="1"/>
  <c r="I18" i="3"/>
  <c r="G18" i="3"/>
  <c r="E18" i="3"/>
  <c r="D18" i="3"/>
  <c r="BI17" i="3"/>
  <c r="BK17" i="3" s="1"/>
  <c r="BC17" i="3"/>
  <c r="BE17" i="3" s="1"/>
  <c r="AW17" i="3"/>
  <c r="AX17" i="3" s="1"/>
  <c r="I17" i="3"/>
  <c r="G17" i="3"/>
  <c r="AR17" i="3" s="1"/>
  <c r="E17" i="3"/>
  <c r="D17" i="3"/>
  <c r="BI16" i="3"/>
  <c r="BJ16" i="3" s="1"/>
  <c r="BC16" i="3"/>
  <c r="BE16" i="3" s="1"/>
  <c r="AW16" i="3"/>
  <c r="AY16" i="3" s="1"/>
  <c r="I16" i="3"/>
  <c r="G16" i="3"/>
  <c r="E16" i="3"/>
  <c r="D16" i="3"/>
  <c r="BI15" i="3"/>
  <c r="BJ15" i="3" s="1"/>
  <c r="BC15" i="3"/>
  <c r="BE15" i="3" s="1"/>
  <c r="AW15" i="3"/>
  <c r="AY15" i="3" s="1"/>
  <c r="I15" i="3"/>
  <c r="G15" i="3"/>
  <c r="E15" i="3"/>
  <c r="D15" i="3"/>
  <c r="BI14" i="3"/>
  <c r="BJ14" i="3" s="1"/>
  <c r="BC14" i="3"/>
  <c r="BE14" i="3" s="1"/>
  <c r="AW14" i="3"/>
  <c r="AY14" i="3" s="1"/>
  <c r="I14" i="3"/>
  <c r="G14" i="3"/>
  <c r="E14" i="3"/>
  <c r="D14" i="3"/>
  <c r="BI13" i="3"/>
  <c r="BK13" i="3" s="1"/>
  <c r="BC13" i="3"/>
  <c r="BD13" i="3" s="1"/>
  <c r="AW13" i="3"/>
  <c r="AY13" i="3" s="1"/>
  <c r="I13" i="3"/>
  <c r="G13" i="3"/>
  <c r="E13" i="3"/>
  <c r="D13" i="3"/>
  <c r="BI12" i="3"/>
  <c r="BK12" i="3" s="1"/>
  <c r="BC12" i="3"/>
  <c r="BD12" i="3" s="1"/>
  <c r="AW12" i="3"/>
  <c r="AY12" i="3" s="1"/>
  <c r="I12" i="3"/>
  <c r="G12" i="3"/>
  <c r="AR12" i="3" s="1"/>
  <c r="E12" i="3"/>
  <c r="D12" i="3"/>
  <c r="BI11" i="3"/>
  <c r="BJ11" i="3" s="1"/>
  <c r="BC11" i="3"/>
  <c r="BE11" i="3" s="1"/>
  <c r="AW11" i="3"/>
  <c r="AX11" i="3" s="1"/>
  <c r="I11" i="3"/>
  <c r="G11" i="3"/>
  <c r="E11" i="3"/>
  <c r="D11" i="3"/>
  <c r="BI10" i="3"/>
  <c r="BK10" i="3" s="1"/>
  <c r="BC10" i="3"/>
  <c r="BE10" i="3" s="1"/>
  <c r="AW10" i="3"/>
  <c r="AY10" i="3" s="1"/>
  <c r="I10" i="3"/>
  <c r="G10" i="3"/>
  <c r="AR10" i="3" s="1"/>
  <c r="E10" i="3"/>
  <c r="D10" i="3"/>
  <c r="BI9" i="3"/>
  <c r="BK9" i="3" s="1"/>
  <c r="BC9" i="3"/>
  <c r="BE9" i="3" s="1"/>
  <c r="AW9" i="3"/>
  <c r="AY9" i="3" s="1"/>
  <c r="I9" i="3"/>
  <c r="G9" i="3"/>
  <c r="AR9" i="3" s="1"/>
  <c r="E9" i="3"/>
  <c r="D9" i="3"/>
  <c r="BI8" i="3"/>
  <c r="BK8" i="3" s="1"/>
  <c r="BC8" i="3"/>
  <c r="BE8" i="3" s="1"/>
  <c r="AW8" i="3"/>
  <c r="AY8" i="3" s="1"/>
  <c r="I8" i="3"/>
  <c r="G8" i="3"/>
  <c r="E8" i="3"/>
  <c r="D8" i="3"/>
  <c r="BI7" i="3"/>
  <c r="BK7" i="3" s="1"/>
  <c r="BC7" i="3"/>
  <c r="BE7" i="3" s="1"/>
  <c r="AW7" i="3"/>
  <c r="AY7" i="3" s="1"/>
  <c r="I7" i="3"/>
  <c r="G7" i="3"/>
  <c r="E7" i="3"/>
  <c r="D7" i="3"/>
  <c r="BI6" i="3"/>
  <c r="BJ6" i="3" s="1"/>
  <c r="BC6" i="3"/>
  <c r="BE6" i="3" s="1"/>
  <c r="AW6" i="3"/>
  <c r="AY6" i="3" s="1"/>
  <c r="I6" i="3"/>
  <c r="G6" i="3"/>
  <c r="E6" i="3"/>
  <c r="D6" i="3"/>
  <c r="BI5" i="3"/>
  <c r="BJ5" i="3" s="1"/>
  <c r="BC5" i="3"/>
  <c r="BD5" i="3" s="1"/>
  <c r="AW5" i="3"/>
  <c r="AY5" i="3" s="1"/>
  <c r="I5" i="3"/>
  <c r="G5" i="3"/>
  <c r="E5" i="3"/>
  <c r="D5" i="3"/>
  <c r="BI4" i="3"/>
  <c r="BK4" i="3" s="1"/>
  <c r="BC4" i="3"/>
  <c r="BD4" i="3" s="1"/>
  <c r="AW4" i="3"/>
  <c r="AX4" i="3" s="1"/>
  <c r="I4" i="3"/>
  <c r="G4" i="3"/>
  <c r="AR4" i="3" s="1"/>
  <c r="E4" i="3"/>
  <c r="D4" i="3"/>
  <c r="BI3" i="3"/>
  <c r="BK3" i="3" s="1"/>
  <c r="BC3" i="3"/>
  <c r="BD3" i="3" s="1"/>
  <c r="AW3" i="3"/>
  <c r="AX3" i="3" s="1"/>
  <c r="I3" i="3"/>
  <c r="G3" i="3"/>
  <c r="E3" i="3"/>
  <c r="D3" i="3"/>
  <c r="BI2" i="3"/>
  <c r="BK2" i="3" s="1"/>
  <c r="BC2" i="3"/>
  <c r="BE2" i="3" s="1"/>
  <c r="AW2" i="3"/>
  <c r="AY2" i="3" s="1"/>
  <c r="I2" i="3"/>
  <c r="G2" i="3"/>
  <c r="AR2" i="3" s="1"/>
  <c r="E2" i="3"/>
  <c r="D2" i="3"/>
  <c r="AR16" i="3" l="1"/>
  <c r="AR18" i="3"/>
  <c r="AR8" i="3"/>
  <c r="AR19" i="3"/>
  <c r="AS7" i="3"/>
  <c r="AS3" i="3"/>
  <c r="AS13" i="3"/>
  <c r="AR11" i="3"/>
  <c r="AS15" i="3"/>
  <c r="AR3" i="3"/>
  <c r="L11" i="3"/>
  <c r="AS11" i="3"/>
  <c r="L19" i="3"/>
  <c r="AS19" i="3"/>
  <c r="AR15" i="3"/>
  <c r="L5" i="3"/>
  <c r="AS5" i="3"/>
  <c r="AS4" i="3"/>
  <c r="AS6" i="3"/>
  <c r="L14" i="3"/>
  <c r="AS14" i="3"/>
  <c r="L2" i="3"/>
  <c r="AS2" i="3"/>
  <c r="AS12" i="3"/>
  <c r="AS10" i="3"/>
  <c r="AS18" i="3"/>
  <c r="AR14" i="3"/>
  <c r="AR7" i="3"/>
  <c r="AR6" i="3"/>
  <c r="L9" i="3"/>
  <c r="AS9" i="3"/>
  <c r="AS17" i="3"/>
  <c r="AR13" i="3"/>
  <c r="AR5" i="3"/>
  <c r="AS8" i="3"/>
  <c r="AS16" i="3"/>
  <c r="AY11" i="3"/>
  <c r="AY3" i="3"/>
  <c r="BK11" i="3"/>
  <c r="BK15" i="3"/>
  <c r="BJ7" i="3"/>
  <c r="BJ2" i="3"/>
  <c r="AX9" i="3"/>
  <c r="AX14" i="3"/>
  <c r="BJ4" i="3"/>
  <c r="BE18" i="3"/>
  <c r="AX6" i="3"/>
  <c r="BD15" i="3"/>
  <c r="BE3" i="3"/>
  <c r="BE5" i="3"/>
  <c r="BD7" i="3"/>
  <c r="BJ8" i="3"/>
  <c r="AX10" i="3"/>
  <c r="BE12" i="3"/>
  <c r="BK16" i="3"/>
  <c r="AX18" i="3"/>
  <c r="AY19" i="3"/>
  <c r="BD11" i="3"/>
  <c r="BJ13" i="3"/>
  <c r="BD14" i="3"/>
  <c r="BD2" i="3"/>
  <c r="BJ3" i="3"/>
  <c r="BK5" i="3"/>
  <c r="BD6" i="3"/>
  <c r="BD10" i="3"/>
  <c r="BJ12" i="3"/>
  <c r="AY17" i="3"/>
  <c r="L18" i="3"/>
  <c r="BD19" i="3"/>
  <c r="BE4" i="3"/>
  <c r="BE13" i="3"/>
  <c r="AX2" i="3"/>
  <c r="AX5" i="3"/>
  <c r="AX13" i="3"/>
  <c r="BK14" i="3"/>
  <c r="BJ19" i="3"/>
  <c r="AY4" i="3"/>
  <c r="BK6" i="3"/>
  <c r="L10" i="3"/>
  <c r="L6" i="3"/>
  <c r="L8" i="3"/>
  <c r="AX8" i="3"/>
  <c r="BD9" i="3"/>
  <c r="BJ10" i="3"/>
  <c r="L16" i="3"/>
  <c r="AX16" i="3"/>
  <c r="BD17" i="3"/>
  <c r="BJ18" i="3"/>
  <c r="L4" i="3"/>
  <c r="L13" i="3"/>
  <c r="L7" i="3"/>
  <c r="AX7" i="3"/>
  <c r="BD8" i="3"/>
  <c r="BJ9" i="3"/>
  <c r="L15" i="3"/>
  <c r="AX15" i="3"/>
  <c r="BD16" i="3"/>
  <c r="BJ17" i="3"/>
  <c r="L3" i="3"/>
  <c r="L12" i="3"/>
  <c r="AX12" i="3"/>
  <c r="L17" i="3"/>
  <c r="F11" i="2"/>
  <c r="AQ10" i="3" l="1"/>
  <c r="AQ12" i="3"/>
  <c r="AQ7" i="3"/>
  <c r="AQ2" i="3"/>
  <c r="AQ13" i="3"/>
  <c r="AQ5" i="3"/>
  <c r="AQ16" i="3"/>
  <c r="AQ3" i="3"/>
  <c r="AQ4" i="3"/>
  <c r="AQ14" i="3"/>
  <c r="AQ19" i="3"/>
  <c r="AQ8" i="3"/>
  <c r="AQ6" i="3"/>
  <c r="AQ9" i="3"/>
  <c r="AQ18" i="3"/>
  <c r="AQ11" i="3"/>
  <c r="AQ15" i="3"/>
  <c r="AQ17" i="3"/>
  <c r="BG19" i="2"/>
  <c r="BE19" i="2"/>
  <c r="BF19" i="2" s="1"/>
  <c r="AY19" i="2"/>
  <c r="BA19" i="2" s="1"/>
  <c r="AS19" i="2"/>
  <c r="AU19" i="2" s="1"/>
  <c r="AE19" i="2"/>
  <c r="AD19" i="2"/>
  <c r="AC19" i="2"/>
  <c r="AB19" i="2"/>
  <c r="AA19" i="2"/>
  <c r="Y19" i="2"/>
  <c r="X19" i="2"/>
  <c r="W19" i="2"/>
  <c r="V19" i="2"/>
  <c r="U19" i="2"/>
  <c r="N19" i="2"/>
  <c r="K19" i="2"/>
  <c r="I19" i="2"/>
  <c r="G19" i="2"/>
  <c r="E19" i="2"/>
  <c r="D19" i="2"/>
  <c r="BE18" i="2"/>
  <c r="BF18" i="2" s="1"/>
  <c r="AY18" i="2"/>
  <c r="BA18" i="2" s="1"/>
  <c r="AS18" i="2"/>
  <c r="AT18" i="2" s="1"/>
  <c r="AE18" i="2"/>
  <c r="AD18" i="2"/>
  <c r="AC18" i="2"/>
  <c r="AB18" i="2"/>
  <c r="AA18" i="2"/>
  <c r="Y18" i="2"/>
  <c r="X18" i="2"/>
  <c r="W18" i="2"/>
  <c r="V18" i="2"/>
  <c r="U18" i="2"/>
  <c r="N18" i="2"/>
  <c r="K18" i="2"/>
  <c r="I18" i="2"/>
  <c r="G18" i="2"/>
  <c r="E18" i="2"/>
  <c r="D18" i="2"/>
  <c r="BE17" i="2"/>
  <c r="BG17" i="2" s="1"/>
  <c r="AZ17" i="2"/>
  <c r="AY17" i="2"/>
  <c r="BA17" i="2" s="1"/>
  <c r="AS17" i="2"/>
  <c r="AU17" i="2" s="1"/>
  <c r="AE17" i="2"/>
  <c r="AD17" i="2"/>
  <c r="AC17" i="2"/>
  <c r="AB17" i="2"/>
  <c r="AA17" i="2"/>
  <c r="Y17" i="2"/>
  <c r="X17" i="2"/>
  <c r="W17" i="2"/>
  <c r="V17" i="2"/>
  <c r="U17" i="2"/>
  <c r="N17" i="2"/>
  <c r="K17" i="2"/>
  <c r="I17" i="2"/>
  <c r="G17" i="2"/>
  <c r="E17" i="2"/>
  <c r="D17" i="2"/>
  <c r="BE16" i="2"/>
  <c r="BF16" i="2" s="1"/>
  <c r="AY16" i="2"/>
  <c r="BA16" i="2" s="1"/>
  <c r="AS16" i="2"/>
  <c r="AT16" i="2" s="1"/>
  <c r="AE16" i="2"/>
  <c r="AD16" i="2"/>
  <c r="AC16" i="2"/>
  <c r="AB16" i="2"/>
  <c r="AA16" i="2"/>
  <c r="Y16" i="2"/>
  <c r="X16" i="2"/>
  <c r="W16" i="2"/>
  <c r="V16" i="2"/>
  <c r="U16" i="2"/>
  <c r="N16" i="2"/>
  <c r="K16" i="2"/>
  <c r="I16" i="2"/>
  <c r="G16" i="2"/>
  <c r="E16" i="2"/>
  <c r="D16" i="2"/>
  <c r="BE15" i="2"/>
  <c r="BG15" i="2" s="1"/>
  <c r="AY15" i="2"/>
  <c r="AZ15" i="2" s="1"/>
  <c r="AS15" i="2"/>
  <c r="AU15" i="2" s="1"/>
  <c r="AE15" i="2"/>
  <c r="AD15" i="2"/>
  <c r="AC15" i="2"/>
  <c r="AB15" i="2"/>
  <c r="AA15" i="2"/>
  <c r="Y15" i="2"/>
  <c r="X15" i="2"/>
  <c r="W15" i="2"/>
  <c r="V15" i="2"/>
  <c r="U15" i="2"/>
  <c r="N15" i="2"/>
  <c r="K15" i="2"/>
  <c r="I15" i="2"/>
  <c r="L15" i="2" s="1"/>
  <c r="G15" i="2"/>
  <c r="E15" i="2"/>
  <c r="D15" i="2"/>
  <c r="BE14" i="2"/>
  <c r="BG14" i="2" s="1"/>
  <c r="AY14" i="2"/>
  <c r="BA14" i="2" s="1"/>
  <c r="AS14" i="2"/>
  <c r="AT14" i="2" s="1"/>
  <c r="AE14" i="2"/>
  <c r="AD14" i="2"/>
  <c r="AC14" i="2"/>
  <c r="AB14" i="2"/>
  <c r="AA14" i="2"/>
  <c r="Y14" i="2"/>
  <c r="X14" i="2"/>
  <c r="W14" i="2"/>
  <c r="V14" i="2"/>
  <c r="U14" i="2"/>
  <c r="N14" i="2"/>
  <c r="K14" i="2"/>
  <c r="I14" i="2"/>
  <c r="G14" i="2"/>
  <c r="E14" i="2"/>
  <c r="D14" i="2"/>
  <c r="BE13" i="2"/>
  <c r="BG13" i="2" s="1"/>
  <c r="AY13" i="2"/>
  <c r="BA13" i="2" s="1"/>
  <c r="AS13" i="2"/>
  <c r="AU13" i="2" s="1"/>
  <c r="AE13" i="2"/>
  <c r="AD13" i="2"/>
  <c r="AC13" i="2"/>
  <c r="AB13" i="2"/>
  <c r="AA13" i="2"/>
  <c r="Y13" i="2"/>
  <c r="X13" i="2"/>
  <c r="W13" i="2"/>
  <c r="V13" i="2"/>
  <c r="U13" i="2"/>
  <c r="N13" i="2"/>
  <c r="K13" i="2"/>
  <c r="I13" i="2"/>
  <c r="G13" i="2"/>
  <c r="E13" i="2"/>
  <c r="D13" i="2"/>
  <c r="BE12" i="2"/>
  <c r="BF12" i="2" s="1"/>
  <c r="AY12" i="2"/>
  <c r="BA12" i="2" s="1"/>
  <c r="AS12" i="2"/>
  <c r="AU12" i="2" s="1"/>
  <c r="AE12" i="2"/>
  <c r="AD12" i="2"/>
  <c r="AC12" i="2"/>
  <c r="AB12" i="2"/>
  <c r="AA12" i="2"/>
  <c r="Y12" i="2"/>
  <c r="X12" i="2"/>
  <c r="W12" i="2"/>
  <c r="V12" i="2"/>
  <c r="U12" i="2"/>
  <c r="N12" i="2"/>
  <c r="K12" i="2"/>
  <c r="I12" i="2"/>
  <c r="G12" i="2"/>
  <c r="E12" i="2"/>
  <c r="D12" i="2"/>
  <c r="BE11" i="2"/>
  <c r="BG11" i="2" s="1"/>
  <c r="AY11" i="2"/>
  <c r="AZ11" i="2" s="1"/>
  <c r="AS11" i="2"/>
  <c r="AU11" i="2" s="1"/>
  <c r="AE11" i="2"/>
  <c r="AD11" i="2"/>
  <c r="AC11" i="2"/>
  <c r="AB11" i="2"/>
  <c r="AA11" i="2"/>
  <c r="Y11" i="2"/>
  <c r="X11" i="2"/>
  <c r="W11" i="2"/>
  <c r="V11" i="2"/>
  <c r="U11" i="2"/>
  <c r="N11" i="2"/>
  <c r="K11" i="2"/>
  <c r="I11" i="2"/>
  <c r="G11" i="2"/>
  <c r="E11" i="2"/>
  <c r="D11" i="2"/>
  <c r="BE10" i="2"/>
  <c r="BG10" i="2" s="1"/>
  <c r="AY10" i="2"/>
  <c r="BA10" i="2" s="1"/>
  <c r="AS10" i="2"/>
  <c r="AT10" i="2" s="1"/>
  <c r="AE10" i="2"/>
  <c r="AD10" i="2"/>
  <c r="AC10" i="2"/>
  <c r="AB10" i="2"/>
  <c r="AA10" i="2"/>
  <c r="Y10" i="2"/>
  <c r="X10" i="2"/>
  <c r="W10" i="2"/>
  <c r="V10" i="2"/>
  <c r="U10" i="2"/>
  <c r="N10" i="2"/>
  <c r="K10" i="2"/>
  <c r="I10" i="2"/>
  <c r="G10" i="2"/>
  <c r="E10" i="2"/>
  <c r="D10" i="2"/>
  <c r="BE9" i="2"/>
  <c r="BG9" i="2" s="1"/>
  <c r="AY9" i="2"/>
  <c r="AZ9" i="2" s="1"/>
  <c r="AS9" i="2"/>
  <c r="AU9" i="2" s="1"/>
  <c r="AE9" i="2"/>
  <c r="AD9" i="2"/>
  <c r="AC9" i="2"/>
  <c r="AB9" i="2"/>
  <c r="AA9" i="2"/>
  <c r="Y9" i="2"/>
  <c r="X9" i="2"/>
  <c r="W9" i="2"/>
  <c r="V9" i="2"/>
  <c r="U9" i="2"/>
  <c r="N9" i="2"/>
  <c r="K9" i="2"/>
  <c r="I9" i="2"/>
  <c r="G9" i="2"/>
  <c r="E9" i="2"/>
  <c r="D9" i="2"/>
  <c r="BE8" i="2"/>
  <c r="BF8" i="2" s="1"/>
  <c r="AY8" i="2"/>
  <c r="BA8" i="2" s="1"/>
  <c r="AS8" i="2"/>
  <c r="AU8" i="2" s="1"/>
  <c r="AE8" i="2"/>
  <c r="AD8" i="2"/>
  <c r="AC8" i="2"/>
  <c r="AB8" i="2"/>
  <c r="AA8" i="2"/>
  <c r="Y8" i="2"/>
  <c r="X8" i="2"/>
  <c r="W8" i="2"/>
  <c r="V8" i="2"/>
  <c r="U8" i="2"/>
  <c r="N8" i="2"/>
  <c r="K8" i="2"/>
  <c r="I8" i="2"/>
  <c r="G8" i="2"/>
  <c r="E8" i="2"/>
  <c r="D8" i="2"/>
  <c r="BE7" i="2"/>
  <c r="BG7" i="2" s="1"/>
  <c r="AY7" i="2"/>
  <c r="AZ7" i="2" s="1"/>
  <c r="AS7" i="2"/>
  <c r="AU7" i="2" s="1"/>
  <c r="AE7" i="2"/>
  <c r="AD7" i="2"/>
  <c r="AC7" i="2"/>
  <c r="AB7" i="2"/>
  <c r="AA7" i="2"/>
  <c r="Y7" i="2"/>
  <c r="X7" i="2"/>
  <c r="W7" i="2"/>
  <c r="V7" i="2"/>
  <c r="U7" i="2"/>
  <c r="N7" i="2"/>
  <c r="K7" i="2"/>
  <c r="I7" i="2"/>
  <c r="G7" i="2"/>
  <c r="E7" i="2"/>
  <c r="D7" i="2"/>
  <c r="BE6" i="2"/>
  <c r="BG6" i="2" s="1"/>
  <c r="AY6" i="2"/>
  <c r="AZ6" i="2" s="1"/>
  <c r="AS6" i="2"/>
  <c r="AT6" i="2" s="1"/>
  <c r="AE6" i="2"/>
  <c r="AD6" i="2"/>
  <c r="AC6" i="2"/>
  <c r="AB6" i="2"/>
  <c r="AA6" i="2"/>
  <c r="Y6" i="2"/>
  <c r="X6" i="2"/>
  <c r="W6" i="2"/>
  <c r="V6" i="2"/>
  <c r="U6" i="2"/>
  <c r="N6" i="2"/>
  <c r="K6" i="2"/>
  <c r="I6" i="2"/>
  <c r="G6" i="2"/>
  <c r="E6" i="2"/>
  <c r="D6" i="2"/>
  <c r="BE5" i="2"/>
  <c r="BG5" i="2" s="1"/>
  <c r="AY5" i="2"/>
  <c r="BA5" i="2" s="1"/>
  <c r="AS5" i="2"/>
  <c r="AT5" i="2" s="1"/>
  <c r="AE5" i="2"/>
  <c r="AD5" i="2"/>
  <c r="AC5" i="2"/>
  <c r="AB5" i="2"/>
  <c r="AA5" i="2"/>
  <c r="Y5" i="2"/>
  <c r="X5" i="2"/>
  <c r="W5" i="2"/>
  <c r="U5" i="2"/>
  <c r="N5" i="2"/>
  <c r="K5" i="2"/>
  <c r="I5" i="2"/>
  <c r="G5" i="2"/>
  <c r="E5" i="2"/>
  <c r="D5" i="2"/>
  <c r="BE4" i="2"/>
  <c r="BG4" i="2" s="1"/>
  <c r="AY4" i="2"/>
  <c r="AZ4" i="2" s="1"/>
  <c r="AS4" i="2"/>
  <c r="AU4" i="2" s="1"/>
  <c r="AE4" i="2"/>
  <c r="AD4" i="2"/>
  <c r="AC4" i="2"/>
  <c r="AB4" i="2"/>
  <c r="AA4" i="2"/>
  <c r="Y4" i="2"/>
  <c r="X4" i="2"/>
  <c r="W4" i="2"/>
  <c r="V4" i="2"/>
  <c r="U4" i="2"/>
  <c r="N4" i="2"/>
  <c r="K4" i="2"/>
  <c r="I4" i="2"/>
  <c r="G4" i="2"/>
  <c r="E4" i="2"/>
  <c r="D4" i="2"/>
  <c r="BG3" i="2"/>
  <c r="BE3" i="2"/>
  <c r="BF3" i="2" s="1"/>
  <c r="AY3" i="2"/>
  <c r="BA3" i="2" s="1"/>
  <c r="AS3" i="2"/>
  <c r="AU3" i="2" s="1"/>
  <c r="AE3" i="2"/>
  <c r="AD3" i="2"/>
  <c r="AC3" i="2"/>
  <c r="AB3" i="2"/>
  <c r="AA3" i="2"/>
  <c r="Y3" i="2"/>
  <c r="X3" i="2"/>
  <c r="W3" i="2"/>
  <c r="V3" i="2"/>
  <c r="U3" i="2"/>
  <c r="N3" i="2"/>
  <c r="K3" i="2"/>
  <c r="I3" i="2"/>
  <c r="G3" i="2"/>
  <c r="E3" i="2"/>
  <c r="D3" i="2"/>
  <c r="BE2" i="2"/>
  <c r="BF2" i="2" s="1"/>
  <c r="AY2" i="2"/>
  <c r="AZ2" i="2" s="1"/>
  <c r="AS2" i="2"/>
  <c r="AU2" i="2" s="1"/>
  <c r="AE2" i="2"/>
  <c r="AD2" i="2"/>
  <c r="AC2" i="2"/>
  <c r="AB2" i="2"/>
  <c r="AA2" i="2"/>
  <c r="Y2" i="2"/>
  <c r="X2" i="2"/>
  <c r="W2" i="2"/>
  <c r="V2" i="2"/>
  <c r="N2" i="2"/>
  <c r="K2" i="2"/>
  <c r="I2" i="2"/>
  <c r="G2" i="2"/>
  <c r="E2" i="2"/>
  <c r="D2" i="2"/>
  <c r="L5" i="2" l="1"/>
  <c r="AM5" i="2" s="1"/>
  <c r="AU10" i="2"/>
  <c r="L13" i="2"/>
  <c r="AO18" i="2"/>
  <c r="AT8" i="2"/>
  <c r="BF11" i="2"/>
  <c r="BF17" i="2"/>
  <c r="BA6" i="2"/>
  <c r="AZ16" i="2"/>
  <c r="AT13" i="2"/>
  <c r="AT9" i="2"/>
  <c r="AT7" i="2"/>
  <c r="BG18" i="2"/>
  <c r="BA9" i="2"/>
  <c r="AZ8" i="2"/>
  <c r="BG12" i="2"/>
  <c r="BF7" i="2"/>
  <c r="BF10" i="2"/>
  <c r="BF15" i="2"/>
  <c r="BG2" i="2"/>
  <c r="BF9" i="2"/>
  <c r="AT17" i="2"/>
  <c r="AT15" i="2"/>
  <c r="AU16" i="2"/>
  <c r="AT4" i="2"/>
  <c r="AU18" i="2"/>
  <c r="AZ5" i="2"/>
  <c r="AZ14" i="2"/>
  <c r="AZ18" i="2"/>
  <c r="BA2" i="2"/>
  <c r="AZ10" i="2"/>
  <c r="BA11" i="2"/>
  <c r="AO8" i="2"/>
  <c r="AI4" i="2"/>
  <c r="AH6" i="2"/>
  <c r="AH7" i="2"/>
  <c r="AH4" i="2"/>
  <c r="AH8" i="2"/>
  <c r="AO11" i="2"/>
  <c r="AH9" i="2"/>
  <c r="AN13" i="2"/>
  <c r="AN8" i="2"/>
  <c r="AN9" i="2"/>
  <c r="AN16" i="2"/>
  <c r="AI5" i="2"/>
  <c r="AI9" i="2"/>
  <c r="AI12" i="2"/>
  <c r="AH11" i="2"/>
  <c r="AH12" i="2"/>
  <c r="AI7" i="2"/>
  <c r="L7" i="2"/>
  <c r="AG7" i="2" s="1"/>
  <c r="L4" i="2"/>
  <c r="AM4" i="2" s="1"/>
  <c r="AN4" i="2"/>
  <c r="AN6" i="2"/>
  <c r="AN17" i="2"/>
  <c r="AI14" i="2"/>
  <c r="L10" i="2"/>
  <c r="AG10" i="2" s="1"/>
  <c r="AI18" i="2"/>
  <c r="L14" i="2"/>
  <c r="L18" i="2"/>
  <c r="AM18" i="2" s="1"/>
  <c r="AI15" i="2"/>
  <c r="AI2" i="2"/>
  <c r="AO15" i="2"/>
  <c r="AN2" i="2"/>
  <c r="AH3" i="2"/>
  <c r="AO10" i="2"/>
  <c r="AO13" i="2"/>
  <c r="AO14" i="2"/>
  <c r="AH15" i="2"/>
  <c r="AH13" i="2"/>
  <c r="AG15" i="2"/>
  <c r="AO16" i="2"/>
  <c r="AH17" i="2"/>
  <c r="AI3" i="2"/>
  <c r="AI13" i="2"/>
  <c r="AH19" i="2"/>
  <c r="AI10" i="2"/>
  <c r="AM13" i="2"/>
  <c r="AH16" i="2"/>
  <c r="AO19" i="2"/>
  <c r="AO4" i="2"/>
  <c r="AO5" i="2"/>
  <c r="AO7" i="2"/>
  <c r="AI17" i="2"/>
  <c r="AG5" i="2"/>
  <c r="AI6" i="2"/>
  <c r="L6" i="2"/>
  <c r="AO6" i="2"/>
  <c r="AM10" i="2"/>
  <c r="AG14" i="2"/>
  <c r="AM14" i="2"/>
  <c r="AN14" i="2"/>
  <c r="AO2" i="2"/>
  <c r="AH2" i="2"/>
  <c r="L2" i="2"/>
  <c r="AT2" i="2"/>
  <c r="AZ3" i="2"/>
  <c r="BF4" i="2"/>
  <c r="AU5" i="2"/>
  <c r="AU6" i="2"/>
  <c r="AM7" i="2"/>
  <c r="BA7" i="2"/>
  <c r="BG8" i="2"/>
  <c r="AN10" i="2"/>
  <c r="L11" i="2"/>
  <c r="AI11" i="2"/>
  <c r="AT11" i="2"/>
  <c r="AZ12" i="2"/>
  <c r="AG13" i="2"/>
  <c r="BF13" i="2"/>
  <c r="AU14" i="2"/>
  <c r="AM15" i="2"/>
  <c r="BA15" i="2"/>
  <c r="BG16" i="2"/>
  <c r="AN18" i="2"/>
  <c r="L19" i="2"/>
  <c r="AI19" i="2"/>
  <c r="AT19" i="2"/>
  <c r="BA4" i="2"/>
  <c r="AN7" i="2"/>
  <c r="L8" i="2"/>
  <c r="AI8" i="2"/>
  <c r="AN15" i="2"/>
  <c r="L16" i="2"/>
  <c r="AI16" i="2"/>
  <c r="AH10" i="2"/>
  <c r="AN12" i="2"/>
  <c r="AH18" i="2"/>
  <c r="AN3" i="2"/>
  <c r="AO3" i="2"/>
  <c r="AO12" i="2"/>
  <c r="AZ19" i="2"/>
  <c r="AO9" i="2"/>
  <c r="AO17" i="2"/>
  <c r="L3" i="2"/>
  <c r="AT3" i="2"/>
  <c r="BF5" i="2"/>
  <c r="BF6" i="2"/>
  <c r="AN11" i="2"/>
  <c r="L12" i="2"/>
  <c r="AT12" i="2"/>
  <c r="AZ13" i="2"/>
  <c r="BF14" i="2"/>
  <c r="AN19" i="2"/>
  <c r="L9" i="2"/>
  <c r="AH14" i="2"/>
  <c r="L17" i="2"/>
  <c r="AN5" i="2"/>
  <c r="AH5" i="2"/>
  <c r="BJ5" i="1"/>
  <c r="BI5" i="1"/>
  <c r="BE19" i="1"/>
  <c r="BG19" i="1" s="1"/>
  <c r="BE18" i="1"/>
  <c r="BF18" i="1" s="1"/>
  <c r="BG17" i="1"/>
  <c r="BE17" i="1"/>
  <c r="BF17" i="1" s="1"/>
  <c r="BE16" i="1"/>
  <c r="BG16" i="1" s="1"/>
  <c r="BE15" i="1"/>
  <c r="BF15" i="1" s="1"/>
  <c r="BG14" i="1"/>
  <c r="BF14" i="1"/>
  <c r="BE14" i="1"/>
  <c r="BE13" i="1"/>
  <c r="BF13" i="1" s="1"/>
  <c r="BE12" i="1"/>
  <c r="BG12" i="1" s="1"/>
  <c r="BE11" i="1"/>
  <c r="BG11" i="1" s="1"/>
  <c r="BF10" i="1"/>
  <c r="BE10" i="1"/>
  <c r="BG10" i="1" s="1"/>
  <c r="BE9" i="1"/>
  <c r="BG9" i="1" s="1"/>
  <c r="BE8" i="1"/>
  <c r="BG8" i="1" s="1"/>
  <c r="BG7" i="1"/>
  <c r="BE7" i="1"/>
  <c r="BF7" i="1" s="1"/>
  <c r="BE6" i="1"/>
  <c r="BG6" i="1" s="1"/>
  <c r="BE5" i="1"/>
  <c r="BF5" i="1" s="1"/>
  <c r="BE4" i="1"/>
  <c r="BG4" i="1" s="1"/>
  <c r="BE3" i="1"/>
  <c r="BG3" i="1" s="1"/>
  <c r="BE2" i="1"/>
  <c r="BF2" i="1" s="1"/>
  <c r="AZ19" i="1"/>
  <c r="AY19" i="1"/>
  <c r="BA19" i="1" s="1"/>
  <c r="AY18" i="1"/>
  <c r="BA18" i="1" s="1"/>
  <c r="BA17" i="1"/>
  <c r="AZ17" i="1"/>
  <c r="AY17" i="1"/>
  <c r="BA16" i="1"/>
  <c r="AZ16" i="1"/>
  <c r="AY16" i="1"/>
  <c r="AY15" i="1"/>
  <c r="BA15" i="1" s="1"/>
  <c r="AY14" i="1"/>
  <c r="AZ14" i="1" s="1"/>
  <c r="BA13" i="1"/>
  <c r="AZ13" i="1"/>
  <c r="AY13" i="1"/>
  <c r="AY12" i="1"/>
  <c r="AZ12" i="1" s="1"/>
  <c r="BA11" i="1"/>
  <c r="AZ11" i="1"/>
  <c r="AY11" i="1"/>
  <c r="BA10" i="1"/>
  <c r="AY10" i="1"/>
  <c r="AZ10" i="1" s="1"/>
  <c r="AY9" i="1"/>
  <c r="BA9" i="1" s="1"/>
  <c r="BA8" i="1"/>
  <c r="AZ8" i="1"/>
  <c r="AY8" i="1"/>
  <c r="AY7" i="1"/>
  <c r="BA7" i="1" s="1"/>
  <c r="AY6" i="1"/>
  <c r="AZ6" i="1" s="1"/>
  <c r="AY5" i="1"/>
  <c r="BA5" i="1" s="1"/>
  <c r="AY4" i="1"/>
  <c r="AZ4" i="1" s="1"/>
  <c r="AY3" i="1"/>
  <c r="BA3" i="1" s="1"/>
  <c r="AY2" i="1"/>
  <c r="AZ2" i="1" s="1"/>
  <c r="AU17" i="1"/>
  <c r="AU16" i="1"/>
  <c r="AU15" i="1"/>
  <c r="AU14" i="1"/>
  <c r="AU9" i="1"/>
  <c r="AU8" i="1"/>
  <c r="AU6" i="1"/>
  <c r="AT17" i="1"/>
  <c r="AT16" i="1"/>
  <c r="AT13" i="1"/>
  <c r="AT12" i="1"/>
  <c r="AT9" i="1"/>
  <c r="AT8" i="1"/>
  <c r="AT5" i="1"/>
  <c r="AT4" i="1"/>
  <c r="AS19" i="1"/>
  <c r="AU19" i="1" s="1"/>
  <c r="AS18" i="1"/>
  <c r="AU18" i="1" s="1"/>
  <c r="AS17" i="1"/>
  <c r="AS16" i="1"/>
  <c r="AS15" i="1"/>
  <c r="AT15" i="1" s="1"/>
  <c r="AS14" i="1"/>
  <c r="AT14" i="1" s="1"/>
  <c r="AS13" i="1"/>
  <c r="AU13" i="1" s="1"/>
  <c r="AS12" i="1"/>
  <c r="AU12" i="1" s="1"/>
  <c r="AS11" i="1"/>
  <c r="AU11" i="1" s="1"/>
  <c r="AS10" i="1"/>
  <c r="AU10" i="1" s="1"/>
  <c r="AS9" i="1"/>
  <c r="AS8" i="1"/>
  <c r="AS7" i="1"/>
  <c r="AU7" i="1" s="1"/>
  <c r="AS6" i="1"/>
  <c r="AT6" i="1" s="1"/>
  <c r="AS5" i="1"/>
  <c r="AU5" i="1" s="1"/>
  <c r="AS4" i="1"/>
  <c r="AU4" i="1" s="1"/>
  <c r="AS3" i="1"/>
  <c r="AU3" i="1" s="1"/>
  <c r="AS2" i="1"/>
  <c r="AU2" i="1" s="1"/>
  <c r="AE19" i="1"/>
  <c r="AD19" i="1"/>
  <c r="AC19" i="1"/>
  <c r="AB19" i="1"/>
  <c r="AA19" i="1"/>
  <c r="AE18" i="1"/>
  <c r="AD18" i="1"/>
  <c r="AC18" i="1"/>
  <c r="AB18" i="1"/>
  <c r="AA18" i="1"/>
  <c r="AE17" i="1"/>
  <c r="AD17" i="1"/>
  <c r="AC17" i="1"/>
  <c r="AB17" i="1"/>
  <c r="AA17" i="1"/>
  <c r="AE16" i="1"/>
  <c r="AD16" i="1"/>
  <c r="AC16" i="1"/>
  <c r="AB16" i="1"/>
  <c r="AA16" i="1"/>
  <c r="AE15" i="1"/>
  <c r="AD15" i="1"/>
  <c r="AC15" i="1"/>
  <c r="AB15" i="1"/>
  <c r="AA15" i="1"/>
  <c r="AO15" i="1" s="1"/>
  <c r="AE14" i="1"/>
  <c r="AD14" i="1"/>
  <c r="AC14" i="1"/>
  <c r="AB14" i="1"/>
  <c r="AA14" i="1"/>
  <c r="AE13" i="1"/>
  <c r="AD13" i="1"/>
  <c r="AC13" i="1"/>
  <c r="AB13" i="1"/>
  <c r="AA13" i="1"/>
  <c r="AE12" i="1"/>
  <c r="AD12" i="1"/>
  <c r="AC12" i="1"/>
  <c r="AB12" i="1"/>
  <c r="AA12" i="1"/>
  <c r="AE11" i="1"/>
  <c r="AD11" i="1"/>
  <c r="AC11" i="1"/>
  <c r="AB11" i="1"/>
  <c r="AA11" i="1"/>
  <c r="AE10" i="1"/>
  <c r="AD10" i="1"/>
  <c r="AC10" i="1"/>
  <c r="AB10" i="1"/>
  <c r="AA10" i="1"/>
  <c r="AE9" i="1"/>
  <c r="AD9" i="1"/>
  <c r="AC9" i="1"/>
  <c r="AB9" i="1"/>
  <c r="AA9" i="1"/>
  <c r="AE8" i="1"/>
  <c r="AD8" i="1"/>
  <c r="AC8" i="1"/>
  <c r="AB8" i="1"/>
  <c r="AA8" i="1"/>
  <c r="AE7" i="1"/>
  <c r="AD7" i="1"/>
  <c r="AC7" i="1"/>
  <c r="AB7" i="1"/>
  <c r="AA7" i="1"/>
  <c r="AO7" i="1" s="1"/>
  <c r="AE6" i="1"/>
  <c r="AD6" i="1"/>
  <c r="AC6" i="1"/>
  <c r="AB6" i="1"/>
  <c r="AA6" i="1"/>
  <c r="AE5" i="1"/>
  <c r="AD5" i="1"/>
  <c r="AC5" i="1"/>
  <c r="AB5" i="1"/>
  <c r="AA5" i="1"/>
  <c r="AE4" i="1"/>
  <c r="AD4" i="1"/>
  <c r="AC4" i="1"/>
  <c r="AB4" i="1"/>
  <c r="AA4" i="1"/>
  <c r="AE3" i="1"/>
  <c r="AD3" i="1"/>
  <c r="AC3" i="1"/>
  <c r="AB3" i="1"/>
  <c r="AA3" i="1"/>
  <c r="AE2" i="1"/>
  <c r="AD2" i="1"/>
  <c r="AC2" i="1"/>
  <c r="AB2" i="1"/>
  <c r="AA2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V17" i="1"/>
  <c r="U17" i="1"/>
  <c r="Y16" i="1"/>
  <c r="X16" i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V13" i="1"/>
  <c r="U13" i="1"/>
  <c r="Y12" i="1"/>
  <c r="X12" i="1"/>
  <c r="W12" i="1"/>
  <c r="V12" i="1"/>
  <c r="U12" i="1"/>
  <c r="Y11" i="1"/>
  <c r="X11" i="1"/>
  <c r="W11" i="1"/>
  <c r="V11" i="1"/>
  <c r="U11" i="1"/>
  <c r="Y10" i="1"/>
  <c r="X10" i="1"/>
  <c r="W10" i="1"/>
  <c r="V10" i="1"/>
  <c r="U10" i="1"/>
  <c r="Y9" i="1"/>
  <c r="X9" i="1"/>
  <c r="W9" i="1"/>
  <c r="V9" i="1"/>
  <c r="U9" i="1"/>
  <c r="Y8" i="1"/>
  <c r="X8" i="1"/>
  <c r="W8" i="1"/>
  <c r="V8" i="1"/>
  <c r="U8" i="1"/>
  <c r="Y7" i="1"/>
  <c r="X7" i="1"/>
  <c r="W7" i="1"/>
  <c r="V7" i="1"/>
  <c r="U7" i="1"/>
  <c r="Y6" i="1"/>
  <c r="X6" i="1"/>
  <c r="W6" i="1"/>
  <c r="V6" i="1"/>
  <c r="U6" i="1"/>
  <c r="Y5" i="1"/>
  <c r="X5" i="1"/>
  <c r="W5" i="1"/>
  <c r="V5" i="1"/>
  <c r="U5" i="1"/>
  <c r="Y4" i="1"/>
  <c r="X4" i="1"/>
  <c r="W4" i="1"/>
  <c r="V4" i="1"/>
  <c r="U4" i="1"/>
  <c r="Y3" i="1"/>
  <c r="X3" i="1"/>
  <c r="W3" i="1"/>
  <c r="V3" i="1"/>
  <c r="U3" i="1"/>
  <c r="Y2" i="1"/>
  <c r="X2" i="1"/>
  <c r="W2" i="1"/>
  <c r="V2" i="1"/>
  <c r="U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" i="1"/>
  <c r="I4" i="1"/>
  <c r="I3" i="1"/>
  <c r="L3" i="1" s="1"/>
  <c r="AM3" i="1" s="1"/>
  <c r="I2" i="1"/>
  <c r="H6" i="1"/>
  <c r="I6" i="1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AG4" i="2" l="1"/>
  <c r="AT2" i="1"/>
  <c r="AT10" i="1"/>
  <c r="AT18" i="1"/>
  <c r="AZ5" i="1"/>
  <c r="AZ9" i="1"/>
  <c r="BF9" i="1"/>
  <c r="AT3" i="1"/>
  <c r="AT11" i="1"/>
  <c r="AT19" i="1"/>
  <c r="BG18" i="1"/>
  <c r="AH17" i="1"/>
  <c r="AH3" i="1"/>
  <c r="AH11" i="1"/>
  <c r="AG3" i="1"/>
  <c r="AH6" i="1"/>
  <c r="AH4" i="1"/>
  <c r="AH12" i="1"/>
  <c r="AO2" i="1"/>
  <c r="AO10" i="1"/>
  <c r="AO18" i="1"/>
  <c r="BG15" i="1"/>
  <c r="AT7" i="1"/>
  <c r="AH9" i="1"/>
  <c r="AN11" i="1"/>
  <c r="AN19" i="1"/>
  <c r="AI9" i="1"/>
  <c r="AI17" i="1"/>
  <c r="AH14" i="1"/>
  <c r="AI4" i="1"/>
  <c r="AI12" i="1"/>
  <c r="AN8" i="1"/>
  <c r="AN16" i="1"/>
  <c r="AI6" i="1"/>
  <c r="AI14" i="1"/>
  <c r="AI7" i="1"/>
  <c r="AN5" i="1"/>
  <c r="AN13" i="1"/>
  <c r="AI3" i="1"/>
  <c r="AI11" i="1"/>
  <c r="AI19" i="1"/>
  <c r="AI15" i="1"/>
  <c r="AN3" i="1"/>
  <c r="AN2" i="1"/>
  <c r="AN10" i="1"/>
  <c r="AN18" i="1"/>
  <c r="AO8" i="1"/>
  <c r="AO16" i="1"/>
  <c r="AH2" i="1"/>
  <c r="AH7" i="1"/>
  <c r="AH10" i="1"/>
  <c r="AH15" i="1"/>
  <c r="AH18" i="1"/>
  <c r="AH19" i="1"/>
  <c r="AO3" i="1"/>
  <c r="AO5" i="1"/>
  <c r="AI8" i="1"/>
  <c r="AO11" i="1"/>
  <c r="AO13" i="1"/>
  <c r="AI16" i="1"/>
  <c r="AO19" i="1"/>
  <c r="AN6" i="1"/>
  <c r="AI2" i="1"/>
  <c r="AH5" i="1"/>
  <c r="AI10" i="1"/>
  <c r="AH13" i="1"/>
  <c r="AI18" i="1"/>
  <c r="AO6" i="1"/>
  <c r="AN9" i="1"/>
  <c r="AO14" i="1"/>
  <c r="AN17" i="1"/>
  <c r="AN14" i="1"/>
  <c r="AI5" i="1"/>
  <c r="AH8" i="1"/>
  <c r="AI13" i="1"/>
  <c r="AH16" i="1"/>
  <c r="AN4" i="1"/>
  <c r="AO9" i="1"/>
  <c r="AN12" i="1"/>
  <c r="AO17" i="1"/>
  <c r="AO4" i="1"/>
  <c r="AN7" i="1"/>
  <c r="AO12" i="1"/>
  <c r="AN15" i="1"/>
  <c r="AG18" i="2"/>
  <c r="AG3" i="2"/>
  <c r="AM3" i="2"/>
  <c r="AM2" i="2"/>
  <c r="AG2" i="2"/>
  <c r="AG12" i="2"/>
  <c r="AM12" i="2"/>
  <c r="AG16" i="2"/>
  <c r="AM16" i="2"/>
  <c r="AG19" i="2"/>
  <c r="AM19" i="2"/>
  <c r="AG17" i="2"/>
  <c r="AM17" i="2"/>
  <c r="AG6" i="2"/>
  <c r="AM6" i="2"/>
  <c r="AM9" i="2"/>
  <c r="AG9" i="2"/>
  <c r="AG8" i="2"/>
  <c r="AM8" i="2"/>
  <c r="AG11" i="2"/>
  <c r="AM11" i="2"/>
  <c r="BF6" i="1"/>
  <c r="BG2" i="1"/>
  <c r="AZ3" i="1"/>
  <c r="BA2" i="1"/>
  <c r="BF4" i="1"/>
  <c r="BF12" i="1"/>
  <c r="BG5" i="1"/>
  <c r="BF8" i="1"/>
  <c r="BG13" i="1"/>
  <c r="BF16" i="1"/>
  <c r="BF3" i="1"/>
  <c r="BF11" i="1"/>
  <c r="BF19" i="1"/>
  <c r="BA6" i="1"/>
  <c r="BA14" i="1"/>
  <c r="BA4" i="1"/>
  <c r="AZ7" i="1"/>
  <c r="BA12" i="1"/>
  <c r="AZ15" i="1"/>
  <c r="AZ18" i="1"/>
  <c r="L6" i="1"/>
  <c r="L5" i="1"/>
  <c r="L14" i="1"/>
  <c r="L7" i="1"/>
  <c r="L15" i="1"/>
  <c r="L2" i="1"/>
  <c r="L11" i="1"/>
  <c r="L19" i="1"/>
  <c r="L8" i="1"/>
  <c r="L16" i="1"/>
  <c r="L12" i="1"/>
  <c r="L4" i="1"/>
  <c r="L13" i="1"/>
  <c r="L9" i="1"/>
  <c r="L17" i="1"/>
  <c r="L10" i="1"/>
  <c r="L18" i="1"/>
  <c r="AM11" i="1" l="1"/>
  <c r="AG11" i="1"/>
  <c r="AM9" i="1"/>
  <c r="AG9" i="1"/>
  <c r="AM8" i="1"/>
  <c r="AG8" i="1"/>
  <c r="AM13" i="1"/>
  <c r="AG13" i="1"/>
  <c r="AM10" i="1"/>
  <c r="AG10" i="1"/>
  <c r="AM2" i="1"/>
  <c r="AG2" i="1"/>
  <c r="AM18" i="1"/>
  <c r="AG18" i="1"/>
  <c r="AM17" i="1"/>
  <c r="AG17" i="1"/>
  <c r="AG7" i="1"/>
  <c r="AM7" i="1"/>
  <c r="AM12" i="1"/>
  <c r="AG12" i="1"/>
  <c r="AG14" i="1"/>
  <c r="AM14" i="1"/>
  <c r="AG6" i="1"/>
  <c r="AM6" i="1"/>
  <c r="AM19" i="1"/>
  <c r="AG19" i="1"/>
  <c r="AG15" i="1"/>
  <c r="AM15" i="1"/>
  <c r="AM4" i="1"/>
  <c r="AG4" i="1"/>
  <c r="AM16" i="1"/>
  <c r="AG16" i="1"/>
  <c r="AM5" i="1"/>
  <c r="AG5" i="1"/>
</calcChain>
</file>

<file path=xl/sharedStrings.xml><?xml version="1.0" encoding="utf-8"?>
<sst xmlns="http://schemas.openxmlformats.org/spreadsheetml/2006/main" count="197" uniqueCount="79">
  <si>
    <t>ME</t>
  </si>
  <si>
    <t>Face1</t>
  </si>
  <si>
    <t>Face0</t>
  </si>
  <si>
    <t>idua</t>
  </si>
  <si>
    <t>idll</t>
  </si>
  <si>
    <t>idul</t>
  </si>
  <si>
    <t>idft</t>
  </si>
  <si>
    <t>idrt</t>
  </si>
  <si>
    <t>idua0</t>
  </si>
  <si>
    <t>idll0</t>
  </si>
  <si>
    <t>idul0</t>
  </si>
  <si>
    <t>idft0</t>
  </si>
  <si>
    <t>idrt0</t>
  </si>
  <si>
    <t>idua1</t>
  </si>
  <si>
    <t>idll1</t>
  </si>
  <si>
    <t>idul1</t>
  </si>
  <si>
    <t>idft1</t>
  </si>
  <si>
    <t>idrt1</t>
  </si>
  <si>
    <t>longshort0</t>
  </si>
  <si>
    <t>longshort1</t>
  </si>
  <si>
    <t>longshort</t>
  </si>
  <si>
    <t>short0</t>
  </si>
  <si>
    <t>short1</t>
  </si>
  <si>
    <t>short</t>
  </si>
  <si>
    <t>long0</t>
  </si>
  <si>
    <t>long1</t>
  </si>
  <si>
    <t>long</t>
  </si>
  <si>
    <t>ADBAC</t>
  </si>
  <si>
    <t>DDAC</t>
  </si>
  <si>
    <t>QUAT</t>
  </si>
  <si>
    <t>Handunadjugml</t>
  </si>
  <si>
    <t>Face</t>
  </si>
  <si>
    <t>forearm</t>
  </si>
  <si>
    <t>Face1unadjugml</t>
  </si>
  <si>
    <t>Face0unadjugml</t>
  </si>
  <si>
    <t>forearmunadjugml</t>
  </si>
  <si>
    <t>tube</t>
  </si>
  <si>
    <t>ovsduration</t>
  </si>
  <si>
    <t>ovsflow</t>
  </si>
  <si>
    <t>ovs_conc</t>
  </si>
  <si>
    <t>ovs_dose</t>
  </si>
  <si>
    <t>ovs_conc0</t>
  </si>
  <si>
    <t>ovs_dose0</t>
  </si>
  <si>
    <t>ovs_conc1</t>
  </si>
  <si>
    <t>ovs_dose1</t>
  </si>
  <si>
    <t>tube0</t>
  </si>
  <si>
    <t>ovsduration0</t>
  </si>
  <si>
    <t>ovsflow0</t>
  </si>
  <si>
    <t>tube1</t>
  </si>
  <si>
    <t>ovsduration1</t>
  </si>
  <si>
    <t>ovsflow1</t>
  </si>
  <si>
    <t>volumeml</t>
  </si>
  <si>
    <t>ADBACugml</t>
  </si>
  <si>
    <t>DDACugml</t>
  </si>
  <si>
    <t>areaft2</t>
  </si>
  <si>
    <t>watergals</t>
  </si>
  <si>
    <t>idla</t>
  </si>
  <si>
    <t>idla1</t>
  </si>
  <si>
    <t>idla0</t>
  </si>
  <si>
    <t>volumeml1</t>
  </si>
  <si>
    <t>volumeml2</t>
  </si>
  <si>
    <t>watergals1</t>
  </si>
  <si>
    <t>watergals2</t>
  </si>
  <si>
    <t>ADBACugml1</t>
  </si>
  <si>
    <t>ADBACugml2</t>
  </si>
  <si>
    <t>DDACugml1</t>
  </si>
  <si>
    <t>DDACugml2</t>
  </si>
  <si>
    <t>Hands</t>
  </si>
  <si>
    <t>Groupnum</t>
  </si>
  <si>
    <t>ovs_8twa1</t>
  </si>
  <si>
    <t>ovs_8twa0</t>
  </si>
  <si>
    <t>ovs_8twa</t>
  </si>
  <si>
    <t>odllug</t>
  </si>
  <si>
    <t xml:space="preserve">odll0ug </t>
  </si>
  <si>
    <t>odll1ug</t>
  </si>
  <si>
    <t>odll0ug</t>
  </si>
  <si>
    <t>odlaug</t>
  </si>
  <si>
    <t>odla0ug</t>
  </si>
  <si>
    <t>odla1ug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</si>
</sst>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6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6" fontId="0" fillId="0" borderId="0" xfId="0" applyNumberForma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5" fontId="0" fillId="0" borderId="0" xfId="0" applyNumberFormat="1" applyBorder="1"/>
    <xf numFmtId="165" fontId="0" fillId="0" borderId="0" xfId="0" applyNumberFormat="1" applyFill="1" applyBorder="1" applyAlignment="1">
      <alignment horizontal="center"/>
    </xf>
    <xf numFmtId="165" fontId="0" fillId="0" borderId="0" xfId="0" applyNumberFormat="1"/>
    <xf numFmtId="1" fontId="0" fillId="0" borderId="0" xfId="0" applyNumberForma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/>
    <xf numFmtId="166" fontId="2" fillId="2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7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70BC-0468-479A-847D-1F9FDDA99B01}">
  <dimension ref="A1:BK19"/>
  <sheetViews>
    <sheetView topLeftCell="T1" workbookViewId="0">
      <selection activeCell="W38" sqref="W38"/>
    </sheetView>
  </sheetViews>
  <sheetFormatPr defaultRowHeight="15" x14ac:dyDescent="0.25"/>
  <cols>
    <col min="20" max="20" width="9.140625" style="1"/>
    <col min="33" max="33" width="11.7109375" customWidth="1"/>
    <col min="34" max="34" width="12.140625" customWidth="1"/>
    <col min="35" max="35" width="11.7109375" customWidth="1"/>
    <col min="36" max="38" width="9.140625" style="1"/>
    <col min="45" max="47" width="12" bestFit="1" customWidth="1"/>
  </cols>
  <sheetData>
    <row r="1" spans="1:63" x14ac:dyDescent="0.25">
      <c r="A1" s="7" t="s">
        <v>0</v>
      </c>
      <c r="B1" s="7" t="s">
        <v>68</v>
      </c>
      <c r="C1" s="7" t="s">
        <v>29</v>
      </c>
      <c r="D1" s="7" t="s">
        <v>27</v>
      </c>
      <c r="E1" s="7" t="s">
        <v>28</v>
      </c>
      <c r="F1" s="7" t="s">
        <v>30</v>
      </c>
      <c r="G1" s="7" t="s">
        <v>67</v>
      </c>
      <c r="H1" s="7" t="s">
        <v>33</v>
      </c>
      <c r="I1" s="7" t="s">
        <v>1</v>
      </c>
      <c r="J1" s="7" t="s">
        <v>34</v>
      </c>
      <c r="K1" s="7" t="s">
        <v>2</v>
      </c>
      <c r="L1" s="7" t="s">
        <v>31</v>
      </c>
      <c r="M1" s="7" t="s">
        <v>35</v>
      </c>
      <c r="N1" s="7" t="s">
        <v>32</v>
      </c>
      <c r="O1" s="7" t="s">
        <v>3</v>
      </c>
      <c r="P1" s="7" t="s">
        <v>4</v>
      </c>
      <c r="Q1" s="7" t="s">
        <v>5</v>
      </c>
      <c r="R1" s="7" t="s">
        <v>6</v>
      </c>
      <c r="S1" s="7" t="s">
        <v>7</v>
      </c>
      <c r="T1" s="8" t="s">
        <v>72</v>
      </c>
      <c r="U1" s="7" t="s">
        <v>8</v>
      </c>
      <c r="V1" s="7" t="s">
        <v>9</v>
      </c>
      <c r="W1" s="7" t="s">
        <v>10</v>
      </c>
      <c r="X1" s="7" t="s">
        <v>11</v>
      </c>
      <c r="Y1" s="7" t="s">
        <v>12</v>
      </c>
      <c r="Z1" s="7" t="s">
        <v>73</v>
      </c>
      <c r="AA1" s="7" t="s">
        <v>13</v>
      </c>
      <c r="AB1" s="7" t="s">
        <v>14</v>
      </c>
      <c r="AC1" s="7" t="s">
        <v>15</v>
      </c>
      <c r="AD1" s="7" t="s">
        <v>16</v>
      </c>
      <c r="AE1" s="7" t="s">
        <v>17</v>
      </c>
      <c r="AF1" s="7" t="s">
        <v>74</v>
      </c>
      <c r="AG1" s="7" t="s">
        <v>20</v>
      </c>
      <c r="AH1" s="7" t="s">
        <v>18</v>
      </c>
      <c r="AI1" s="7" t="s">
        <v>19</v>
      </c>
      <c r="AJ1" s="8" t="s">
        <v>23</v>
      </c>
      <c r="AK1" s="8" t="s">
        <v>21</v>
      </c>
      <c r="AL1" s="8" t="s">
        <v>22</v>
      </c>
      <c r="AM1" s="7" t="s">
        <v>26</v>
      </c>
      <c r="AN1" s="7" t="s">
        <v>24</v>
      </c>
      <c r="AO1" s="7" t="s">
        <v>25</v>
      </c>
      <c r="AP1" s="7" t="s">
        <v>36</v>
      </c>
      <c r="AQ1" s="9" t="s">
        <v>37</v>
      </c>
      <c r="AR1" s="10" t="s">
        <v>38</v>
      </c>
      <c r="AS1" s="7" t="s">
        <v>39</v>
      </c>
      <c r="AT1" s="7" t="s">
        <v>71</v>
      </c>
      <c r="AU1" s="7" t="s">
        <v>40</v>
      </c>
      <c r="AV1" s="7" t="s">
        <v>45</v>
      </c>
      <c r="AW1" s="9" t="s">
        <v>46</v>
      </c>
      <c r="AX1" s="10" t="s">
        <v>47</v>
      </c>
      <c r="AY1" s="7" t="s">
        <v>41</v>
      </c>
      <c r="AZ1" s="7" t="s">
        <v>70</v>
      </c>
      <c r="BA1" s="7" t="s">
        <v>42</v>
      </c>
      <c r="BB1" s="7" t="s">
        <v>48</v>
      </c>
      <c r="BC1" s="9" t="s">
        <v>49</v>
      </c>
      <c r="BD1" s="10" t="s">
        <v>50</v>
      </c>
      <c r="BE1" s="7" t="s">
        <v>43</v>
      </c>
      <c r="BF1" s="7" t="s">
        <v>69</v>
      </c>
      <c r="BG1" s="7" t="s">
        <v>44</v>
      </c>
      <c r="BH1" s="7" t="s">
        <v>51</v>
      </c>
      <c r="BI1" s="7" t="s">
        <v>52</v>
      </c>
      <c r="BJ1" s="7" t="s">
        <v>53</v>
      </c>
      <c r="BK1" s="7" t="s">
        <v>54</v>
      </c>
    </row>
    <row r="2" spans="1:63" x14ac:dyDescent="0.25">
      <c r="A2" s="7">
        <v>1</v>
      </c>
      <c r="B2" s="7">
        <v>1</v>
      </c>
      <c r="C2" s="5">
        <v>440</v>
      </c>
      <c r="D2" s="11">
        <f>+(1.38/7.5)*C2</f>
        <v>80.959999999999994</v>
      </c>
      <c r="E2" s="11">
        <f>+(1.7/7.5)*C2</f>
        <v>99.733333333333334</v>
      </c>
      <c r="F2" s="20">
        <v>18.558</v>
      </c>
      <c r="G2" s="7">
        <f>F2*500/1000/0.9</f>
        <v>10.31</v>
      </c>
      <c r="H2" s="21">
        <v>2.4028123791303133</v>
      </c>
      <c r="I2" s="7">
        <f>H2/0.89/1000*1.1</f>
        <v>2.9697681090374659E-3</v>
      </c>
      <c r="J2" s="21">
        <v>2.4028123791303133</v>
      </c>
      <c r="K2" s="7">
        <f>J2/0.89/1000*1.1</f>
        <v>2.9697681090374659E-3</v>
      </c>
      <c r="L2" s="7">
        <f>(I2+K2)/2</f>
        <v>2.9697681090374659E-3</v>
      </c>
      <c r="M2" s="21">
        <v>9.7765370178974607</v>
      </c>
      <c r="N2" s="7">
        <f>M2/0.89/1000</f>
        <v>1.0984873053817372E-2</v>
      </c>
      <c r="O2" s="5">
        <v>1.5E-3</v>
      </c>
      <c r="P2" s="5">
        <v>1.5E-3</v>
      </c>
      <c r="Q2" s="5">
        <v>1.5E-3</v>
      </c>
      <c r="R2" s="5">
        <v>0</v>
      </c>
      <c r="S2" s="5">
        <v>0</v>
      </c>
      <c r="T2" s="14">
        <v>13.84194552359028</v>
      </c>
      <c r="U2" s="5">
        <f>IF(AND(O2&lt;0.0016,O2&gt;0.0014),0,O2)</f>
        <v>0</v>
      </c>
      <c r="V2" s="5">
        <f t="shared" ref="V2:Y2" si="0">IF(AND(P2&lt;0.0016,P2&gt;0.0014),0,P2)</f>
        <v>0</v>
      </c>
      <c r="W2" s="5">
        <f t="shared" si="0"/>
        <v>0</v>
      </c>
      <c r="X2" s="5">
        <f t="shared" si="0"/>
        <v>0</v>
      </c>
      <c r="Y2" s="5">
        <f t="shared" si="0"/>
        <v>0</v>
      </c>
      <c r="Z2" s="5">
        <f>IF(AND(T2&lt;6,T2&gt;4),0,T2)</f>
        <v>13.84194552359028</v>
      </c>
      <c r="AA2" s="5">
        <f>IF(AND(O2&lt;0.0016,O2&gt;0.0014),0.003,O2)</f>
        <v>3.0000000000000001E-3</v>
      </c>
      <c r="AB2" s="5">
        <f t="shared" ref="AB2:AE2" si="1">IF(AND(P2&lt;0.0016,P2&gt;0.0014),0.003,P2)</f>
        <v>3.0000000000000001E-3</v>
      </c>
      <c r="AC2" s="5">
        <f t="shared" si="1"/>
        <v>3.0000000000000001E-3</v>
      </c>
      <c r="AD2" s="5">
        <f t="shared" si="1"/>
        <v>0</v>
      </c>
      <c r="AE2" s="5">
        <f t="shared" si="1"/>
        <v>0</v>
      </c>
      <c r="AF2" s="5">
        <f>IF(AND(T2&lt;6,T2&gt;4),10,T2)</f>
        <v>13.84194552359028</v>
      </c>
      <c r="AG2" s="15">
        <f>SUM(L2,G2,N2,O2:S2)</f>
        <v>10.328454641162857</v>
      </c>
      <c r="AH2" s="15">
        <f>SUM(K2,G2,N2,U2:Y2)</f>
        <v>10.323954641162857</v>
      </c>
      <c r="AI2" s="7">
        <f>SUM(I2,G2,N2,AA2:AE2)</f>
        <v>10.332954641162857</v>
      </c>
      <c r="AJ2" s="8">
        <f>AG2+T2/1000</f>
        <v>10.342296586686446</v>
      </c>
      <c r="AK2" s="8">
        <f>AH2+Z2/1000</f>
        <v>10.337796586686446</v>
      </c>
      <c r="AL2" s="8">
        <f>AI2+AF2/1000</f>
        <v>10.346796586686446</v>
      </c>
      <c r="AM2" s="7">
        <f>SUM(L2,G2,O2:S2)</f>
        <v>10.317469768109039</v>
      </c>
      <c r="AN2" s="7">
        <f>SUM(K2,G2,U2:Y2)</f>
        <v>10.312969768109038</v>
      </c>
      <c r="AO2" s="7">
        <f>SUM(I2,G2,AA2:AE2)</f>
        <v>10.321969768109039</v>
      </c>
      <c r="AP2" s="6">
        <v>6</v>
      </c>
      <c r="AQ2" s="9">
        <v>22</v>
      </c>
      <c r="AR2" s="10">
        <v>1.982</v>
      </c>
      <c r="AS2" s="7">
        <f>AP2/AQ2/AR2/1000</f>
        <v>1.3760205485735254E-4</v>
      </c>
      <c r="AT2" s="7">
        <f>AS2*AQ2/480</f>
        <v>6.3067608476286571E-6</v>
      </c>
      <c r="AU2" s="7">
        <f>AS2*AQ2/60</f>
        <v>5.0454086781029257E-5</v>
      </c>
      <c r="AV2" s="6">
        <v>0</v>
      </c>
      <c r="AW2" s="9">
        <v>22</v>
      </c>
      <c r="AX2" s="10">
        <v>1.982</v>
      </c>
      <c r="AY2" s="7">
        <f>AV2/AW2/AX2/1000</f>
        <v>0</v>
      </c>
      <c r="AZ2" s="7">
        <f>AY2*AW2/480</f>
        <v>0</v>
      </c>
      <c r="BA2" s="7">
        <f>AY2*AW2/60</f>
        <v>0</v>
      </c>
      <c r="BB2" s="6">
        <v>12</v>
      </c>
      <c r="BC2" s="9">
        <v>22</v>
      </c>
      <c r="BD2" s="10">
        <v>1.982</v>
      </c>
      <c r="BE2" s="7">
        <f>BB2/BC2/BD2/1000</f>
        <v>2.7520410971470507E-4</v>
      </c>
      <c r="BF2" s="7">
        <f>BE2*BC2/480</f>
        <v>1.2613521695257314E-5</v>
      </c>
      <c r="BG2" s="7">
        <f>BE2*BC2/60</f>
        <v>1.0090817356205851E-4</v>
      </c>
      <c r="BH2" s="7">
        <v>105</v>
      </c>
      <c r="BI2" s="7">
        <v>87.28</v>
      </c>
      <c r="BJ2" s="7">
        <v>92.16</v>
      </c>
      <c r="BK2" s="7">
        <v>166</v>
      </c>
    </row>
    <row r="3" spans="1:63" x14ac:dyDescent="0.25">
      <c r="A3" s="7">
        <v>2</v>
      </c>
      <c r="B3" s="7">
        <v>1</v>
      </c>
      <c r="C3" s="5">
        <v>440</v>
      </c>
      <c r="D3" s="11">
        <f t="shared" ref="D3:D19" si="2">+(1.38/7.5)*C3</f>
        <v>80.959999999999994</v>
      </c>
      <c r="E3" s="11">
        <f t="shared" ref="E3:E19" si="3">+(1.7/7.5)*C3</f>
        <v>99.733333333333334</v>
      </c>
      <c r="F3" s="20">
        <v>11.637</v>
      </c>
      <c r="G3" s="7">
        <f t="shared" ref="G3:G19" si="4">F3*500/1000/0.9</f>
        <v>6.4649999999999999</v>
      </c>
      <c r="H3" s="21">
        <v>1.4661785797725615</v>
      </c>
      <c r="I3" s="7">
        <f t="shared" ref="I3:K19" si="5">H3/0.89/1000*1.1</f>
        <v>1.8121308289323795E-3</v>
      </c>
      <c r="J3" s="21">
        <v>1.4661785797725615</v>
      </c>
      <c r="K3" s="7">
        <f t="shared" si="5"/>
        <v>1.8121308289323795E-3</v>
      </c>
      <c r="L3" s="7">
        <f t="shared" ref="L3:L19" si="6">(I3+K3)/2</f>
        <v>1.8121308289323795E-3</v>
      </c>
      <c r="M3" s="22">
        <v>17.989814396615355</v>
      </c>
      <c r="N3" s="7">
        <f t="shared" ref="N3:N19" si="7">M3/0.89/1000</f>
        <v>2.0213274602938602E-2</v>
      </c>
      <c r="O3" s="5">
        <v>3.8382578107489956E-3</v>
      </c>
      <c r="P3" s="16">
        <v>9.54076747483972E-3</v>
      </c>
      <c r="Q3" s="5">
        <v>7.0148551655600513E-3</v>
      </c>
      <c r="R3" s="5">
        <v>3.474501351560366E-3</v>
      </c>
      <c r="S3" s="5">
        <v>0</v>
      </c>
      <c r="T3" s="6">
        <v>11.792387066234637</v>
      </c>
      <c r="U3" s="5">
        <f t="shared" ref="U3:U19" si="8">IF(AND(O3&lt;0.0016,O3&gt;0.0014),0,O3)</f>
        <v>3.8382578107489956E-3</v>
      </c>
      <c r="V3" s="5">
        <f t="shared" ref="V3:V19" si="9">IF(AND(P3&lt;0.0016,P3&gt;0.0014),0,P3)</f>
        <v>9.54076747483972E-3</v>
      </c>
      <c r="W3" s="5">
        <f t="shared" ref="W3:W19" si="10">IF(AND(Q3&lt;0.0016,Q3&gt;0.0014),0,Q3)</f>
        <v>7.0148551655600513E-3</v>
      </c>
      <c r="X3" s="5">
        <f t="shared" ref="X3:X19" si="11">IF(AND(R3&lt;0.0016,R3&gt;0.0014),0,R3)</f>
        <v>3.474501351560366E-3</v>
      </c>
      <c r="Y3" s="5">
        <f t="shared" ref="Y3:Y19" si="12">IF(AND(S3&lt;0.0016,S3&gt;0.0014),0,S3)</f>
        <v>0</v>
      </c>
      <c r="Z3" s="5">
        <f t="shared" ref="Z3:Z19" si="13">IF(AND(T3&lt;6,T3&gt;4),0,T3)</f>
        <v>11.792387066234637</v>
      </c>
      <c r="AA3" s="5">
        <f t="shared" ref="AA3:AA19" si="14">IF(AND(O3&lt;0.0016,O3&gt;0.0014),0.003,O3)</f>
        <v>3.8382578107489956E-3</v>
      </c>
      <c r="AB3" s="5">
        <f t="shared" ref="AB3:AB19" si="15">IF(AND(P3&lt;0.0016,P3&gt;0.0014),0.003,P3)</f>
        <v>9.54076747483972E-3</v>
      </c>
      <c r="AC3" s="5">
        <f t="shared" ref="AC3:AC19" si="16">IF(AND(Q3&lt;0.0016,Q3&gt;0.0014),0.003,Q3)</f>
        <v>7.0148551655600513E-3</v>
      </c>
      <c r="AD3" s="5">
        <f t="shared" ref="AD3:AD19" si="17">IF(AND(R3&lt;0.0016,R3&gt;0.0014),0.003,R3)</f>
        <v>3.474501351560366E-3</v>
      </c>
      <c r="AE3" s="5">
        <f t="shared" ref="AE3:AE19" si="18">IF(AND(S3&lt;0.0016,S3&gt;0.0014),0.003,S3)</f>
        <v>0</v>
      </c>
      <c r="AF3" s="5">
        <f t="shared" ref="AF3:AF19" si="19">IF(AND(T3&lt;6,T3&gt;4),10,T3)</f>
        <v>11.792387066234637</v>
      </c>
      <c r="AG3" s="15">
        <f t="shared" ref="AG3:AG19" si="20">SUM(L3,G3,N3,O3:S3)</f>
        <v>6.51089378723458</v>
      </c>
      <c r="AH3" s="15">
        <f t="shared" ref="AH3:AH19" si="21">SUM(K3,G3,N3,U3:Y3)</f>
        <v>6.51089378723458</v>
      </c>
      <c r="AI3" s="7">
        <f t="shared" ref="AI3:AI19" si="22">SUM(I3,G3,N3,AA3:AE3)</f>
        <v>6.51089378723458</v>
      </c>
      <c r="AJ3" s="8">
        <f t="shared" ref="AJ3:AJ19" si="23">AG3+T3/1000</f>
        <v>6.5226861743008149</v>
      </c>
      <c r="AK3" s="8">
        <f t="shared" ref="AK3:AK19" si="24">AH3+Z3/1000</f>
        <v>6.5226861743008149</v>
      </c>
      <c r="AL3" s="8">
        <f t="shared" ref="AL3:AL19" si="25">AI3+AF3/1000</f>
        <v>6.5226861743008149</v>
      </c>
      <c r="AM3" s="7">
        <f t="shared" ref="AM3:AM19" si="26">SUM(L3,G3,O3:S3)</f>
        <v>6.4906805126316414</v>
      </c>
      <c r="AN3" s="7">
        <f t="shared" ref="AN3:AN19" si="27">SUM(K3,G3,U3:Y3)</f>
        <v>6.4906805126316414</v>
      </c>
      <c r="AO3" s="7">
        <f t="shared" ref="AO3:AO19" si="28">SUM(I3,G3,AA3:AE3)</f>
        <v>6.4906805126316414</v>
      </c>
      <c r="AP3" s="6">
        <v>6</v>
      </c>
      <c r="AQ3" s="9">
        <v>60</v>
      </c>
      <c r="AR3" s="10">
        <v>1.9350000000000001</v>
      </c>
      <c r="AS3" s="7">
        <f t="shared" ref="AS3:AS19" si="29">AP3/AQ3/AR3/1000</f>
        <v>5.1679586563307499E-5</v>
      </c>
      <c r="AT3" s="7">
        <f t="shared" ref="AT3:AT19" si="30">AS3*AQ3/480</f>
        <v>6.4599483204134373E-6</v>
      </c>
      <c r="AU3" s="7">
        <f t="shared" ref="AU3:AU19" si="31">AS3*AQ3/60</f>
        <v>5.1679586563307499E-5</v>
      </c>
      <c r="AV3" s="6">
        <v>0</v>
      </c>
      <c r="AW3" s="9">
        <v>60</v>
      </c>
      <c r="AX3" s="10">
        <v>1.9350000000000001</v>
      </c>
      <c r="AY3" s="7">
        <f t="shared" ref="AY3:AY19" si="32">AV3/AW3/AX3/1000</f>
        <v>0</v>
      </c>
      <c r="AZ3" s="7">
        <f t="shared" ref="AZ3:AZ19" si="33">AY3*AW3/480</f>
        <v>0</v>
      </c>
      <c r="BA3" s="7">
        <f t="shared" ref="BA3:BA19" si="34">AY3*AW3/60</f>
        <v>0</v>
      </c>
      <c r="BB3" s="6">
        <v>12</v>
      </c>
      <c r="BC3" s="9">
        <v>60</v>
      </c>
      <c r="BD3" s="10">
        <v>1.9350000000000001</v>
      </c>
      <c r="BE3" s="7">
        <f t="shared" ref="BE3:BE19" si="35">BB3/BC3/BD3/1000</f>
        <v>1.03359173126615E-4</v>
      </c>
      <c r="BF3" s="7">
        <f t="shared" ref="BF3:BF19" si="36">BE3*BC3/480</f>
        <v>1.2919896640826875E-5</v>
      </c>
      <c r="BG3" s="7">
        <f t="shared" ref="BG3:BG19" si="37">BE3*BC3/60</f>
        <v>1.03359173126615E-4</v>
      </c>
      <c r="BH3" s="7">
        <v>105</v>
      </c>
      <c r="BI3" s="7">
        <v>87.28</v>
      </c>
      <c r="BJ3" s="7">
        <v>92.16</v>
      </c>
      <c r="BK3" s="7">
        <v>625</v>
      </c>
    </row>
    <row r="4" spans="1:63" x14ac:dyDescent="0.25">
      <c r="A4" s="7">
        <v>3</v>
      </c>
      <c r="B4" s="7">
        <v>1</v>
      </c>
      <c r="C4" s="5">
        <v>440</v>
      </c>
      <c r="D4" s="11">
        <f t="shared" si="2"/>
        <v>80.959999999999994</v>
      </c>
      <c r="E4" s="11">
        <f t="shared" si="3"/>
        <v>99.733333333333334</v>
      </c>
      <c r="F4" s="23">
        <v>3.57</v>
      </c>
      <c r="G4" s="7">
        <f t="shared" si="4"/>
        <v>1.9833333333333332</v>
      </c>
      <c r="H4" s="24">
        <v>0.70652978691829416</v>
      </c>
      <c r="I4" s="7">
        <f t="shared" si="5"/>
        <v>8.7323906248328509E-4</v>
      </c>
      <c r="J4" s="24">
        <v>0.70652978691829416</v>
      </c>
      <c r="K4" s="7">
        <f t="shared" si="5"/>
        <v>8.7323906248328509E-4</v>
      </c>
      <c r="L4" s="7">
        <f t="shared" si="6"/>
        <v>8.7323906248328509E-4</v>
      </c>
      <c r="M4" s="22">
        <v>26.299254434525686</v>
      </c>
      <c r="N4" s="7">
        <f t="shared" si="7"/>
        <v>2.9549724083736725E-2</v>
      </c>
      <c r="O4" s="5">
        <v>0</v>
      </c>
      <c r="P4" s="17">
        <v>1.1500662190295699E-2</v>
      </c>
      <c r="Q4" s="5">
        <v>6.3045893206788032E-3</v>
      </c>
      <c r="R4" s="5">
        <v>0</v>
      </c>
      <c r="S4" s="5">
        <v>0</v>
      </c>
      <c r="T4" s="5">
        <v>5</v>
      </c>
      <c r="U4" s="5">
        <f t="shared" si="8"/>
        <v>0</v>
      </c>
      <c r="V4" s="5">
        <f t="shared" si="9"/>
        <v>1.1500662190295699E-2</v>
      </c>
      <c r="W4" s="5">
        <f t="shared" si="10"/>
        <v>6.3045893206788032E-3</v>
      </c>
      <c r="X4" s="5">
        <f t="shared" si="11"/>
        <v>0</v>
      </c>
      <c r="Y4" s="5">
        <f t="shared" si="12"/>
        <v>0</v>
      </c>
      <c r="Z4" s="5">
        <f t="shared" si="13"/>
        <v>0</v>
      </c>
      <c r="AA4" s="5">
        <f t="shared" si="14"/>
        <v>0</v>
      </c>
      <c r="AB4" s="5">
        <f t="shared" si="15"/>
        <v>1.1500662190295699E-2</v>
      </c>
      <c r="AC4" s="5">
        <f t="shared" si="16"/>
        <v>6.3045893206788032E-3</v>
      </c>
      <c r="AD4" s="5">
        <f t="shared" si="17"/>
        <v>0</v>
      </c>
      <c r="AE4" s="5">
        <f t="shared" si="18"/>
        <v>0</v>
      </c>
      <c r="AF4" s="5">
        <f t="shared" si="19"/>
        <v>10</v>
      </c>
      <c r="AG4" s="15">
        <f t="shared" si="20"/>
        <v>2.031561547990528</v>
      </c>
      <c r="AH4" s="15">
        <f t="shared" si="21"/>
        <v>2.031561547990528</v>
      </c>
      <c r="AI4" s="7">
        <f t="shared" si="22"/>
        <v>2.031561547990528</v>
      </c>
      <c r="AJ4" s="8">
        <f t="shared" si="23"/>
        <v>2.0365615479905279</v>
      </c>
      <c r="AK4" s="8">
        <f t="shared" si="24"/>
        <v>2.031561547990528</v>
      </c>
      <c r="AL4" s="8">
        <f t="shared" si="25"/>
        <v>2.0415615479905278</v>
      </c>
      <c r="AM4" s="7">
        <f t="shared" si="26"/>
        <v>2.0020118239067912</v>
      </c>
      <c r="AN4" s="7">
        <f t="shared" si="27"/>
        <v>2.0020118239067912</v>
      </c>
      <c r="AO4" s="7">
        <f t="shared" si="28"/>
        <v>2.0020118239067912</v>
      </c>
      <c r="AP4" s="6">
        <v>13.6</v>
      </c>
      <c r="AQ4" s="9">
        <v>20</v>
      </c>
      <c r="AR4" s="10">
        <v>2.0190000000000001</v>
      </c>
      <c r="AS4" s="7">
        <f t="shared" si="29"/>
        <v>3.3680039623576024E-4</v>
      </c>
      <c r="AT4" s="7">
        <f t="shared" si="30"/>
        <v>1.4033349843156678E-5</v>
      </c>
      <c r="AU4" s="7">
        <f t="shared" si="31"/>
        <v>1.1226679874525342E-4</v>
      </c>
      <c r="AV4" s="6">
        <v>13.6</v>
      </c>
      <c r="AW4" s="9">
        <v>20</v>
      </c>
      <c r="AX4" s="10">
        <v>2.0190000000000001</v>
      </c>
      <c r="AY4" s="7">
        <f t="shared" si="32"/>
        <v>3.3680039623576024E-4</v>
      </c>
      <c r="AZ4" s="7">
        <f t="shared" si="33"/>
        <v>1.4033349843156678E-5</v>
      </c>
      <c r="BA4" s="7">
        <f t="shared" si="34"/>
        <v>1.1226679874525342E-4</v>
      </c>
      <c r="BB4" s="6">
        <v>13.6</v>
      </c>
      <c r="BC4" s="9">
        <v>20</v>
      </c>
      <c r="BD4" s="10">
        <v>2.0190000000000001</v>
      </c>
      <c r="BE4" s="7">
        <f t="shared" si="35"/>
        <v>3.3680039623576024E-4</v>
      </c>
      <c r="BF4" s="7">
        <f t="shared" si="36"/>
        <v>1.4033349843156678E-5</v>
      </c>
      <c r="BG4" s="7">
        <f t="shared" si="37"/>
        <v>1.1226679874525342E-4</v>
      </c>
      <c r="BH4" s="7">
        <v>105</v>
      </c>
      <c r="BI4" s="7">
        <v>87.28</v>
      </c>
      <c r="BJ4" s="7">
        <v>92.16</v>
      </c>
      <c r="BK4" s="7">
        <v>423</v>
      </c>
    </row>
    <row r="5" spans="1:63" x14ac:dyDescent="0.25">
      <c r="A5" s="7">
        <v>4</v>
      </c>
      <c r="B5" s="38">
        <v>1</v>
      </c>
      <c r="C5" s="5">
        <v>440</v>
      </c>
      <c r="D5" s="11">
        <f t="shared" si="2"/>
        <v>80.959999999999994</v>
      </c>
      <c r="E5" s="11">
        <f t="shared" si="3"/>
        <v>99.733333333333334</v>
      </c>
      <c r="F5" s="20">
        <v>17.100000000000001</v>
      </c>
      <c r="G5" s="7">
        <f t="shared" si="4"/>
        <v>9.5</v>
      </c>
      <c r="H5" s="21">
        <v>4.0607834759106352</v>
      </c>
      <c r="I5" s="7">
        <f t="shared" si="5"/>
        <v>5.0189458691030321E-3</v>
      </c>
      <c r="J5" s="21">
        <v>4.0607834759106352</v>
      </c>
      <c r="K5" s="7">
        <f t="shared" si="5"/>
        <v>5.0189458691030321E-3</v>
      </c>
      <c r="L5" s="7">
        <f t="shared" si="6"/>
        <v>5.0189458691030321E-3</v>
      </c>
      <c r="M5" s="22">
        <v>24.223127279653131</v>
      </c>
      <c r="N5" s="7">
        <f t="shared" si="7"/>
        <v>2.7216996943430483E-2</v>
      </c>
      <c r="O5" s="5">
        <v>7.4084861283824945E-3</v>
      </c>
      <c r="P5" s="5">
        <v>1.5E-3</v>
      </c>
      <c r="Q5" s="5">
        <v>3.2819085107136086E-3</v>
      </c>
      <c r="R5" s="5">
        <v>1.5E-3</v>
      </c>
      <c r="S5" s="5">
        <v>1.5E-3</v>
      </c>
      <c r="T5" s="6">
        <v>47.961384637496792</v>
      </c>
      <c r="U5" s="5">
        <f t="shared" si="8"/>
        <v>7.4084861283824945E-3</v>
      </c>
      <c r="V5" s="5">
        <f t="shared" si="9"/>
        <v>0</v>
      </c>
      <c r="W5" s="5">
        <f t="shared" si="10"/>
        <v>3.2819085107136086E-3</v>
      </c>
      <c r="X5" s="5">
        <f t="shared" si="11"/>
        <v>0</v>
      </c>
      <c r="Y5" s="5">
        <f t="shared" si="12"/>
        <v>0</v>
      </c>
      <c r="Z5" s="5">
        <f t="shared" si="13"/>
        <v>47.961384637496792</v>
      </c>
      <c r="AA5" s="5">
        <f t="shared" si="14"/>
        <v>7.4084861283824945E-3</v>
      </c>
      <c r="AB5" s="5">
        <f t="shared" si="15"/>
        <v>3.0000000000000001E-3</v>
      </c>
      <c r="AC5" s="5">
        <f t="shared" si="16"/>
        <v>3.2819085107136086E-3</v>
      </c>
      <c r="AD5" s="5">
        <f t="shared" si="17"/>
        <v>3.0000000000000001E-3</v>
      </c>
      <c r="AE5" s="5">
        <f t="shared" si="18"/>
        <v>3.0000000000000001E-3</v>
      </c>
      <c r="AF5" s="5">
        <f t="shared" si="19"/>
        <v>47.961384637496792</v>
      </c>
      <c r="AG5" s="15">
        <f t="shared" si="20"/>
        <v>9.5474263374516291</v>
      </c>
      <c r="AH5" s="15">
        <f t="shared" si="21"/>
        <v>9.5429263374516289</v>
      </c>
      <c r="AI5" s="7">
        <f t="shared" si="22"/>
        <v>9.5519263374516292</v>
      </c>
      <c r="AJ5" s="8">
        <f t="shared" si="23"/>
        <v>9.595387722089125</v>
      </c>
      <c r="AK5" s="8">
        <f t="shared" si="24"/>
        <v>9.5908877220891249</v>
      </c>
      <c r="AL5" s="8">
        <f t="shared" si="25"/>
        <v>9.5998877220891252</v>
      </c>
      <c r="AM5" s="7">
        <f t="shared" si="26"/>
        <v>9.5202093405081989</v>
      </c>
      <c r="AN5" s="7">
        <f t="shared" si="27"/>
        <v>9.5157093405081987</v>
      </c>
      <c r="AO5" s="7">
        <f t="shared" si="28"/>
        <v>9.5247093405081991</v>
      </c>
      <c r="AP5" s="6">
        <v>25.9</v>
      </c>
      <c r="AQ5" s="9">
        <v>60</v>
      </c>
      <c r="AR5" s="10">
        <v>2.0009999999999999</v>
      </c>
      <c r="AS5" s="7">
        <f t="shared" si="29"/>
        <v>2.1572547059803431E-4</v>
      </c>
      <c r="AT5" s="7">
        <f t="shared" si="30"/>
        <v>2.6965683824754289E-5</v>
      </c>
      <c r="AU5" s="7">
        <f t="shared" si="31"/>
        <v>2.1572547059803431E-4</v>
      </c>
      <c r="AV5" s="6">
        <v>25.9</v>
      </c>
      <c r="AW5" s="9">
        <v>60</v>
      </c>
      <c r="AX5" s="10">
        <v>2.0009999999999999</v>
      </c>
      <c r="AY5" s="7">
        <f t="shared" si="32"/>
        <v>2.1572547059803431E-4</v>
      </c>
      <c r="AZ5" s="7">
        <f t="shared" si="33"/>
        <v>2.6965683824754289E-5</v>
      </c>
      <c r="BA5" s="7">
        <f t="shared" si="34"/>
        <v>2.1572547059803431E-4</v>
      </c>
      <c r="BB5" s="6">
        <v>25.9</v>
      </c>
      <c r="BC5" s="9">
        <v>60</v>
      </c>
      <c r="BD5" s="10">
        <v>2.0009999999999999</v>
      </c>
      <c r="BE5" s="7">
        <f t="shared" si="35"/>
        <v>2.1572547059803431E-4</v>
      </c>
      <c r="BF5" s="7">
        <f t="shared" si="36"/>
        <v>2.6965683824754289E-5</v>
      </c>
      <c r="BG5" s="7">
        <f t="shared" si="37"/>
        <v>2.1572547059803431E-4</v>
      </c>
      <c r="BH5" s="7">
        <v>210</v>
      </c>
      <c r="BI5" s="7">
        <f>(87.28+89.62)/2</f>
        <v>88.45</v>
      </c>
      <c r="BJ5" s="7">
        <f>(92.16+92.82)/2</f>
        <v>92.49</v>
      </c>
      <c r="BK5" s="7">
        <v>996</v>
      </c>
    </row>
    <row r="6" spans="1:63" x14ac:dyDescent="0.25">
      <c r="A6" s="7">
        <v>5</v>
      </c>
      <c r="B6" s="38">
        <v>1</v>
      </c>
      <c r="C6" s="5">
        <v>440</v>
      </c>
      <c r="D6" s="11">
        <f t="shared" si="2"/>
        <v>80.959999999999994</v>
      </c>
      <c r="E6" s="11">
        <f t="shared" si="3"/>
        <v>99.733333333333334</v>
      </c>
      <c r="F6" s="23">
        <v>8.3610000000000007</v>
      </c>
      <c r="G6" s="7">
        <f t="shared" si="4"/>
        <v>4.6450000000000005</v>
      </c>
      <c r="H6" s="24">
        <f>0.25</f>
        <v>0.25</v>
      </c>
      <c r="I6" s="7">
        <f t="shared" si="5"/>
        <v>3.0898876404494385E-4</v>
      </c>
      <c r="J6" s="24">
        <v>0</v>
      </c>
      <c r="K6" s="7">
        <f t="shared" si="5"/>
        <v>0</v>
      </c>
      <c r="L6" s="7">
        <f t="shared" si="6"/>
        <v>1.5449438202247193E-4</v>
      </c>
      <c r="M6" s="21">
        <v>2.2351653989215761</v>
      </c>
      <c r="N6" s="7">
        <f t="shared" si="7"/>
        <v>2.5114217965410963E-3</v>
      </c>
      <c r="O6" s="5">
        <v>0</v>
      </c>
      <c r="P6" s="5">
        <v>1.5E-3</v>
      </c>
      <c r="Q6" s="5">
        <v>0</v>
      </c>
      <c r="R6" s="5">
        <v>0</v>
      </c>
      <c r="S6" s="5">
        <v>0</v>
      </c>
      <c r="T6" s="5">
        <v>5</v>
      </c>
      <c r="U6" s="5">
        <f t="shared" si="8"/>
        <v>0</v>
      </c>
      <c r="V6" s="5">
        <f t="shared" si="9"/>
        <v>0</v>
      </c>
      <c r="W6" s="5">
        <f t="shared" si="10"/>
        <v>0</v>
      </c>
      <c r="X6" s="5">
        <f t="shared" si="11"/>
        <v>0</v>
      </c>
      <c r="Y6" s="5">
        <f t="shared" si="12"/>
        <v>0</v>
      </c>
      <c r="Z6" s="5">
        <f t="shared" si="13"/>
        <v>0</v>
      </c>
      <c r="AA6" s="5">
        <f t="shared" si="14"/>
        <v>0</v>
      </c>
      <c r="AB6" s="5">
        <f t="shared" si="15"/>
        <v>3.0000000000000001E-3</v>
      </c>
      <c r="AC6" s="5">
        <f t="shared" si="16"/>
        <v>0</v>
      </c>
      <c r="AD6" s="5">
        <f t="shared" si="17"/>
        <v>0</v>
      </c>
      <c r="AE6" s="5">
        <f t="shared" si="18"/>
        <v>0</v>
      </c>
      <c r="AF6" s="5">
        <f t="shared" si="19"/>
        <v>10</v>
      </c>
      <c r="AG6" s="15">
        <f t="shared" si="20"/>
        <v>4.6491659161785641</v>
      </c>
      <c r="AH6" s="15">
        <f t="shared" si="21"/>
        <v>4.6475114217965414</v>
      </c>
      <c r="AI6" s="7">
        <f t="shared" si="22"/>
        <v>4.6508204105605868</v>
      </c>
      <c r="AJ6" s="8">
        <f t="shared" si="23"/>
        <v>4.654165916178564</v>
      </c>
      <c r="AK6" s="8">
        <f t="shared" si="24"/>
        <v>4.6475114217965414</v>
      </c>
      <c r="AL6" s="8">
        <f t="shared" si="25"/>
        <v>4.6608204105605866</v>
      </c>
      <c r="AM6" s="7">
        <f t="shared" si="26"/>
        <v>4.6466544943820232</v>
      </c>
      <c r="AN6" s="7">
        <f t="shared" si="27"/>
        <v>4.6450000000000005</v>
      </c>
      <c r="AO6" s="7">
        <f t="shared" si="28"/>
        <v>4.6483089887640459</v>
      </c>
      <c r="AP6" s="6">
        <v>6</v>
      </c>
      <c r="AQ6" s="9">
        <v>21</v>
      </c>
      <c r="AR6" s="10">
        <v>2.0150000000000001</v>
      </c>
      <c r="AS6" s="7">
        <f t="shared" si="29"/>
        <v>1.4179369018078693E-4</v>
      </c>
      <c r="AT6" s="7">
        <f t="shared" si="30"/>
        <v>6.2034739454094284E-6</v>
      </c>
      <c r="AU6" s="7">
        <f t="shared" si="31"/>
        <v>4.9627791563275427E-5</v>
      </c>
      <c r="AV6" s="6">
        <v>0</v>
      </c>
      <c r="AW6" s="9">
        <v>21</v>
      </c>
      <c r="AX6" s="10">
        <v>2.0150000000000001</v>
      </c>
      <c r="AY6" s="7">
        <f t="shared" si="32"/>
        <v>0</v>
      </c>
      <c r="AZ6" s="7">
        <f t="shared" si="33"/>
        <v>0</v>
      </c>
      <c r="BA6" s="7">
        <f t="shared" si="34"/>
        <v>0</v>
      </c>
      <c r="BB6" s="6">
        <v>12</v>
      </c>
      <c r="BC6" s="9">
        <v>21</v>
      </c>
      <c r="BD6" s="10">
        <v>2.0150000000000001</v>
      </c>
      <c r="BE6" s="7">
        <f t="shared" si="35"/>
        <v>2.8358738036157386E-4</v>
      </c>
      <c r="BF6" s="7">
        <f t="shared" si="36"/>
        <v>1.2406947890818857E-5</v>
      </c>
      <c r="BG6" s="7">
        <f t="shared" si="37"/>
        <v>9.9255583126550855E-5</v>
      </c>
      <c r="BH6" s="7">
        <v>105</v>
      </c>
      <c r="BI6" s="7">
        <v>89.23</v>
      </c>
      <c r="BJ6" s="7">
        <v>92.03</v>
      </c>
      <c r="BK6" s="7">
        <v>365</v>
      </c>
    </row>
    <row r="7" spans="1:63" x14ac:dyDescent="0.25">
      <c r="A7" s="7">
        <v>6</v>
      </c>
      <c r="B7" s="38">
        <v>1</v>
      </c>
      <c r="C7" s="5">
        <v>440</v>
      </c>
      <c r="D7" s="11">
        <f t="shared" si="2"/>
        <v>80.959999999999994</v>
      </c>
      <c r="E7" s="11">
        <f t="shared" si="3"/>
        <v>99.733333333333334</v>
      </c>
      <c r="F7" s="23">
        <v>4.79</v>
      </c>
      <c r="G7" s="7">
        <f t="shared" si="4"/>
        <v>2.661111111111111</v>
      </c>
      <c r="H7" s="24">
        <v>0.68913683807200221</v>
      </c>
      <c r="I7" s="7">
        <f t="shared" si="5"/>
        <v>8.5174215941483437E-4</v>
      </c>
      <c r="J7" s="24">
        <v>0.68913683807200221</v>
      </c>
      <c r="K7" s="7">
        <f t="shared" si="5"/>
        <v>8.5174215941483437E-4</v>
      </c>
      <c r="L7" s="7">
        <f t="shared" si="6"/>
        <v>8.5174215941483437E-4</v>
      </c>
      <c r="M7" s="22">
        <v>27.872376910545501</v>
      </c>
      <c r="N7" s="7">
        <f t="shared" si="7"/>
        <v>3.1317277427579213E-2</v>
      </c>
      <c r="O7" s="5">
        <v>1.5E-3</v>
      </c>
      <c r="P7" s="5">
        <v>1.5E-3</v>
      </c>
      <c r="Q7" s="5">
        <v>1.5E-3</v>
      </c>
      <c r="R7" s="5">
        <v>1.5E-3</v>
      </c>
      <c r="S7" s="5">
        <v>0</v>
      </c>
      <c r="T7" s="5">
        <v>12.2</v>
      </c>
      <c r="U7" s="5">
        <f t="shared" si="8"/>
        <v>0</v>
      </c>
      <c r="V7" s="5">
        <f t="shared" si="9"/>
        <v>0</v>
      </c>
      <c r="W7" s="5">
        <f t="shared" si="10"/>
        <v>0</v>
      </c>
      <c r="X7" s="5">
        <f t="shared" si="11"/>
        <v>0</v>
      </c>
      <c r="Y7" s="5">
        <f t="shared" si="12"/>
        <v>0</v>
      </c>
      <c r="Z7" s="5">
        <f t="shared" si="13"/>
        <v>12.2</v>
      </c>
      <c r="AA7" s="5">
        <f t="shared" si="14"/>
        <v>3.0000000000000001E-3</v>
      </c>
      <c r="AB7" s="5">
        <f t="shared" si="15"/>
        <v>3.0000000000000001E-3</v>
      </c>
      <c r="AC7" s="5">
        <f t="shared" si="16"/>
        <v>3.0000000000000001E-3</v>
      </c>
      <c r="AD7" s="5">
        <f t="shared" si="17"/>
        <v>3.0000000000000001E-3</v>
      </c>
      <c r="AE7" s="5">
        <f t="shared" si="18"/>
        <v>0</v>
      </c>
      <c r="AF7" s="5">
        <f t="shared" si="19"/>
        <v>12.2</v>
      </c>
      <c r="AG7" s="15">
        <f t="shared" si="20"/>
        <v>2.6992801306981051</v>
      </c>
      <c r="AH7" s="15">
        <f t="shared" si="21"/>
        <v>2.6932801306981049</v>
      </c>
      <c r="AI7" s="7">
        <f t="shared" si="22"/>
        <v>2.7052801306981054</v>
      </c>
      <c r="AJ7" s="8">
        <f t="shared" si="23"/>
        <v>2.7114801306981051</v>
      </c>
      <c r="AK7" s="8">
        <f t="shared" si="24"/>
        <v>2.7054801306981049</v>
      </c>
      <c r="AL7" s="8">
        <f t="shared" si="25"/>
        <v>2.7174801306981053</v>
      </c>
      <c r="AM7" s="7">
        <f t="shared" si="26"/>
        <v>2.667962853270526</v>
      </c>
      <c r="AN7" s="7">
        <f t="shared" si="27"/>
        <v>2.6619628532705257</v>
      </c>
      <c r="AO7" s="7">
        <f t="shared" si="28"/>
        <v>2.6739628532705262</v>
      </c>
      <c r="AP7" s="6">
        <v>18</v>
      </c>
      <c r="AQ7" s="9">
        <v>61</v>
      </c>
      <c r="AR7" s="10">
        <v>1.996</v>
      </c>
      <c r="AS7" s="7">
        <f t="shared" si="29"/>
        <v>1.4783665692039816E-4</v>
      </c>
      <c r="AT7" s="7">
        <f t="shared" si="30"/>
        <v>1.8787575150300597E-5</v>
      </c>
      <c r="AU7" s="7">
        <f t="shared" si="31"/>
        <v>1.5030060120240478E-4</v>
      </c>
      <c r="AV7" s="6">
        <v>18</v>
      </c>
      <c r="AW7" s="9">
        <v>61</v>
      </c>
      <c r="AX7" s="10">
        <v>1.996</v>
      </c>
      <c r="AY7" s="7">
        <f t="shared" si="32"/>
        <v>1.4783665692039816E-4</v>
      </c>
      <c r="AZ7" s="7">
        <f t="shared" si="33"/>
        <v>1.8787575150300597E-5</v>
      </c>
      <c r="BA7" s="7">
        <f t="shared" si="34"/>
        <v>1.5030060120240478E-4</v>
      </c>
      <c r="BB7" s="6">
        <v>18</v>
      </c>
      <c r="BC7" s="9">
        <v>61</v>
      </c>
      <c r="BD7" s="10">
        <v>1.996</v>
      </c>
      <c r="BE7" s="7">
        <f t="shared" si="35"/>
        <v>1.4783665692039816E-4</v>
      </c>
      <c r="BF7" s="7">
        <f t="shared" si="36"/>
        <v>1.8787575150300597E-5</v>
      </c>
      <c r="BG7" s="7">
        <f t="shared" si="37"/>
        <v>1.5030060120240478E-4</v>
      </c>
      <c r="BH7" s="7">
        <v>105</v>
      </c>
      <c r="BI7" s="7">
        <v>89.23</v>
      </c>
      <c r="BJ7" s="7">
        <v>92.03</v>
      </c>
      <c r="BK7" s="7">
        <v>833</v>
      </c>
    </row>
    <row r="8" spans="1:63" x14ac:dyDescent="0.25">
      <c r="A8" s="7">
        <v>7</v>
      </c>
      <c r="B8" s="38">
        <v>2</v>
      </c>
      <c r="C8" s="5">
        <v>880</v>
      </c>
      <c r="D8" s="11">
        <f t="shared" si="2"/>
        <v>161.91999999999999</v>
      </c>
      <c r="E8" s="11">
        <f t="shared" si="3"/>
        <v>199.46666666666667</v>
      </c>
      <c r="F8" s="23">
        <v>9.4510000000000005</v>
      </c>
      <c r="G8" s="7">
        <f t="shared" si="4"/>
        <v>5.2505555555555556</v>
      </c>
      <c r="H8" s="24">
        <v>0.38099959567350461</v>
      </c>
      <c r="I8" s="7">
        <f t="shared" si="5"/>
        <v>4.7089837667511805E-4</v>
      </c>
      <c r="J8" s="24">
        <v>0.38099959567350461</v>
      </c>
      <c r="K8" s="7">
        <f t="shared" si="5"/>
        <v>4.7089837667511805E-4</v>
      </c>
      <c r="L8" s="7">
        <f t="shared" si="6"/>
        <v>4.7089837667511805E-4</v>
      </c>
      <c r="M8" s="21">
        <v>7.5302759275306039</v>
      </c>
      <c r="N8" s="7">
        <f t="shared" si="7"/>
        <v>8.4609841882366324E-3</v>
      </c>
      <c r="O8" s="5">
        <v>0</v>
      </c>
      <c r="P8" s="5">
        <v>1.5E-3</v>
      </c>
      <c r="Q8" s="5">
        <v>1.5E-3</v>
      </c>
      <c r="R8" s="5">
        <v>0</v>
      </c>
      <c r="S8" s="5">
        <v>0</v>
      </c>
      <c r="T8" s="5">
        <v>5</v>
      </c>
      <c r="U8" s="5">
        <f t="shared" si="8"/>
        <v>0</v>
      </c>
      <c r="V8" s="5">
        <f t="shared" si="9"/>
        <v>0</v>
      </c>
      <c r="W8" s="5">
        <f t="shared" si="10"/>
        <v>0</v>
      </c>
      <c r="X8" s="5">
        <f t="shared" si="11"/>
        <v>0</v>
      </c>
      <c r="Y8" s="5">
        <f t="shared" si="12"/>
        <v>0</v>
      </c>
      <c r="Z8" s="5">
        <f t="shared" si="13"/>
        <v>0</v>
      </c>
      <c r="AA8" s="5">
        <f t="shared" si="14"/>
        <v>0</v>
      </c>
      <c r="AB8" s="5">
        <f t="shared" si="15"/>
        <v>3.0000000000000001E-3</v>
      </c>
      <c r="AC8" s="5">
        <f t="shared" si="16"/>
        <v>3.0000000000000001E-3</v>
      </c>
      <c r="AD8" s="5">
        <f t="shared" si="17"/>
        <v>0</v>
      </c>
      <c r="AE8" s="5">
        <f t="shared" si="18"/>
        <v>0</v>
      </c>
      <c r="AF8" s="5">
        <f t="shared" si="19"/>
        <v>10</v>
      </c>
      <c r="AG8" s="15">
        <f t="shared" si="20"/>
        <v>5.262487438120468</v>
      </c>
      <c r="AH8" s="15">
        <f t="shared" si="21"/>
        <v>5.2594874381204679</v>
      </c>
      <c r="AI8" s="7">
        <f t="shared" si="22"/>
        <v>5.2654874381204682</v>
      </c>
      <c r="AJ8" s="8">
        <f t="shared" si="23"/>
        <v>5.2674874381204679</v>
      </c>
      <c r="AK8" s="8">
        <f t="shared" si="24"/>
        <v>5.2594874381204679</v>
      </c>
      <c r="AL8" s="8">
        <f t="shared" si="25"/>
        <v>5.2754874381204679</v>
      </c>
      <c r="AM8" s="7">
        <f t="shared" si="26"/>
        <v>5.254026453932231</v>
      </c>
      <c r="AN8" s="7">
        <f t="shared" si="27"/>
        <v>5.2510264539322309</v>
      </c>
      <c r="AO8" s="7">
        <f t="shared" si="28"/>
        <v>5.2570264539322311</v>
      </c>
      <c r="AP8" s="6">
        <v>6</v>
      </c>
      <c r="AQ8" s="9">
        <v>21</v>
      </c>
      <c r="AR8" s="10">
        <v>1.9370000000000001</v>
      </c>
      <c r="AS8" s="7">
        <f t="shared" si="29"/>
        <v>1.4750350320820118E-4</v>
      </c>
      <c r="AT8" s="7">
        <f t="shared" si="30"/>
        <v>6.4532782653588022E-6</v>
      </c>
      <c r="AU8" s="7">
        <f t="shared" si="31"/>
        <v>5.1626226122870418E-5</v>
      </c>
      <c r="AV8" s="6">
        <v>0</v>
      </c>
      <c r="AW8" s="9">
        <v>21</v>
      </c>
      <c r="AX8" s="10">
        <v>1.9370000000000001</v>
      </c>
      <c r="AY8" s="7">
        <f t="shared" si="32"/>
        <v>0</v>
      </c>
      <c r="AZ8" s="7">
        <f t="shared" si="33"/>
        <v>0</v>
      </c>
      <c r="BA8" s="7">
        <f t="shared" si="34"/>
        <v>0</v>
      </c>
      <c r="BB8" s="6">
        <v>12</v>
      </c>
      <c r="BC8" s="9">
        <v>21</v>
      </c>
      <c r="BD8" s="10">
        <v>1.9370000000000001</v>
      </c>
      <c r="BE8" s="7">
        <f t="shared" si="35"/>
        <v>2.9500700641640237E-4</v>
      </c>
      <c r="BF8" s="7">
        <f t="shared" si="36"/>
        <v>1.2906556530717604E-5</v>
      </c>
      <c r="BG8" s="7">
        <f t="shared" si="37"/>
        <v>1.0325245224574084E-4</v>
      </c>
      <c r="BH8" s="7">
        <v>211</v>
      </c>
      <c r="BI8" s="7">
        <v>175.06</v>
      </c>
      <c r="BJ8" s="7">
        <v>187.32</v>
      </c>
      <c r="BK8" s="7">
        <v>302</v>
      </c>
    </row>
    <row r="9" spans="1:63" x14ac:dyDescent="0.25">
      <c r="A9" s="7">
        <v>8</v>
      </c>
      <c r="B9" s="38">
        <v>2</v>
      </c>
      <c r="C9" s="5">
        <v>880</v>
      </c>
      <c r="D9" s="11">
        <f t="shared" si="2"/>
        <v>161.91999999999999</v>
      </c>
      <c r="E9" s="11">
        <f t="shared" si="3"/>
        <v>199.46666666666667</v>
      </c>
      <c r="F9" s="20">
        <v>53.949999999999996</v>
      </c>
      <c r="G9" s="7">
        <f t="shared" si="4"/>
        <v>29.972222222222218</v>
      </c>
      <c r="H9" s="22">
        <v>15.282290999809543</v>
      </c>
      <c r="I9" s="7">
        <f t="shared" si="5"/>
        <v>1.8888224831225278E-2</v>
      </c>
      <c r="J9" s="22">
        <v>15.282290999809543</v>
      </c>
      <c r="K9" s="7">
        <f t="shared" si="5"/>
        <v>1.8888224831225278E-2</v>
      </c>
      <c r="L9" s="7">
        <f t="shared" si="6"/>
        <v>1.8888224831225278E-2</v>
      </c>
      <c r="M9" s="22">
        <v>25.258725147879346</v>
      </c>
      <c r="N9" s="7">
        <f t="shared" si="7"/>
        <v>2.838059005379702E-2</v>
      </c>
      <c r="O9" s="5">
        <v>1.5E-3</v>
      </c>
      <c r="P9" s="17">
        <v>1.6043655427990838E-2</v>
      </c>
      <c r="Q9" s="5">
        <v>5.3561304173208191E-3</v>
      </c>
      <c r="R9" s="5">
        <v>9.2709868245620837E-3</v>
      </c>
      <c r="S9" s="5">
        <v>1.5E-3</v>
      </c>
      <c r="T9" s="11">
        <v>314.56</v>
      </c>
      <c r="U9" s="5">
        <f t="shared" si="8"/>
        <v>0</v>
      </c>
      <c r="V9" s="5">
        <f t="shared" si="9"/>
        <v>1.6043655427990838E-2</v>
      </c>
      <c r="W9" s="5">
        <f t="shared" si="10"/>
        <v>5.3561304173208191E-3</v>
      </c>
      <c r="X9" s="5">
        <f t="shared" si="11"/>
        <v>9.2709868245620837E-3</v>
      </c>
      <c r="Y9" s="5">
        <f t="shared" si="12"/>
        <v>0</v>
      </c>
      <c r="Z9" s="5">
        <f t="shared" si="13"/>
        <v>314.56</v>
      </c>
      <c r="AA9" s="5">
        <f t="shared" si="14"/>
        <v>3.0000000000000001E-3</v>
      </c>
      <c r="AB9" s="5">
        <f t="shared" si="15"/>
        <v>1.6043655427990838E-2</v>
      </c>
      <c r="AC9" s="5">
        <f t="shared" si="16"/>
        <v>5.3561304173208191E-3</v>
      </c>
      <c r="AD9" s="5">
        <f t="shared" si="17"/>
        <v>9.2709868245620837E-3</v>
      </c>
      <c r="AE9" s="5">
        <f t="shared" si="18"/>
        <v>3.0000000000000001E-3</v>
      </c>
      <c r="AF9" s="5">
        <f t="shared" si="19"/>
        <v>314.56</v>
      </c>
      <c r="AG9" s="15">
        <f t="shared" si="20"/>
        <v>30.053161809777116</v>
      </c>
      <c r="AH9" s="15">
        <f t="shared" si="21"/>
        <v>30.050161809777116</v>
      </c>
      <c r="AI9" s="7">
        <f t="shared" si="22"/>
        <v>30.056161809777116</v>
      </c>
      <c r="AJ9" s="8">
        <f t="shared" si="23"/>
        <v>30.367721809777116</v>
      </c>
      <c r="AK9" s="8">
        <f t="shared" si="24"/>
        <v>30.364721809777116</v>
      </c>
      <c r="AL9" s="8">
        <f t="shared" si="25"/>
        <v>30.370721809777116</v>
      </c>
      <c r="AM9" s="7">
        <f t="shared" si="26"/>
        <v>30.024781219723319</v>
      </c>
      <c r="AN9" s="7">
        <f t="shared" si="27"/>
        <v>30.021781219723319</v>
      </c>
      <c r="AO9" s="7">
        <f t="shared" si="28"/>
        <v>30.02778121972332</v>
      </c>
      <c r="AP9" s="6">
        <v>38.6</v>
      </c>
      <c r="AQ9" s="9">
        <v>61</v>
      </c>
      <c r="AR9" s="10">
        <v>2.0350000000000001</v>
      </c>
      <c r="AS9" s="7">
        <f t="shared" si="29"/>
        <v>3.1095178636162242E-4</v>
      </c>
      <c r="AT9" s="7">
        <f t="shared" si="30"/>
        <v>3.9516789516789517E-5</v>
      </c>
      <c r="AU9" s="7">
        <f t="shared" si="31"/>
        <v>3.1613431613431613E-4</v>
      </c>
      <c r="AV9" s="6">
        <v>38.6</v>
      </c>
      <c r="AW9" s="9">
        <v>61</v>
      </c>
      <c r="AX9" s="10">
        <v>2.0350000000000001</v>
      </c>
      <c r="AY9" s="7">
        <f t="shared" si="32"/>
        <v>3.1095178636162242E-4</v>
      </c>
      <c r="AZ9" s="7">
        <f t="shared" si="33"/>
        <v>3.9516789516789517E-5</v>
      </c>
      <c r="BA9" s="7">
        <f t="shared" si="34"/>
        <v>3.1613431613431613E-4</v>
      </c>
      <c r="BB9" s="6">
        <v>38.6</v>
      </c>
      <c r="BC9" s="9">
        <v>61</v>
      </c>
      <c r="BD9" s="10">
        <v>2.0350000000000001</v>
      </c>
      <c r="BE9" s="7">
        <f t="shared" si="35"/>
        <v>3.1095178636162242E-4</v>
      </c>
      <c r="BF9" s="7">
        <f t="shared" si="36"/>
        <v>3.9516789516789517E-5</v>
      </c>
      <c r="BG9" s="7">
        <f t="shared" si="37"/>
        <v>3.1613431613431613E-4</v>
      </c>
      <c r="BH9" s="7">
        <v>211</v>
      </c>
      <c r="BI9" s="7">
        <v>175.06</v>
      </c>
      <c r="BJ9" s="7">
        <v>187.32</v>
      </c>
      <c r="BK9" s="7">
        <v>1023</v>
      </c>
    </row>
    <row r="10" spans="1:63" x14ac:dyDescent="0.25">
      <c r="A10" s="7">
        <v>9</v>
      </c>
      <c r="B10" s="38">
        <v>2</v>
      </c>
      <c r="C10" s="5">
        <v>880</v>
      </c>
      <c r="D10" s="11">
        <f t="shared" si="2"/>
        <v>161.91999999999999</v>
      </c>
      <c r="E10" s="11">
        <f t="shared" si="3"/>
        <v>199.46666666666667</v>
      </c>
      <c r="F10" s="20">
        <v>10.516999999999999</v>
      </c>
      <c r="G10" s="7">
        <f t="shared" si="4"/>
        <v>5.8427777777777772</v>
      </c>
      <c r="H10" s="24">
        <v>0.29309469204494776</v>
      </c>
      <c r="I10" s="7">
        <f t="shared" si="5"/>
        <v>3.6225186657240738E-4</v>
      </c>
      <c r="J10" s="24">
        <v>0.29309469204494776</v>
      </c>
      <c r="K10" s="7">
        <f t="shared" si="5"/>
        <v>3.6225186657240738E-4</v>
      </c>
      <c r="L10" s="7">
        <f t="shared" si="6"/>
        <v>3.6225186657240738E-4</v>
      </c>
      <c r="M10" s="22">
        <v>93.635307252120086</v>
      </c>
      <c r="N10" s="7">
        <f t="shared" si="7"/>
        <v>0.10520821039564054</v>
      </c>
      <c r="O10" s="5">
        <v>1.5E-3</v>
      </c>
      <c r="P10" s="5">
        <v>8.7498854662266829E-3</v>
      </c>
      <c r="Q10" s="5">
        <v>3.6740943872508578E-3</v>
      </c>
      <c r="R10" s="5">
        <v>0</v>
      </c>
      <c r="S10" s="5">
        <v>0</v>
      </c>
      <c r="T10" s="6">
        <v>12.888</v>
      </c>
      <c r="U10" s="5">
        <f t="shared" si="8"/>
        <v>0</v>
      </c>
      <c r="V10" s="5">
        <f t="shared" si="9"/>
        <v>8.7498854662266829E-3</v>
      </c>
      <c r="W10" s="5">
        <f t="shared" si="10"/>
        <v>3.6740943872508578E-3</v>
      </c>
      <c r="X10" s="5">
        <f t="shared" si="11"/>
        <v>0</v>
      </c>
      <c r="Y10" s="5">
        <f t="shared" si="12"/>
        <v>0</v>
      </c>
      <c r="Z10" s="5">
        <f t="shared" si="13"/>
        <v>12.888</v>
      </c>
      <c r="AA10" s="5">
        <f t="shared" si="14"/>
        <v>3.0000000000000001E-3</v>
      </c>
      <c r="AB10" s="5">
        <f t="shared" si="15"/>
        <v>8.7498854662266829E-3</v>
      </c>
      <c r="AC10" s="5">
        <f t="shared" si="16"/>
        <v>3.6740943872508578E-3</v>
      </c>
      <c r="AD10" s="5">
        <f t="shared" si="17"/>
        <v>0</v>
      </c>
      <c r="AE10" s="5">
        <f t="shared" si="18"/>
        <v>0</v>
      </c>
      <c r="AF10" s="5">
        <f t="shared" si="19"/>
        <v>12.888</v>
      </c>
      <c r="AG10" s="15">
        <f t="shared" si="20"/>
        <v>5.9622722198934675</v>
      </c>
      <c r="AH10" s="15">
        <f t="shared" si="21"/>
        <v>5.9607722198934674</v>
      </c>
      <c r="AI10" s="7">
        <f t="shared" si="22"/>
        <v>5.9637722198934675</v>
      </c>
      <c r="AJ10" s="8">
        <f t="shared" si="23"/>
        <v>5.9751602198934677</v>
      </c>
      <c r="AK10" s="8">
        <f t="shared" si="24"/>
        <v>5.9736602198934676</v>
      </c>
      <c r="AL10" s="8">
        <f t="shared" si="25"/>
        <v>5.9766602198934677</v>
      </c>
      <c r="AM10" s="7">
        <f t="shared" si="26"/>
        <v>5.8570640094978268</v>
      </c>
      <c r="AN10" s="7">
        <f t="shared" si="27"/>
        <v>5.8555640094978267</v>
      </c>
      <c r="AO10" s="7">
        <f t="shared" si="28"/>
        <v>5.8585640094978269</v>
      </c>
      <c r="AP10" s="18">
        <v>128</v>
      </c>
      <c r="AQ10" s="9">
        <v>22</v>
      </c>
      <c r="AR10" s="10">
        <v>2.0030000000000001</v>
      </c>
      <c r="AS10" s="7">
        <f t="shared" si="29"/>
        <v>2.9047338083783413E-3</v>
      </c>
      <c r="AT10" s="7">
        <f t="shared" si="30"/>
        <v>1.3313363288400731E-4</v>
      </c>
      <c r="AU10" s="7">
        <f t="shared" si="31"/>
        <v>1.0650690630720585E-3</v>
      </c>
      <c r="AV10" s="18">
        <v>128</v>
      </c>
      <c r="AW10" s="9">
        <v>22</v>
      </c>
      <c r="AX10" s="10">
        <v>2.0030000000000001</v>
      </c>
      <c r="AY10" s="7">
        <f t="shared" si="32"/>
        <v>2.9047338083783413E-3</v>
      </c>
      <c r="AZ10" s="7">
        <f t="shared" si="33"/>
        <v>1.3313363288400731E-4</v>
      </c>
      <c r="BA10" s="7">
        <f t="shared" si="34"/>
        <v>1.0650690630720585E-3</v>
      </c>
      <c r="BB10" s="18">
        <v>128</v>
      </c>
      <c r="BC10" s="9">
        <v>22</v>
      </c>
      <c r="BD10" s="10">
        <v>2.0030000000000001</v>
      </c>
      <c r="BE10" s="7">
        <f t="shared" si="35"/>
        <v>2.9047338083783413E-3</v>
      </c>
      <c r="BF10" s="7">
        <f t="shared" si="36"/>
        <v>1.3313363288400731E-4</v>
      </c>
      <c r="BG10" s="7">
        <f t="shared" si="37"/>
        <v>1.0650690630720585E-3</v>
      </c>
      <c r="BH10" s="7">
        <v>211</v>
      </c>
      <c r="BI10" s="7">
        <v>173.4</v>
      </c>
      <c r="BJ10" s="7">
        <v>187.06</v>
      </c>
      <c r="BK10" s="7">
        <v>107</v>
      </c>
    </row>
    <row r="11" spans="1:63" x14ac:dyDescent="0.25">
      <c r="A11" s="7">
        <v>10</v>
      </c>
      <c r="B11" s="38">
        <v>2</v>
      </c>
      <c r="C11" s="5">
        <v>880</v>
      </c>
      <c r="D11" s="11">
        <f t="shared" si="2"/>
        <v>161.91999999999999</v>
      </c>
      <c r="E11" s="11">
        <f t="shared" si="3"/>
        <v>199.46666666666667</v>
      </c>
      <c r="F11" s="20">
        <v>19.082000000000001</v>
      </c>
      <c r="G11" s="7">
        <f t="shared" si="4"/>
        <v>10.601111111111111</v>
      </c>
      <c r="H11" s="21">
        <v>2.1534350990503701</v>
      </c>
      <c r="I11" s="7">
        <f t="shared" si="5"/>
        <v>2.6615489988263E-3</v>
      </c>
      <c r="J11" s="21">
        <v>2.1534350990503701</v>
      </c>
      <c r="K11" s="7">
        <f t="shared" si="5"/>
        <v>2.6615489988263E-3</v>
      </c>
      <c r="L11" s="7">
        <f t="shared" si="6"/>
        <v>2.6615489988263E-3</v>
      </c>
      <c r="M11" s="22">
        <v>13.941119873692875</v>
      </c>
      <c r="N11" s="7">
        <f t="shared" si="7"/>
        <v>1.5664179633362779E-2</v>
      </c>
      <c r="O11" s="5">
        <v>1.5E-3</v>
      </c>
      <c r="P11" s="5">
        <v>1.5E-3</v>
      </c>
      <c r="Q11" s="5">
        <v>1.5E-3</v>
      </c>
      <c r="R11" s="5">
        <v>1.5E-3</v>
      </c>
      <c r="S11" s="5">
        <v>0</v>
      </c>
      <c r="T11" s="6">
        <v>21.98</v>
      </c>
      <c r="U11" s="5">
        <f t="shared" si="8"/>
        <v>0</v>
      </c>
      <c r="V11" s="5">
        <f t="shared" si="9"/>
        <v>0</v>
      </c>
      <c r="W11" s="5">
        <f t="shared" si="10"/>
        <v>0</v>
      </c>
      <c r="X11" s="5">
        <f t="shared" si="11"/>
        <v>0</v>
      </c>
      <c r="Y11" s="5">
        <f t="shared" si="12"/>
        <v>0</v>
      </c>
      <c r="Z11" s="5">
        <f t="shared" si="13"/>
        <v>21.98</v>
      </c>
      <c r="AA11" s="5">
        <f t="shared" si="14"/>
        <v>3.0000000000000001E-3</v>
      </c>
      <c r="AB11" s="5">
        <f t="shared" si="15"/>
        <v>3.0000000000000001E-3</v>
      </c>
      <c r="AC11" s="5">
        <f t="shared" si="16"/>
        <v>3.0000000000000001E-3</v>
      </c>
      <c r="AD11" s="5">
        <f t="shared" si="17"/>
        <v>3.0000000000000001E-3</v>
      </c>
      <c r="AE11" s="5">
        <f t="shared" si="18"/>
        <v>0</v>
      </c>
      <c r="AF11" s="5">
        <f t="shared" si="19"/>
        <v>21.98</v>
      </c>
      <c r="AG11" s="15">
        <f t="shared" si="20"/>
        <v>10.625436839743301</v>
      </c>
      <c r="AH11" s="15">
        <f t="shared" si="21"/>
        <v>10.619436839743301</v>
      </c>
      <c r="AI11" s="7">
        <f t="shared" si="22"/>
        <v>10.631436839743301</v>
      </c>
      <c r="AJ11" s="8">
        <f t="shared" si="23"/>
        <v>10.6474168397433</v>
      </c>
      <c r="AK11" s="8">
        <f t="shared" si="24"/>
        <v>10.6414168397433</v>
      </c>
      <c r="AL11" s="8">
        <f t="shared" si="25"/>
        <v>10.653416839743301</v>
      </c>
      <c r="AM11" s="7">
        <f t="shared" si="26"/>
        <v>10.609772660109938</v>
      </c>
      <c r="AN11" s="7">
        <f t="shared" si="27"/>
        <v>10.603772660109938</v>
      </c>
      <c r="AO11" s="7">
        <f t="shared" si="28"/>
        <v>10.615772660109938</v>
      </c>
      <c r="AP11" s="6">
        <v>27.5</v>
      </c>
      <c r="AQ11" s="19">
        <v>60</v>
      </c>
      <c r="AR11" s="10">
        <v>2.0059999999999998</v>
      </c>
      <c r="AS11" s="7">
        <f t="shared" si="29"/>
        <v>2.2848122299767365E-4</v>
      </c>
      <c r="AT11" s="7">
        <f t="shared" si="30"/>
        <v>2.8560152874709207E-5</v>
      </c>
      <c r="AU11" s="7">
        <f t="shared" si="31"/>
        <v>2.2848122299767365E-4</v>
      </c>
      <c r="AV11" s="6">
        <v>27.5</v>
      </c>
      <c r="AW11" s="19">
        <v>60</v>
      </c>
      <c r="AX11" s="10">
        <v>2.0059999999999998</v>
      </c>
      <c r="AY11" s="7">
        <f t="shared" si="32"/>
        <v>2.2848122299767365E-4</v>
      </c>
      <c r="AZ11" s="7">
        <f t="shared" si="33"/>
        <v>2.8560152874709207E-5</v>
      </c>
      <c r="BA11" s="7">
        <f t="shared" si="34"/>
        <v>2.2848122299767365E-4</v>
      </c>
      <c r="BB11" s="6">
        <v>27.5</v>
      </c>
      <c r="BC11" s="19">
        <v>60</v>
      </c>
      <c r="BD11" s="10">
        <v>2.0059999999999998</v>
      </c>
      <c r="BE11" s="7">
        <f t="shared" si="35"/>
        <v>2.2848122299767365E-4</v>
      </c>
      <c r="BF11" s="7">
        <f t="shared" si="36"/>
        <v>2.8560152874709207E-5</v>
      </c>
      <c r="BG11" s="7">
        <f t="shared" si="37"/>
        <v>2.2848122299767365E-4</v>
      </c>
      <c r="BH11" s="7">
        <v>211</v>
      </c>
      <c r="BI11" s="7">
        <v>175.06</v>
      </c>
      <c r="BJ11" s="7">
        <v>187.32</v>
      </c>
      <c r="BK11" s="7">
        <v>1635</v>
      </c>
    </row>
    <row r="12" spans="1:63" x14ac:dyDescent="0.25">
      <c r="A12" s="7">
        <v>11</v>
      </c>
      <c r="B12" s="38">
        <v>2</v>
      </c>
      <c r="C12" s="5">
        <v>880</v>
      </c>
      <c r="D12" s="11">
        <f t="shared" si="2"/>
        <v>161.91999999999999</v>
      </c>
      <c r="E12" s="11">
        <f t="shared" si="3"/>
        <v>199.46666666666667</v>
      </c>
      <c r="F12" s="23">
        <v>7.0640000000000001</v>
      </c>
      <c r="G12" s="7">
        <f t="shared" si="4"/>
        <v>3.9244444444444442</v>
      </c>
      <c r="H12" s="24">
        <v>0.32294475290277325</v>
      </c>
      <c r="I12" s="7">
        <f t="shared" si="5"/>
        <v>3.9914520021691071E-4</v>
      </c>
      <c r="J12" s="24">
        <v>0.32294475290277325</v>
      </c>
      <c r="K12" s="7">
        <f t="shared" si="5"/>
        <v>3.9914520021691071E-4</v>
      </c>
      <c r="L12" s="7">
        <f t="shared" si="6"/>
        <v>3.9914520021691071E-4</v>
      </c>
      <c r="M12" s="22">
        <v>12.249643355590059</v>
      </c>
      <c r="N12" s="7">
        <f t="shared" si="7"/>
        <v>1.3763644219764112E-2</v>
      </c>
      <c r="O12" s="5">
        <v>0</v>
      </c>
      <c r="P12" s="5">
        <v>1.5E-3</v>
      </c>
      <c r="Q12" s="5">
        <v>1.5E-3</v>
      </c>
      <c r="R12" s="5">
        <v>0</v>
      </c>
      <c r="S12" s="5">
        <v>0</v>
      </c>
      <c r="T12" s="5">
        <v>5</v>
      </c>
      <c r="U12" s="5">
        <f t="shared" si="8"/>
        <v>0</v>
      </c>
      <c r="V12" s="5">
        <f t="shared" si="9"/>
        <v>0</v>
      </c>
      <c r="W12" s="5">
        <f t="shared" si="10"/>
        <v>0</v>
      </c>
      <c r="X12" s="5">
        <f t="shared" si="11"/>
        <v>0</v>
      </c>
      <c r="Y12" s="5">
        <f t="shared" si="12"/>
        <v>0</v>
      </c>
      <c r="Z12" s="5">
        <f t="shared" si="13"/>
        <v>0</v>
      </c>
      <c r="AA12" s="5">
        <f t="shared" si="14"/>
        <v>0</v>
      </c>
      <c r="AB12" s="5">
        <f t="shared" si="15"/>
        <v>3.0000000000000001E-3</v>
      </c>
      <c r="AC12" s="5">
        <f t="shared" si="16"/>
        <v>3.0000000000000001E-3</v>
      </c>
      <c r="AD12" s="5">
        <f t="shared" si="17"/>
        <v>0</v>
      </c>
      <c r="AE12" s="5">
        <f t="shared" si="18"/>
        <v>0</v>
      </c>
      <c r="AF12" s="5">
        <f t="shared" si="19"/>
        <v>10</v>
      </c>
      <c r="AG12" s="15">
        <f t="shared" si="20"/>
        <v>3.9416072338644255</v>
      </c>
      <c r="AH12" s="15">
        <f t="shared" si="21"/>
        <v>3.9386072338644253</v>
      </c>
      <c r="AI12" s="7">
        <f t="shared" si="22"/>
        <v>3.9446072338644256</v>
      </c>
      <c r="AJ12" s="8">
        <f t="shared" si="23"/>
        <v>3.9466072338644254</v>
      </c>
      <c r="AK12" s="8">
        <f t="shared" si="24"/>
        <v>3.9386072338644253</v>
      </c>
      <c r="AL12" s="8">
        <f t="shared" si="25"/>
        <v>3.9546072338644254</v>
      </c>
      <c r="AM12" s="7">
        <f t="shared" si="26"/>
        <v>3.9278435896446613</v>
      </c>
      <c r="AN12" s="7">
        <f t="shared" si="27"/>
        <v>3.9248435896446612</v>
      </c>
      <c r="AO12" s="7">
        <f t="shared" si="28"/>
        <v>3.9308435896446614</v>
      </c>
      <c r="AP12" s="6">
        <v>6</v>
      </c>
      <c r="AQ12" s="9">
        <v>20</v>
      </c>
      <c r="AR12" s="10">
        <v>2.012</v>
      </c>
      <c r="AS12" s="7">
        <f t="shared" si="29"/>
        <v>1.4910536779324054E-4</v>
      </c>
      <c r="AT12" s="7">
        <f t="shared" si="30"/>
        <v>6.2127236580516901E-6</v>
      </c>
      <c r="AU12" s="7">
        <f t="shared" si="31"/>
        <v>4.9701789264413521E-5</v>
      </c>
      <c r="AV12" s="6">
        <v>0</v>
      </c>
      <c r="AW12" s="9">
        <v>20</v>
      </c>
      <c r="AX12" s="10">
        <v>2.012</v>
      </c>
      <c r="AY12" s="7">
        <f t="shared" si="32"/>
        <v>0</v>
      </c>
      <c r="AZ12" s="7">
        <f t="shared" si="33"/>
        <v>0</v>
      </c>
      <c r="BA12" s="7">
        <f t="shared" si="34"/>
        <v>0</v>
      </c>
      <c r="BB12" s="6">
        <v>12</v>
      </c>
      <c r="BC12" s="9">
        <v>20</v>
      </c>
      <c r="BD12" s="10">
        <v>2.012</v>
      </c>
      <c r="BE12" s="7">
        <f t="shared" si="35"/>
        <v>2.9821073558648108E-4</v>
      </c>
      <c r="BF12" s="7">
        <f t="shared" si="36"/>
        <v>1.242544731610338E-5</v>
      </c>
      <c r="BG12" s="7">
        <f t="shared" si="37"/>
        <v>9.9403578528827041E-5</v>
      </c>
      <c r="BH12" s="7">
        <v>211</v>
      </c>
      <c r="BI12" s="7">
        <v>164.11</v>
      </c>
      <c r="BJ12" s="7">
        <v>181.61</v>
      </c>
      <c r="BK12" s="7">
        <v>511</v>
      </c>
    </row>
    <row r="13" spans="1:63" x14ac:dyDescent="0.25">
      <c r="A13" s="7">
        <v>12</v>
      </c>
      <c r="B13" s="38">
        <v>2</v>
      </c>
      <c r="C13" s="5">
        <v>880</v>
      </c>
      <c r="D13" s="11">
        <f t="shared" si="2"/>
        <v>161.91999999999999</v>
      </c>
      <c r="E13" s="11">
        <f t="shared" si="3"/>
        <v>199.46666666666667</v>
      </c>
      <c r="F13" s="20">
        <v>22.285</v>
      </c>
      <c r="G13" s="7">
        <f t="shared" si="4"/>
        <v>12.380555555555555</v>
      </c>
      <c r="H13" s="24">
        <v>0.32835066943608021</v>
      </c>
      <c r="I13" s="7">
        <f t="shared" si="5"/>
        <v>4.0582667008953738E-4</v>
      </c>
      <c r="J13" s="24">
        <v>0.32835066943608021</v>
      </c>
      <c r="K13" s="7">
        <f t="shared" si="5"/>
        <v>4.0582667008953738E-4</v>
      </c>
      <c r="L13" s="7">
        <f t="shared" si="6"/>
        <v>4.0582667008953738E-4</v>
      </c>
      <c r="M13" s="21">
        <v>6.2320800284327458</v>
      </c>
      <c r="N13" s="7">
        <f t="shared" si="7"/>
        <v>7.0023371105985902E-3</v>
      </c>
      <c r="O13" s="5">
        <v>1.5E-3</v>
      </c>
      <c r="P13" s="5">
        <v>1.5E-3</v>
      </c>
      <c r="Q13" s="5">
        <v>1.5E-3</v>
      </c>
      <c r="R13" s="5">
        <v>0</v>
      </c>
      <c r="S13" s="5">
        <v>0</v>
      </c>
      <c r="T13" s="6">
        <v>19.948</v>
      </c>
      <c r="U13" s="5">
        <f t="shared" si="8"/>
        <v>0</v>
      </c>
      <c r="V13" s="5">
        <f t="shared" si="9"/>
        <v>0</v>
      </c>
      <c r="W13" s="5">
        <f t="shared" si="10"/>
        <v>0</v>
      </c>
      <c r="X13" s="5">
        <f t="shared" si="11"/>
        <v>0</v>
      </c>
      <c r="Y13" s="5">
        <f t="shared" si="12"/>
        <v>0</v>
      </c>
      <c r="Z13" s="5">
        <f t="shared" si="13"/>
        <v>19.948</v>
      </c>
      <c r="AA13" s="5">
        <f t="shared" si="14"/>
        <v>3.0000000000000001E-3</v>
      </c>
      <c r="AB13" s="5">
        <f t="shared" si="15"/>
        <v>3.0000000000000001E-3</v>
      </c>
      <c r="AC13" s="5">
        <f t="shared" si="16"/>
        <v>3.0000000000000001E-3</v>
      </c>
      <c r="AD13" s="5">
        <f t="shared" si="17"/>
        <v>0</v>
      </c>
      <c r="AE13" s="5">
        <f t="shared" si="18"/>
        <v>0</v>
      </c>
      <c r="AF13" s="5">
        <f t="shared" si="19"/>
        <v>19.948</v>
      </c>
      <c r="AG13" s="15">
        <f t="shared" si="20"/>
        <v>12.392463719336243</v>
      </c>
      <c r="AH13" s="15">
        <f t="shared" si="21"/>
        <v>12.387963719336243</v>
      </c>
      <c r="AI13" s="7">
        <f t="shared" si="22"/>
        <v>12.396963719336243</v>
      </c>
      <c r="AJ13" s="8">
        <f t="shared" si="23"/>
        <v>12.412411719336243</v>
      </c>
      <c r="AK13" s="8">
        <f t="shared" si="24"/>
        <v>12.407911719336242</v>
      </c>
      <c r="AL13" s="8">
        <f t="shared" si="25"/>
        <v>12.416911719336243</v>
      </c>
      <c r="AM13" s="7">
        <f t="shared" si="26"/>
        <v>12.385461382225644</v>
      </c>
      <c r="AN13" s="7">
        <f t="shared" si="27"/>
        <v>12.380961382225644</v>
      </c>
      <c r="AO13" s="7">
        <f t="shared" si="28"/>
        <v>12.389961382225644</v>
      </c>
      <c r="AP13" s="6">
        <v>18.8</v>
      </c>
      <c r="AQ13" s="9">
        <v>61</v>
      </c>
      <c r="AR13" s="10">
        <v>1.986</v>
      </c>
      <c r="AS13" s="7">
        <f t="shared" si="29"/>
        <v>1.5518465322833606E-4</v>
      </c>
      <c r="AT13" s="7">
        <f t="shared" si="30"/>
        <v>1.9721383014434371E-5</v>
      </c>
      <c r="AU13" s="7">
        <f t="shared" si="31"/>
        <v>1.5777106411547496E-4</v>
      </c>
      <c r="AV13" s="6">
        <v>18.8</v>
      </c>
      <c r="AW13" s="9">
        <v>61</v>
      </c>
      <c r="AX13" s="10">
        <v>1.986</v>
      </c>
      <c r="AY13" s="7">
        <f t="shared" si="32"/>
        <v>1.5518465322833606E-4</v>
      </c>
      <c r="AZ13" s="7">
        <f t="shared" si="33"/>
        <v>1.9721383014434371E-5</v>
      </c>
      <c r="BA13" s="7">
        <f t="shared" si="34"/>
        <v>1.5777106411547496E-4</v>
      </c>
      <c r="BB13" s="6">
        <v>18.8</v>
      </c>
      <c r="BC13" s="9">
        <v>61</v>
      </c>
      <c r="BD13" s="10">
        <v>1.986</v>
      </c>
      <c r="BE13" s="7">
        <f t="shared" si="35"/>
        <v>1.5518465322833606E-4</v>
      </c>
      <c r="BF13" s="7">
        <f t="shared" si="36"/>
        <v>1.9721383014434371E-5</v>
      </c>
      <c r="BG13" s="7">
        <f t="shared" si="37"/>
        <v>1.5777106411547496E-4</v>
      </c>
      <c r="BH13" s="7">
        <v>211</v>
      </c>
      <c r="BI13" s="7">
        <v>164.11</v>
      </c>
      <c r="BJ13" s="7">
        <v>181.61</v>
      </c>
      <c r="BK13" s="7">
        <v>1176</v>
      </c>
    </row>
    <row r="14" spans="1:63" x14ac:dyDescent="0.25">
      <c r="A14" s="7">
        <v>13</v>
      </c>
      <c r="B14" s="38">
        <v>3</v>
      </c>
      <c r="C14" s="5">
        <v>1760</v>
      </c>
      <c r="D14" s="11">
        <f t="shared" si="2"/>
        <v>323.83999999999997</v>
      </c>
      <c r="E14" s="11">
        <f t="shared" si="3"/>
        <v>398.93333333333334</v>
      </c>
      <c r="F14" s="20">
        <v>26.24</v>
      </c>
      <c r="G14" s="7">
        <f t="shared" si="4"/>
        <v>14.577777777777776</v>
      </c>
      <c r="H14" s="24">
        <v>0.91265973473178186</v>
      </c>
      <c r="I14" s="7">
        <f t="shared" si="5"/>
        <v>1.1280064137134383E-3</v>
      </c>
      <c r="J14" s="24">
        <v>0.91265973473178186</v>
      </c>
      <c r="K14" s="7">
        <f t="shared" si="5"/>
        <v>1.1280064137134383E-3</v>
      </c>
      <c r="L14" s="7">
        <f t="shared" si="6"/>
        <v>1.1280064137134383E-3</v>
      </c>
      <c r="M14" s="22">
        <v>22.245628493183077</v>
      </c>
      <c r="N14" s="7">
        <f t="shared" si="7"/>
        <v>2.4995088194587727E-2</v>
      </c>
      <c r="O14" s="5">
        <v>1.5E-3</v>
      </c>
      <c r="P14" s="5">
        <v>1.5E-3</v>
      </c>
      <c r="Q14" s="5">
        <v>1.5E-3</v>
      </c>
      <c r="R14" s="5">
        <v>0</v>
      </c>
      <c r="S14" s="5">
        <v>0</v>
      </c>
      <c r="T14" s="6">
        <v>23.164989003776004</v>
      </c>
      <c r="U14" s="5">
        <f t="shared" si="8"/>
        <v>0</v>
      </c>
      <c r="V14" s="5">
        <f t="shared" si="9"/>
        <v>0</v>
      </c>
      <c r="W14" s="5">
        <f t="shared" si="10"/>
        <v>0</v>
      </c>
      <c r="X14" s="5">
        <f t="shared" si="11"/>
        <v>0</v>
      </c>
      <c r="Y14" s="5">
        <f t="shared" si="12"/>
        <v>0</v>
      </c>
      <c r="Z14" s="5">
        <f t="shared" si="13"/>
        <v>23.164989003776004</v>
      </c>
      <c r="AA14" s="5">
        <f t="shared" si="14"/>
        <v>3.0000000000000001E-3</v>
      </c>
      <c r="AB14" s="5">
        <f t="shared" si="15"/>
        <v>3.0000000000000001E-3</v>
      </c>
      <c r="AC14" s="5">
        <f t="shared" si="16"/>
        <v>3.0000000000000001E-3</v>
      </c>
      <c r="AD14" s="5">
        <f t="shared" si="17"/>
        <v>0</v>
      </c>
      <c r="AE14" s="5">
        <f t="shared" si="18"/>
        <v>0</v>
      </c>
      <c r="AF14" s="5">
        <f t="shared" si="19"/>
        <v>23.164989003776004</v>
      </c>
      <c r="AG14" s="15">
        <f t="shared" si="20"/>
        <v>14.608400872386078</v>
      </c>
      <c r="AH14" s="15">
        <f t="shared" si="21"/>
        <v>14.603900872386077</v>
      </c>
      <c r="AI14" s="7">
        <f t="shared" si="22"/>
        <v>14.612900872386078</v>
      </c>
      <c r="AJ14" s="8">
        <f t="shared" si="23"/>
        <v>14.631565861389854</v>
      </c>
      <c r="AK14" s="8">
        <f t="shared" si="24"/>
        <v>14.627065861389854</v>
      </c>
      <c r="AL14" s="8">
        <f t="shared" si="25"/>
        <v>14.636065861389854</v>
      </c>
      <c r="AM14" s="7">
        <f t="shared" si="26"/>
        <v>14.583405784191489</v>
      </c>
      <c r="AN14" s="7">
        <f t="shared" si="27"/>
        <v>14.578905784191489</v>
      </c>
      <c r="AO14" s="7">
        <f t="shared" si="28"/>
        <v>14.58790578419149</v>
      </c>
      <c r="AP14" s="6">
        <v>15.6</v>
      </c>
      <c r="AQ14" s="9">
        <v>20</v>
      </c>
      <c r="AR14" s="10">
        <v>1.9419999999999999</v>
      </c>
      <c r="AS14" s="7">
        <f t="shared" si="29"/>
        <v>4.0164778578784759E-4</v>
      </c>
      <c r="AT14" s="7">
        <f t="shared" si="30"/>
        <v>1.6735324407826982E-5</v>
      </c>
      <c r="AU14" s="7">
        <f t="shared" si="31"/>
        <v>1.3388259526261585E-4</v>
      </c>
      <c r="AV14" s="6">
        <v>15.6</v>
      </c>
      <c r="AW14" s="9">
        <v>20</v>
      </c>
      <c r="AX14" s="10">
        <v>1.9419999999999999</v>
      </c>
      <c r="AY14" s="7">
        <f t="shared" si="32"/>
        <v>4.0164778578784759E-4</v>
      </c>
      <c r="AZ14" s="7">
        <f t="shared" si="33"/>
        <v>1.6735324407826982E-5</v>
      </c>
      <c r="BA14" s="7">
        <f t="shared" si="34"/>
        <v>1.3388259526261585E-4</v>
      </c>
      <c r="BB14" s="6">
        <v>15.6</v>
      </c>
      <c r="BC14" s="9">
        <v>20</v>
      </c>
      <c r="BD14" s="10">
        <v>1.9419999999999999</v>
      </c>
      <c r="BE14" s="7">
        <f t="shared" si="35"/>
        <v>4.0164778578784759E-4</v>
      </c>
      <c r="BF14" s="7">
        <f t="shared" si="36"/>
        <v>1.6735324407826982E-5</v>
      </c>
      <c r="BG14" s="7">
        <f t="shared" si="37"/>
        <v>1.3388259526261585E-4</v>
      </c>
      <c r="BH14" s="7">
        <v>421</v>
      </c>
      <c r="BI14" s="7">
        <v>331.05</v>
      </c>
      <c r="BJ14" s="7">
        <v>435.46</v>
      </c>
      <c r="BK14" s="7">
        <v>846</v>
      </c>
    </row>
    <row r="15" spans="1:63" x14ac:dyDescent="0.25">
      <c r="A15" s="7">
        <v>14</v>
      </c>
      <c r="B15" s="38">
        <v>3</v>
      </c>
      <c r="C15" s="5">
        <v>1760</v>
      </c>
      <c r="D15" s="11">
        <f t="shared" si="2"/>
        <v>323.83999999999997</v>
      </c>
      <c r="E15" s="11">
        <f t="shared" si="3"/>
        <v>398.93333333333334</v>
      </c>
      <c r="F15" s="20">
        <v>27.7</v>
      </c>
      <c r="G15" s="7">
        <f t="shared" si="4"/>
        <v>15.388888888888888</v>
      </c>
      <c r="H15" s="21">
        <v>1.9402539557586558</v>
      </c>
      <c r="I15" s="7">
        <f t="shared" si="5"/>
        <v>2.3980666868927206E-3</v>
      </c>
      <c r="J15" s="21">
        <v>1.9402539557586558</v>
      </c>
      <c r="K15" s="7">
        <f t="shared" si="5"/>
        <v>2.3980666868927206E-3</v>
      </c>
      <c r="L15" s="7">
        <f t="shared" si="6"/>
        <v>2.3980666868927206E-3</v>
      </c>
      <c r="M15" s="22">
        <v>21.121265093394619</v>
      </c>
      <c r="N15" s="7">
        <f t="shared" si="7"/>
        <v>2.3731758531904068E-2</v>
      </c>
      <c r="O15" s="5">
        <v>1.5E-3</v>
      </c>
      <c r="P15" s="5">
        <v>3.7699999999999999E-3</v>
      </c>
      <c r="Q15" s="5">
        <v>1.5E-3</v>
      </c>
      <c r="R15" s="5">
        <v>1.5E-3</v>
      </c>
      <c r="S15" s="5">
        <v>0</v>
      </c>
      <c r="T15" s="6">
        <v>42.320225545182794</v>
      </c>
      <c r="U15" s="5">
        <f t="shared" si="8"/>
        <v>0</v>
      </c>
      <c r="V15" s="5">
        <f t="shared" si="9"/>
        <v>3.7699999999999999E-3</v>
      </c>
      <c r="W15" s="5">
        <f t="shared" si="10"/>
        <v>0</v>
      </c>
      <c r="X15" s="5">
        <f t="shared" si="11"/>
        <v>0</v>
      </c>
      <c r="Y15" s="5">
        <f t="shared" si="12"/>
        <v>0</v>
      </c>
      <c r="Z15" s="5">
        <f t="shared" si="13"/>
        <v>42.320225545182794</v>
      </c>
      <c r="AA15" s="5">
        <f t="shared" si="14"/>
        <v>3.0000000000000001E-3</v>
      </c>
      <c r="AB15" s="5">
        <f t="shared" si="15"/>
        <v>3.7699999999999999E-3</v>
      </c>
      <c r="AC15" s="5">
        <f t="shared" si="16"/>
        <v>3.0000000000000001E-3</v>
      </c>
      <c r="AD15" s="5">
        <f t="shared" si="17"/>
        <v>3.0000000000000001E-3</v>
      </c>
      <c r="AE15" s="5">
        <f t="shared" si="18"/>
        <v>0</v>
      </c>
      <c r="AF15" s="5">
        <f t="shared" si="19"/>
        <v>42.320225545182794</v>
      </c>
      <c r="AG15" s="15">
        <f t="shared" si="20"/>
        <v>15.423288714107683</v>
      </c>
      <c r="AH15" s="15">
        <f t="shared" si="21"/>
        <v>15.418788714107682</v>
      </c>
      <c r="AI15" s="7">
        <f t="shared" si="22"/>
        <v>15.427788714107683</v>
      </c>
      <c r="AJ15" s="8">
        <f t="shared" si="23"/>
        <v>15.465608939652865</v>
      </c>
      <c r="AK15" s="8">
        <f t="shared" si="24"/>
        <v>15.461108939652865</v>
      </c>
      <c r="AL15" s="8">
        <f t="shared" si="25"/>
        <v>15.470108939652865</v>
      </c>
      <c r="AM15" s="7">
        <f t="shared" si="26"/>
        <v>15.399556955575779</v>
      </c>
      <c r="AN15" s="7">
        <f t="shared" si="27"/>
        <v>15.395056955575779</v>
      </c>
      <c r="AO15" s="7">
        <f t="shared" si="28"/>
        <v>15.404056955575779</v>
      </c>
      <c r="AP15" s="6">
        <v>22.8</v>
      </c>
      <c r="AQ15" s="9">
        <v>61</v>
      </c>
      <c r="AR15" s="10">
        <v>1.9339999999999999</v>
      </c>
      <c r="AS15" s="7">
        <f t="shared" si="29"/>
        <v>1.9326292233882043E-4</v>
      </c>
      <c r="AT15" s="7">
        <f t="shared" si="30"/>
        <v>2.4560496380558427E-5</v>
      </c>
      <c r="AU15" s="7">
        <f t="shared" si="31"/>
        <v>1.9648397104446742E-4</v>
      </c>
      <c r="AV15" s="6">
        <v>22.8</v>
      </c>
      <c r="AW15" s="9">
        <v>61</v>
      </c>
      <c r="AX15" s="10">
        <v>1.9339999999999999</v>
      </c>
      <c r="AY15" s="7">
        <f t="shared" si="32"/>
        <v>1.9326292233882043E-4</v>
      </c>
      <c r="AZ15" s="7">
        <f t="shared" si="33"/>
        <v>2.4560496380558427E-5</v>
      </c>
      <c r="BA15" s="7">
        <f t="shared" si="34"/>
        <v>1.9648397104446742E-4</v>
      </c>
      <c r="BB15" s="6">
        <v>22.8</v>
      </c>
      <c r="BC15" s="9">
        <v>61</v>
      </c>
      <c r="BD15" s="10">
        <v>1.9339999999999999</v>
      </c>
      <c r="BE15" s="7">
        <f t="shared" si="35"/>
        <v>1.9326292233882043E-4</v>
      </c>
      <c r="BF15" s="7">
        <f t="shared" si="36"/>
        <v>2.4560496380558427E-5</v>
      </c>
      <c r="BG15" s="7">
        <f t="shared" si="37"/>
        <v>1.9648397104446742E-4</v>
      </c>
      <c r="BH15" s="7">
        <v>421</v>
      </c>
      <c r="BI15" s="7">
        <v>331.05</v>
      </c>
      <c r="BJ15" s="7">
        <v>435.46</v>
      </c>
      <c r="BK15" s="7">
        <v>664</v>
      </c>
    </row>
    <row r="16" spans="1:63" x14ac:dyDescent="0.25">
      <c r="A16" s="7">
        <v>15</v>
      </c>
      <c r="B16" s="38">
        <v>3</v>
      </c>
      <c r="C16" s="5">
        <v>1760</v>
      </c>
      <c r="D16" s="11">
        <f t="shared" si="2"/>
        <v>323.83999999999997</v>
      </c>
      <c r="E16" s="11">
        <f t="shared" si="3"/>
        <v>398.93333333333334</v>
      </c>
      <c r="F16" s="20">
        <v>16.356999999999999</v>
      </c>
      <c r="G16" s="7">
        <f t="shared" si="4"/>
        <v>9.0872222222222216</v>
      </c>
      <c r="H16" s="21">
        <v>2.7549020733430893</v>
      </c>
      <c r="I16" s="7">
        <f t="shared" si="5"/>
        <v>3.4049351468285376E-3</v>
      </c>
      <c r="J16" s="21">
        <v>2.7549020733430893</v>
      </c>
      <c r="K16" s="7">
        <f t="shared" si="5"/>
        <v>3.4049351468285376E-3</v>
      </c>
      <c r="L16" s="7">
        <f t="shared" si="6"/>
        <v>3.4049351468285376E-3</v>
      </c>
      <c r="M16" s="22">
        <v>51.20291745615603</v>
      </c>
      <c r="N16" s="7">
        <f t="shared" si="7"/>
        <v>5.7531367928265201E-2</v>
      </c>
      <c r="O16" s="5">
        <v>0</v>
      </c>
      <c r="P16" s="16">
        <v>4.6166768809157484E-3</v>
      </c>
      <c r="Q16" s="5">
        <v>4.253185765199792E-3</v>
      </c>
      <c r="R16" s="5">
        <v>3.0930715968166219E-3</v>
      </c>
      <c r="S16" s="5">
        <v>1.5E-3</v>
      </c>
      <c r="T16" s="5">
        <v>5</v>
      </c>
      <c r="U16" s="5">
        <f t="shared" si="8"/>
        <v>0</v>
      </c>
      <c r="V16" s="5">
        <f t="shared" si="9"/>
        <v>4.6166768809157484E-3</v>
      </c>
      <c r="W16" s="5">
        <f t="shared" si="10"/>
        <v>4.253185765199792E-3</v>
      </c>
      <c r="X16" s="5">
        <f t="shared" si="11"/>
        <v>3.0930715968166219E-3</v>
      </c>
      <c r="Y16" s="5">
        <f t="shared" si="12"/>
        <v>0</v>
      </c>
      <c r="Z16" s="5">
        <f t="shared" si="13"/>
        <v>0</v>
      </c>
      <c r="AA16" s="5">
        <f t="shared" si="14"/>
        <v>0</v>
      </c>
      <c r="AB16" s="5">
        <f t="shared" si="15"/>
        <v>4.6166768809157484E-3</v>
      </c>
      <c r="AC16" s="5">
        <f t="shared" si="16"/>
        <v>4.253185765199792E-3</v>
      </c>
      <c r="AD16" s="5">
        <f t="shared" si="17"/>
        <v>3.0930715968166219E-3</v>
      </c>
      <c r="AE16" s="5">
        <f t="shared" si="18"/>
        <v>3.0000000000000001E-3</v>
      </c>
      <c r="AF16" s="5">
        <f t="shared" si="19"/>
        <v>10</v>
      </c>
      <c r="AG16" s="15">
        <f t="shared" si="20"/>
        <v>9.1616214595402479</v>
      </c>
      <c r="AH16" s="15">
        <f t="shared" si="21"/>
        <v>9.1601214595402478</v>
      </c>
      <c r="AI16" s="7">
        <f t="shared" si="22"/>
        <v>9.1631214595402479</v>
      </c>
      <c r="AJ16" s="8">
        <f t="shared" si="23"/>
        <v>9.1666214595402487</v>
      </c>
      <c r="AK16" s="8">
        <f t="shared" si="24"/>
        <v>9.1601214595402478</v>
      </c>
      <c r="AL16" s="8">
        <f t="shared" si="25"/>
        <v>9.1731214595402477</v>
      </c>
      <c r="AM16" s="7">
        <f t="shared" si="26"/>
        <v>9.1040900916119831</v>
      </c>
      <c r="AN16" s="7">
        <f t="shared" si="27"/>
        <v>9.1025900916119831</v>
      </c>
      <c r="AO16" s="7">
        <f t="shared" si="28"/>
        <v>9.1055900916119832</v>
      </c>
      <c r="AP16" s="18">
        <v>38.5</v>
      </c>
      <c r="AQ16" s="9">
        <v>20</v>
      </c>
      <c r="AR16" s="10">
        <v>2.0099999999999998</v>
      </c>
      <c r="AS16" s="7">
        <f t="shared" si="29"/>
        <v>9.5771144278606983E-4</v>
      </c>
      <c r="AT16" s="7">
        <f t="shared" si="30"/>
        <v>3.9904643449419576E-5</v>
      </c>
      <c r="AU16" s="7">
        <f t="shared" si="31"/>
        <v>3.1923714759535661E-4</v>
      </c>
      <c r="AV16" s="18">
        <v>38.5</v>
      </c>
      <c r="AW16" s="9">
        <v>20</v>
      </c>
      <c r="AX16" s="10">
        <v>2.0099999999999998</v>
      </c>
      <c r="AY16" s="7">
        <f t="shared" si="32"/>
        <v>9.5771144278606983E-4</v>
      </c>
      <c r="AZ16" s="7">
        <f t="shared" si="33"/>
        <v>3.9904643449419576E-5</v>
      </c>
      <c r="BA16" s="7">
        <f t="shared" si="34"/>
        <v>3.1923714759535661E-4</v>
      </c>
      <c r="BB16" s="18">
        <v>38.5</v>
      </c>
      <c r="BC16" s="9">
        <v>20</v>
      </c>
      <c r="BD16" s="10">
        <v>2.0099999999999998</v>
      </c>
      <c r="BE16" s="7">
        <f t="shared" si="35"/>
        <v>9.5771144278606983E-4</v>
      </c>
      <c r="BF16" s="7">
        <f t="shared" si="36"/>
        <v>3.9904643449419576E-5</v>
      </c>
      <c r="BG16" s="7">
        <f t="shared" si="37"/>
        <v>3.1923714759535661E-4</v>
      </c>
      <c r="BH16" s="7">
        <v>421</v>
      </c>
      <c r="BI16" s="7">
        <v>340.97</v>
      </c>
      <c r="BJ16" s="7">
        <v>436.55</v>
      </c>
      <c r="BK16" s="7">
        <v>545</v>
      </c>
    </row>
    <row r="17" spans="1:63" x14ac:dyDescent="0.25">
      <c r="A17" s="7">
        <v>16</v>
      </c>
      <c r="B17" s="38">
        <v>3</v>
      </c>
      <c r="C17" s="5">
        <v>1760</v>
      </c>
      <c r="D17" s="11">
        <f t="shared" si="2"/>
        <v>323.83999999999997</v>
      </c>
      <c r="E17" s="11">
        <f t="shared" si="3"/>
        <v>398.93333333333334</v>
      </c>
      <c r="F17" s="20">
        <v>48.150000000000006</v>
      </c>
      <c r="G17" s="7">
        <f t="shared" si="4"/>
        <v>26.750000000000004</v>
      </c>
      <c r="H17" s="21">
        <v>2.4018722197332165</v>
      </c>
      <c r="I17" s="7">
        <f t="shared" si="5"/>
        <v>2.9686061142770097E-3</v>
      </c>
      <c r="J17" s="21">
        <v>2.4018722197332165</v>
      </c>
      <c r="K17" s="7">
        <f t="shared" si="5"/>
        <v>2.9686061142770097E-3</v>
      </c>
      <c r="L17" s="7">
        <f t="shared" si="6"/>
        <v>2.9686061142770097E-3</v>
      </c>
      <c r="M17" s="25">
        <v>371.85360596951233</v>
      </c>
      <c r="N17" s="7">
        <f t="shared" si="7"/>
        <v>0.41781304041518241</v>
      </c>
      <c r="O17" s="5">
        <v>1.5E-3</v>
      </c>
      <c r="P17" s="5">
        <v>5.6500000000000002E-2</v>
      </c>
      <c r="Q17" s="5">
        <v>3.7596400784021856E-3</v>
      </c>
      <c r="R17" s="5">
        <v>1.5E-3</v>
      </c>
      <c r="S17" s="5">
        <v>1.5E-3</v>
      </c>
      <c r="T17" s="11">
        <v>331.68</v>
      </c>
      <c r="U17" s="5">
        <f t="shared" si="8"/>
        <v>0</v>
      </c>
      <c r="V17" s="5">
        <f t="shared" si="9"/>
        <v>5.6500000000000002E-2</v>
      </c>
      <c r="W17" s="5">
        <f t="shared" si="10"/>
        <v>3.7596400784021856E-3</v>
      </c>
      <c r="X17" s="5">
        <f t="shared" si="11"/>
        <v>0</v>
      </c>
      <c r="Y17" s="5">
        <f t="shared" si="12"/>
        <v>0</v>
      </c>
      <c r="Z17" s="5">
        <f t="shared" si="13"/>
        <v>331.68</v>
      </c>
      <c r="AA17" s="5">
        <f t="shared" si="14"/>
        <v>3.0000000000000001E-3</v>
      </c>
      <c r="AB17" s="5">
        <f t="shared" si="15"/>
        <v>5.6500000000000002E-2</v>
      </c>
      <c r="AC17" s="5">
        <f t="shared" si="16"/>
        <v>3.7596400784021856E-3</v>
      </c>
      <c r="AD17" s="5">
        <f t="shared" si="17"/>
        <v>3.0000000000000001E-3</v>
      </c>
      <c r="AE17" s="5">
        <f t="shared" si="18"/>
        <v>3.0000000000000001E-3</v>
      </c>
      <c r="AF17" s="5">
        <f t="shared" si="19"/>
        <v>331.68</v>
      </c>
      <c r="AG17" s="15">
        <f t="shared" si="20"/>
        <v>27.235541286607866</v>
      </c>
      <c r="AH17" s="15">
        <f t="shared" si="21"/>
        <v>27.231041286607866</v>
      </c>
      <c r="AI17" s="7">
        <f t="shared" si="22"/>
        <v>27.240041286607866</v>
      </c>
      <c r="AJ17" s="8">
        <f t="shared" si="23"/>
        <v>27.567221286607865</v>
      </c>
      <c r="AK17" s="8">
        <f t="shared" si="24"/>
        <v>27.562721286607864</v>
      </c>
      <c r="AL17" s="8">
        <f t="shared" si="25"/>
        <v>27.571721286607865</v>
      </c>
      <c r="AM17" s="7">
        <f t="shared" si="26"/>
        <v>26.817728246192683</v>
      </c>
      <c r="AN17" s="7">
        <f t="shared" si="27"/>
        <v>26.813228246192683</v>
      </c>
      <c r="AO17" s="7">
        <f t="shared" si="28"/>
        <v>26.822228246192683</v>
      </c>
      <c r="AP17" s="18">
        <v>132</v>
      </c>
      <c r="AQ17" s="9">
        <v>61</v>
      </c>
      <c r="AR17" s="10">
        <v>1.994</v>
      </c>
      <c r="AS17" s="7">
        <f t="shared" si="29"/>
        <v>1.0852228817600342E-3</v>
      </c>
      <c r="AT17" s="7">
        <f t="shared" si="30"/>
        <v>1.3791374122367102E-4</v>
      </c>
      <c r="AU17" s="7">
        <f t="shared" si="31"/>
        <v>1.1033099297893681E-3</v>
      </c>
      <c r="AV17" s="18">
        <v>132</v>
      </c>
      <c r="AW17" s="9">
        <v>61</v>
      </c>
      <c r="AX17" s="10">
        <v>1.994</v>
      </c>
      <c r="AY17" s="7">
        <f t="shared" si="32"/>
        <v>1.0852228817600342E-3</v>
      </c>
      <c r="AZ17" s="7">
        <f t="shared" si="33"/>
        <v>1.3791374122367102E-4</v>
      </c>
      <c r="BA17" s="7">
        <f t="shared" si="34"/>
        <v>1.1033099297893681E-3</v>
      </c>
      <c r="BB17" s="18">
        <v>132</v>
      </c>
      <c r="BC17" s="9">
        <v>61</v>
      </c>
      <c r="BD17" s="10">
        <v>1.994</v>
      </c>
      <c r="BE17" s="7">
        <f t="shared" si="35"/>
        <v>1.0852228817600342E-3</v>
      </c>
      <c r="BF17" s="7">
        <f t="shared" si="36"/>
        <v>1.3791374122367102E-4</v>
      </c>
      <c r="BG17" s="7">
        <f t="shared" si="37"/>
        <v>1.1033099297893681E-3</v>
      </c>
      <c r="BH17" s="7">
        <v>421</v>
      </c>
      <c r="BI17" s="7">
        <v>340.97</v>
      </c>
      <c r="BJ17" s="7">
        <v>436.55</v>
      </c>
      <c r="BK17" s="7">
        <v>569</v>
      </c>
    </row>
    <row r="18" spans="1:63" x14ac:dyDescent="0.25">
      <c r="A18" s="7">
        <v>17</v>
      </c>
      <c r="B18" s="38">
        <v>3</v>
      </c>
      <c r="C18" s="5">
        <v>1760</v>
      </c>
      <c r="D18" s="11">
        <f t="shared" si="2"/>
        <v>323.83999999999997</v>
      </c>
      <c r="E18" s="11">
        <f t="shared" si="3"/>
        <v>398.93333333333334</v>
      </c>
      <c r="F18" s="23">
        <v>5.6559999999999997</v>
      </c>
      <c r="G18" s="7">
        <f t="shared" si="4"/>
        <v>3.1422222222222218</v>
      </c>
      <c r="H18" s="24">
        <v>0.25</v>
      </c>
      <c r="I18" s="7">
        <f t="shared" si="5"/>
        <v>3.0898876404494385E-4</v>
      </c>
      <c r="J18" s="24">
        <v>0</v>
      </c>
      <c r="K18" s="7">
        <f t="shared" si="5"/>
        <v>0</v>
      </c>
      <c r="L18" s="7">
        <f t="shared" si="6"/>
        <v>1.5449438202247193E-4</v>
      </c>
      <c r="M18" s="22">
        <v>66.740584043364322</v>
      </c>
      <c r="N18" s="7">
        <f t="shared" si="7"/>
        <v>7.4989420273443061E-2</v>
      </c>
      <c r="O18" s="5">
        <v>0</v>
      </c>
      <c r="P18" s="5">
        <v>1.5E-3</v>
      </c>
      <c r="Q18" s="5">
        <v>1.5E-3</v>
      </c>
      <c r="R18" s="5">
        <v>0</v>
      </c>
      <c r="S18" s="5">
        <v>0</v>
      </c>
      <c r="T18" s="5">
        <v>5</v>
      </c>
      <c r="U18" s="5">
        <f t="shared" si="8"/>
        <v>0</v>
      </c>
      <c r="V18" s="5">
        <f t="shared" si="9"/>
        <v>0</v>
      </c>
      <c r="W18" s="5">
        <f t="shared" si="10"/>
        <v>0</v>
      </c>
      <c r="X18" s="5">
        <f t="shared" si="11"/>
        <v>0</v>
      </c>
      <c r="Y18" s="5">
        <f t="shared" si="12"/>
        <v>0</v>
      </c>
      <c r="Z18" s="5">
        <f t="shared" si="13"/>
        <v>0</v>
      </c>
      <c r="AA18" s="5">
        <f t="shared" si="14"/>
        <v>0</v>
      </c>
      <c r="AB18" s="5">
        <f t="shared" si="15"/>
        <v>3.0000000000000001E-3</v>
      </c>
      <c r="AC18" s="5">
        <f t="shared" si="16"/>
        <v>3.0000000000000001E-3</v>
      </c>
      <c r="AD18" s="5">
        <f t="shared" si="17"/>
        <v>0</v>
      </c>
      <c r="AE18" s="5">
        <f t="shared" si="18"/>
        <v>0</v>
      </c>
      <c r="AF18" s="5">
        <f t="shared" si="19"/>
        <v>10</v>
      </c>
      <c r="AG18" s="15">
        <f t="shared" si="20"/>
        <v>3.2203661368776877</v>
      </c>
      <c r="AH18" s="15">
        <f t="shared" si="21"/>
        <v>3.2172116424956649</v>
      </c>
      <c r="AI18" s="7">
        <f t="shared" si="22"/>
        <v>3.22352063125971</v>
      </c>
      <c r="AJ18" s="8">
        <f t="shared" si="23"/>
        <v>3.2253661368776876</v>
      </c>
      <c r="AK18" s="8">
        <f t="shared" si="24"/>
        <v>3.2172116424956649</v>
      </c>
      <c r="AL18" s="8">
        <f t="shared" si="25"/>
        <v>3.2335206312597098</v>
      </c>
      <c r="AM18" s="7">
        <f t="shared" si="26"/>
        <v>3.1453767166042446</v>
      </c>
      <c r="AN18" s="7">
        <f t="shared" si="27"/>
        <v>3.1422222222222218</v>
      </c>
      <c r="AO18" s="7">
        <f t="shared" si="28"/>
        <v>3.1485312109862669</v>
      </c>
      <c r="AP18" s="6">
        <v>6</v>
      </c>
      <c r="AQ18" s="9">
        <v>20</v>
      </c>
      <c r="AR18" s="10">
        <v>2.0089999999999999</v>
      </c>
      <c r="AS18" s="7">
        <f t="shared" si="29"/>
        <v>1.4932802389248381E-4</v>
      </c>
      <c r="AT18" s="7">
        <f t="shared" si="30"/>
        <v>6.2220009955201589E-6</v>
      </c>
      <c r="AU18" s="7">
        <f t="shared" si="31"/>
        <v>4.9776007964161271E-5</v>
      </c>
      <c r="AV18" s="6">
        <v>0</v>
      </c>
      <c r="AW18" s="9">
        <v>20</v>
      </c>
      <c r="AX18" s="10">
        <v>2.0089999999999999</v>
      </c>
      <c r="AY18" s="7">
        <f t="shared" si="32"/>
        <v>0</v>
      </c>
      <c r="AZ18" s="7">
        <f t="shared" si="33"/>
        <v>0</v>
      </c>
      <c r="BA18" s="7">
        <f t="shared" si="34"/>
        <v>0</v>
      </c>
      <c r="BB18" s="6">
        <v>12</v>
      </c>
      <c r="BC18" s="9">
        <v>20</v>
      </c>
      <c r="BD18" s="10">
        <v>2.0089999999999999</v>
      </c>
      <c r="BE18" s="7">
        <f t="shared" si="35"/>
        <v>2.9865604778496761E-4</v>
      </c>
      <c r="BF18" s="7">
        <f t="shared" si="36"/>
        <v>1.2444001991040318E-5</v>
      </c>
      <c r="BG18" s="7">
        <f t="shared" si="37"/>
        <v>9.9552015928322543E-5</v>
      </c>
      <c r="BH18" s="7">
        <v>421</v>
      </c>
      <c r="BI18" s="7">
        <v>320.94</v>
      </c>
      <c r="BJ18" s="7">
        <v>388.95</v>
      </c>
      <c r="BK18" s="7">
        <v>492</v>
      </c>
    </row>
    <row r="19" spans="1:63" x14ac:dyDescent="0.25">
      <c r="A19" s="7">
        <v>18</v>
      </c>
      <c r="B19" s="38">
        <v>3</v>
      </c>
      <c r="C19" s="5">
        <v>1760</v>
      </c>
      <c r="D19" s="11">
        <f t="shared" si="2"/>
        <v>323.83999999999997</v>
      </c>
      <c r="E19" s="11">
        <f t="shared" si="3"/>
        <v>398.93333333333334</v>
      </c>
      <c r="F19" s="20">
        <v>33.22</v>
      </c>
      <c r="G19" s="7">
        <f t="shared" si="4"/>
        <v>18.455555555555556</v>
      </c>
      <c r="H19" s="21">
        <v>5.0061137496915329</v>
      </c>
      <c r="I19" s="7">
        <f t="shared" si="5"/>
        <v>6.1873316007423447E-3</v>
      </c>
      <c r="J19" s="21">
        <v>5.0061137496915329</v>
      </c>
      <c r="K19" s="7">
        <f t="shared" si="5"/>
        <v>6.1873316007423447E-3</v>
      </c>
      <c r="L19" s="7">
        <f t="shared" si="6"/>
        <v>6.1873316007423447E-3</v>
      </c>
      <c r="M19" s="22">
        <v>61.994093813994184</v>
      </c>
      <c r="N19" s="7">
        <f t="shared" si="7"/>
        <v>6.9656285184263131E-2</v>
      </c>
      <c r="O19" s="5">
        <v>1.5E-3</v>
      </c>
      <c r="P19" s="5">
        <v>1.5E-3</v>
      </c>
      <c r="Q19" s="5">
        <v>3.7210875755473633E-3</v>
      </c>
      <c r="R19" s="5">
        <v>5.9679274419263554E-3</v>
      </c>
      <c r="S19" s="5">
        <v>0</v>
      </c>
      <c r="T19" s="6">
        <v>25.056000000000001</v>
      </c>
      <c r="U19" s="5">
        <f t="shared" si="8"/>
        <v>0</v>
      </c>
      <c r="V19" s="5">
        <f t="shared" si="9"/>
        <v>0</v>
      </c>
      <c r="W19" s="5">
        <f t="shared" si="10"/>
        <v>3.7210875755473633E-3</v>
      </c>
      <c r="X19" s="5">
        <f t="shared" si="11"/>
        <v>5.9679274419263554E-3</v>
      </c>
      <c r="Y19" s="5">
        <f t="shared" si="12"/>
        <v>0</v>
      </c>
      <c r="Z19" s="5">
        <f t="shared" si="13"/>
        <v>25.056000000000001</v>
      </c>
      <c r="AA19" s="5">
        <f t="shared" si="14"/>
        <v>3.0000000000000001E-3</v>
      </c>
      <c r="AB19" s="5">
        <f t="shared" si="15"/>
        <v>3.0000000000000001E-3</v>
      </c>
      <c r="AC19" s="5">
        <f t="shared" si="16"/>
        <v>3.7210875755473633E-3</v>
      </c>
      <c r="AD19" s="5">
        <f t="shared" si="17"/>
        <v>5.9679274419263554E-3</v>
      </c>
      <c r="AE19" s="5">
        <f t="shared" si="18"/>
        <v>0</v>
      </c>
      <c r="AF19" s="5">
        <f t="shared" si="19"/>
        <v>25.056000000000001</v>
      </c>
      <c r="AG19" s="15">
        <f t="shared" si="20"/>
        <v>18.544088187358035</v>
      </c>
      <c r="AH19" s="15">
        <f t="shared" si="21"/>
        <v>18.541088187358035</v>
      </c>
      <c r="AI19" s="7">
        <f t="shared" si="22"/>
        <v>18.547088187358035</v>
      </c>
      <c r="AJ19" s="8">
        <f t="shared" si="23"/>
        <v>18.569144187358035</v>
      </c>
      <c r="AK19" s="8">
        <f t="shared" si="24"/>
        <v>18.566144187358034</v>
      </c>
      <c r="AL19" s="8">
        <f t="shared" si="25"/>
        <v>18.572144187358035</v>
      </c>
      <c r="AM19" s="7">
        <f t="shared" si="26"/>
        <v>18.474431902173773</v>
      </c>
      <c r="AN19" s="7">
        <f t="shared" si="27"/>
        <v>18.471431902173773</v>
      </c>
      <c r="AO19" s="7">
        <f t="shared" si="28"/>
        <v>18.477431902173773</v>
      </c>
      <c r="AP19" s="6">
        <v>50.1</v>
      </c>
      <c r="AQ19" s="9">
        <v>61</v>
      </c>
      <c r="AR19" s="10">
        <v>1.9750000000000001</v>
      </c>
      <c r="AS19" s="7">
        <f t="shared" si="29"/>
        <v>4.1585391159991696E-4</v>
      </c>
      <c r="AT19" s="7">
        <f t="shared" si="30"/>
        <v>5.284810126582278E-5</v>
      </c>
      <c r="AU19" s="7">
        <f t="shared" si="31"/>
        <v>4.2278481012658224E-4</v>
      </c>
      <c r="AV19" s="6">
        <v>50.1</v>
      </c>
      <c r="AW19" s="9">
        <v>61</v>
      </c>
      <c r="AX19" s="10">
        <v>1.9750000000000001</v>
      </c>
      <c r="AY19" s="7">
        <f t="shared" si="32"/>
        <v>4.1585391159991696E-4</v>
      </c>
      <c r="AZ19" s="7">
        <f t="shared" si="33"/>
        <v>5.284810126582278E-5</v>
      </c>
      <c r="BA19" s="7">
        <f t="shared" si="34"/>
        <v>4.2278481012658224E-4</v>
      </c>
      <c r="BB19" s="6">
        <v>50.1</v>
      </c>
      <c r="BC19" s="9">
        <v>61</v>
      </c>
      <c r="BD19" s="10">
        <v>1.9750000000000001</v>
      </c>
      <c r="BE19" s="7">
        <f t="shared" si="35"/>
        <v>4.1585391159991696E-4</v>
      </c>
      <c r="BF19" s="7">
        <f t="shared" si="36"/>
        <v>5.284810126582278E-5</v>
      </c>
      <c r="BG19" s="7">
        <f t="shared" si="37"/>
        <v>4.2278481012658224E-4</v>
      </c>
      <c r="BH19" s="7">
        <v>421</v>
      </c>
      <c r="BI19" s="7">
        <v>320.94</v>
      </c>
      <c r="BJ19" s="7">
        <v>388.95</v>
      </c>
      <c r="BK19" s="7">
        <v>1420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D59F-B590-4767-A54B-96E45E83A10F}">
  <dimension ref="A1:BR19"/>
  <sheetViews>
    <sheetView topLeftCell="G1" workbookViewId="0">
      <selection activeCell="AG2" sqref="AG2"/>
    </sheetView>
  </sheetViews>
  <sheetFormatPr defaultRowHeight="15" x14ac:dyDescent="0.25"/>
  <cols>
    <col min="20" max="20" width="9.140625" style="1"/>
    <col min="33" max="33" width="11.7109375" customWidth="1"/>
    <col min="34" max="34" width="12.140625" customWidth="1"/>
    <col min="35" max="35" width="11.7109375" customWidth="1"/>
    <col min="36" max="38" width="9.140625" style="1"/>
    <col min="45" max="47" width="12" bestFit="1" customWidth="1"/>
  </cols>
  <sheetData>
    <row r="1" spans="1:70" x14ac:dyDescent="0.25">
      <c r="A1" s="7" t="s">
        <v>0</v>
      </c>
      <c r="B1" s="7" t="s">
        <v>68</v>
      </c>
      <c r="C1" s="7" t="s">
        <v>29</v>
      </c>
      <c r="D1" s="7" t="s">
        <v>27</v>
      </c>
      <c r="E1" s="7" t="s">
        <v>28</v>
      </c>
      <c r="F1" s="7" t="s">
        <v>30</v>
      </c>
      <c r="G1" s="7" t="s">
        <v>67</v>
      </c>
      <c r="H1" s="7" t="s">
        <v>33</v>
      </c>
      <c r="I1" s="7" t="s">
        <v>1</v>
      </c>
      <c r="J1" s="7" t="s">
        <v>34</v>
      </c>
      <c r="K1" s="7" t="s">
        <v>2</v>
      </c>
      <c r="L1" s="7" t="s">
        <v>31</v>
      </c>
      <c r="M1" s="7" t="s">
        <v>35</v>
      </c>
      <c r="N1" s="7" t="s">
        <v>32</v>
      </c>
      <c r="O1" s="7" t="s">
        <v>3</v>
      </c>
      <c r="P1" s="7" t="s">
        <v>4</v>
      </c>
      <c r="Q1" s="7" t="s">
        <v>5</v>
      </c>
      <c r="R1" s="7" t="s">
        <v>6</v>
      </c>
      <c r="S1" s="7" t="s">
        <v>7</v>
      </c>
      <c r="T1" s="8" t="s">
        <v>72</v>
      </c>
      <c r="U1" s="7" t="s">
        <v>8</v>
      </c>
      <c r="V1" s="7" t="s">
        <v>9</v>
      </c>
      <c r="W1" s="7" t="s">
        <v>10</v>
      </c>
      <c r="X1" s="7" t="s">
        <v>11</v>
      </c>
      <c r="Y1" s="7" t="s">
        <v>12</v>
      </c>
      <c r="Z1" s="7" t="s">
        <v>75</v>
      </c>
      <c r="AA1" s="7" t="s">
        <v>13</v>
      </c>
      <c r="AB1" s="7" t="s">
        <v>14</v>
      </c>
      <c r="AC1" s="7" t="s">
        <v>15</v>
      </c>
      <c r="AD1" s="7" t="s">
        <v>16</v>
      </c>
      <c r="AE1" s="7" t="s">
        <v>17</v>
      </c>
      <c r="AF1" s="7" t="s">
        <v>74</v>
      </c>
      <c r="AG1" s="7" t="s">
        <v>20</v>
      </c>
      <c r="AH1" s="7" t="s">
        <v>18</v>
      </c>
      <c r="AI1" s="7" t="s">
        <v>19</v>
      </c>
      <c r="AJ1" s="8" t="s">
        <v>23</v>
      </c>
      <c r="AK1" s="8" t="s">
        <v>21</v>
      </c>
      <c r="AL1" s="8" t="s">
        <v>22</v>
      </c>
      <c r="AM1" s="7" t="s">
        <v>26</v>
      </c>
      <c r="AN1" s="7" t="s">
        <v>24</v>
      </c>
      <c r="AO1" s="7" t="s">
        <v>25</v>
      </c>
      <c r="AP1" s="7" t="s">
        <v>36</v>
      </c>
      <c r="AQ1" s="9" t="s">
        <v>37</v>
      </c>
      <c r="AR1" s="10" t="s">
        <v>38</v>
      </c>
      <c r="AS1" s="7" t="s">
        <v>39</v>
      </c>
      <c r="AT1" s="7" t="s">
        <v>71</v>
      </c>
      <c r="AU1" s="7" t="s">
        <v>40</v>
      </c>
      <c r="AV1" s="7" t="s">
        <v>45</v>
      </c>
      <c r="AW1" s="9" t="s">
        <v>46</v>
      </c>
      <c r="AX1" s="10" t="s">
        <v>47</v>
      </c>
      <c r="AY1" s="7" t="s">
        <v>41</v>
      </c>
      <c r="AZ1" s="7" t="s">
        <v>70</v>
      </c>
      <c r="BA1" s="7" t="s">
        <v>42</v>
      </c>
      <c r="BB1" s="7" t="s">
        <v>48</v>
      </c>
      <c r="BC1" s="9" t="s">
        <v>49</v>
      </c>
      <c r="BD1" s="10" t="s">
        <v>50</v>
      </c>
      <c r="BE1" s="7" t="s">
        <v>43</v>
      </c>
      <c r="BF1" s="7" t="s">
        <v>69</v>
      </c>
      <c r="BG1" s="7" t="s">
        <v>44</v>
      </c>
      <c r="BH1" s="7" t="s">
        <v>51</v>
      </c>
      <c r="BI1" s="7" t="s">
        <v>52</v>
      </c>
      <c r="BJ1" s="7" t="s">
        <v>53</v>
      </c>
      <c r="BK1" s="7" t="s">
        <v>55</v>
      </c>
      <c r="BL1" s="7"/>
      <c r="BM1" s="7"/>
      <c r="BN1" s="7"/>
      <c r="BO1" s="7"/>
      <c r="BP1" s="7"/>
      <c r="BQ1" s="7"/>
      <c r="BR1" s="7"/>
    </row>
    <row r="2" spans="1:70" x14ac:dyDescent="0.25">
      <c r="A2" s="7">
        <v>1</v>
      </c>
      <c r="B2" s="7">
        <v>1</v>
      </c>
      <c r="C2" s="5">
        <v>100</v>
      </c>
      <c r="D2" s="11">
        <f>+(1.38/7.5)*C2</f>
        <v>18.399999999999999</v>
      </c>
      <c r="E2" s="11">
        <f>+(1.7/7.5)*C2</f>
        <v>22.666666666666664</v>
      </c>
      <c r="F2" s="23">
        <v>1.1100000000000001</v>
      </c>
      <c r="G2" s="7">
        <f>F2*500/1000/0.9</f>
        <v>0.6166666666666667</v>
      </c>
      <c r="H2" s="24">
        <v>0.311</v>
      </c>
      <c r="I2" s="7">
        <f>H2/0.89/1000*1.1</f>
        <v>3.8438202247191019E-4</v>
      </c>
      <c r="J2" s="24">
        <v>0.311</v>
      </c>
      <c r="K2" s="7">
        <f>J2/0.89/1000*1.1</f>
        <v>3.8438202247191019E-4</v>
      </c>
      <c r="L2" s="7">
        <f>(I2+K2)/2</f>
        <v>3.8438202247191019E-4</v>
      </c>
      <c r="M2" s="21">
        <v>9.82</v>
      </c>
      <c r="N2" s="7">
        <f>M2/0.89/1000</f>
        <v>1.1033707865168539E-2</v>
      </c>
      <c r="O2" s="5">
        <v>0</v>
      </c>
      <c r="P2" s="5">
        <v>1.5E-3</v>
      </c>
      <c r="Q2" s="5">
        <v>3.3849545365777231E-3</v>
      </c>
      <c r="R2" s="5">
        <v>7.8E-2</v>
      </c>
      <c r="S2" s="5">
        <v>0</v>
      </c>
      <c r="T2" s="14">
        <v>15.571999999999999</v>
      </c>
      <c r="U2" s="6">
        <f>COP!U2</f>
        <v>0</v>
      </c>
      <c r="V2" s="5">
        <f t="shared" ref="V2:Y17" si="0">IF(AND(P2&lt;0.0016,P2&gt;0.0014),0,P2)</f>
        <v>0</v>
      </c>
      <c r="W2" s="5">
        <f t="shared" si="0"/>
        <v>3.3849545365777231E-3</v>
      </c>
      <c r="X2" s="5">
        <f t="shared" si="0"/>
        <v>7.8E-2</v>
      </c>
      <c r="Y2" s="5">
        <f t="shared" si="0"/>
        <v>0</v>
      </c>
      <c r="Z2" s="5">
        <f>IF(AND(T2&lt;6,T2&gt;4),0,T2)</f>
        <v>15.571999999999999</v>
      </c>
      <c r="AA2" s="5">
        <f>IF(AND(O2&lt;0.0016,O2&gt;0.0014),0.003,O2)</f>
        <v>0</v>
      </c>
      <c r="AB2" s="5">
        <f t="shared" ref="AB2:AE17" si="1">IF(AND(P2&lt;0.0016,P2&gt;0.0014),0.003,P2)</f>
        <v>3.0000000000000001E-3</v>
      </c>
      <c r="AC2" s="5">
        <f t="shared" si="1"/>
        <v>3.3849545365777231E-3</v>
      </c>
      <c r="AD2" s="5">
        <f t="shared" si="1"/>
        <v>7.8E-2</v>
      </c>
      <c r="AE2" s="5">
        <f t="shared" si="1"/>
        <v>0</v>
      </c>
      <c r="AF2" s="5">
        <f>IF(AND(T2&lt;6,T2&gt;4),10,T2)</f>
        <v>15.571999999999999</v>
      </c>
      <c r="AG2" s="15">
        <f>SUM(L2,G2,N2,O2:S2)</f>
        <v>0.7109697110908848</v>
      </c>
      <c r="AH2" s="15">
        <f>SUM(K2,G2,N2,U2:Y2)</f>
        <v>0.70946971109088486</v>
      </c>
      <c r="AI2" s="7">
        <f>SUM(I2,G2,N2,AA2:AE2)</f>
        <v>0.71246971109088486</v>
      </c>
      <c r="AJ2" s="8">
        <f>AG2+T2/1000</f>
        <v>0.72654171109088483</v>
      </c>
      <c r="AK2" s="8">
        <f>AH2+Z2/1000</f>
        <v>0.72504171109088489</v>
      </c>
      <c r="AL2" s="8">
        <f>AI2+AF2/1000</f>
        <v>0.72804171109088489</v>
      </c>
      <c r="AM2" s="7">
        <f>SUM(L2,G2,O2:S2)</f>
        <v>0.69993600322571625</v>
      </c>
      <c r="AN2" s="7">
        <f>SUM(K2,G2,U2:Y2)</f>
        <v>0.69843600322571631</v>
      </c>
      <c r="AO2" s="7">
        <f>SUM(I2,G2,AA2:AE2)</f>
        <v>0.70143600322571631</v>
      </c>
      <c r="AP2" s="6">
        <v>15.6</v>
      </c>
      <c r="AQ2" s="26">
        <v>64</v>
      </c>
      <c r="AR2" s="10">
        <v>1.9319999999999999</v>
      </c>
      <c r="AS2" s="7">
        <f>AP2/AQ2/AR2/1000</f>
        <v>1.2616459627329193E-4</v>
      </c>
      <c r="AT2" s="7">
        <f>AS2*AQ2/480</f>
        <v>1.6821946169772255E-5</v>
      </c>
      <c r="AU2" s="7">
        <f>AS2*AQ2/60</f>
        <v>1.3457556935817804E-4</v>
      </c>
      <c r="AV2" s="6">
        <v>15.6</v>
      </c>
      <c r="AW2" s="26">
        <v>64</v>
      </c>
      <c r="AX2" s="10">
        <v>1.9319999999999999</v>
      </c>
      <c r="AY2" s="7">
        <f>AV2/AW2/AX2/1000</f>
        <v>1.2616459627329193E-4</v>
      </c>
      <c r="AZ2" s="7">
        <f>AY2*AW2/480</f>
        <v>1.6821946169772255E-5</v>
      </c>
      <c r="BA2" s="7">
        <f>AY2*AW2/60</f>
        <v>1.3457556935817804E-4</v>
      </c>
      <c r="BB2" s="6">
        <v>15.6</v>
      </c>
      <c r="BC2" s="26">
        <v>64</v>
      </c>
      <c r="BD2" s="10">
        <v>1.9319999999999999</v>
      </c>
      <c r="BE2" s="7">
        <f>BB2/BC2/BD2/1000</f>
        <v>1.2616459627329193E-4</v>
      </c>
      <c r="BF2" s="7">
        <f>BE2*BC2/480</f>
        <v>1.6821946169772255E-5</v>
      </c>
      <c r="BG2" s="7">
        <f>BE2*BC2/60</f>
        <v>1.3457556935817804E-4</v>
      </c>
      <c r="BH2" s="7">
        <v>56</v>
      </c>
      <c r="BI2" s="7">
        <v>19.75</v>
      </c>
      <c r="BJ2" s="7">
        <v>24.15</v>
      </c>
      <c r="BK2" s="7">
        <v>11.2</v>
      </c>
      <c r="BL2" s="7"/>
      <c r="BM2" s="7"/>
      <c r="BN2" s="7"/>
      <c r="BO2" s="7"/>
      <c r="BP2" s="7"/>
      <c r="BQ2" s="7"/>
      <c r="BR2" s="7"/>
    </row>
    <row r="3" spans="1:70" x14ac:dyDescent="0.25">
      <c r="A3" s="7">
        <v>2</v>
      </c>
      <c r="B3" s="7">
        <v>1</v>
      </c>
      <c r="C3" s="5">
        <v>100</v>
      </c>
      <c r="D3" s="11">
        <f t="shared" ref="D3:D19" si="2">+(1.38/7.5)*C3</f>
        <v>18.399999999999999</v>
      </c>
      <c r="E3" s="11">
        <f t="shared" ref="E3:E19" si="3">+(1.7/7.5)*C3</f>
        <v>22.666666666666664</v>
      </c>
      <c r="F3" s="12">
        <v>0.86499999999999999</v>
      </c>
      <c r="G3" s="7">
        <f t="shared" ref="G3:G19" si="4">F3*500/1000/0.9</f>
        <v>0.48055555555555551</v>
      </c>
      <c r="H3" s="21">
        <v>1.48</v>
      </c>
      <c r="I3" s="7">
        <f t="shared" ref="I3:K19" si="5">H3/0.89/1000*1.1</f>
        <v>1.8292134831460677E-3</v>
      </c>
      <c r="J3" s="21">
        <v>1.48</v>
      </c>
      <c r="K3" s="7">
        <f t="shared" si="5"/>
        <v>1.8292134831460677E-3</v>
      </c>
      <c r="L3" s="7">
        <f t="shared" ref="L3:L19" si="6">(I3+K3)/2</f>
        <v>1.8292134831460677E-3</v>
      </c>
      <c r="M3" s="22">
        <v>41.6</v>
      </c>
      <c r="N3" s="7">
        <f t="shared" ref="N3:N19" si="7">M3/0.89/1000</f>
        <v>4.6741573033707864E-2</v>
      </c>
      <c r="O3" s="5">
        <v>6.0089503013666563E-3</v>
      </c>
      <c r="P3" s="16">
        <v>1.5E-3</v>
      </c>
      <c r="Q3" s="5">
        <v>7.5432160603079489E-3</v>
      </c>
      <c r="R3" s="5">
        <v>0.182</v>
      </c>
      <c r="S3" s="5">
        <v>5.1553799143500209E-3</v>
      </c>
      <c r="T3" s="11">
        <v>122.88</v>
      </c>
      <c r="U3" s="5">
        <f t="shared" ref="U3:Y19" si="8">IF(AND(O3&lt;0.0016,O3&gt;0.0014),0,O3)</f>
        <v>6.0089503013666563E-3</v>
      </c>
      <c r="V3" s="5">
        <f t="shared" si="0"/>
        <v>0</v>
      </c>
      <c r="W3" s="5">
        <f t="shared" si="0"/>
        <v>7.5432160603079489E-3</v>
      </c>
      <c r="X3" s="5">
        <f t="shared" si="0"/>
        <v>0.182</v>
      </c>
      <c r="Y3" s="5">
        <f t="shared" si="0"/>
        <v>5.1553799143500209E-3</v>
      </c>
      <c r="Z3" s="5">
        <f t="shared" ref="Z3:Z19" si="9">IF(AND(T3&lt;6,T3&gt;4),0,T3)</f>
        <v>122.88</v>
      </c>
      <c r="AA3" s="5">
        <f t="shared" ref="AA3:AE19" si="10">IF(AND(O3&lt;0.0016,O3&gt;0.0014),0.003,O3)</f>
        <v>6.0089503013666563E-3</v>
      </c>
      <c r="AB3" s="5">
        <f t="shared" si="1"/>
        <v>3.0000000000000001E-3</v>
      </c>
      <c r="AC3" s="5">
        <f t="shared" si="1"/>
        <v>7.5432160603079489E-3</v>
      </c>
      <c r="AD3" s="5">
        <f t="shared" si="1"/>
        <v>0.182</v>
      </c>
      <c r="AE3" s="5">
        <f t="shared" si="1"/>
        <v>5.1553799143500209E-3</v>
      </c>
      <c r="AF3" s="5">
        <f t="shared" ref="AF3:AF19" si="11">IF(AND(T3&lt;6,T3&gt;4),10,T3)</f>
        <v>122.88</v>
      </c>
      <c r="AG3" s="15">
        <f t="shared" ref="AG3:AG19" si="12">SUM(L3,G3,N3,O3:S3)</f>
        <v>0.73133388834843394</v>
      </c>
      <c r="AH3" s="15">
        <f t="shared" ref="AH3:AH19" si="13">SUM(K3,G3,N3,U3:Y3)</f>
        <v>0.7298338883484341</v>
      </c>
      <c r="AI3" s="7">
        <f t="shared" ref="AI3:AI19" si="14">SUM(I3,G3,N3,AA3:AE3)</f>
        <v>0.73283388834843399</v>
      </c>
      <c r="AJ3" s="8">
        <f t="shared" ref="AJ3:AJ19" si="15">AG3+T3/1000</f>
        <v>0.85421388834843393</v>
      </c>
      <c r="AK3" s="8">
        <f t="shared" ref="AK3:AK19" si="16">AH3+Z3/1000</f>
        <v>0.85271388834843409</v>
      </c>
      <c r="AL3" s="8">
        <f t="shared" ref="AL3:AL19" si="17">AI3+AF3/1000</f>
        <v>0.85571388834843398</v>
      </c>
      <c r="AM3" s="7">
        <f t="shared" ref="AM3:AM19" si="18">SUM(L3,G3,O3:S3)</f>
        <v>0.6845923153147262</v>
      </c>
      <c r="AN3" s="7">
        <f t="shared" ref="AN3:AN19" si="19">SUM(K3,G3,U3:Y3)</f>
        <v>0.68309231531472614</v>
      </c>
      <c r="AO3" s="7">
        <f t="shared" ref="AO3:AO19" si="20">SUM(I3,G3,AA3:AE3)</f>
        <v>0.68609231531472625</v>
      </c>
      <c r="AP3" s="6">
        <v>33.6</v>
      </c>
      <c r="AQ3" s="26">
        <v>120</v>
      </c>
      <c r="AR3" s="10">
        <v>1.9610000000000001</v>
      </c>
      <c r="AS3" s="7">
        <f t="shared" ref="AS3:AS19" si="21">AP3/AQ3/AR3/1000</f>
        <v>1.4278429372768998E-4</v>
      </c>
      <c r="AT3" s="7">
        <f t="shared" ref="AT3:AT19" si="22">AS3*AQ3/480</f>
        <v>3.5696073431922494E-5</v>
      </c>
      <c r="AU3" s="7">
        <f t="shared" ref="AU3:AU19" si="23">AS3*AQ3/60</f>
        <v>2.8556858745537996E-4</v>
      </c>
      <c r="AV3" s="6">
        <v>33.6</v>
      </c>
      <c r="AW3" s="26">
        <v>120</v>
      </c>
      <c r="AX3" s="10">
        <v>1.9610000000000001</v>
      </c>
      <c r="AY3" s="7">
        <f t="shared" ref="AY3:AY19" si="24">AV3/AW3/AX3/1000</f>
        <v>1.4278429372768998E-4</v>
      </c>
      <c r="AZ3" s="7">
        <f t="shared" ref="AZ3:AZ19" si="25">AY3*AW3/480</f>
        <v>3.5696073431922494E-5</v>
      </c>
      <c r="BA3" s="7">
        <f t="shared" ref="BA3:BA19" si="26">AY3*AW3/60</f>
        <v>2.8556858745537996E-4</v>
      </c>
      <c r="BB3" s="6">
        <v>33.6</v>
      </c>
      <c r="BC3" s="26">
        <v>120</v>
      </c>
      <c r="BD3" s="10">
        <v>1.9610000000000001</v>
      </c>
      <c r="BE3" s="7">
        <f t="shared" ref="BE3:BE19" si="27">BB3/BC3/BD3/1000</f>
        <v>1.4278429372768998E-4</v>
      </c>
      <c r="BF3" s="7">
        <f t="shared" ref="BF3:BF19" si="28">BE3*BC3/480</f>
        <v>3.5696073431922494E-5</v>
      </c>
      <c r="BG3" s="7">
        <f t="shared" ref="BG3:BG19" si="29">BE3*BC3/60</f>
        <v>2.8556858745537996E-4</v>
      </c>
      <c r="BH3" s="7">
        <v>61</v>
      </c>
      <c r="BI3" s="7">
        <v>19.78</v>
      </c>
      <c r="BJ3" s="7">
        <v>21.69</v>
      </c>
      <c r="BK3" s="7">
        <v>12.2</v>
      </c>
      <c r="BL3" s="7"/>
      <c r="BM3" s="7"/>
      <c r="BN3" s="7"/>
      <c r="BO3" s="7"/>
      <c r="BP3" s="7"/>
      <c r="BQ3" s="7"/>
      <c r="BR3" s="7"/>
    </row>
    <row r="4" spans="1:70" x14ac:dyDescent="0.25">
      <c r="A4" s="7">
        <v>3</v>
      </c>
      <c r="B4" s="7">
        <v>1</v>
      </c>
      <c r="C4" s="5">
        <v>100</v>
      </c>
      <c r="D4" s="11">
        <f t="shared" si="2"/>
        <v>18.399999999999999</v>
      </c>
      <c r="E4" s="11">
        <f t="shared" si="3"/>
        <v>22.666666666666664</v>
      </c>
      <c r="F4" s="23">
        <v>1.39</v>
      </c>
      <c r="G4" s="7">
        <f t="shared" si="4"/>
        <v>0.77222222222222214</v>
      </c>
      <c r="H4" s="24">
        <v>0.52100000000000002</v>
      </c>
      <c r="I4" s="7">
        <f t="shared" si="5"/>
        <v>6.4393258426966309E-4</v>
      </c>
      <c r="J4" s="24">
        <v>0.52100000000000002</v>
      </c>
      <c r="K4" s="7">
        <f t="shared" si="5"/>
        <v>6.4393258426966309E-4</v>
      </c>
      <c r="L4" s="7">
        <f t="shared" si="6"/>
        <v>6.4393258426966309E-4</v>
      </c>
      <c r="M4" s="22">
        <v>21.3</v>
      </c>
      <c r="N4" s="7">
        <f t="shared" si="7"/>
        <v>2.393258426966292E-2</v>
      </c>
      <c r="O4" s="5">
        <v>0</v>
      </c>
      <c r="P4" s="17">
        <v>1.5E-3</v>
      </c>
      <c r="Q4" s="5">
        <v>1.5E-3</v>
      </c>
      <c r="R4" s="5">
        <v>1.5E-3</v>
      </c>
      <c r="S4" s="5">
        <v>0</v>
      </c>
      <c r="T4" s="6">
        <v>11.196</v>
      </c>
      <c r="U4" s="5">
        <f t="shared" si="8"/>
        <v>0</v>
      </c>
      <c r="V4" s="5">
        <f t="shared" si="0"/>
        <v>0</v>
      </c>
      <c r="W4" s="5">
        <f t="shared" si="0"/>
        <v>0</v>
      </c>
      <c r="X4" s="5">
        <f t="shared" si="0"/>
        <v>0</v>
      </c>
      <c r="Y4" s="5">
        <f t="shared" si="0"/>
        <v>0</v>
      </c>
      <c r="Z4" s="5">
        <f t="shared" si="9"/>
        <v>11.196</v>
      </c>
      <c r="AA4" s="5">
        <f t="shared" si="10"/>
        <v>0</v>
      </c>
      <c r="AB4" s="5">
        <f t="shared" si="1"/>
        <v>3.0000000000000001E-3</v>
      </c>
      <c r="AC4" s="5">
        <f t="shared" si="1"/>
        <v>3.0000000000000001E-3</v>
      </c>
      <c r="AD4" s="5">
        <f t="shared" si="1"/>
        <v>3.0000000000000001E-3</v>
      </c>
      <c r="AE4" s="5">
        <f t="shared" si="1"/>
        <v>0</v>
      </c>
      <c r="AF4" s="5">
        <f t="shared" si="11"/>
        <v>11.196</v>
      </c>
      <c r="AG4" s="15">
        <f t="shared" si="12"/>
        <v>0.80129873907615456</v>
      </c>
      <c r="AH4" s="15">
        <f t="shared" si="13"/>
        <v>0.79679873907615473</v>
      </c>
      <c r="AI4" s="7">
        <f t="shared" si="14"/>
        <v>0.80579873907615474</v>
      </c>
      <c r="AJ4" s="8">
        <f t="shared" si="15"/>
        <v>0.81249473907615455</v>
      </c>
      <c r="AK4" s="8">
        <f t="shared" si="16"/>
        <v>0.80799473907615471</v>
      </c>
      <c r="AL4" s="8">
        <f t="shared" si="17"/>
        <v>0.81699473907615472</v>
      </c>
      <c r="AM4" s="7">
        <f t="shared" si="18"/>
        <v>0.77736615480649163</v>
      </c>
      <c r="AN4" s="7">
        <f t="shared" si="19"/>
        <v>0.77286615480649179</v>
      </c>
      <c r="AO4" s="7">
        <f t="shared" si="20"/>
        <v>0.7818661548064918</v>
      </c>
      <c r="AP4" s="6">
        <v>41.2</v>
      </c>
      <c r="AQ4" s="26">
        <v>60</v>
      </c>
      <c r="AR4" s="10">
        <v>2.0089999999999999</v>
      </c>
      <c r="AS4" s="7">
        <f t="shared" si="21"/>
        <v>3.417952546872408E-4</v>
      </c>
      <c r="AT4" s="7">
        <f t="shared" si="22"/>
        <v>4.27244068359051E-5</v>
      </c>
      <c r="AU4" s="7">
        <f t="shared" si="23"/>
        <v>3.417952546872408E-4</v>
      </c>
      <c r="AV4" s="6">
        <v>41.2</v>
      </c>
      <c r="AW4" s="26">
        <v>60</v>
      </c>
      <c r="AX4" s="10">
        <v>2.0089999999999999</v>
      </c>
      <c r="AY4" s="7">
        <f t="shared" si="24"/>
        <v>3.417952546872408E-4</v>
      </c>
      <c r="AZ4" s="7">
        <f t="shared" si="25"/>
        <v>4.27244068359051E-5</v>
      </c>
      <c r="BA4" s="7">
        <f t="shared" si="26"/>
        <v>3.417952546872408E-4</v>
      </c>
      <c r="BB4" s="6">
        <v>41.2</v>
      </c>
      <c r="BC4" s="26">
        <v>60</v>
      </c>
      <c r="BD4" s="10">
        <v>2.0089999999999999</v>
      </c>
      <c r="BE4" s="7">
        <f t="shared" si="27"/>
        <v>3.417952546872408E-4</v>
      </c>
      <c r="BF4" s="7">
        <f t="shared" si="28"/>
        <v>4.27244068359051E-5</v>
      </c>
      <c r="BG4" s="7">
        <f t="shared" si="29"/>
        <v>3.417952546872408E-4</v>
      </c>
      <c r="BH4" s="7">
        <v>49</v>
      </c>
      <c r="BI4" s="7">
        <v>20.69</v>
      </c>
      <c r="BJ4" s="7">
        <v>24.75</v>
      </c>
      <c r="BK4" s="7">
        <v>9.8000000000000007</v>
      </c>
      <c r="BL4" s="7"/>
      <c r="BM4" s="7"/>
      <c r="BN4" s="7"/>
      <c r="BO4" s="7"/>
      <c r="BP4" s="7"/>
      <c r="BQ4" s="7"/>
      <c r="BR4" s="7"/>
    </row>
    <row r="5" spans="1:70" x14ac:dyDescent="0.25">
      <c r="A5" s="7">
        <v>4</v>
      </c>
      <c r="B5" s="38">
        <v>1</v>
      </c>
      <c r="C5" s="5">
        <v>100</v>
      </c>
      <c r="D5" s="11">
        <f t="shared" si="2"/>
        <v>18.399999999999999</v>
      </c>
      <c r="E5" s="11">
        <f t="shared" si="3"/>
        <v>22.666666666666664</v>
      </c>
      <c r="F5" s="23">
        <v>1.68</v>
      </c>
      <c r="G5" s="7">
        <f t="shared" si="4"/>
        <v>0.93333333333333324</v>
      </c>
      <c r="H5" s="21">
        <v>1.03</v>
      </c>
      <c r="I5" s="7">
        <f t="shared" si="5"/>
        <v>1.2730337078651686E-3</v>
      </c>
      <c r="J5" s="21">
        <v>1.03</v>
      </c>
      <c r="K5" s="7">
        <f t="shared" si="5"/>
        <v>1.2730337078651686E-3</v>
      </c>
      <c r="L5" s="7">
        <f t="shared" si="6"/>
        <v>1.2730337078651686E-3</v>
      </c>
      <c r="M5" s="22">
        <v>53.9</v>
      </c>
      <c r="N5" s="7">
        <f t="shared" si="7"/>
        <v>6.0561797752808982E-2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5</v>
      </c>
      <c r="U5" s="5">
        <f t="shared" si="8"/>
        <v>0</v>
      </c>
      <c r="V5" s="5">
        <f t="shared" si="0"/>
        <v>0</v>
      </c>
      <c r="W5" s="5">
        <f t="shared" si="0"/>
        <v>0</v>
      </c>
      <c r="X5" s="5">
        <f t="shared" si="0"/>
        <v>0</v>
      </c>
      <c r="Y5" s="5">
        <f t="shared" si="0"/>
        <v>0</v>
      </c>
      <c r="Z5" s="5">
        <f t="shared" si="9"/>
        <v>0</v>
      </c>
      <c r="AA5" s="5">
        <f t="shared" si="10"/>
        <v>0</v>
      </c>
      <c r="AB5" s="5">
        <f t="shared" si="1"/>
        <v>0</v>
      </c>
      <c r="AC5" s="5">
        <f t="shared" si="1"/>
        <v>0</v>
      </c>
      <c r="AD5" s="5">
        <f t="shared" si="1"/>
        <v>0</v>
      </c>
      <c r="AE5" s="5">
        <f t="shared" si="1"/>
        <v>0</v>
      </c>
      <c r="AF5" s="5">
        <f t="shared" si="11"/>
        <v>10</v>
      </c>
      <c r="AG5" s="15">
        <f t="shared" si="12"/>
        <v>0.99516816479400738</v>
      </c>
      <c r="AH5" s="15">
        <f t="shared" si="13"/>
        <v>0.99516816479400738</v>
      </c>
      <c r="AI5" s="7">
        <f t="shared" si="14"/>
        <v>0.99516816479400738</v>
      </c>
      <c r="AJ5" s="8">
        <f t="shared" si="15"/>
        <v>1.0001681647940073</v>
      </c>
      <c r="AK5" s="8">
        <f t="shared" si="16"/>
        <v>0.99516816479400738</v>
      </c>
      <c r="AL5" s="8">
        <f t="shared" si="17"/>
        <v>1.0051681647940074</v>
      </c>
      <c r="AM5" s="7">
        <f t="shared" si="18"/>
        <v>0.93460636704119837</v>
      </c>
      <c r="AN5" s="7">
        <f t="shared" si="19"/>
        <v>0.93460636704119837</v>
      </c>
      <c r="AO5" s="7">
        <f t="shared" si="20"/>
        <v>0.93460636704119837</v>
      </c>
      <c r="AP5" s="6">
        <v>57</v>
      </c>
      <c r="AQ5" s="26">
        <v>121</v>
      </c>
      <c r="AR5" s="10">
        <v>1.98</v>
      </c>
      <c r="AS5" s="7">
        <f t="shared" si="21"/>
        <v>2.3791635361883296E-4</v>
      </c>
      <c r="AT5" s="7">
        <f t="shared" si="22"/>
        <v>5.9974747474747475E-5</v>
      </c>
      <c r="AU5" s="7">
        <f t="shared" si="23"/>
        <v>4.797979797979798E-4</v>
      </c>
      <c r="AV5" s="6">
        <v>57</v>
      </c>
      <c r="AW5" s="26">
        <v>121</v>
      </c>
      <c r="AX5" s="10">
        <v>1.98</v>
      </c>
      <c r="AY5" s="7">
        <f t="shared" si="24"/>
        <v>2.3791635361883296E-4</v>
      </c>
      <c r="AZ5" s="7">
        <f t="shared" si="25"/>
        <v>5.9974747474747475E-5</v>
      </c>
      <c r="BA5" s="7">
        <f t="shared" si="26"/>
        <v>4.797979797979798E-4</v>
      </c>
      <c r="BB5" s="6">
        <v>57</v>
      </c>
      <c r="BC5" s="26">
        <v>121</v>
      </c>
      <c r="BD5" s="10">
        <v>1.98</v>
      </c>
      <c r="BE5" s="7">
        <f t="shared" si="27"/>
        <v>2.3791635361883296E-4</v>
      </c>
      <c r="BF5" s="7">
        <f t="shared" si="28"/>
        <v>5.9974747474747475E-5</v>
      </c>
      <c r="BG5" s="7">
        <f t="shared" si="29"/>
        <v>4.797979797979798E-4</v>
      </c>
      <c r="BH5" s="7">
        <v>74</v>
      </c>
      <c r="BI5" s="7">
        <v>20.82</v>
      </c>
      <c r="BJ5" s="7">
        <v>23.67</v>
      </c>
      <c r="BK5" s="7">
        <v>14.7</v>
      </c>
      <c r="BL5" s="7"/>
      <c r="BM5" s="7"/>
      <c r="BN5" s="7"/>
      <c r="BO5" s="7"/>
      <c r="BP5" s="7"/>
      <c r="BQ5" s="7"/>
      <c r="BR5" s="7"/>
    </row>
    <row r="6" spans="1:70" x14ac:dyDescent="0.25">
      <c r="A6" s="7">
        <v>5</v>
      </c>
      <c r="B6" s="38">
        <v>1</v>
      </c>
      <c r="C6" s="5">
        <v>100</v>
      </c>
      <c r="D6" s="11">
        <f t="shared" si="2"/>
        <v>18.399999999999999</v>
      </c>
      <c r="E6" s="11">
        <f t="shared" si="3"/>
        <v>22.666666666666664</v>
      </c>
      <c r="F6" s="23">
        <v>1.1299999999999999</v>
      </c>
      <c r="G6" s="7">
        <f t="shared" si="4"/>
        <v>0.62777777777777766</v>
      </c>
      <c r="H6" s="24">
        <v>0.36899999999999999</v>
      </c>
      <c r="I6" s="7">
        <f t="shared" si="5"/>
        <v>4.5606741573033709E-4</v>
      </c>
      <c r="J6" s="24">
        <v>0.36899999999999999</v>
      </c>
      <c r="K6" s="7">
        <f t="shared" si="5"/>
        <v>4.5606741573033709E-4</v>
      </c>
      <c r="L6" s="7">
        <f t="shared" si="6"/>
        <v>4.5606741573033709E-4</v>
      </c>
      <c r="M6" s="21">
        <v>35.9</v>
      </c>
      <c r="N6" s="7">
        <f t="shared" si="7"/>
        <v>4.0337078651685392E-2</v>
      </c>
      <c r="O6" s="5">
        <v>0</v>
      </c>
      <c r="P6" s="5">
        <v>1.5E-3</v>
      </c>
      <c r="Q6" s="5">
        <v>1.5E-3</v>
      </c>
      <c r="R6" s="5">
        <v>7.3200000000000001E-2</v>
      </c>
      <c r="S6" s="5">
        <v>0</v>
      </c>
      <c r="T6" s="6">
        <v>20.228000000000002</v>
      </c>
      <c r="U6" s="5">
        <f t="shared" si="8"/>
        <v>0</v>
      </c>
      <c r="V6" s="5">
        <f t="shared" si="0"/>
        <v>0</v>
      </c>
      <c r="W6" s="5">
        <f t="shared" si="0"/>
        <v>0</v>
      </c>
      <c r="X6" s="5">
        <f t="shared" si="0"/>
        <v>7.3200000000000001E-2</v>
      </c>
      <c r="Y6" s="5">
        <f t="shared" si="0"/>
        <v>0</v>
      </c>
      <c r="Z6" s="5">
        <f t="shared" si="9"/>
        <v>20.228000000000002</v>
      </c>
      <c r="AA6" s="5">
        <f t="shared" si="10"/>
        <v>0</v>
      </c>
      <c r="AB6" s="5">
        <f t="shared" si="1"/>
        <v>3.0000000000000001E-3</v>
      </c>
      <c r="AC6" s="5">
        <f t="shared" si="1"/>
        <v>3.0000000000000001E-3</v>
      </c>
      <c r="AD6" s="5">
        <f t="shared" si="1"/>
        <v>7.3200000000000001E-2</v>
      </c>
      <c r="AE6" s="5">
        <f t="shared" si="1"/>
        <v>0</v>
      </c>
      <c r="AF6" s="5">
        <f t="shared" si="11"/>
        <v>20.228000000000002</v>
      </c>
      <c r="AG6" s="15">
        <f t="shared" si="12"/>
        <v>0.74477092384519328</v>
      </c>
      <c r="AH6" s="15">
        <f t="shared" si="13"/>
        <v>0.74177092384519339</v>
      </c>
      <c r="AI6" s="7">
        <f t="shared" si="14"/>
        <v>0.74777092384519339</v>
      </c>
      <c r="AJ6" s="8">
        <f t="shared" si="15"/>
        <v>0.7649989238451933</v>
      </c>
      <c r="AK6" s="8">
        <f t="shared" si="16"/>
        <v>0.76199892384519341</v>
      </c>
      <c r="AL6" s="8">
        <f t="shared" si="17"/>
        <v>0.76799892384519342</v>
      </c>
      <c r="AM6" s="7">
        <f t="shared" si="18"/>
        <v>0.70443384519350793</v>
      </c>
      <c r="AN6" s="7">
        <f t="shared" si="19"/>
        <v>0.70143384519350804</v>
      </c>
      <c r="AO6" s="7">
        <f t="shared" si="20"/>
        <v>0.70743384519350805</v>
      </c>
      <c r="AP6" s="6">
        <v>17.899999999999999</v>
      </c>
      <c r="AQ6" s="26">
        <v>61</v>
      </c>
      <c r="AR6" s="10">
        <v>1.972</v>
      </c>
      <c r="AS6" s="7">
        <f t="shared" si="21"/>
        <v>1.4880457553287E-4</v>
      </c>
      <c r="AT6" s="7">
        <f t="shared" si="22"/>
        <v>1.8910581473968893E-5</v>
      </c>
      <c r="AU6" s="7">
        <f t="shared" si="23"/>
        <v>1.5128465179175114E-4</v>
      </c>
      <c r="AV6" s="6">
        <v>17.899999999999999</v>
      </c>
      <c r="AW6" s="26">
        <v>61</v>
      </c>
      <c r="AX6" s="10">
        <v>1.972</v>
      </c>
      <c r="AY6" s="7">
        <f t="shared" si="24"/>
        <v>1.4880457553287E-4</v>
      </c>
      <c r="AZ6" s="7">
        <f t="shared" si="25"/>
        <v>1.8910581473968893E-5</v>
      </c>
      <c r="BA6" s="7">
        <f t="shared" si="26"/>
        <v>1.5128465179175114E-4</v>
      </c>
      <c r="BB6" s="6">
        <v>17.899999999999999</v>
      </c>
      <c r="BC6" s="26">
        <v>61</v>
      </c>
      <c r="BD6" s="10">
        <v>1.972</v>
      </c>
      <c r="BE6" s="7">
        <f t="shared" si="27"/>
        <v>1.4880457553287E-4</v>
      </c>
      <c r="BF6" s="7">
        <f t="shared" si="28"/>
        <v>1.8910581473968893E-5</v>
      </c>
      <c r="BG6" s="7">
        <f t="shared" si="29"/>
        <v>1.5128465179175114E-4</v>
      </c>
      <c r="BH6" s="7">
        <v>88</v>
      </c>
      <c r="BI6" s="7">
        <v>19.14</v>
      </c>
      <c r="BJ6" s="7">
        <v>20.239999999999998</v>
      </c>
      <c r="BK6" s="7">
        <v>17.5</v>
      </c>
      <c r="BL6" s="7"/>
      <c r="BM6" s="7"/>
      <c r="BN6" s="7"/>
      <c r="BO6" s="7"/>
      <c r="BP6" s="7"/>
      <c r="BQ6" s="7"/>
      <c r="BR6" s="7"/>
    </row>
    <row r="7" spans="1:70" x14ac:dyDescent="0.25">
      <c r="A7" s="7">
        <v>6</v>
      </c>
      <c r="B7" s="38">
        <v>1</v>
      </c>
      <c r="C7" s="5">
        <v>100</v>
      </c>
      <c r="D7" s="11">
        <f t="shared" si="2"/>
        <v>18.399999999999999</v>
      </c>
      <c r="E7" s="11">
        <f t="shared" si="3"/>
        <v>22.666666666666664</v>
      </c>
      <c r="F7" s="23">
        <v>3.94</v>
      </c>
      <c r="G7" s="7">
        <f t="shared" si="4"/>
        <v>2.1888888888888887</v>
      </c>
      <c r="H7" s="24">
        <v>0.25</v>
      </c>
      <c r="I7" s="7">
        <f t="shared" si="5"/>
        <v>3.0898876404494385E-4</v>
      </c>
      <c r="J7" s="24">
        <v>0</v>
      </c>
      <c r="K7" s="7">
        <f t="shared" si="5"/>
        <v>0</v>
      </c>
      <c r="L7" s="7">
        <f t="shared" si="6"/>
        <v>1.5449438202247193E-4</v>
      </c>
      <c r="M7" s="22">
        <v>112</v>
      </c>
      <c r="N7" s="7">
        <f t="shared" si="7"/>
        <v>0.12584269662921349</v>
      </c>
      <c r="O7" s="5">
        <v>6.4080000000000005E-3</v>
      </c>
      <c r="P7" s="5">
        <v>1.5E-3</v>
      </c>
      <c r="Q7" s="5">
        <v>1.5E-3</v>
      </c>
      <c r="R7" s="5">
        <v>7.6499999999999997E-3</v>
      </c>
      <c r="S7" s="5">
        <v>0</v>
      </c>
      <c r="T7" s="6">
        <v>18.536000000000001</v>
      </c>
      <c r="U7" s="5">
        <f t="shared" si="8"/>
        <v>6.4080000000000005E-3</v>
      </c>
      <c r="V7" s="5">
        <f t="shared" si="0"/>
        <v>0</v>
      </c>
      <c r="W7" s="5">
        <f t="shared" si="0"/>
        <v>0</v>
      </c>
      <c r="X7" s="5">
        <f t="shared" si="0"/>
        <v>7.6499999999999997E-3</v>
      </c>
      <c r="Y7" s="5">
        <f t="shared" si="0"/>
        <v>0</v>
      </c>
      <c r="Z7" s="5">
        <f t="shared" si="9"/>
        <v>18.536000000000001</v>
      </c>
      <c r="AA7" s="5">
        <f t="shared" si="10"/>
        <v>6.4080000000000005E-3</v>
      </c>
      <c r="AB7" s="5">
        <f t="shared" si="1"/>
        <v>3.0000000000000001E-3</v>
      </c>
      <c r="AC7" s="5">
        <f t="shared" si="1"/>
        <v>3.0000000000000001E-3</v>
      </c>
      <c r="AD7" s="5">
        <f t="shared" si="1"/>
        <v>7.6499999999999997E-3</v>
      </c>
      <c r="AE7" s="5">
        <f t="shared" si="1"/>
        <v>0</v>
      </c>
      <c r="AF7" s="5">
        <f t="shared" si="11"/>
        <v>18.536000000000001</v>
      </c>
      <c r="AG7" s="15">
        <f t="shared" si="12"/>
        <v>2.3319440799001248</v>
      </c>
      <c r="AH7" s="15">
        <f t="shared" si="13"/>
        <v>2.328789585518102</v>
      </c>
      <c r="AI7" s="7">
        <f t="shared" si="14"/>
        <v>2.3350985742821471</v>
      </c>
      <c r="AJ7" s="8">
        <f t="shared" si="15"/>
        <v>2.3504800799001249</v>
      </c>
      <c r="AK7" s="8">
        <f t="shared" si="16"/>
        <v>2.3473255855181021</v>
      </c>
      <c r="AL7" s="8">
        <f t="shared" si="17"/>
        <v>2.3536345742821472</v>
      </c>
      <c r="AM7" s="7">
        <f t="shared" si="18"/>
        <v>2.2061013832709113</v>
      </c>
      <c r="AN7" s="7">
        <f t="shared" si="19"/>
        <v>2.2029468888888886</v>
      </c>
      <c r="AO7" s="7">
        <f t="shared" si="20"/>
        <v>2.2092558776529336</v>
      </c>
      <c r="AP7" s="6">
        <v>38</v>
      </c>
      <c r="AQ7" s="26">
        <v>121</v>
      </c>
      <c r="AR7" s="10">
        <v>2.0089999999999999</v>
      </c>
      <c r="AS7" s="7">
        <f t="shared" si="21"/>
        <v>1.5632134732546519E-4</v>
      </c>
      <c r="AT7" s="7">
        <f t="shared" si="22"/>
        <v>3.9406006304961017E-5</v>
      </c>
      <c r="AU7" s="7">
        <f t="shared" si="23"/>
        <v>3.1524805043968814E-4</v>
      </c>
      <c r="AV7" s="6">
        <v>38</v>
      </c>
      <c r="AW7" s="26">
        <v>121</v>
      </c>
      <c r="AX7" s="10">
        <v>2.0089999999999999</v>
      </c>
      <c r="AY7" s="7">
        <f t="shared" si="24"/>
        <v>1.5632134732546519E-4</v>
      </c>
      <c r="AZ7" s="7">
        <f t="shared" si="25"/>
        <v>3.9406006304961017E-5</v>
      </c>
      <c r="BA7" s="7">
        <f t="shared" si="26"/>
        <v>3.1524805043968814E-4</v>
      </c>
      <c r="BB7" s="6">
        <v>38</v>
      </c>
      <c r="BC7" s="26">
        <v>121</v>
      </c>
      <c r="BD7" s="10">
        <v>2.0089999999999999</v>
      </c>
      <c r="BE7" s="7">
        <f t="shared" si="27"/>
        <v>1.5632134732546519E-4</v>
      </c>
      <c r="BF7" s="7">
        <f t="shared" si="28"/>
        <v>3.9406006304961017E-5</v>
      </c>
      <c r="BG7" s="7">
        <f t="shared" si="29"/>
        <v>3.1524805043968814E-4</v>
      </c>
      <c r="BH7" s="7">
        <v>113</v>
      </c>
      <c r="BI7" s="7">
        <v>19.88</v>
      </c>
      <c r="BJ7" s="7">
        <v>21.95</v>
      </c>
      <c r="BK7" s="7">
        <v>22.4</v>
      </c>
      <c r="BL7" s="7"/>
      <c r="BM7" s="7"/>
      <c r="BN7" s="7"/>
      <c r="BO7" s="7"/>
      <c r="BP7" s="7"/>
      <c r="BQ7" s="7"/>
      <c r="BR7" s="7"/>
    </row>
    <row r="8" spans="1:70" x14ac:dyDescent="0.25">
      <c r="A8" s="7">
        <v>7</v>
      </c>
      <c r="B8" s="38">
        <v>2</v>
      </c>
      <c r="C8" s="5">
        <v>600</v>
      </c>
      <c r="D8" s="11">
        <f t="shared" si="2"/>
        <v>110.39999999999999</v>
      </c>
      <c r="E8" s="11">
        <f t="shared" si="3"/>
        <v>136</v>
      </c>
      <c r="F8" s="23">
        <v>7.36</v>
      </c>
      <c r="G8" s="7">
        <f t="shared" si="4"/>
        <v>4.0888888888888886</v>
      </c>
      <c r="H8" s="24">
        <v>0.35899999999999999</v>
      </c>
      <c r="I8" s="7">
        <f t="shared" si="5"/>
        <v>4.4370786516853935E-4</v>
      </c>
      <c r="J8" s="24">
        <v>0.35899999999999999</v>
      </c>
      <c r="K8" s="7">
        <f t="shared" si="5"/>
        <v>4.4370786516853935E-4</v>
      </c>
      <c r="L8" s="7">
        <f t="shared" si="6"/>
        <v>4.4370786516853935E-4</v>
      </c>
      <c r="M8" s="21">
        <v>74.2</v>
      </c>
      <c r="N8" s="7">
        <f t="shared" si="7"/>
        <v>8.3370786516853937E-2</v>
      </c>
      <c r="O8" s="5">
        <v>0</v>
      </c>
      <c r="P8" s="5">
        <v>1.5E-3</v>
      </c>
      <c r="Q8" s="5">
        <v>1.5E-3</v>
      </c>
      <c r="R8" s="5">
        <v>3.8884970039286394E-3</v>
      </c>
      <c r="S8" s="5">
        <v>3.2617914325230217E-3</v>
      </c>
      <c r="T8" s="6">
        <v>19.103999999999999</v>
      </c>
      <c r="U8" s="5">
        <f t="shared" si="8"/>
        <v>0</v>
      </c>
      <c r="V8" s="5">
        <f t="shared" si="0"/>
        <v>0</v>
      </c>
      <c r="W8" s="5">
        <f t="shared" si="0"/>
        <v>0</v>
      </c>
      <c r="X8" s="5">
        <f t="shared" si="0"/>
        <v>3.8884970039286394E-3</v>
      </c>
      <c r="Y8" s="5">
        <f t="shared" si="0"/>
        <v>3.2617914325230217E-3</v>
      </c>
      <c r="Z8" s="5">
        <f t="shared" si="9"/>
        <v>19.103999999999999</v>
      </c>
      <c r="AA8" s="5">
        <f t="shared" si="10"/>
        <v>0</v>
      </c>
      <c r="AB8" s="5">
        <f t="shared" si="1"/>
        <v>3.0000000000000001E-3</v>
      </c>
      <c r="AC8" s="5">
        <f t="shared" si="1"/>
        <v>3.0000000000000001E-3</v>
      </c>
      <c r="AD8" s="5">
        <f t="shared" si="1"/>
        <v>3.8884970039286394E-3</v>
      </c>
      <c r="AE8" s="5">
        <f t="shared" si="1"/>
        <v>3.2617914325230217E-3</v>
      </c>
      <c r="AF8" s="5">
        <f t="shared" si="11"/>
        <v>19.103999999999999</v>
      </c>
      <c r="AG8" s="15">
        <f t="shared" si="12"/>
        <v>4.1828536717073632</v>
      </c>
      <c r="AH8" s="15">
        <f t="shared" si="13"/>
        <v>4.1798536717073631</v>
      </c>
      <c r="AI8" s="7">
        <f t="shared" si="14"/>
        <v>4.1858536717073633</v>
      </c>
      <c r="AJ8" s="8">
        <f t="shared" si="15"/>
        <v>4.2019576717073628</v>
      </c>
      <c r="AK8" s="8">
        <f t="shared" si="16"/>
        <v>4.1989576717073627</v>
      </c>
      <c r="AL8" s="8">
        <f t="shared" si="17"/>
        <v>4.2049576717073629</v>
      </c>
      <c r="AM8" s="7">
        <f t="shared" si="18"/>
        <v>4.0994828851905094</v>
      </c>
      <c r="AN8" s="7">
        <f t="shared" si="19"/>
        <v>4.0964828851905093</v>
      </c>
      <c r="AO8" s="7">
        <f t="shared" si="20"/>
        <v>4.1024828851905095</v>
      </c>
      <c r="AP8" s="6">
        <v>6</v>
      </c>
      <c r="AQ8" s="26">
        <v>60</v>
      </c>
      <c r="AR8" s="10">
        <v>1.982</v>
      </c>
      <c r="AS8" s="7">
        <f t="shared" si="21"/>
        <v>5.0454086781029264E-5</v>
      </c>
      <c r="AT8" s="7">
        <f t="shared" si="22"/>
        <v>6.3067608476286571E-6</v>
      </c>
      <c r="AU8" s="7">
        <f t="shared" si="23"/>
        <v>5.0454086781029257E-5</v>
      </c>
      <c r="AV8" s="6">
        <v>0</v>
      </c>
      <c r="AW8" s="26">
        <v>60</v>
      </c>
      <c r="AX8" s="10">
        <v>1.982</v>
      </c>
      <c r="AY8" s="7">
        <f t="shared" si="24"/>
        <v>0</v>
      </c>
      <c r="AZ8" s="7">
        <f t="shared" si="25"/>
        <v>0</v>
      </c>
      <c r="BA8" s="7">
        <f t="shared" si="26"/>
        <v>0</v>
      </c>
      <c r="BB8" s="6">
        <v>12</v>
      </c>
      <c r="BC8" s="26">
        <v>60</v>
      </c>
      <c r="BD8" s="10">
        <v>1.982</v>
      </c>
      <c r="BE8" s="7">
        <f t="shared" si="27"/>
        <v>1.0090817356205853E-4</v>
      </c>
      <c r="BF8" s="7">
        <f t="shared" si="28"/>
        <v>1.2613521695257314E-5</v>
      </c>
      <c r="BG8" s="7">
        <f t="shared" si="29"/>
        <v>1.0090817356205851E-4</v>
      </c>
      <c r="BH8" s="7">
        <v>395</v>
      </c>
      <c r="BI8" s="7">
        <v>125.26</v>
      </c>
      <c r="BJ8" s="7">
        <v>148.61000000000001</v>
      </c>
      <c r="BK8" s="7">
        <v>13.1</v>
      </c>
      <c r="BL8" s="7"/>
      <c r="BM8" s="7"/>
      <c r="BN8" s="7"/>
      <c r="BO8" s="7"/>
      <c r="BP8" s="7"/>
      <c r="BQ8" s="7"/>
      <c r="BR8" s="7"/>
    </row>
    <row r="9" spans="1:70" x14ac:dyDescent="0.25">
      <c r="A9" s="7">
        <v>8</v>
      </c>
      <c r="B9" s="38">
        <v>2</v>
      </c>
      <c r="C9" s="5">
        <v>600</v>
      </c>
      <c r="D9" s="11">
        <f t="shared" si="2"/>
        <v>110.39999999999999</v>
      </c>
      <c r="E9" s="11">
        <f t="shared" si="3"/>
        <v>136</v>
      </c>
      <c r="F9" s="23">
        <v>4.29</v>
      </c>
      <c r="G9" s="7">
        <f t="shared" si="4"/>
        <v>2.3833333333333333</v>
      </c>
      <c r="H9" s="21">
        <v>3.34</v>
      </c>
      <c r="I9" s="7">
        <f t="shared" si="5"/>
        <v>4.1280898876404496E-3</v>
      </c>
      <c r="J9" s="21">
        <v>3.34</v>
      </c>
      <c r="K9" s="7">
        <f t="shared" si="5"/>
        <v>4.1280898876404496E-3</v>
      </c>
      <c r="L9" s="7">
        <f t="shared" si="6"/>
        <v>4.1280898876404496E-3</v>
      </c>
      <c r="M9" s="22">
        <v>335</v>
      </c>
      <c r="N9" s="7">
        <f t="shared" si="7"/>
        <v>0.37640449438202245</v>
      </c>
      <c r="O9" s="5">
        <v>6.6518464405409773E-3</v>
      </c>
      <c r="P9" s="17">
        <v>1.5E-3</v>
      </c>
      <c r="Q9" s="5">
        <v>3.4533750009838062E-3</v>
      </c>
      <c r="R9" s="5">
        <v>0.79800000000000004</v>
      </c>
      <c r="S9" s="5">
        <v>9.7090655880973965E-3</v>
      </c>
      <c r="T9" s="6">
        <v>35.472000000000001</v>
      </c>
      <c r="U9" s="5">
        <f t="shared" si="8"/>
        <v>6.6518464405409773E-3</v>
      </c>
      <c r="V9" s="5">
        <f t="shared" si="0"/>
        <v>0</v>
      </c>
      <c r="W9" s="5">
        <f t="shared" si="0"/>
        <v>3.4533750009838062E-3</v>
      </c>
      <c r="X9" s="5">
        <f t="shared" si="0"/>
        <v>0.79800000000000004</v>
      </c>
      <c r="Y9" s="5">
        <f t="shared" si="0"/>
        <v>9.7090655880973965E-3</v>
      </c>
      <c r="Z9" s="5">
        <f t="shared" si="9"/>
        <v>35.472000000000001</v>
      </c>
      <c r="AA9" s="5">
        <f t="shared" si="10"/>
        <v>6.6518464405409773E-3</v>
      </c>
      <c r="AB9" s="5">
        <f t="shared" si="1"/>
        <v>3.0000000000000001E-3</v>
      </c>
      <c r="AC9" s="5">
        <f t="shared" si="1"/>
        <v>3.4533750009838062E-3</v>
      </c>
      <c r="AD9" s="5">
        <f t="shared" si="1"/>
        <v>0.79800000000000004</v>
      </c>
      <c r="AE9" s="5">
        <f t="shared" si="1"/>
        <v>9.7090655880973965E-3</v>
      </c>
      <c r="AF9" s="5">
        <f t="shared" si="11"/>
        <v>35.472000000000001</v>
      </c>
      <c r="AG9" s="15">
        <f t="shared" si="12"/>
        <v>3.5831802046326189</v>
      </c>
      <c r="AH9" s="15">
        <f t="shared" si="13"/>
        <v>3.5816802046326188</v>
      </c>
      <c r="AI9" s="7">
        <f t="shared" si="14"/>
        <v>3.5846802046326189</v>
      </c>
      <c r="AJ9" s="8">
        <f t="shared" si="15"/>
        <v>3.6186522046326188</v>
      </c>
      <c r="AK9" s="8">
        <f t="shared" si="16"/>
        <v>3.6171522046326188</v>
      </c>
      <c r="AL9" s="8">
        <f t="shared" si="17"/>
        <v>3.6201522046326189</v>
      </c>
      <c r="AM9" s="7">
        <f t="shared" si="18"/>
        <v>3.2067757102505965</v>
      </c>
      <c r="AN9" s="7">
        <f t="shared" si="19"/>
        <v>3.2052757102505964</v>
      </c>
      <c r="AO9" s="7">
        <f t="shared" si="20"/>
        <v>3.2082757102505965</v>
      </c>
      <c r="AP9" s="6">
        <v>6</v>
      </c>
      <c r="AQ9" s="26">
        <v>120</v>
      </c>
      <c r="AR9" s="10">
        <v>1.966</v>
      </c>
      <c r="AS9" s="7">
        <f t="shared" si="21"/>
        <v>2.5432349949135303E-5</v>
      </c>
      <c r="AT9" s="7">
        <f t="shared" si="22"/>
        <v>6.3580874872838257E-6</v>
      </c>
      <c r="AU9" s="7">
        <f t="shared" si="23"/>
        <v>5.0864699898270606E-5</v>
      </c>
      <c r="AV9" s="6">
        <v>0</v>
      </c>
      <c r="AW9" s="26">
        <v>120</v>
      </c>
      <c r="AX9" s="10">
        <v>1.966</v>
      </c>
      <c r="AY9" s="7">
        <f t="shared" si="24"/>
        <v>0</v>
      </c>
      <c r="AZ9" s="7">
        <f t="shared" si="25"/>
        <v>0</v>
      </c>
      <c r="BA9" s="7">
        <f t="shared" si="26"/>
        <v>0</v>
      </c>
      <c r="BB9" s="6">
        <v>12</v>
      </c>
      <c r="BC9" s="26">
        <v>120</v>
      </c>
      <c r="BD9" s="10">
        <v>1.966</v>
      </c>
      <c r="BE9" s="7">
        <f t="shared" si="27"/>
        <v>5.0864699898270606E-5</v>
      </c>
      <c r="BF9" s="7">
        <f t="shared" si="28"/>
        <v>1.2716174974567651E-5</v>
      </c>
      <c r="BG9" s="7">
        <f t="shared" si="29"/>
        <v>1.0172939979654121E-4</v>
      </c>
      <c r="BH9" s="7">
        <v>452</v>
      </c>
      <c r="BI9" s="7">
        <v>126.13</v>
      </c>
      <c r="BJ9" s="7">
        <v>140.99</v>
      </c>
      <c r="BK9" s="7">
        <v>15</v>
      </c>
      <c r="BL9" s="7"/>
      <c r="BM9" s="7"/>
      <c r="BN9" s="7"/>
      <c r="BO9" s="7"/>
      <c r="BP9" s="7"/>
      <c r="BQ9" s="7"/>
      <c r="BR9" s="7"/>
    </row>
    <row r="10" spans="1:70" x14ac:dyDescent="0.25">
      <c r="A10" s="7">
        <v>9</v>
      </c>
      <c r="B10" s="38">
        <v>2</v>
      </c>
      <c r="C10" s="5">
        <v>600</v>
      </c>
      <c r="D10" s="11">
        <f t="shared" si="2"/>
        <v>110.39999999999999</v>
      </c>
      <c r="E10" s="11">
        <f t="shared" si="3"/>
        <v>136</v>
      </c>
      <c r="F10" s="20">
        <v>18.7</v>
      </c>
      <c r="G10" s="7">
        <f t="shared" si="4"/>
        <v>10.388888888888888</v>
      </c>
      <c r="H10" s="24">
        <v>0.79100000000000004</v>
      </c>
      <c r="I10" s="7">
        <f t="shared" si="5"/>
        <v>9.7764044943820247E-4</v>
      </c>
      <c r="J10" s="24">
        <v>0.79100000000000004</v>
      </c>
      <c r="K10" s="7">
        <f t="shared" si="5"/>
        <v>9.7764044943820247E-4</v>
      </c>
      <c r="L10" s="7">
        <f t="shared" si="6"/>
        <v>9.7764044943820247E-4</v>
      </c>
      <c r="M10" s="22">
        <v>652</v>
      </c>
      <c r="N10" s="7">
        <f t="shared" si="7"/>
        <v>0.73258426966292134</v>
      </c>
      <c r="O10" s="5">
        <v>0</v>
      </c>
      <c r="P10" s="5">
        <v>1.5E-3</v>
      </c>
      <c r="Q10" s="5">
        <v>1.5755313121554707E-2</v>
      </c>
      <c r="R10" s="5">
        <v>8.2283519064343825E-3</v>
      </c>
      <c r="S10" s="5">
        <v>0</v>
      </c>
      <c r="T10" s="6">
        <v>14.24</v>
      </c>
      <c r="U10" s="5">
        <f t="shared" si="8"/>
        <v>0</v>
      </c>
      <c r="V10" s="5">
        <f t="shared" si="0"/>
        <v>0</v>
      </c>
      <c r="W10" s="5">
        <f t="shared" si="0"/>
        <v>1.5755313121554707E-2</v>
      </c>
      <c r="X10" s="5">
        <f t="shared" si="0"/>
        <v>8.2283519064343825E-3</v>
      </c>
      <c r="Y10" s="5">
        <f t="shared" si="0"/>
        <v>0</v>
      </c>
      <c r="Z10" s="5">
        <f t="shared" si="9"/>
        <v>14.24</v>
      </c>
      <c r="AA10" s="5">
        <f t="shared" si="10"/>
        <v>0</v>
      </c>
      <c r="AB10" s="5">
        <f t="shared" si="1"/>
        <v>3.0000000000000001E-3</v>
      </c>
      <c r="AC10" s="5">
        <f t="shared" si="1"/>
        <v>1.5755313121554707E-2</v>
      </c>
      <c r="AD10" s="5">
        <f t="shared" si="1"/>
        <v>8.2283519064343825E-3</v>
      </c>
      <c r="AE10" s="5">
        <f t="shared" si="1"/>
        <v>0</v>
      </c>
      <c r="AF10" s="5">
        <f t="shared" si="11"/>
        <v>14.24</v>
      </c>
      <c r="AG10" s="15">
        <f t="shared" si="12"/>
        <v>11.147934464029234</v>
      </c>
      <c r="AH10" s="15">
        <f t="shared" si="13"/>
        <v>11.146434464029234</v>
      </c>
      <c r="AI10" s="7">
        <f t="shared" si="14"/>
        <v>11.149434464029234</v>
      </c>
      <c r="AJ10" s="8">
        <f t="shared" si="15"/>
        <v>11.162174464029233</v>
      </c>
      <c r="AK10" s="8">
        <f t="shared" si="16"/>
        <v>11.160674464029233</v>
      </c>
      <c r="AL10" s="8">
        <f t="shared" si="17"/>
        <v>11.163674464029233</v>
      </c>
      <c r="AM10" s="7">
        <f t="shared" si="18"/>
        <v>10.415350194366313</v>
      </c>
      <c r="AN10" s="7">
        <f t="shared" si="19"/>
        <v>10.413850194366313</v>
      </c>
      <c r="AO10" s="7">
        <f t="shared" si="20"/>
        <v>10.416850194366313</v>
      </c>
      <c r="AP10" s="18">
        <v>69.2</v>
      </c>
      <c r="AQ10" s="26">
        <v>62</v>
      </c>
      <c r="AR10" s="10">
        <v>2.0009999999999999</v>
      </c>
      <c r="AS10" s="7">
        <f t="shared" si="21"/>
        <v>5.5778562331737372E-4</v>
      </c>
      <c r="AT10" s="7">
        <f t="shared" si="22"/>
        <v>7.2047309678494094E-5</v>
      </c>
      <c r="AU10" s="7">
        <f t="shared" si="23"/>
        <v>5.7637847742795275E-4</v>
      </c>
      <c r="AV10" s="18">
        <v>69.2</v>
      </c>
      <c r="AW10" s="26">
        <v>62</v>
      </c>
      <c r="AX10" s="10">
        <v>2.0009999999999999</v>
      </c>
      <c r="AY10" s="7">
        <f t="shared" si="24"/>
        <v>5.5778562331737372E-4</v>
      </c>
      <c r="AZ10" s="7">
        <f t="shared" si="25"/>
        <v>7.2047309678494094E-5</v>
      </c>
      <c r="BA10" s="7">
        <f t="shared" si="26"/>
        <v>5.7637847742795275E-4</v>
      </c>
      <c r="BB10" s="18">
        <v>69.2</v>
      </c>
      <c r="BC10" s="26">
        <v>62</v>
      </c>
      <c r="BD10" s="10">
        <v>2.0009999999999999</v>
      </c>
      <c r="BE10" s="7">
        <f t="shared" si="27"/>
        <v>5.5778562331737372E-4</v>
      </c>
      <c r="BF10" s="7">
        <f t="shared" si="28"/>
        <v>7.2047309678494094E-5</v>
      </c>
      <c r="BG10" s="7">
        <f t="shared" si="29"/>
        <v>5.7637847742795275E-4</v>
      </c>
      <c r="BH10" s="7">
        <v>371</v>
      </c>
      <c r="BI10" s="7">
        <v>125.15</v>
      </c>
      <c r="BJ10" s="7">
        <v>144.13</v>
      </c>
      <c r="BK10" s="7">
        <v>12.3</v>
      </c>
      <c r="BL10" s="7"/>
      <c r="BM10" s="7"/>
      <c r="BN10" s="7"/>
      <c r="BO10" s="7"/>
      <c r="BP10" s="7"/>
      <c r="BQ10" s="7"/>
      <c r="BR10" s="7"/>
    </row>
    <row r="11" spans="1:70" x14ac:dyDescent="0.25">
      <c r="A11" s="7">
        <v>10</v>
      </c>
      <c r="B11" s="38">
        <v>2</v>
      </c>
      <c r="C11" s="5">
        <v>600</v>
      </c>
      <c r="D11" s="11">
        <f t="shared" si="2"/>
        <v>110.39999999999999</v>
      </c>
      <c r="E11" s="11">
        <f t="shared" si="3"/>
        <v>136</v>
      </c>
      <c r="F11" s="23">
        <f>5.86+5.98</f>
        <v>11.84</v>
      </c>
      <c r="G11" s="7">
        <f t="shared" si="4"/>
        <v>6.5777777777777775</v>
      </c>
      <c r="H11" s="24">
        <v>0.86799999999999999</v>
      </c>
      <c r="I11" s="7">
        <f t="shared" si="5"/>
        <v>1.072808988764045E-3</v>
      </c>
      <c r="J11" s="24">
        <v>0.86799999999999999</v>
      </c>
      <c r="K11" s="7">
        <f t="shared" si="5"/>
        <v>1.072808988764045E-3</v>
      </c>
      <c r="L11" s="7">
        <f t="shared" si="6"/>
        <v>1.072808988764045E-3</v>
      </c>
      <c r="M11" s="22">
        <v>69.400000000000006</v>
      </c>
      <c r="N11" s="7">
        <f t="shared" si="7"/>
        <v>7.7977528089887643E-2</v>
      </c>
      <c r="O11" s="5">
        <v>0</v>
      </c>
      <c r="P11" s="5">
        <v>1.5E-3</v>
      </c>
      <c r="Q11" s="5">
        <v>6.5700000000000003E-3</v>
      </c>
      <c r="R11" s="5">
        <v>1.5E-3</v>
      </c>
      <c r="S11" s="5">
        <v>0</v>
      </c>
      <c r="T11" s="6">
        <v>76.2</v>
      </c>
      <c r="U11" s="5">
        <f t="shared" si="8"/>
        <v>0</v>
      </c>
      <c r="V11" s="5">
        <f t="shared" si="0"/>
        <v>0</v>
      </c>
      <c r="W11" s="5">
        <f t="shared" si="0"/>
        <v>6.5700000000000003E-3</v>
      </c>
      <c r="X11" s="5">
        <f t="shared" si="0"/>
        <v>0</v>
      </c>
      <c r="Y11" s="5">
        <f t="shared" si="0"/>
        <v>0</v>
      </c>
      <c r="Z11" s="5">
        <f t="shared" si="9"/>
        <v>76.2</v>
      </c>
      <c r="AA11" s="5">
        <f t="shared" si="10"/>
        <v>0</v>
      </c>
      <c r="AB11" s="5">
        <f t="shared" si="1"/>
        <v>3.0000000000000001E-3</v>
      </c>
      <c r="AC11" s="5">
        <f t="shared" si="1"/>
        <v>6.5700000000000003E-3</v>
      </c>
      <c r="AD11" s="5">
        <f t="shared" si="1"/>
        <v>3.0000000000000001E-3</v>
      </c>
      <c r="AE11" s="5">
        <f t="shared" si="1"/>
        <v>0</v>
      </c>
      <c r="AF11" s="5">
        <f t="shared" si="11"/>
        <v>76.2</v>
      </c>
      <c r="AG11" s="15">
        <f t="shared" si="12"/>
        <v>6.6663981148564293</v>
      </c>
      <c r="AH11" s="15">
        <f t="shared" si="13"/>
        <v>6.6633981148564292</v>
      </c>
      <c r="AI11" s="7">
        <f t="shared" si="14"/>
        <v>6.6693981148564294</v>
      </c>
      <c r="AJ11" s="8">
        <f t="shared" si="15"/>
        <v>6.7425981148564293</v>
      </c>
      <c r="AK11" s="8">
        <f t="shared" si="16"/>
        <v>6.7395981148564292</v>
      </c>
      <c r="AL11" s="8">
        <f t="shared" si="17"/>
        <v>6.7455981148564295</v>
      </c>
      <c r="AM11" s="7">
        <f t="shared" si="18"/>
        <v>6.5884205867665413</v>
      </c>
      <c r="AN11" s="7">
        <f t="shared" si="19"/>
        <v>6.5854205867665412</v>
      </c>
      <c r="AO11" s="7">
        <f t="shared" si="20"/>
        <v>6.5914205867665414</v>
      </c>
      <c r="AP11" s="6">
        <v>37.200000000000003</v>
      </c>
      <c r="AQ11" s="26">
        <v>120</v>
      </c>
      <c r="AR11" s="10">
        <v>1.9990000000000001</v>
      </c>
      <c r="AS11" s="7">
        <f t="shared" si="21"/>
        <v>1.5507753876938468E-4</v>
      </c>
      <c r="AT11" s="7">
        <f t="shared" si="22"/>
        <v>3.8769384692346169E-5</v>
      </c>
      <c r="AU11" s="7">
        <f t="shared" si="23"/>
        <v>3.1015507753876935E-4</v>
      </c>
      <c r="AV11" s="6">
        <v>37.200000000000003</v>
      </c>
      <c r="AW11" s="26">
        <v>120</v>
      </c>
      <c r="AX11" s="10">
        <v>1.9990000000000001</v>
      </c>
      <c r="AY11" s="7">
        <f t="shared" si="24"/>
        <v>1.5507753876938468E-4</v>
      </c>
      <c r="AZ11" s="7">
        <f t="shared" si="25"/>
        <v>3.8769384692346169E-5</v>
      </c>
      <c r="BA11" s="7">
        <f t="shared" si="26"/>
        <v>3.1015507753876935E-4</v>
      </c>
      <c r="BB11" s="6">
        <v>37.200000000000003</v>
      </c>
      <c r="BC11" s="26">
        <v>120</v>
      </c>
      <c r="BD11" s="10">
        <v>1.9990000000000001</v>
      </c>
      <c r="BE11" s="7">
        <f t="shared" si="27"/>
        <v>1.5507753876938468E-4</v>
      </c>
      <c r="BF11" s="7">
        <f t="shared" si="28"/>
        <v>3.8769384692346169E-5</v>
      </c>
      <c r="BG11" s="7">
        <f t="shared" si="29"/>
        <v>3.1015507753876935E-4</v>
      </c>
      <c r="BH11" s="7">
        <v>347</v>
      </c>
      <c r="BI11" s="7">
        <v>129.72</v>
      </c>
      <c r="BJ11" s="7">
        <v>151.68</v>
      </c>
      <c r="BK11" s="7">
        <v>11.5</v>
      </c>
      <c r="BL11" s="7"/>
      <c r="BM11" s="7"/>
      <c r="BN11" s="7"/>
      <c r="BO11" s="7"/>
      <c r="BP11" s="7"/>
      <c r="BQ11" s="7"/>
      <c r="BR11" s="7"/>
    </row>
    <row r="12" spans="1:70" x14ac:dyDescent="0.25">
      <c r="A12" s="7">
        <v>11</v>
      </c>
      <c r="B12" s="38">
        <v>2</v>
      </c>
      <c r="C12" s="5">
        <v>600</v>
      </c>
      <c r="D12" s="11">
        <f t="shared" si="2"/>
        <v>110.39999999999999</v>
      </c>
      <c r="E12" s="11">
        <f t="shared" si="3"/>
        <v>136</v>
      </c>
      <c r="F12" s="23">
        <v>12.2</v>
      </c>
      <c r="G12" s="7">
        <f t="shared" si="4"/>
        <v>6.7777777777777768</v>
      </c>
      <c r="H12" s="24">
        <v>0.44500000000000001</v>
      </c>
      <c r="I12" s="7">
        <f t="shared" si="5"/>
        <v>5.5000000000000003E-4</v>
      </c>
      <c r="J12" s="24">
        <v>0.44500000000000001</v>
      </c>
      <c r="K12" s="7">
        <f t="shared" si="5"/>
        <v>5.5000000000000003E-4</v>
      </c>
      <c r="L12" s="7">
        <f t="shared" si="6"/>
        <v>5.5000000000000003E-4</v>
      </c>
      <c r="M12" s="22">
        <v>108</v>
      </c>
      <c r="N12" s="7">
        <f t="shared" si="7"/>
        <v>0.12134831460674157</v>
      </c>
      <c r="O12" s="5">
        <v>0</v>
      </c>
      <c r="P12" s="5">
        <v>1.5E-3</v>
      </c>
      <c r="Q12" s="5">
        <v>1.5E-3</v>
      </c>
      <c r="R12" s="5">
        <v>0</v>
      </c>
      <c r="S12" s="5">
        <v>0</v>
      </c>
      <c r="T12" s="14">
        <v>10</v>
      </c>
      <c r="U12" s="5">
        <f t="shared" si="8"/>
        <v>0</v>
      </c>
      <c r="V12" s="5">
        <f t="shared" si="0"/>
        <v>0</v>
      </c>
      <c r="W12" s="5">
        <f t="shared" si="0"/>
        <v>0</v>
      </c>
      <c r="X12" s="5">
        <f t="shared" si="0"/>
        <v>0</v>
      </c>
      <c r="Y12" s="5">
        <f t="shared" si="0"/>
        <v>0</v>
      </c>
      <c r="Z12" s="5">
        <f t="shared" si="9"/>
        <v>10</v>
      </c>
      <c r="AA12" s="5">
        <f t="shared" si="10"/>
        <v>0</v>
      </c>
      <c r="AB12" s="5">
        <f t="shared" si="1"/>
        <v>3.0000000000000001E-3</v>
      </c>
      <c r="AC12" s="5">
        <f t="shared" si="1"/>
        <v>3.0000000000000001E-3</v>
      </c>
      <c r="AD12" s="5">
        <f t="shared" si="1"/>
        <v>0</v>
      </c>
      <c r="AE12" s="5">
        <f t="shared" si="1"/>
        <v>0</v>
      </c>
      <c r="AF12" s="5">
        <f t="shared" si="11"/>
        <v>10</v>
      </c>
      <c r="AG12" s="15">
        <f t="shared" si="12"/>
        <v>6.9026760923845183</v>
      </c>
      <c r="AH12" s="15">
        <f t="shared" si="13"/>
        <v>6.8996760923845182</v>
      </c>
      <c r="AI12" s="7">
        <f t="shared" si="14"/>
        <v>6.9056760923845184</v>
      </c>
      <c r="AJ12" s="8">
        <f t="shared" si="15"/>
        <v>6.9126760923845181</v>
      </c>
      <c r="AK12" s="8">
        <f t="shared" si="16"/>
        <v>6.909676092384518</v>
      </c>
      <c r="AL12" s="8">
        <f t="shared" si="17"/>
        <v>6.9156760923845182</v>
      </c>
      <c r="AM12" s="7">
        <f t="shared" si="18"/>
        <v>6.7813277777777765</v>
      </c>
      <c r="AN12" s="7">
        <f t="shared" si="19"/>
        <v>6.7783277777777764</v>
      </c>
      <c r="AO12" s="7">
        <f t="shared" si="20"/>
        <v>6.7843277777777766</v>
      </c>
      <c r="AP12" s="6">
        <v>6</v>
      </c>
      <c r="AQ12" s="26">
        <v>60</v>
      </c>
      <c r="AR12" s="10">
        <v>2.004</v>
      </c>
      <c r="AS12" s="7">
        <f t="shared" si="21"/>
        <v>4.99001996007984E-5</v>
      </c>
      <c r="AT12" s="7">
        <f t="shared" si="22"/>
        <v>6.2375249500998E-6</v>
      </c>
      <c r="AU12" s="7">
        <f t="shared" si="23"/>
        <v>4.99001996007984E-5</v>
      </c>
      <c r="AV12" s="6">
        <v>0</v>
      </c>
      <c r="AW12" s="26">
        <v>60</v>
      </c>
      <c r="AX12" s="10">
        <v>2.004</v>
      </c>
      <c r="AY12" s="7">
        <f t="shared" si="24"/>
        <v>0</v>
      </c>
      <c r="AZ12" s="7">
        <f t="shared" si="25"/>
        <v>0</v>
      </c>
      <c r="BA12" s="7">
        <f t="shared" si="26"/>
        <v>0</v>
      </c>
      <c r="BB12" s="6">
        <v>12</v>
      </c>
      <c r="BC12" s="26">
        <v>60</v>
      </c>
      <c r="BD12" s="10">
        <v>2.004</v>
      </c>
      <c r="BE12" s="7">
        <f t="shared" si="27"/>
        <v>9.9800399201596801E-5</v>
      </c>
      <c r="BF12" s="7">
        <f t="shared" si="28"/>
        <v>1.24750499001996E-5</v>
      </c>
      <c r="BG12" s="7">
        <f t="shared" si="29"/>
        <v>9.9800399201596801E-5</v>
      </c>
      <c r="BH12" s="7">
        <v>528</v>
      </c>
      <c r="BI12" s="7">
        <v>121.1</v>
      </c>
      <c r="BJ12" s="7">
        <v>141.5</v>
      </c>
      <c r="BK12" s="7">
        <v>17.5</v>
      </c>
      <c r="BL12" s="7"/>
      <c r="BM12" s="7"/>
      <c r="BN12" s="7"/>
      <c r="BO12" s="7"/>
      <c r="BP12" s="7"/>
      <c r="BQ12" s="7"/>
      <c r="BR12" s="7"/>
    </row>
    <row r="13" spans="1:70" x14ac:dyDescent="0.25">
      <c r="A13" s="7">
        <v>12</v>
      </c>
      <c r="B13" s="38">
        <v>2</v>
      </c>
      <c r="C13" s="5">
        <v>600</v>
      </c>
      <c r="D13" s="11">
        <f t="shared" si="2"/>
        <v>110.39999999999999</v>
      </c>
      <c r="E13" s="11">
        <f t="shared" si="3"/>
        <v>136</v>
      </c>
      <c r="F13" s="23">
        <v>10.1</v>
      </c>
      <c r="G13" s="7">
        <f t="shared" si="4"/>
        <v>5.6111111111111107</v>
      </c>
      <c r="H13" s="24">
        <v>34.700000000000003</v>
      </c>
      <c r="I13" s="7">
        <f t="shared" si="5"/>
        <v>4.2887640449438207E-2</v>
      </c>
      <c r="J13" s="24">
        <v>34.700000000000003</v>
      </c>
      <c r="K13" s="7">
        <f t="shared" si="5"/>
        <v>4.2887640449438207E-2</v>
      </c>
      <c r="L13" s="7">
        <f t="shared" si="6"/>
        <v>4.2887640449438207E-2</v>
      </c>
      <c r="M13" s="21">
        <v>648</v>
      </c>
      <c r="N13" s="7">
        <f t="shared" si="7"/>
        <v>0.72808988764044946</v>
      </c>
      <c r="O13" s="5">
        <v>1.5E-3</v>
      </c>
      <c r="P13" s="5">
        <v>1.5E-3</v>
      </c>
      <c r="Q13" s="5">
        <v>1.331022109932713E-2</v>
      </c>
      <c r="R13" s="5">
        <v>0.495</v>
      </c>
      <c r="S13" s="5">
        <v>9.6500000000000002E-2</v>
      </c>
      <c r="T13" s="11">
        <v>117</v>
      </c>
      <c r="U13" s="5">
        <f t="shared" si="8"/>
        <v>0</v>
      </c>
      <c r="V13" s="5">
        <f t="shared" si="0"/>
        <v>0</v>
      </c>
      <c r="W13" s="5">
        <f t="shared" si="0"/>
        <v>1.331022109932713E-2</v>
      </c>
      <c r="X13" s="5">
        <f t="shared" si="0"/>
        <v>0.495</v>
      </c>
      <c r="Y13" s="5">
        <f t="shared" si="0"/>
        <v>9.6500000000000002E-2</v>
      </c>
      <c r="Z13" s="5">
        <f t="shared" si="9"/>
        <v>117</v>
      </c>
      <c r="AA13" s="5">
        <f t="shared" si="10"/>
        <v>3.0000000000000001E-3</v>
      </c>
      <c r="AB13" s="5">
        <f t="shared" si="1"/>
        <v>3.0000000000000001E-3</v>
      </c>
      <c r="AC13" s="5">
        <f t="shared" si="1"/>
        <v>1.331022109932713E-2</v>
      </c>
      <c r="AD13" s="5">
        <f t="shared" si="1"/>
        <v>0.495</v>
      </c>
      <c r="AE13" s="5">
        <f t="shared" si="1"/>
        <v>9.6500000000000002E-2</v>
      </c>
      <c r="AF13" s="5">
        <f t="shared" si="11"/>
        <v>117</v>
      </c>
      <c r="AG13" s="15">
        <f t="shared" si="12"/>
        <v>6.9898988603003254</v>
      </c>
      <c r="AH13" s="15">
        <f t="shared" si="13"/>
        <v>6.9868988603003253</v>
      </c>
      <c r="AI13" s="7">
        <f t="shared" si="14"/>
        <v>6.9928988603003255</v>
      </c>
      <c r="AJ13" s="8">
        <f t="shared" si="15"/>
        <v>7.1068988603003254</v>
      </c>
      <c r="AK13" s="8">
        <f t="shared" si="16"/>
        <v>7.1038988603003252</v>
      </c>
      <c r="AL13" s="8">
        <f t="shared" si="17"/>
        <v>7.1098988603003255</v>
      </c>
      <c r="AM13" s="7">
        <f t="shared" si="18"/>
        <v>6.2618089726598756</v>
      </c>
      <c r="AN13" s="7">
        <f t="shared" si="19"/>
        <v>6.2588089726598755</v>
      </c>
      <c r="AO13" s="7">
        <f t="shared" si="20"/>
        <v>6.2648089726598757</v>
      </c>
      <c r="AP13" s="6">
        <v>19.399999999999999</v>
      </c>
      <c r="AQ13" s="26">
        <v>120</v>
      </c>
      <c r="AR13" s="10">
        <v>1.9990000000000001</v>
      </c>
      <c r="AS13" s="7">
        <f t="shared" si="21"/>
        <v>8.0873770218442542E-5</v>
      </c>
      <c r="AT13" s="7">
        <f t="shared" si="22"/>
        <v>2.0218442554610636E-5</v>
      </c>
      <c r="AU13" s="7">
        <f t="shared" si="23"/>
        <v>1.6174754043688508E-4</v>
      </c>
      <c r="AV13" s="6">
        <v>19.399999999999999</v>
      </c>
      <c r="AW13" s="26">
        <v>120</v>
      </c>
      <c r="AX13" s="10">
        <v>1.9990000000000001</v>
      </c>
      <c r="AY13" s="7">
        <f t="shared" si="24"/>
        <v>8.0873770218442542E-5</v>
      </c>
      <c r="AZ13" s="7">
        <f t="shared" si="25"/>
        <v>2.0218442554610636E-5</v>
      </c>
      <c r="BA13" s="7">
        <f t="shared" si="26"/>
        <v>1.6174754043688508E-4</v>
      </c>
      <c r="BB13" s="6">
        <v>19.399999999999999</v>
      </c>
      <c r="BC13" s="26">
        <v>120</v>
      </c>
      <c r="BD13" s="10">
        <v>1.9990000000000001</v>
      </c>
      <c r="BE13" s="7">
        <f t="shared" si="27"/>
        <v>8.0873770218442542E-5</v>
      </c>
      <c r="BF13" s="7">
        <f t="shared" si="28"/>
        <v>2.0218442554610636E-5</v>
      </c>
      <c r="BG13" s="7">
        <f t="shared" si="29"/>
        <v>1.6174754043688508E-4</v>
      </c>
      <c r="BH13" s="7">
        <v>564</v>
      </c>
      <c r="BI13" s="7">
        <v>115.01</v>
      </c>
      <c r="BJ13" s="7">
        <v>148.80000000000001</v>
      </c>
      <c r="BK13" s="7">
        <v>18.7</v>
      </c>
      <c r="BL13" s="7"/>
      <c r="BM13" s="7"/>
      <c r="BN13" s="7"/>
      <c r="BO13" s="7"/>
      <c r="BP13" s="7"/>
      <c r="BQ13" s="7"/>
      <c r="BR13" s="7"/>
    </row>
    <row r="14" spans="1:70" x14ac:dyDescent="0.25">
      <c r="A14" s="7">
        <v>13</v>
      </c>
      <c r="B14" s="38">
        <v>3</v>
      </c>
      <c r="C14" s="5">
        <v>1000</v>
      </c>
      <c r="D14" s="11">
        <f t="shared" si="2"/>
        <v>184</v>
      </c>
      <c r="E14" s="11">
        <f t="shared" si="3"/>
        <v>226.66666666666666</v>
      </c>
      <c r="F14" s="23">
        <v>16.399999999999999</v>
      </c>
      <c r="G14" s="7">
        <f t="shared" si="4"/>
        <v>9.1111111111111107</v>
      </c>
      <c r="H14" s="24">
        <v>0.378</v>
      </c>
      <c r="I14" s="7">
        <f t="shared" si="5"/>
        <v>4.6719101123595508E-4</v>
      </c>
      <c r="J14" s="24">
        <v>0.378</v>
      </c>
      <c r="K14" s="7">
        <f t="shared" si="5"/>
        <v>4.6719101123595508E-4</v>
      </c>
      <c r="L14" s="7">
        <f t="shared" si="6"/>
        <v>4.6719101123595508E-4</v>
      </c>
      <c r="M14" s="22">
        <v>344</v>
      </c>
      <c r="N14" s="7">
        <f t="shared" si="7"/>
        <v>0.38651685393258423</v>
      </c>
      <c r="O14" s="5">
        <v>0</v>
      </c>
      <c r="P14" s="5">
        <v>1.5E-3</v>
      </c>
      <c r="Q14" s="5">
        <v>1.5E-3</v>
      </c>
      <c r="R14" s="5">
        <v>1.5E-3</v>
      </c>
      <c r="S14" s="5">
        <v>0</v>
      </c>
      <c r="T14" s="6">
        <v>72.86</v>
      </c>
      <c r="U14" s="5">
        <f t="shared" si="8"/>
        <v>0</v>
      </c>
      <c r="V14" s="5">
        <f t="shared" si="0"/>
        <v>0</v>
      </c>
      <c r="W14" s="5">
        <f t="shared" si="0"/>
        <v>0</v>
      </c>
      <c r="X14" s="5">
        <f t="shared" si="0"/>
        <v>0</v>
      </c>
      <c r="Y14" s="5">
        <f t="shared" si="0"/>
        <v>0</v>
      </c>
      <c r="Z14" s="5">
        <f t="shared" si="9"/>
        <v>72.86</v>
      </c>
      <c r="AA14" s="5">
        <f t="shared" si="10"/>
        <v>0</v>
      </c>
      <c r="AB14" s="5">
        <f t="shared" si="1"/>
        <v>3.0000000000000001E-3</v>
      </c>
      <c r="AC14" s="5">
        <f t="shared" si="1"/>
        <v>3.0000000000000001E-3</v>
      </c>
      <c r="AD14" s="5">
        <f t="shared" si="1"/>
        <v>3.0000000000000001E-3</v>
      </c>
      <c r="AE14" s="5">
        <f t="shared" si="1"/>
        <v>0</v>
      </c>
      <c r="AF14" s="5">
        <f t="shared" si="11"/>
        <v>72.86</v>
      </c>
      <c r="AG14" s="15">
        <f t="shared" si="12"/>
        <v>9.5025951560549302</v>
      </c>
      <c r="AH14" s="15">
        <f t="shared" si="13"/>
        <v>9.49809515605493</v>
      </c>
      <c r="AI14" s="7">
        <f t="shared" si="14"/>
        <v>9.5070951560549304</v>
      </c>
      <c r="AJ14" s="8">
        <f t="shared" si="15"/>
        <v>9.5754551560549306</v>
      </c>
      <c r="AK14" s="8">
        <f t="shared" si="16"/>
        <v>9.5709551560549304</v>
      </c>
      <c r="AL14" s="8">
        <f t="shared" si="17"/>
        <v>9.5799551560549308</v>
      </c>
      <c r="AM14" s="7">
        <f t="shared" si="18"/>
        <v>9.1160783021223466</v>
      </c>
      <c r="AN14" s="7">
        <f t="shared" si="19"/>
        <v>9.1115783021223464</v>
      </c>
      <c r="AO14" s="7">
        <f t="shared" si="20"/>
        <v>9.1205783021223468</v>
      </c>
      <c r="AP14" s="6">
        <v>21.9</v>
      </c>
      <c r="AQ14" s="26">
        <v>62</v>
      </c>
      <c r="AR14" s="10">
        <v>1.988</v>
      </c>
      <c r="AS14" s="7">
        <f t="shared" si="21"/>
        <v>1.7767897708833647E-4</v>
      </c>
      <c r="AT14" s="7">
        <f t="shared" si="22"/>
        <v>2.2950201207243462E-5</v>
      </c>
      <c r="AU14" s="7">
        <f t="shared" si="23"/>
        <v>1.8360160965794769E-4</v>
      </c>
      <c r="AV14" s="6">
        <v>21.9</v>
      </c>
      <c r="AW14" s="26">
        <v>62</v>
      </c>
      <c r="AX14" s="10">
        <v>1.988</v>
      </c>
      <c r="AY14" s="7">
        <f t="shared" si="24"/>
        <v>1.7767897708833647E-4</v>
      </c>
      <c r="AZ14" s="7">
        <f t="shared" si="25"/>
        <v>2.2950201207243462E-5</v>
      </c>
      <c r="BA14" s="7">
        <f t="shared" si="26"/>
        <v>1.8360160965794769E-4</v>
      </c>
      <c r="BB14" s="6">
        <v>21.9</v>
      </c>
      <c r="BC14" s="26">
        <v>62</v>
      </c>
      <c r="BD14" s="10">
        <v>1.988</v>
      </c>
      <c r="BE14" s="7">
        <f t="shared" si="27"/>
        <v>1.7767897708833647E-4</v>
      </c>
      <c r="BF14" s="7">
        <f t="shared" si="28"/>
        <v>2.2950201207243462E-5</v>
      </c>
      <c r="BG14" s="7">
        <f t="shared" si="29"/>
        <v>1.8360160965794769E-4</v>
      </c>
      <c r="BH14" s="7">
        <v>754</v>
      </c>
      <c r="BI14" s="7">
        <v>202.72</v>
      </c>
      <c r="BJ14" s="7">
        <v>237.72</v>
      </c>
      <c r="BK14" s="7">
        <v>15</v>
      </c>
      <c r="BL14" s="7"/>
      <c r="BM14" s="7"/>
      <c r="BN14" s="7"/>
      <c r="BO14" s="7"/>
      <c r="BP14" s="7"/>
      <c r="BQ14" s="7"/>
      <c r="BR14" s="7"/>
    </row>
    <row r="15" spans="1:70" x14ac:dyDescent="0.25">
      <c r="A15" s="7">
        <v>14</v>
      </c>
      <c r="B15" s="38">
        <v>3</v>
      </c>
      <c r="C15" s="5">
        <v>1000</v>
      </c>
      <c r="D15" s="11">
        <f t="shared" si="2"/>
        <v>184</v>
      </c>
      <c r="E15" s="11">
        <f t="shared" si="3"/>
        <v>226.66666666666666</v>
      </c>
      <c r="F15" s="23">
        <v>9.89</v>
      </c>
      <c r="G15" s="7">
        <f t="shared" si="4"/>
        <v>5.4944444444444445</v>
      </c>
      <c r="H15" s="21">
        <v>1.52</v>
      </c>
      <c r="I15" s="7">
        <f t="shared" si="5"/>
        <v>1.8786516853932585E-3</v>
      </c>
      <c r="J15" s="21">
        <v>1.52</v>
      </c>
      <c r="K15" s="7">
        <f t="shared" si="5"/>
        <v>1.8786516853932585E-3</v>
      </c>
      <c r="L15" s="7">
        <f t="shared" si="6"/>
        <v>1.8786516853932585E-3</v>
      </c>
      <c r="M15" s="22">
        <v>132</v>
      </c>
      <c r="N15" s="7">
        <f t="shared" si="7"/>
        <v>0.14831460674157304</v>
      </c>
      <c r="O15" s="5">
        <v>0</v>
      </c>
      <c r="P15" s="5">
        <v>1.5407332722749993E-3</v>
      </c>
      <c r="Q15" s="5">
        <v>7.8900000000000012E-2</v>
      </c>
      <c r="R15" s="5">
        <v>1.0958229747415289E-2</v>
      </c>
      <c r="S15" s="5">
        <v>5.2751690901695746E-3</v>
      </c>
      <c r="T15" s="11">
        <v>128</v>
      </c>
      <c r="U15" s="5">
        <f t="shared" si="8"/>
        <v>0</v>
      </c>
      <c r="V15" s="5">
        <f t="shared" si="0"/>
        <v>0</v>
      </c>
      <c r="W15" s="5">
        <f t="shared" si="0"/>
        <v>7.8900000000000012E-2</v>
      </c>
      <c r="X15" s="5">
        <f t="shared" si="0"/>
        <v>1.0958229747415289E-2</v>
      </c>
      <c r="Y15" s="5">
        <f t="shared" si="0"/>
        <v>5.2751690901695746E-3</v>
      </c>
      <c r="Z15" s="5">
        <f t="shared" si="9"/>
        <v>128</v>
      </c>
      <c r="AA15" s="5">
        <f t="shared" si="10"/>
        <v>0</v>
      </c>
      <c r="AB15" s="5">
        <f t="shared" si="1"/>
        <v>3.0000000000000001E-3</v>
      </c>
      <c r="AC15" s="5">
        <f t="shared" si="1"/>
        <v>7.8900000000000012E-2</v>
      </c>
      <c r="AD15" s="5">
        <f t="shared" si="1"/>
        <v>1.0958229747415289E-2</v>
      </c>
      <c r="AE15" s="5">
        <f t="shared" si="1"/>
        <v>5.2751690901695746E-3</v>
      </c>
      <c r="AF15" s="5">
        <f t="shared" si="11"/>
        <v>128</v>
      </c>
      <c r="AG15" s="15">
        <f t="shared" si="12"/>
        <v>5.7413118349812704</v>
      </c>
      <c r="AH15" s="15">
        <f t="shared" si="13"/>
        <v>5.7397711017089952</v>
      </c>
      <c r="AI15" s="7">
        <f t="shared" si="14"/>
        <v>5.7427711017089953</v>
      </c>
      <c r="AJ15" s="8">
        <f t="shared" si="15"/>
        <v>5.8693118349812705</v>
      </c>
      <c r="AK15" s="8">
        <f t="shared" si="16"/>
        <v>5.8677711017089953</v>
      </c>
      <c r="AL15" s="8">
        <f t="shared" si="17"/>
        <v>5.8707711017089954</v>
      </c>
      <c r="AM15" s="7">
        <f t="shared" si="18"/>
        <v>5.5929972282396978</v>
      </c>
      <c r="AN15" s="7">
        <f t="shared" si="19"/>
        <v>5.5914564949674226</v>
      </c>
      <c r="AO15" s="7">
        <f t="shared" si="20"/>
        <v>5.5944564949674227</v>
      </c>
      <c r="AP15" s="6">
        <v>19.899999999999999</v>
      </c>
      <c r="AQ15" s="26">
        <v>120</v>
      </c>
      <c r="AR15" s="10">
        <v>1.9790000000000001</v>
      </c>
      <c r="AS15" s="7">
        <f t="shared" si="21"/>
        <v>8.3796530234124981E-5</v>
      </c>
      <c r="AT15" s="7">
        <f t="shared" si="22"/>
        <v>2.0949132558531245E-5</v>
      </c>
      <c r="AU15" s="7">
        <f t="shared" si="23"/>
        <v>1.6759306046824996E-4</v>
      </c>
      <c r="AV15" s="6">
        <v>19.899999999999999</v>
      </c>
      <c r="AW15" s="26">
        <v>120</v>
      </c>
      <c r="AX15" s="10">
        <v>1.9790000000000001</v>
      </c>
      <c r="AY15" s="7">
        <f t="shared" si="24"/>
        <v>8.3796530234124981E-5</v>
      </c>
      <c r="AZ15" s="7">
        <f t="shared" si="25"/>
        <v>2.0949132558531245E-5</v>
      </c>
      <c r="BA15" s="7">
        <f t="shared" si="26"/>
        <v>1.6759306046824996E-4</v>
      </c>
      <c r="BB15" s="6">
        <v>19.899999999999999</v>
      </c>
      <c r="BC15" s="26">
        <v>120</v>
      </c>
      <c r="BD15" s="10">
        <v>1.9790000000000001</v>
      </c>
      <c r="BE15" s="7">
        <f t="shared" si="27"/>
        <v>8.3796530234124981E-5</v>
      </c>
      <c r="BF15" s="7">
        <f t="shared" si="28"/>
        <v>2.0949132558531245E-5</v>
      </c>
      <c r="BG15" s="7">
        <f t="shared" si="29"/>
        <v>1.6759306046824996E-4</v>
      </c>
      <c r="BH15" s="7">
        <v>659</v>
      </c>
      <c r="BI15" s="7">
        <v>200.88</v>
      </c>
      <c r="BJ15" s="7">
        <v>246.79</v>
      </c>
      <c r="BK15" s="7">
        <v>13.1</v>
      </c>
      <c r="BL15" s="7"/>
      <c r="BM15" s="7"/>
      <c r="BN15" s="7"/>
      <c r="BO15" s="7"/>
      <c r="BP15" s="7"/>
      <c r="BQ15" s="7"/>
      <c r="BR15" s="7"/>
    </row>
    <row r="16" spans="1:70" x14ac:dyDescent="0.25">
      <c r="A16" s="7">
        <v>15</v>
      </c>
      <c r="B16" s="38">
        <v>3</v>
      </c>
      <c r="C16" s="5">
        <v>1000</v>
      </c>
      <c r="D16" s="11">
        <f t="shared" si="2"/>
        <v>184</v>
      </c>
      <c r="E16" s="11">
        <f t="shared" si="3"/>
        <v>226.66666666666666</v>
      </c>
      <c r="F16" s="23">
        <v>9.11</v>
      </c>
      <c r="G16" s="7">
        <f t="shared" si="4"/>
        <v>5.0611111111111109</v>
      </c>
      <c r="H16" s="21">
        <v>1.65</v>
      </c>
      <c r="I16" s="7">
        <f t="shared" si="5"/>
        <v>2.0393258426966293E-3</v>
      </c>
      <c r="J16" s="21">
        <v>1.65</v>
      </c>
      <c r="K16" s="7">
        <f t="shared" si="5"/>
        <v>2.0393258426966293E-3</v>
      </c>
      <c r="L16" s="7">
        <f t="shared" si="6"/>
        <v>2.0393258426966293E-3</v>
      </c>
      <c r="M16" s="22">
        <v>456</v>
      </c>
      <c r="N16" s="7">
        <f t="shared" si="7"/>
        <v>0.51235955056179772</v>
      </c>
      <c r="O16" s="5">
        <v>0</v>
      </c>
      <c r="P16" s="16">
        <v>1.5E-3</v>
      </c>
      <c r="Q16" s="5">
        <v>3.2031484826273346E-3</v>
      </c>
      <c r="R16" s="5">
        <v>9.1621357881892622E-3</v>
      </c>
      <c r="S16" s="5">
        <v>0</v>
      </c>
      <c r="T16" s="6">
        <v>44.387999999999998</v>
      </c>
      <c r="U16" s="5">
        <f t="shared" si="8"/>
        <v>0</v>
      </c>
      <c r="V16" s="5">
        <f t="shared" si="0"/>
        <v>0</v>
      </c>
      <c r="W16" s="5">
        <f t="shared" si="0"/>
        <v>3.2031484826273346E-3</v>
      </c>
      <c r="X16" s="5">
        <f t="shared" si="0"/>
        <v>9.1621357881892622E-3</v>
      </c>
      <c r="Y16" s="5">
        <f t="shared" si="0"/>
        <v>0</v>
      </c>
      <c r="Z16" s="5">
        <f t="shared" si="9"/>
        <v>44.387999999999998</v>
      </c>
      <c r="AA16" s="5">
        <f t="shared" si="10"/>
        <v>0</v>
      </c>
      <c r="AB16" s="5">
        <f t="shared" si="1"/>
        <v>3.0000000000000001E-3</v>
      </c>
      <c r="AC16" s="5">
        <f t="shared" si="1"/>
        <v>3.2031484826273346E-3</v>
      </c>
      <c r="AD16" s="5">
        <f t="shared" si="1"/>
        <v>9.1621357881892622E-3</v>
      </c>
      <c r="AE16" s="5">
        <f t="shared" si="1"/>
        <v>0</v>
      </c>
      <c r="AF16" s="5">
        <f t="shared" si="11"/>
        <v>44.387999999999998</v>
      </c>
      <c r="AG16" s="15">
        <f t="shared" si="12"/>
        <v>5.5893752717864222</v>
      </c>
      <c r="AH16" s="15">
        <f t="shared" si="13"/>
        <v>5.5878752717864222</v>
      </c>
      <c r="AI16" s="7">
        <f t="shared" si="14"/>
        <v>5.5908752717864223</v>
      </c>
      <c r="AJ16" s="8">
        <f t="shared" si="15"/>
        <v>5.6337632717864219</v>
      </c>
      <c r="AK16" s="8">
        <f t="shared" si="16"/>
        <v>5.6322632717864218</v>
      </c>
      <c r="AL16" s="8">
        <f t="shared" si="17"/>
        <v>5.6352632717864219</v>
      </c>
      <c r="AM16" s="7">
        <f t="shared" si="18"/>
        <v>5.0770157212246243</v>
      </c>
      <c r="AN16" s="7">
        <f t="shared" si="19"/>
        <v>5.0755157212246242</v>
      </c>
      <c r="AO16" s="7">
        <f t="shared" si="20"/>
        <v>5.0785157212246244</v>
      </c>
      <c r="AP16" s="18">
        <v>19.7</v>
      </c>
      <c r="AQ16" s="26">
        <v>60</v>
      </c>
      <c r="AR16" s="10">
        <v>1.9890000000000001</v>
      </c>
      <c r="AS16" s="7">
        <f t="shared" si="21"/>
        <v>1.6507457683928269E-4</v>
      </c>
      <c r="AT16" s="7">
        <f t="shared" si="22"/>
        <v>2.0634322104910336E-5</v>
      </c>
      <c r="AU16" s="7">
        <f t="shared" si="23"/>
        <v>1.6507457683928269E-4</v>
      </c>
      <c r="AV16" s="18">
        <v>19.7</v>
      </c>
      <c r="AW16" s="26">
        <v>60</v>
      </c>
      <c r="AX16" s="10">
        <v>1.9890000000000001</v>
      </c>
      <c r="AY16" s="7">
        <f t="shared" si="24"/>
        <v>1.6507457683928269E-4</v>
      </c>
      <c r="AZ16" s="7">
        <f t="shared" si="25"/>
        <v>2.0634322104910336E-5</v>
      </c>
      <c r="BA16" s="7">
        <f t="shared" si="26"/>
        <v>1.6507457683928269E-4</v>
      </c>
      <c r="BB16" s="18">
        <v>19.7</v>
      </c>
      <c r="BC16" s="26">
        <v>60</v>
      </c>
      <c r="BD16" s="10">
        <v>1.9890000000000001</v>
      </c>
      <c r="BE16" s="7">
        <f t="shared" si="27"/>
        <v>1.6507457683928269E-4</v>
      </c>
      <c r="BF16" s="7">
        <f t="shared" si="28"/>
        <v>2.0634322104910336E-5</v>
      </c>
      <c r="BG16" s="7">
        <f t="shared" si="29"/>
        <v>1.6507457683928269E-4</v>
      </c>
      <c r="BH16" s="7">
        <v>578</v>
      </c>
      <c r="BI16" s="7">
        <v>205.47</v>
      </c>
      <c r="BJ16" s="7">
        <v>244.22</v>
      </c>
      <c r="BK16" s="7">
        <v>11.5</v>
      </c>
      <c r="BL16" s="7"/>
      <c r="BM16" s="7"/>
      <c r="BN16" s="7"/>
      <c r="BO16" s="7"/>
      <c r="BP16" s="7"/>
      <c r="BQ16" s="7"/>
      <c r="BR16" s="7"/>
    </row>
    <row r="17" spans="1:70" x14ac:dyDescent="0.25">
      <c r="A17" s="7">
        <v>16</v>
      </c>
      <c r="B17" s="38">
        <v>3</v>
      </c>
      <c r="C17" s="5">
        <v>1000</v>
      </c>
      <c r="D17" s="11">
        <f t="shared" si="2"/>
        <v>184</v>
      </c>
      <c r="E17" s="11">
        <f t="shared" si="3"/>
        <v>226.66666666666666</v>
      </c>
      <c r="F17" s="20">
        <v>21.1</v>
      </c>
      <c r="G17" s="7">
        <f t="shared" si="4"/>
        <v>11.722222222222223</v>
      </c>
      <c r="H17" s="21">
        <v>2.77</v>
      </c>
      <c r="I17" s="7">
        <f t="shared" si="5"/>
        <v>3.4235955056179774E-3</v>
      </c>
      <c r="J17" s="21">
        <v>2.77</v>
      </c>
      <c r="K17" s="7">
        <f t="shared" si="5"/>
        <v>3.4235955056179774E-3</v>
      </c>
      <c r="L17" s="7">
        <f t="shared" si="6"/>
        <v>3.4235955056179774E-3</v>
      </c>
      <c r="M17" s="25">
        <v>1166</v>
      </c>
      <c r="N17" s="7">
        <f t="shared" si="7"/>
        <v>1.3101123595505617</v>
      </c>
      <c r="O17" s="5">
        <v>4.0206110811265763E-3</v>
      </c>
      <c r="P17" s="5">
        <v>1.5E-3</v>
      </c>
      <c r="Q17" s="5">
        <v>3.5396922365455879E-3</v>
      </c>
      <c r="R17" s="5">
        <v>9.3463419896345525E-3</v>
      </c>
      <c r="S17" s="5">
        <v>3.7000000000000002E-3</v>
      </c>
      <c r="T17" s="6">
        <v>37.911999999999999</v>
      </c>
      <c r="U17" s="5">
        <f t="shared" si="8"/>
        <v>4.0206110811265763E-3</v>
      </c>
      <c r="V17" s="5">
        <f t="shared" si="0"/>
        <v>0</v>
      </c>
      <c r="W17" s="5">
        <f t="shared" si="0"/>
        <v>3.5396922365455879E-3</v>
      </c>
      <c r="X17" s="5">
        <f t="shared" si="0"/>
        <v>9.3463419896345525E-3</v>
      </c>
      <c r="Y17" s="5">
        <f t="shared" si="0"/>
        <v>3.7000000000000002E-3</v>
      </c>
      <c r="Z17" s="5">
        <f t="shared" si="9"/>
        <v>37.911999999999999</v>
      </c>
      <c r="AA17" s="5">
        <f t="shared" si="10"/>
        <v>4.0206110811265763E-3</v>
      </c>
      <c r="AB17" s="5">
        <f t="shared" si="1"/>
        <v>3.0000000000000001E-3</v>
      </c>
      <c r="AC17" s="5">
        <f t="shared" si="1"/>
        <v>3.5396922365455879E-3</v>
      </c>
      <c r="AD17" s="5">
        <f t="shared" si="1"/>
        <v>9.3463419896345525E-3</v>
      </c>
      <c r="AE17" s="5">
        <f t="shared" si="1"/>
        <v>3.7000000000000002E-3</v>
      </c>
      <c r="AF17" s="5">
        <f t="shared" si="11"/>
        <v>37.911999999999999</v>
      </c>
      <c r="AG17" s="15">
        <f t="shared" si="12"/>
        <v>13.057864822585708</v>
      </c>
      <c r="AH17" s="15">
        <f t="shared" si="13"/>
        <v>13.056364822585708</v>
      </c>
      <c r="AI17" s="7">
        <f t="shared" si="14"/>
        <v>13.059364822585708</v>
      </c>
      <c r="AJ17" s="8">
        <f t="shared" si="15"/>
        <v>13.095776822585709</v>
      </c>
      <c r="AK17" s="8">
        <f t="shared" si="16"/>
        <v>13.094276822585709</v>
      </c>
      <c r="AL17" s="8">
        <f t="shared" si="17"/>
        <v>13.097276822585709</v>
      </c>
      <c r="AM17" s="7">
        <f t="shared" si="18"/>
        <v>11.747752463035146</v>
      </c>
      <c r="AN17" s="7">
        <f t="shared" si="19"/>
        <v>11.746252463035146</v>
      </c>
      <c r="AO17" s="7">
        <f t="shared" si="20"/>
        <v>11.749252463035146</v>
      </c>
      <c r="AP17" s="18">
        <v>26.8</v>
      </c>
      <c r="AQ17" s="26">
        <v>123</v>
      </c>
      <c r="AR17" s="10">
        <v>1.9650000000000001</v>
      </c>
      <c r="AS17" s="7">
        <f t="shared" si="21"/>
        <v>1.1088355158360743E-4</v>
      </c>
      <c r="AT17" s="7">
        <f t="shared" si="22"/>
        <v>2.8413910093299405E-5</v>
      </c>
      <c r="AU17" s="7">
        <f t="shared" si="23"/>
        <v>2.2731128074639524E-4</v>
      </c>
      <c r="AV17" s="18">
        <v>26.8</v>
      </c>
      <c r="AW17" s="26">
        <v>123</v>
      </c>
      <c r="AX17" s="10">
        <v>1.9650000000000001</v>
      </c>
      <c r="AY17" s="7">
        <f t="shared" si="24"/>
        <v>1.1088355158360743E-4</v>
      </c>
      <c r="AZ17" s="7">
        <f t="shared" si="25"/>
        <v>2.8413910093299405E-5</v>
      </c>
      <c r="BA17" s="7">
        <f t="shared" si="26"/>
        <v>2.2731128074639524E-4</v>
      </c>
      <c r="BB17" s="18">
        <v>26.8</v>
      </c>
      <c r="BC17" s="26">
        <v>123</v>
      </c>
      <c r="BD17" s="10">
        <v>1.9650000000000001</v>
      </c>
      <c r="BE17" s="7">
        <f t="shared" si="27"/>
        <v>1.1088355158360743E-4</v>
      </c>
      <c r="BF17" s="7">
        <f t="shared" si="28"/>
        <v>2.8413910093299405E-5</v>
      </c>
      <c r="BG17" s="7">
        <f t="shared" si="29"/>
        <v>2.2731128074639524E-4</v>
      </c>
      <c r="BH17" s="7">
        <v>1126</v>
      </c>
      <c r="BI17" s="7">
        <v>183.28</v>
      </c>
      <c r="BJ17" s="7">
        <v>202.49</v>
      </c>
      <c r="BK17" s="7">
        <v>22.4</v>
      </c>
      <c r="BL17" s="7"/>
      <c r="BM17" s="7"/>
      <c r="BN17" s="7"/>
      <c r="BO17" s="7"/>
      <c r="BP17" s="7"/>
      <c r="BQ17" s="7"/>
      <c r="BR17" s="7"/>
    </row>
    <row r="18" spans="1:70" x14ac:dyDescent="0.25">
      <c r="A18" s="7">
        <v>17</v>
      </c>
      <c r="B18" s="38">
        <v>3</v>
      </c>
      <c r="C18" s="5">
        <v>1000</v>
      </c>
      <c r="D18" s="11">
        <f t="shared" si="2"/>
        <v>184</v>
      </c>
      <c r="E18" s="11">
        <f t="shared" si="3"/>
        <v>226.66666666666666</v>
      </c>
      <c r="F18" s="23">
        <v>14.9</v>
      </c>
      <c r="G18" s="7">
        <f t="shared" si="4"/>
        <v>8.2777777777777786</v>
      </c>
      <c r="H18" s="24">
        <v>0.33600000000000002</v>
      </c>
      <c r="I18" s="7">
        <f t="shared" si="5"/>
        <v>4.1528089887640459E-4</v>
      </c>
      <c r="J18" s="24">
        <v>0.33600000000000002</v>
      </c>
      <c r="K18" s="7">
        <f t="shared" si="5"/>
        <v>4.1528089887640459E-4</v>
      </c>
      <c r="L18" s="7">
        <f t="shared" si="6"/>
        <v>4.1528089887640459E-4</v>
      </c>
      <c r="M18" s="22">
        <v>379</v>
      </c>
      <c r="N18" s="7">
        <f t="shared" si="7"/>
        <v>0.42584269662921348</v>
      </c>
      <c r="O18" s="5">
        <v>0</v>
      </c>
      <c r="P18" s="5">
        <v>1.5E-3</v>
      </c>
      <c r="Q18" s="5">
        <v>1.1865903343735622E-2</v>
      </c>
      <c r="R18" s="5">
        <v>3.783714020647793E-2</v>
      </c>
      <c r="S18" s="5">
        <v>0</v>
      </c>
      <c r="T18" s="6">
        <v>15.964</v>
      </c>
      <c r="U18" s="5">
        <f t="shared" si="8"/>
        <v>0</v>
      </c>
      <c r="V18" s="5">
        <f t="shared" si="8"/>
        <v>0</v>
      </c>
      <c r="W18" s="5">
        <f t="shared" si="8"/>
        <v>1.1865903343735622E-2</v>
      </c>
      <c r="X18" s="5">
        <f t="shared" si="8"/>
        <v>3.783714020647793E-2</v>
      </c>
      <c r="Y18" s="5">
        <f t="shared" si="8"/>
        <v>0</v>
      </c>
      <c r="Z18" s="5">
        <f t="shared" si="9"/>
        <v>15.964</v>
      </c>
      <c r="AA18" s="5">
        <f t="shared" si="10"/>
        <v>0</v>
      </c>
      <c r="AB18" s="5">
        <f t="shared" si="10"/>
        <v>3.0000000000000001E-3</v>
      </c>
      <c r="AC18" s="5">
        <f t="shared" si="10"/>
        <v>1.1865903343735622E-2</v>
      </c>
      <c r="AD18" s="5">
        <f t="shared" si="10"/>
        <v>3.783714020647793E-2</v>
      </c>
      <c r="AE18" s="5">
        <f t="shared" si="10"/>
        <v>0</v>
      </c>
      <c r="AF18" s="5">
        <f t="shared" si="11"/>
        <v>15.964</v>
      </c>
      <c r="AG18" s="15">
        <f t="shared" si="12"/>
        <v>8.755238798856082</v>
      </c>
      <c r="AH18" s="15">
        <f t="shared" si="13"/>
        <v>8.753738798856082</v>
      </c>
      <c r="AI18" s="7">
        <f t="shared" si="14"/>
        <v>8.7567387988560821</v>
      </c>
      <c r="AJ18" s="8">
        <f t="shared" si="15"/>
        <v>8.7712027988560823</v>
      </c>
      <c r="AK18" s="8">
        <f t="shared" si="16"/>
        <v>8.7697027988560823</v>
      </c>
      <c r="AL18" s="8">
        <f t="shared" si="17"/>
        <v>8.7727027988560824</v>
      </c>
      <c r="AM18" s="7">
        <f t="shared" si="18"/>
        <v>8.3293961022268679</v>
      </c>
      <c r="AN18" s="7">
        <f t="shared" si="19"/>
        <v>8.3278961022268678</v>
      </c>
      <c r="AO18" s="7">
        <f t="shared" si="20"/>
        <v>8.3308961022268679</v>
      </c>
      <c r="AP18" s="6">
        <v>6</v>
      </c>
      <c r="AQ18" s="26">
        <v>62</v>
      </c>
      <c r="AR18" s="10">
        <v>1.996</v>
      </c>
      <c r="AS18" s="7">
        <f t="shared" si="21"/>
        <v>4.8484064904001544E-5</v>
      </c>
      <c r="AT18" s="7">
        <f t="shared" si="22"/>
        <v>6.2625250501001995E-6</v>
      </c>
      <c r="AU18" s="7">
        <f t="shared" si="23"/>
        <v>5.0100200400801596E-5</v>
      </c>
      <c r="AV18" s="6">
        <v>0</v>
      </c>
      <c r="AW18" s="26">
        <v>62</v>
      </c>
      <c r="AX18" s="10">
        <v>1.996</v>
      </c>
      <c r="AY18" s="7">
        <f t="shared" si="24"/>
        <v>0</v>
      </c>
      <c r="AZ18" s="7">
        <f t="shared" si="25"/>
        <v>0</v>
      </c>
      <c r="BA18" s="7">
        <f t="shared" si="26"/>
        <v>0</v>
      </c>
      <c r="BB18" s="6">
        <v>12</v>
      </c>
      <c r="BC18" s="26">
        <v>62</v>
      </c>
      <c r="BD18" s="10">
        <v>1.996</v>
      </c>
      <c r="BE18" s="7">
        <f t="shared" si="27"/>
        <v>9.6968129808003089E-5</v>
      </c>
      <c r="BF18" s="7">
        <f t="shared" si="28"/>
        <v>1.2525050100200399E-5</v>
      </c>
      <c r="BG18" s="7">
        <f t="shared" si="29"/>
        <v>1.0020040080160319E-4</v>
      </c>
      <c r="BH18" s="7">
        <v>940</v>
      </c>
      <c r="BI18" s="7">
        <v>196.25</v>
      </c>
      <c r="BJ18" s="7">
        <v>229.63</v>
      </c>
      <c r="BK18" s="7">
        <v>18.7</v>
      </c>
      <c r="BL18" s="7"/>
      <c r="BM18" s="7"/>
      <c r="BN18" s="7"/>
      <c r="BO18" s="7"/>
      <c r="BP18" s="7"/>
      <c r="BQ18" s="7"/>
      <c r="BR18" s="7"/>
    </row>
    <row r="19" spans="1:70" x14ac:dyDescent="0.25">
      <c r="A19" s="7">
        <v>18</v>
      </c>
      <c r="B19" s="38">
        <v>3</v>
      </c>
      <c r="C19" s="5">
        <v>1000</v>
      </c>
      <c r="D19" s="11">
        <f t="shared" si="2"/>
        <v>184</v>
      </c>
      <c r="E19" s="11">
        <f t="shared" si="3"/>
        <v>226.66666666666666</v>
      </c>
      <c r="F19" s="20">
        <v>28</v>
      </c>
      <c r="G19" s="7">
        <f t="shared" si="4"/>
        <v>15.555555555555555</v>
      </c>
      <c r="H19" s="21">
        <v>3.61</v>
      </c>
      <c r="I19" s="7">
        <f t="shared" si="5"/>
        <v>4.4617977528089887E-3</v>
      </c>
      <c r="J19" s="21">
        <v>3.61</v>
      </c>
      <c r="K19" s="7">
        <f t="shared" si="5"/>
        <v>4.4617977528089887E-3</v>
      </c>
      <c r="L19" s="7">
        <f t="shared" si="6"/>
        <v>4.4617977528089887E-3</v>
      </c>
      <c r="M19" s="22">
        <v>568</v>
      </c>
      <c r="N19" s="7">
        <f t="shared" si="7"/>
        <v>0.63820224719101126</v>
      </c>
      <c r="O19" s="5">
        <v>3.2352722271811918E-3</v>
      </c>
      <c r="P19" s="5">
        <v>1.5E-3</v>
      </c>
      <c r="Q19" s="5">
        <v>3.4295828714563385E-3</v>
      </c>
      <c r="R19" s="5">
        <v>1.5E-3</v>
      </c>
      <c r="S19" s="5">
        <v>0</v>
      </c>
      <c r="T19" s="6">
        <v>88.64</v>
      </c>
      <c r="U19" s="5">
        <f t="shared" si="8"/>
        <v>3.2352722271811918E-3</v>
      </c>
      <c r="V19" s="5">
        <f t="shared" si="8"/>
        <v>0</v>
      </c>
      <c r="W19" s="5">
        <f t="shared" si="8"/>
        <v>3.4295828714563385E-3</v>
      </c>
      <c r="X19" s="5">
        <f t="shared" si="8"/>
        <v>0</v>
      </c>
      <c r="Y19" s="5">
        <f t="shared" si="8"/>
        <v>0</v>
      </c>
      <c r="Z19" s="5">
        <f t="shared" si="9"/>
        <v>88.64</v>
      </c>
      <c r="AA19" s="5">
        <f t="shared" si="10"/>
        <v>3.2352722271811918E-3</v>
      </c>
      <c r="AB19" s="5">
        <f t="shared" si="10"/>
        <v>3.0000000000000001E-3</v>
      </c>
      <c r="AC19" s="5">
        <f t="shared" si="10"/>
        <v>3.4295828714563385E-3</v>
      </c>
      <c r="AD19" s="5">
        <f t="shared" si="10"/>
        <v>3.0000000000000001E-3</v>
      </c>
      <c r="AE19" s="5">
        <f t="shared" si="10"/>
        <v>0</v>
      </c>
      <c r="AF19" s="5">
        <f t="shared" si="11"/>
        <v>88.64</v>
      </c>
      <c r="AG19" s="15">
        <f t="shared" si="12"/>
        <v>16.207884455598009</v>
      </c>
      <c r="AH19" s="15">
        <f t="shared" si="13"/>
        <v>16.204884455598009</v>
      </c>
      <c r="AI19" s="7">
        <f t="shared" si="14"/>
        <v>16.210884455598009</v>
      </c>
      <c r="AJ19" s="8">
        <f t="shared" si="15"/>
        <v>16.296524455598011</v>
      </c>
      <c r="AK19" s="8">
        <f t="shared" si="16"/>
        <v>16.293524455598011</v>
      </c>
      <c r="AL19" s="8">
        <f t="shared" si="17"/>
        <v>16.299524455598011</v>
      </c>
      <c r="AM19" s="7">
        <f t="shared" si="18"/>
        <v>15.569682208407002</v>
      </c>
      <c r="AN19" s="7">
        <f t="shared" si="19"/>
        <v>15.566682208407002</v>
      </c>
      <c r="AO19" s="7">
        <f t="shared" si="20"/>
        <v>15.572682208407002</v>
      </c>
      <c r="AP19" s="6">
        <v>25.9</v>
      </c>
      <c r="AQ19" s="26">
        <v>121</v>
      </c>
      <c r="AR19" s="10">
        <v>1.966</v>
      </c>
      <c r="AS19" s="7">
        <f t="shared" si="21"/>
        <v>1.0887567994753788E-4</v>
      </c>
      <c r="AT19" s="7">
        <f t="shared" si="22"/>
        <v>2.7445744320108507E-5</v>
      </c>
      <c r="AU19" s="7">
        <f t="shared" si="23"/>
        <v>2.1956595456086806E-4</v>
      </c>
      <c r="AV19" s="6">
        <v>25.9</v>
      </c>
      <c r="AW19" s="26">
        <v>121</v>
      </c>
      <c r="AX19" s="10">
        <v>1.966</v>
      </c>
      <c r="AY19" s="7">
        <f t="shared" si="24"/>
        <v>1.0887567994753788E-4</v>
      </c>
      <c r="AZ19" s="7">
        <f t="shared" si="25"/>
        <v>2.7445744320108507E-5</v>
      </c>
      <c r="BA19" s="7">
        <f t="shared" si="26"/>
        <v>2.1956595456086806E-4</v>
      </c>
      <c r="BB19" s="6">
        <v>25.9</v>
      </c>
      <c r="BC19" s="26">
        <v>121</v>
      </c>
      <c r="BD19" s="10">
        <v>1.966</v>
      </c>
      <c r="BE19" s="7">
        <f t="shared" si="27"/>
        <v>1.0887567994753788E-4</v>
      </c>
      <c r="BF19" s="7">
        <f t="shared" si="28"/>
        <v>2.7445744320108507E-5</v>
      </c>
      <c r="BG19" s="7">
        <f t="shared" si="29"/>
        <v>2.1956595456086806E-4</v>
      </c>
      <c r="BH19" s="7">
        <v>940</v>
      </c>
      <c r="BI19" s="7">
        <v>200.55</v>
      </c>
      <c r="BJ19" s="7">
        <v>222.65</v>
      </c>
      <c r="BK19" s="7">
        <v>18.7</v>
      </c>
      <c r="BL19" s="7"/>
      <c r="BM19" s="7"/>
      <c r="BN19" s="7"/>
      <c r="BO19" s="7"/>
      <c r="BP19" s="7"/>
      <c r="BQ19" s="7"/>
      <c r="BR19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E27F-5D67-4691-BCE8-B1A37E69821E}">
  <dimension ref="A1:CI19"/>
  <sheetViews>
    <sheetView tabSelected="1" topLeftCell="S1" workbookViewId="0">
      <selection activeCell="AK2" sqref="AK2"/>
    </sheetView>
  </sheetViews>
  <sheetFormatPr defaultRowHeight="15" x14ac:dyDescent="0.25"/>
  <cols>
    <col min="20" max="22" width="9.140625" style="1"/>
    <col min="37" max="37" width="11.7109375" style="31" customWidth="1"/>
    <col min="38" max="38" width="12.140625" style="31" customWidth="1"/>
    <col min="39" max="39" width="11.7109375" style="31" customWidth="1"/>
    <col min="40" max="45" width="9.140625" style="31"/>
    <col min="46" max="48" width="9.140625" style="7"/>
    <col min="49" max="49" width="12" style="7" bestFit="1" customWidth="1"/>
    <col min="50" max="51" width="12" bestFit="1" customWidth="1"/>
  </cols>
  <sheetData>
    <row r="1" spans="1:87" x14ac:dyDescent="0.25">
      <c r="A1" s="7" t="s">
        <v>0</v>
      </c>
      <c r="B1" s="7" t="s">
        <v>68</v>
      </c>
      <c r="C1" s="7" t="s">
        <v>29</v>
      </c>
      <c r="D1" s="7" t="s">
        <v>27</v>
      </c>
      <c r="E1" s="7" t="s">
        <v>28</v>
      </c>
      <c r="F1" s="7" t="s">
        <v>30</v>
      </c>
      <c r="G1" s="7" t="s">
        <v>67</v>
      </c>
      <c r="H1" s="7" t="s">
        <v>33</v>
      </c>
      <c r="I1" s="7" t="s">
        <v>1</v>
      </c>
      <c r="J1" s="7" t="s">
        <v>34</v>
      </c>
      <c r="K1" s="7" t="s">
        <v>2</v>
      </c>
      <c r="L1" s="7" t="s">
        <v>31</v>
      </c>
      <c r="M1" s="7" t="s">
        <v>56</v>
      </c>
      <c r="N1" s="7" t="s">
        <v>3</v>
      </c>
      <c r="O1" s="7" t="s">
        <v>4</v>
      </c>
      <c r="P1" s="7" t="s">
        <v>5</v>
      </c>
      <c r="Q1" s="7" t="s">
        <v>6</v>
      </c>
      <c r="R1" s="7" t="s">
        <v>7</v>
      </c>
      <c r="S1" s="7" t="s">
        <v>76</v>
      </c>
      <c r="T1" s="8" t="s">
        <v>72</v>
      </c>
      <c r="U1" s="7" t="s">
        <v>58</v>
      </c>
      <c r="V1" s="7" t="s">
        <v>8</v>
      </c>
      <c r="W1" s="7" t="s">
        <v>9</v>
      </c>
      <c r="X1" s="7" t="s">
        <v>10</v>
      </c>
      <c r="Y1" s="7" t="s">
        <v>11</v>
      </c>
      <c r="Z1" s="7" t="s">
        <v>12</v>
      </c>
      <c r="AA1" s="7" t="s">
        <v>77</v>
      </c>
      <c r="AB1" s="7" t="s">
        <v>75</v>
      </c>
      <c r="AC1" s="7" t="s">
        <v>57</v>
      </c>
      <c r="AD1" s="7" t="s">
        <v>13</v>
      </c>
      <c r="AE1" s="7" t="s">
        <v>14</v>
      </c>
      <c r="AF1" s="7" t="s">
        <v>15</v>
      </c>
      <c r="AG1" s="7" t="s">
        <v>16</v>
      </c>
      <c r="AH1" s="7" t="s">
        <v>17</v>
      </c>
      <c r="AI1" s="7" t="s">
        <v>78</v>
      </c>
      <c r="AJ1" s="7" t="s">
        <v>74</v>
      </c>
      <c r="AK1" s="29" t="s">
        <v>20</v>
      </c>
      <c r="AL1" s="29" t="s">
        <v>18</v>
      </c>
      <c r="AM1" s="29" t="s">
        <v>19</v>
      </c>
      <c r="AN1" s="29" t="s">
        <v>23</v>
      </c>
      <c r="AO1" s="29" t="s">
        <v>21</v>
      </c>
      <c r="AP1" s="29" t="s">
        <v>22</v>
      </c>
      <c r="AQ1" s="29" t="s">
        <v>26</v>
      </c>
      <c r="AR1" s="29" t="s">
        <v>24</v>
      </c>
      <c r="AS1" s="29" t="s">
        <v>25</v>
      </c>
      <c r="AT1" s="7" t="s">
        <v>36</v>
      </c>
      <c r="AU1" s="9" t="s">
        <v>37</v>
      </c>
      <c r="AV1" s="10" t="s">
        <v>38</v>
      </c>
      <c r="AW1" s="7" t="s">
        <v>39</v>
      </c>
      <c r="AX1" s="7" t="s">
        <v>71</v>
      </c>
      <c r="AY1" s="7" t="s">
        <v>40</v>
      </c>
      <c r="AZ1" s="7" t="s">
        <v>45</v>
      </c>
      <c r="BA1" s="9" t="s">
        <v>46</v>
      </c>
      <c r="BB1" s="10" t="s">
        <v>47</v>
      </c>
      <c r="BC1" s="7" t="s">
        <v>41</v>
      </c>
      <c r="BD1" s="7" t="s">
        <v>70</v>
      </c>
      <c r="BE1" s="7" t="s">
        <v>42</v>
      </c>
      <c r="BF1" s="7" t="s">
        <v>48</v>
      </c>
      <c r="BG1" s="9" t="s">
        <v>49</v>
      </c>
      <c r="BH1" s="10" t="s">
        <v>50</v>
      </c>
      <c r="BI1" s="7" t="s">
        <v>43</v>
      </c>
      <c r="BJ1" s="7" t="s">
        <v>69</v>
      </c>
      <c r="BK1" s="7" t="s">
        <v>44</v>
      </c>
      <c r="BL1" s="7" t="s">
        <v>59</v>
      </c>
      <c r="BM1" s="38" t="s">
        <v>60</v>
      </c>
      <c r="BN1" s="38" t="s">
        <v>61</v>
      </c>
      <c r="BO1" s="7" t="s">
        <v>62</v>
      </c>
      <c r="BP1" s="7" t="s">
        <v>63</v>
      </c>
      <c r="BQ1" s="7" t="s">
        <v>64</v>
      </c>
      <c r="BR1" s="7" t="s">
        <v>65</v>
      </c>
      <c r="BS1" s="7" t="s">
        <v>66</v>
      </c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ht="15.75" x14ac:dyDescent="0.25">
      <c r="A2" s="7">
        <v>1</v>
      </c>
      <c r="B2" s="7">
        <v>1</v>
      </c>
      <c r="C2" s="5">
        <v>100</v>
      </c>
      <c r="D2" s="11">
        <f>+(1.38/7.5)*C2</f>
        <v>18.399999999999999</v>
      </c>
      <c r="E2" s="11">
        <f>+(1.7/7.5)*C2</f>
        <v>22.666666666666664</v>
      </c>
      <c r="F2" s="35">
        <v>0.121</v>
      </c>
      <c r="G2" s="36">
        <f>F2*500/1000/0.9</f>
        <v>6.7222222222222225E-2</v>
      </c>
      <c r="H2" s="13">
        <v>0.25</v>
      </c>
      <c r="I2" s="7">
        <f>H2/0.89/1000*1.1</f>
        <v>3.0898876404494385E-4</v>
      </c>
      <c r="J2" s="13">
        <v>0</v>
      </c>
      <c r="K2" s="7">
        <f>J2/0.89/1000*1.1</f>
        <v>0</v>
      </c>
      <c r="L2" s="7">
        <f>(I2+K2)/2</f>
        <v>1.5449438202247193E-4</v>
      </c>
      <c r="M2" s="7">
        <v>1.5E-3</v>
      </c>
      <c r="N2" s="5">
        <v>0</v>
      </c>
      <c r="O2" s="5">
        <v>0</v>
      </c>
      <c r="P2" s="5">
        <v>1.5E-3</v>
      </c>
      <c r="Q2" s="5">
        <v>1.5E-3</v>
      </c>
      <c r="R2" s="5">
        <v>0</v>
      </c>
      <c r="S2" s="27">
        <v>17.263999999999999</v>
      </c>
      <c r="T2" s="7">
        <v>5</v>
      </c>
      <c r="U2" s="14">
        <f>IF(AND(M2&lt;0.0016,M2&gt;0.0014),0,M2)</f>
        <v>0</v>
      </c>
      <c r="V2" s="14">
        <f t="shared" ref="V2:Z2" si="0">IF(AND(N2&lt;0.0016,N2&gt;0.0014),0,N2)</f>
        <v>0</v>
      </c>
      <c r="W2" s="14">
        <f t="shared" si="0"/>
        <v>0</v>
      </c>
      <c r="X2" s="14">
        <f t="shared" si="0"/>
        <v>0</v>
      </c>
      <c r="Y2" s="14">
        <f t="shared" si="0"/>
        <v>0</v>
      </c>
      <c r="Z2" s="14">
        <f t="shared" si="0"/>
        <v>0</v>
      </c>
      <c r="AA2" s="14">
        <f>IF(AND(S2&lt;6,S2&gt;4),0,S2)</f>
        <v>17.263999999999999</v>
      </c>
      <c r="AB2" s="14">
        <f>IF(AND(T2&lt;6,T2&gt;4),0,T2)</f>
        <v>0</v>
      </c>
      <c r="AC2" s="5">
        <f>IF(AND(M2&lt;0.0016,M2&gt;0.0014),0.003,M2)</f>
        <v>3.0000000000000001E-3</v>
      </c>
      <c r="AD2" s="5">
        <f t="shared" ref="AD2:AH2" si="1">IF(AND(N2&lt;0.0016,N2&gt;0.0014),0.003,N2)</f>
        <v>0</v>
      </c>
      <c r="AE2" s="5">
        <f t="shared" si="1"/>
        <v>0</v>
      </c>
      <c r="AF2" s="5">
        <f t="shared" si="1"/>
        <v>3.0000000000000001E-3</v>
      </c>
      <c r="AG2" s="5">
        <f t="shared" si="1"/>
        <v>3.0000000000000001E-3</v>
      </c>
      <c r="AH2" s="5">
        <f t="shared" si="1"/>
        <v>0</v>
      </c>
      <c r="AI2" s="5">
        <f>IF(AND(S2&lt;6,S2&gt;4),10,S2)</f>
        <v>17.263999999999999</v>
      </c>
      <c r="AJ2" s="5">
        <f>IF(AND(T2&lt;6,T2&gt;4),10,T2)</f>
        <v>10</v>
      </c>
      <c r="AK2" s="30">
        <f>SUM(L2,G2,M2:R2,S2/1000)</f>
        <v>8.9140716604244705E-2</v>
      </c>
      <c r="AL2" s="30">
        <f>SUM(K2,G2,U2:Z2,AA2/1000)</f>
        <v>8.4486222222222226E-2</v>
      </c>
      <c r="AM2" s="29">
        <f>SUM(I2,G2,AC2:AH2,AI2/1000)</f>
        <v>9.3795210986267183E-2</v>
      </c>
      <c r="AN2" s="29">
        <f>AK2+T2/1000</f>
        <v>9.4140716604244709E-2</v>
      </c>
      <c r="AO2" s="29">
        <f>AL2+AB2/1000</f>
        <v>8.4486222222222226E-2</v>
      </c>
      <c r="AP2" s="29">
        <f>AM2+AJ2/1000</f>
        <v>0.10379521098626718</v>
      </c>
      <c r="AQ2" s="29">
        <f>SUM(L2,G2,M2:R2)</f>
        <v>7.1876716604244703E-2</v>
      </c>
      <c r="AR2" s="29">
        <f>SUM(K2,G2,U2:Z2)</f>
        <v>6.7222222222222225E-2</v>
      </c>
      <c r="AS2" s="29">
        <f>SUM(I2,G2,AC2:AH2)</f>
        <v>7.6531210986267181E-2</v>
      </c>
      <c r="AT2" s="32">
        <v>325</v>
      </c>
      <c r="AU2" s="34">
        <v>71</v>
      </c>
      <c r="AV2" s="10">
        <v>1.972</v>
      </c>
      <c r="AW2" s="7">
        <f>AT2/AU2/AV2/1000</f>
        <v>2.3212296088906664E-3</v>
      </c>
      <c r="AX2" s="7">
        <f>AW2*AU2/480</f>
        <v>3.4334854631507775E-4</v>
      </c>
      <c r="AY2" s="7">
        <f>AW2*AU2/60</f>
        <v>2.746788370520622E-3</v>
      </c>
      <c r="AZ2" s="32">
        <v>325</v>
      </c>
      <c r="BA2" s="34">
        <v>71</v>
      </c>
      <c r="BB2" s="10">
        <v>1.972</v>
      </c>
      <c r="BC2" s="7">
        <f>AZ2/BA2/BB2/1000</f>
        <v>2.3212296088906664E-3</v>
      </c>
      <c r="BD2" s="7">
        <f>BC2*BA2/480</f>
        <v>3.4334854631507775E-4</v>
      </c>
      <c r="BE2" s="7">
        <f>BC2*BA2/60</f>
        <v>2.746788370520622E-3</v>
      </c>
      <c r="BF2" s="32">
        <v>325</v>
      </c>
      <c r="BG2" s="34">
        <v>71</v>
      </c>
      <c r="BH2" s="10">
        <v>1.972</v>
      </c>
      <c r="BI2" s="7">
        <f>BF2/BG2/BH2/1000</f>
        <v>2.3212296088906664E-3</v>
      </c>
      <c r="BJ2" s="7">
        <f>BI2*BG2/480</f>
        <v>3.4334854631507775E-4</v>
      </c>
      <c r="BK2" s="7">
        <f>BI2*BG2/60</f>
        <v>2.746788370520622E-3</v>
      </c>
      <c r="BL2" s="7">
        <v>250</v>
      </c>
      <c r="BM2" s="7"/>
      <c r="BN2" s="38">
        <v>50.26</v>
      </c>
      <c r="BO2" s="7"/>
      <c r="BP2" s="7">
        <v>18.13</v>
      </c>
      <c r="BQ2" s="7"/>
      <c r="BR2" s="7">
        <v>23.55</v>
      </c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87" ht="15.75" x14ac:dyDescent="0.25">
      <c r="A3" s="7">
        <v>2</v>
      </c>
      <c r="B3" s="7">
        <v>1</v>
      </c>
      <c r="C3" s="5">
        <v>100</v>
      </c>
      <c r="D3" s="11">
        <f t="shared" ref="D3:D19" si="2">+(1.38/7.5)*C3</f>
        <v>18.399999999999999</v>
      </c>
      <c r="E3" s="11">
        <f t="shared" ref="E3:E19" si="3">+(1.7/7.5)*C3</f>
        <v>22.666666666666664</v>
      </c>
      <c r="F3" s="35">
        <v>0.122</v>
      </c>
      <c r="G3" s="36">
        <f t="shared" ref="G3:G19" si="4">F3*500/1000/0.9</f>
        <v>6.777777777777777E-2</v>
      </c>
      <c r="H3" s="13">
        <v>1.1299999999999999</v>
      </c>
      <c r="I3" s="7">
        <f t="shared" ref="I3:K19" si="5">H3/0.89/1000*1.1</f>
        <v>1.396629213483146E-3</v>
      </c>
      <c r="J3" s="13">
        <v>1.1299999999999999</v>
      </c>
      <c r="K3" s="7">
        <f t="shared" si="5"/>
        <v>1.396629213483146E-3</v>
      </c>
      <c r="L3" s="7">
        <f t="shared" ref="L3:L19" si="6">(I3+K3)/2</f>
        <v>1.396629213483146E-3</v>
      </c>
      <c r="M3" s="7">
        <v>1.5E-3</v>
      </c>
      <c r="N3" s="5">
        <v>1.5E-3</v>
      </c>
      <c r="O3" s="16">
        <v>1.5E-3</v>
      </c>
      <c r="P3" s="5">
        <v>1.5E-3</v>
      </c>
      <c r="Q3" s="5">
        <v>1.5E-3</v>
      </c>
      <c r="R3" s="5">
        <v>0</v>
      </c>
      <c r="S3" s="3">
        <v>19.692</v>
      </c>
      <c r="T3" s="3">
        <v>11.295999999999999</v>
      </c>
      <c r="U3" s="14">
        <f t="shared" ref="U3:U19" si="7">IF(AND(M3&lt;0.0016,M3&gt;0.0014),0,M3)</f>
        <v>0</v>
      </c>
      <c r="V3" s="14">
        <f t="shared" ref="V3:V19" si="8">IF(AND(N3&lt;0.0016,N3&gt;0.0014),0,N3)</f>
        <v>0</v>
      </c>
      <c r="W3" s="14">
        <f t="shared" ref="W3:W19" si="9">IF(AND(O3&lt;0.0016,O3&gt;0.0014),0,O3)</f>
        <v>0</v>
      </c>
      <c r="X3" s="14">
        <f t="shared" ref="X3:X19" si="10">IF(AND(P3&lt;0.0016,P3&gt;0.0014),0,P3)</f>
        <v>0</v>
      </c>
      <c r="Y3" s="14">
        <f t="shared" ref="Y3:Y19" si="11">IF(AND(Q3&lt;0.0016,Q3&gt;0.0014),0,Q3)</f>
        <v>0</v>
      </c>
      <c r="Z3" s="14">
        <f t="shared" ref="Z3:Z19" si="12">IF(AND(R3&lt;0.0016,R3&gt;0.0014),0,R3)</f>
        <v>0</v>
      </c>
      <c r="AA3" s="14">
        <f t="shared" ref="AA3:AA19" si="13">IF(AND(S3&lt;6,S3&gt;4),0,S3)</f>
        <v>19.692</v>
      </c>
      <c r="AB3" s="14">
        <f t="shared" ref="AB3:AB19" si="14">IF(AND(T3&lt;6,T3&gt;4),0,T3)</f>
        <v>11.295999999999999</v>
      </c>
      <c r="AC3" s="5">
        <f t="shared" ref="AC3:AC19" si="15">IF(AND(M3&lt;0.0016,M3&gt;0.0014),0.003,M3)</f>
        <v>3.0000000000000001E-3</v>
      </c>
      <c r="AD3" s="5">
        <f t="shared" ref="AD3:AD19" si="16">IF(AND(N3&lt;0.0016,N3&gt;0.0014),0.003,N3)</f>
        <v>3.0000000000000001E-3</v>
      </c>
      <c r="AE3" s="5">
        <f t="shared" ref="AE3:AE19" si="17">IF(AND(O3&lt;0.0016,O3&gt;0.0014),0.003,O3)</f>
        <v>3.0000000000000001E-3</v>
      </c>
      <c r="AF3" s="5">
        <f t="shared" ref="AF3:AF19" si="18">IF(AND(P3&lt;0.0016,P3&gt;0.0014),0.003,P3)</f>
        <v>3.0000000000000001E-3</v>
      </c>
      <c r="AG3" s="5">
        <f t="shared" ref="AG3:AG19" si="19">IF(AND(Q3&lt;0.0016,Q3&gt;0.0014),0.003,Q3)</f>
        <v>3.0000000000000001E-3</v>
      </c>
      <c r="AH3" s="5">
        <f t="shared" ref="AH3:AH19" si="20">IF(AND(R3&lt;0.0016,R3&gt;0.0014),0.003,R3)</f>
        <v>0</v>
      </c>
      <c r="AI3" s="5">
        <f t="shared" ref="AI3:AI19" si="21">IF(AND(S3&lt;6,S3&gt;4),10,S3)</f>
        <v>19.692</v>
      </c>
      <c r="AJ3" s="5">
        <f t="shared" ref="AJ3:AJ19" si="22">IF(AND(T3&lt;6,T3&gt;4),10,T3)</f>
        <v>11.295999999999999</v>
      </c>
      <c r="AK3" s="30">
        <f t="shared" ref="AK3:AK19" si="23">SUM(L3,G3,M3:R3,S3/1000)</f>
        <v>9.6366406991260922E-2</v>
      </c>
      <c r="AL3" s="30">
        <f t="shared" ref="AL3:AL19" si="24">SUM(K3,G3,U3:Z3,AA3/1000)</f>
        <v>8.8866406991260916E-2</v>
      </c>
      <c r="AM3" s="29">
        <f t="shared" ref="AM3:AM19" si="25">SUM(I3,G3,AC3:AH3,AI3/1000)</f>
        <v>0.10386640699126093</v>
      </c>
      <c r="AN3" s="29">
        <f t="shared" ref="AN3:AN19" si="26">AK3+T3/1000</f>
        <v>0.10766240699126092</v>
      </c>
      <c r="AO3" s="29">
        <f t="shared" ref="AO3:AO19" si="27">AL3+AB3/1000</f>
        <v>0.10016240699126092</v>
      </c>
      <c r="AP3" s="29">
        <f t="shared" ref="AP3:AP19" si="28">AM3+AJ3/1000</f>
        <v>0.11516240699126093</v>
      </c>
      <c r="AQ3" s="29">
        <f t="shared" ref="AQ3:AQ19" si="29">SUM(L3,G3,M3:R3)</f>
        <v>7.6674406991260921E-2</v>
      </c>
      <c r="AR3" s="29">
        <f t="shared" ref="AR3:AR19" si="30">SUM(K3,G3,U3:Z3)</f>
        <v>6.9174406991260914E-2</v>
      </c>
      <c r="AS3" s="29">
        <f t="shared" ref="AS3:AS19" si="31">SUM(I3,G3,AC3:AH3)</f>
        <v>8.4174406991260928E-2</v>
      </c>
      <c r="AT3" s="32">
        <v>203</v>
      </c>
      <c r="AU3" s="34">
        <v>133</v>
      </c>
      <c r="AV3" s="10">
        <v>1.974</v>
      </c>
      <c r="AW3" s="7">
        <f t="shared" ref="AW3:AW19" si="32">AT3/AU3/AV3/1000</f>
        <v>7.7320961979416636E-4</v>
      </c>
      <c r="AX3" s="7">
        <f t="shared" ref="AX3:AX19" si="33">AW3*AU3/480</f>
        <v>2.1424349881796691E-4</v>
      </c>
      <c r="AY3" s="7">
        <f t="shared" ref="AY3:AY19" si="34">AW3*AU3/60</f>
        <v>1.7139479905437353E-3</v>
      </c>
      <c r="AZ3" s="32">
        <v>203</v>
      </c>
      <c r="BA3" s="34">
        <v>133</v>
      </c>
      <c r="BB3" s="10">
        <v>1.974</v>
      </c>
      <c r="BC3" s="7">
        <f t="shared" ref="BC3:BC19" si="35">AZ3/BA3/BB3/1000</f>
        <v>7.7320961979416636E-4</v>
      </c>
      <c r="BD3" s="7">
        <f t="shared" ref="BD3:BD19" si="36">BC3*BA3/480</f>
        <v>2.1424349881796691E-4</v>
      </c>
      <c r="BE3" s="7">
        <f t="shared" ref="BE3:BE19" si="37">BC3*BA3/60</f>
        <v>1.7139479905437353E-3</v>
      </c>
      <c r="BF3" s="32">
        <v>203</v>
      </c>
      <c r="BG3" s="34">
        <v>133</v>
      </c>
      <c r="BH3" s="10">
        <v>1.974</v>
      </c>
      <c r="BI3" s="7">
        <f t="shared" ref="BI3:BI19" si="38">BF3/BG3/BH3/1000</f>
        <v>7.7320961979416636E-4</v>
      </c>
      <c r="BJ3" s="7">
        <f t="shared" ref="BJ3:BJ19" si="39">BI3*BG3/480</f>
        <v>2.1424349881796691E-4</v>
      </c>
      <c r="BK3" s="7">
        <f t="shared" ref="BK3:BK19" si="40">BI3*BG3/60</f>
        <v>1.7139479905437353E-3</v>
      </c>
      <c r="BL3" s="7">
        <v>345</v>
      </c>
      <c r="BM3" s="7">
        <v>340</v>
      </c>
      <c r="BN3" s="38">
        <v>68.48</v>
      </c>
      <c r="BO3" s="38">
        <v>67.209999999999994</v>
      </c>
      <c r="BP3" s="38">
        <v>19.8</v>
      </c>
      <c r="BQ3" s="38">
        <v>19.71</v>
      </c>
      <c r="BR3" s="38">
        <v>31.3</v>
      </c>
      <c r="BS3" s="38">
        <v>22.6</v>
      </c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</row>
    <row r="4" spans="1:87" ht="15.75" x14ac:dyDescent="0.25">
      <c r="A4" s="7">
        <v>3</v>
      </c>
      <c r="B4" s="7">
        <v>1</v>
      </c>
      <c r="C4" s="5">
        <v>100</v>
      </c>
      <c r="D4" s="11">
        <f t="shared" si="2"/>
        <v>18.399999999999999</v>
      </c>
      <c r="E4" s="11">
        <f t="shared" si="3"/>
        <v>22.666666666666664</v>
      </c>
      <c r="F4" s="35">
        <v>2.1499999999999998E-2</v>
      </c>
      <c r="G4" s="36">
        <f t="shared" si="4"/>
        <v>1.1944444444444443E-2</v>
      </c>
      <c r="H4" s="13">
        <v>0.25</v>
      </c>
      <c r="I4" s="7">
        <f t="shared" si="5"/>
        <v>3.0898876404494385E-4</v>
      </c>
      <c r="J4" s="13">
        <v>0</v>
      </c>
      <c r="K4" s="7">
        <f t="shared" si="5"/>
        <v>0</v>
      </c>
      <c r="L4" s="7">
        <f t="shared" si="6"/>
        <v>1.5449438202247193E-4</v>
      </c>
      <c r="M4" s="7">
        <v>0</v>
      </c>
      <c r="N4" s="5">
        <v>0</v>
      </c>
      <c r="O4" s="17">
        <v>1.5E-3</v>
      </c>
      <c r="P4" s="5">
        <v>1.5E-3</v>
      </c>
      <c r="Q4" s="5">
        <v>1.5E-3</v>
      </c>
      <c r="R4" s="5">
        <v>0</v>
      </c>
      <c r="S4" s="7">
        <v>5</v>
      </c>
      <c r="T4" s="3">
        <v>20.207999999999998</v>
      </c>
      <c r="U4" s="14">
        <f t="shared" si="7"/>
        <v>0</v>
      </c>
      <c r="V4" s="14">
        <f t="shared" si="8"/>
        <v>0</v>
      </c>
      <c r="W4" s="14">
        <f t="shared" si="9"/>
        <v>0</v>
      </c>
      <c r="X4" s="14">
        <f t="shared" si="10"/>
        <v>0</v>
      </c>
      <c r="Y4" s="14">
        <f t="shared" si="11"/>
        <v>0</v>
      </c>
      <c r="Z4" s="14">
        <f t="shared" si="12"/>
        <v>0</v>
      </c>
      <c r="AA4" s="14">
        <f t="shared" si="13"/>
        <v>0</v>
      </c>
      <c r="AB4" s="14">
        <f t="shared" si="14"/>
        <v>20.207999999999998</v>
      </c>
      <c r="AC4" s="5">
        <f t="shared" si="15"/>
        <v>0</v>
      </c>
      <c r="AD4" s="5">
        <f t="shared" si="16"/>
        <v>0</v>
      </c>
      <c r="AE4" s="5">
        <f t="shared" si="17"/>
        <v>3.0000000000000001E-3</v>
      </c>
      <c r="AF4" s="5">
        <f t="shared" si="18"/>
        <v>3.0000000000000001E-3</v>
      </c>
      <c r="AG4" s="5">
        <f t="shared" si="19"/>
        <v>3.0000000000000001E-3</v>
      </c>
      <c r="AH4" s="5">
        <f t="shared" si="20"/>
        <v>0</v>
      </c>
      <c r="AI4" s="5">
        <f t="shared" si="21"/>
        <v>10</v>
      </c>
      <c r="AJ4" s="5">
        <f t="shared" si="22"/>
        <v>20.207999999999998</v>
      </c>
      <c r="AK4" s="30">
        <f t="shared" si="23"/>
        <v>2.1598938826466917E-2</v>
      </c>
      <c r="AL4" s="30">
        <f t="shared" si="24"/>
        <v>1.1944444444444443E-2</v>
      </c>
      <c r="AM4" s="29">
        <f t="shared" si="25"/>
        <v>3.1253433208489383E-2</v>
      </c>
      <c r="AN4" s="29">
        <f t="shared" si="26"/>
        <v>4.1806938826466911E-2</v>
      </c>
      <c r="AO4" s="29">
        <f t="shared" si="27"/>
        <v>3.2152444444444442E-2</v>
      </c>
      <c r="AP4" s="29">
        <f t="shared" si="28"/>
        <v>5.1461433208489379E-2</v>
      </c>
      <c r="AQ4" s="29">
        <f t="shared" si="29"/>
        <v>1.6598938826466916E-2</v>
      </c>
      <c r="AR4" s="29">
        <f t="shared" si="30"/>
        <v>1.1944444444444443E-2</v>
      </c>
      <c r="AS4" s="29">
        <f t="shared" si="31"/>
        <v>2.1253433208489384E-2</v>
      </c>
      <c r="AT4" s="32">
        <v>132</v>
      </c>
      <c r="AU4" s="34">
        <v>67</v>
      </c>
      <c r="AV4" s="10">
        <v>1.9870000000000001</v>
      </c>
      <c r="AW4" s="7">
        <f t="shared" si="32"/>
        <v>9.9151950363932724E-4</v>
      </c>
      <c r="AX4" s="7">
        <f t="shared" si="33"/>
        <v>1.3839959738298942E-4</v>
      </c>
      <c r="AY4" s="7">
        <f t="shared" si="34"/>
        <v>1.1071967790639153E-3</v>
      </c>
      <c r="AZ4" s="32">
        <v>132</v>
      </c>
      <c r="BA4" s="34">
        <v>67</v>
      </c>
      <c r="BB4" s="10">
        <v>1.9870000000000001</v>
      </c>
      <c r="BC4" s="7">
        <f t="shared" si="35"/>
        <v>9.9151950363932724E-4</v>
      </c>
      <c r="BD4" s="7">
        <f t="shared" si="36"/>
        <v>1.3839959738298942E-4</v>
      </c>
      <c r="BE4" s="7">
        <f t="shared" si="37"/>
        <v>1.1071967790639153E-3</v>
      </c>
      <c r="BF4" s="32">
        <v>132</v>
      </c>
      <c r="BG4" s="34">
        <v>67</v>
      </c>
      <c r="BH4" s="10">
        <v>1.9870000000000001</v>
      </c>
      <c r="BI4" s="7">
        <f t="shared" si="38"/>
        <v>9.9151950363932724E-4</v>
      </c>
      <c r="BJ4" s="7">
        <f t="shared" si="39"/>
        <v>1.3839959738298942E-4</v>
      </c>
      <c r="BK4" s="7">
        <f t="shared" si="40"/>
        <v>1.1071967790639153E-3</v>
      </c>
      <c r="BL4" s="7">
        <v>560</v>
      </c>
      <c r="BM4" s="7"/>
      <c r="BN4" s="38">
        <v>110.88</v>
      </c>
      <c r="BO4" s="7"/>
      <c r="BP4" s="7">
        <v>19.309999999999999</v>
      </c>
      <c r="BQ4" s="7"/>
      <c r="BR4" s="7">
        <v>26.4</v>
      </c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</row>
    <row r="5" spans="1:87" ht="15.75" x14ac:dyDescent="0.25">
      <c r="A5" s="7">
        <v>4</v>
      </c>
      <c r="B5" s="38">
        <v>1</v>
      </c>
      <c r="C5" s="5">
        <v>100</v>
      </c>
      <c r="D5" s="11">
        <f t="shared" si="2"/>
        <v>18.399999999999999</v>
      </c>
      <c r="E5" s="11">
        <f t="shared" si="3"/>
        <v>22.666666666666664</v>
      </c>
      <c r="F5" s="37">
        <v>4.6600000000000003E-2</v>
      </c>
      <c r="G5" s="36">
        <f t="shared" si="4"/>
        <v>2.5888888888888888E-2</v>
      </c>
      <c r="H5" s="13">
        <v>0.25</v>
      </c>
      <c r="I5" s="7">
        <f t="shared" si="5"/>
        <v>3.0898876404494385E-4</v>
      </c>
      <c r="J5" s="13">
        <v>0</v>
      </c>
      <c r="K5" s="7">
        <f t="shared" si="5"/>
        <v>0</v>
      </c>
      <c r="L5" s="7">
        <f t="shared" si="6"/>
        <v>1.5449438202247193E-4</v>
      </c>
      <c r="M5" s="7">
        <v>1.5E-3</v>
      </c>
      <c r="N5" s="5">
        <v>1.5E-3</v>
      </c>
      <c r="O5" s="5">
        <v>0</v>
      </c>
      <c r="P5" s="5">
        <v>1.5E-3</v>
      </c>
      <c r="Q5" s="5">
        <v>1.5E-3</v>
      </c>
      <c r="R5" s="5">
        <v>0</v>
      </c>
      <c r="S5" s="4">
        <v>41.943163076215185</v>
      </c>
      <c r="T5" s="7">
        <v>5</v>
      </c>
      <c r="U5" s="14">
        <f t="shared" si="7"/>
        <v>0</v>
      </c>
      <c r="V5" s="14">
        <f t="shared" si="8"/>
        <v>0</v>
      </c>
      <c r="W5" s="14">
        <f t="shared" si="9"/>
        <v>0</v>
      </c>
      <c r="X5" s="14">
        <f t="shared" si="10"/>
        <v>0</v>
      </c>
      <c r="Y5" s="14">
        <f t="shared" si="11"/>
        <v>0</v>
      </c>
      <c r="Z5" s="14">
        <f t="shared" si="12"/>
        <v>0</v>
      </c>
      <c r="AA5" s="14">
        <f t="shared" si="13"/>
        <v>41.943163076215185</v>
      </c>
      <c r="AB5" s="14">
        <f t="shared" si="14"/>
        <v>0</v>
      </c>
      <c r="AC5" s="5">
        <f t="shared" si="15"/>
        <v>3.0000000000000001E-3</v>
      </c>
      <c r="AD5" s="5">
        <f t="shared" si="16"/>
        <v>3.0000000000000001E-3</v>
      </c>
      <c r="AE5" s="5">
        <f t="shared" si="17"/>
        <v>0</v>
      </c>
      <c r="AF5" s="5">
        <f t="shared" si="18"/>
        <v>3.0000000000000001E-3</v>
      </c>
      <c r="AG5" s="5">
        <f t="shared" si="19"/>
        <v>3.0000000000000001E-3</v>
      </c>
      <c r="AH5" s="5">
        <f t="shared" si="20"/>
        <v>0</v>
      </c>
      <c r="AI5" s="5">
        <f t="shared" si="21"/>
        <v>41.943163076215185</v>
      </c>
      <c r="AJ5" s="5">
        <f t="shared" si="22"/>
        <v>10</v>
      </c>
      <c r="AK5" s="30">
        <f t="shared" si="23"/>
        <v>7.398654634712655E-2</v>
      </c>
      <c r="AL5" s="30">
        <f t="shared" si="24"/>
        <v>6.783205196510407E-2</v>
      </c>
      <c r="AM5" s="29">
        <f t="shared" si="25"/>
        <v>8.0141040729149016E-2</v>
      </c>
      <c r="AN5" s="29">
        <f t="shared" si="26"/>
        <v>7.8986546347126554E-2</v>
      </c>
      <c r="AO5" s="29">
        <f t="shared" si="27"/>
        <v>6.783205196510407E-2</v>
      </c>
      <c r="AP5" s="29">
        <f t="shared" si="28"/>
        <v>9.0141040729149011E-2</v>
      </c>
      <c r="AQ5" s="29">
        <f t="shared" si="29"/>
        <v>3.2043383270911364E-2</v>
      </c>
      <c r="AR5" s="29">
        <f t="shared" si="30"/>
        <v>2.5888888888888888E-2</v>
      </c>
      <c r="AS5" s="29">
        <f t="shared" si="31"/>
        <v>3.8197877652933837E-2</v>
      </c>
      <c r="AT5" s="32">
        <v>251</v>
      </c>
      <c r="AU5" s="34">
        <v>139</v>
      </c>
      <c r="AV5" s="10">
        <v>1.946</v>
      </c>
      <c r="AW5" s="7">
        <f t="shared" si="32"/>
        <v>9.2793185800794107E-4</v>
      </c>
      <c r="AX5" s="7">
        <f t="shared" si="33"/>
        <v>2.6871360054813294E-4</v>
      </c>
      <c r="AY5" s="7">
        <f t="shared" si="34"/>
        <v>2.1497088043850635E-3</v>
      </c>
      <c r="AZ5" s="32">
        <v>251</v>
      </c>
      <c r="BA5" s="34">
        <v>139</v>
      </c>
      <c r="BB5" s="10">
        <v>1.946</v>
      </c>
      <c r="BC5" s="7">
        <f t="shared" si="35"/>
        <v>9.2793185800794107E-4</v>
      </c>
      <c r="BD5" s="7">
        <f t="shared" si="36"/>
        <v>2.6871360054813294E-4</v>
      </c>
      <c r="BE5" s="7">
        <f t="shared" si="37"/>
        <v>2.1497088043850635E-3</v>
      </c>
      <c r="BF5" s="32">
        <v>251</v>
      </c>
      <c r="BG5" s="34">
        <v>139</v>
      </c>
      <c r="BH5" s="10">
        <v>1.946</v>
      </c>
      <c r="BI5" s="7">
        <f t="shared" si="38"/>
        <v>9.2793185800794107E-4</v>
      </c>
      <c r="BJ5" s="7">
        <f t="shared" si="39"/>
        <v>2.6871360054813294E-4</v>
      </c>
      <c r="BK5" s="7">
        <f t="shared" si="40"/>
        <v>2.1497088043850635E-3</v>
      </c>
      <c r="BL5" s="38">
        <v>500</v>
      </c>
      <c r="BM5" s="7">
        <v>520</v>
      </c>
      <c r="BN5" s="38">
        <v>98.2</v>
      </c>
      <c r="BO5" s="38">
        <v>102.74</v>
      </c>
      <c r="BP5" s="38">
        <v>20.12</v>
      </c>
      <c r="BQ5" s="38">
        <v>20.21</v>
      </c>
      <c r="BR5" s="38">
        <v>24.49</v>
      </c>
      <c r="BS5" s="38">
        <v>31.2</v>
      </c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</row>
    <row r="6" spans="1:87" ht="15.75" x14ac:dyDescent="0.25">
      <c r="A6" s="7">
        <v>5</v>
      </c>
      <c r="B6" s="38">
        <v>1</v>
      </c>
      <c r="C6" s="5">
        <v>100</v>
      </c>
      <c r="D6" s="11">
        <f t="shared" si="2"/>
        <v>18.399999999999999</v>
      </c>
      <c r="E6" s="11">
        <f t="shared" si="3"/>
        <v>22.666666666666664</v>
      </c>
      <c r="F6" s="37">
        <v>2.58E-2</v>
      </c>
      <c r="G6" s="36">
        <f t="shared" si="4"/>
        <v>1.4333333333333333E-2</v>
      </c>
      <c r="H6" s="13">
        <v>0.71899999999999997</v>
      </c>
      <c r="I6" s="7">
        <f t="shared" si="5"/>
        <v>8.8865168539325838E-4</v>
      </c>
      <c r="J6" s="13">
        <v>0.71899999999999997</v>
      </c>
      <c r="K6" s="7">
        <f t="shared" si="5"/>
        <v>8.8865168539325838E-4</v>
      </c>
      <c r="L6" s="7">
        <f t="shared" si="6"/>
        <v>8.8865168539325838E-4</v>
      </c>
      <c r="M6" s="7">
        <v>4.9199999999999999E-3</v>
      </c>
      <c r="N6" s="5">
        <v>0</v>
      </c>
      <c r="O6" s="5">
        <v>5.1900000000000002E-3</v>
      </c>
      <c r="P6" s="5">
        <v>8.0499999999999999E-3</v>
      </c>
      <c r="Q6" s="5">
        <v>0</v>
      </c>
      <c r="R6" s="5">
        <v>0</v>
      </c>
      <c r="S6" s="3">
        <v>19.342046770102741</v>
      </c>
      <c r="T6" s="3">
        <v>25.206738316105174</v>
      </c>
      <c r="U6" s="14">
        <f t="shared" si="7"/>
        <v>4.9199999999999999E-3</v>
      </c>
      <c r="V6" s="14">
        <f t="shared" si="8"/>
        <v>0</v>
      </c>
      <c r="W6" s="14">
        <f t="shared" si="9"/>
        <v>5.1900000000000002E-3</v>
      </c>
      <c r="X6" s="14">
        <f t="shared" si="10"/>
        <v>8.0499999999999999E-3</v>
      </c>
      <c r="Y6" s="14">
        <f t="shared" si="11"/>
        <v>0</v>
      </c>
      <c r="Z6" s="14">
        <f t="shared" si="12"/>
        <v>0</v>
      </c>
      <c r="AA6" s="14">
        <f t="shared" si="13"/>
        <v>19.342046770102741</v>
      </c>
      <c r="AB6" s="14">
        <f t="shared" si="14"/>
        <v>25.206738316105174</v>
      </c>
      <c r="AC6" s="5">
        <f t="shared" si="15"/>
        <v>4.9199999999999999E-3</v>
      </c>
      <c r="AD6" s="5">
        <f t="shared" si="16"/>
        <v>0</v>
      </c>
      <c r="AE6" s="5">
        <f t="shared" si="17"/>
        <v>5.1900000000000002E-3</v>
      </c>
      <c r="AF6" s="5">
        <f t="shared" si="18"/>
        <v>8.0499999999999999E-3</v>
      </c>
      <c r="AG6" s="5">
        <f t="shared" si="19"/>
        <v>0</v>
      </c>
      <c r="AH6" s="5">
        <f t="shared" si="20"/>
        <v>0</v>
      </c>
      <c r="AI6" s="5">
        <f t="shared" si="21"/>
        <v>19.342046770102741</v>
      </c>
      <c r="AJ6" s="5">
        <f t="shared" si="22"/>
        <v>25.206738316105174</v>
      </c>
      <c r="AK6" s="30">
        <f t="shared" si="23"/>
        <v>5.2724031788829333E-2</v>
      </c>
      <c r="AL6" s="30">
        <f t="shared" si="24"/>
        <v>5.2724031788829333E-2</v>
      </c>
      <c r="AM6" s="29">
        <f t="shared" si="25"/>
        <v>5.2724031788829333E-2</v>
      </c>
      <c r="AN6" s="29">
        <f t="shared" si="26"/>
        <v>7.7930770104934502E-2</v>
      </c>
      <c r="AO6" s="29">
        <f t="shared" si="27"/>
        <v>7.7930770104934502E-2</v>
      </c>
      <c r="AP6" s="29">
        <f t="shared" si="28"/>
        <v>7.7930770104934502E-2</v>
      </c>
      <c r="AQ6" s="29">
        <f t="shared" si="29"/>
        <v>3.3381985018726593E-2</v>
      </c>
      <c r="AR6" s="29">
        <f t="shared" si="30"/>
        <v>3.3381985018726593E-2</v>
      </c>
      <c r="AS6" s="29">
        <f t="shared" si="31"/>
        <v>3.3381985018726593E-2</v>
      </c>
      <c r="AT6" s="33">
        <v>2017</v>
      </c>
      <c r="AU6" s="34">
        <v>72</v>
      </c>
      <c r="AV6" s="10">
        <v>1.9850000000000001</v>
      </c>
      <c r="AW6" s="7">
        <f t="shared" si="32"/>
        <v>1.4112790372236216E-2</v>
      </c>
      <c r="AX6" s="7">
        <f t="shared" si="33"/>
        <v>2.1169185558354326E-3</v>
      </c>
      <c r="AY6" s="7">
        <f t="shared" si="34"/>
        <v>1.693534844668346E-2</v>
      </c>
      <c r="AZ6" s="33">
        <v>2017</v>
      </c>
      <c r="BA6" s="34">
        <v>72</v>
      </c>
      <c r="BB6" s="10">
        <v>1.9850000000000001</v>
      </c>
      <c r="BC6" s="7">
        <f t="shared" si="35"/>
        <v>1.4112790372236216E-2</v>
      </c>
      <c r="BD6" s="7">
        <f t="shared" si="36"/>
        <v>2.1169185558354326E-3</v>
      </c>
      <c r="BE6" s="7">
        <f t="shared" si="37"/>
        <v>1.693534844668346E-2</v>
      </c>
      <c r="BF6" s="33">
        <v>2017</v>
      </c>
      <c r="BG6" s="34">
        <v>72</v>
      </c>
      <c r="BH6" s="10">
        <v>1.9850000000000001</v>
      </c>
      <c r="BI6" s="7">
        <f t="shared" si="38"/>
        <v>1.4112790372236216E-2</v>
      </c>
      <c r="BJ6" s="7">
        <f t="shared" si="39"/>
        <v>2.1169185558354326E-3</v>
      </c>
      <c r="BK6" s="7">
        <f t="shared" si="40"/>
        <v>1.693534844668346E-2</v>
      </c>
      <c r="BL6" s="38">
        <v>635</v>
      </c>
      <c r="BM6" s="7"/>
      <c r="BN6" s="38">
        <v>126.12</v>
      </c>
      <c r="BO6" s="7"/>
      <c r="BP6" s="38">
        <v>19.649999999999999</v>
      </c>
      <c r="BQ6" s="7"/>
      <c r="BR6" s="38">
        <v>30.4</v>
      </c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15.75" x14ac:dyDescent="0.25">
      <c r="A7" s="7">
        <v>6</v>
      </c>
      <c r="B7" s="38">
        <v>1</v>
      </c>
      <c r="C7" s="5">
        <v>100</v>
      </c>
      <c r="D7" s="11">
        <f t="shared" si="2"/>
        <v>18.399999999999999</v>
      </c>
      <c r="E7" s="11">
        <f t="shared" si="3"/>
        <v>22.666666666666664</v>
      </c>
      <c r="F7" s="35">
        <v>0.114</v>
      </c>
      <c r="G7" s="36">
        <f t="shared" si="4"/>
        <v>6.3333333333333339E-2</v>
      </c>
      <c r="H7" s="13">
        <v>1.1200000000000001</v>
      </c>
      <c r="I7" s="7">
        <f t="shared" si="5"/>
        <v>1.3842696629213487E-3</v>
      </c>
      <c r="J7" s="13">
        <v>1.1200000000000001</v>
      </c>
      <c r="K7" s="7">
        <f t="shared" si="5"/>
        <v>1.3842696629213487E-3</v>
      </c>
      <c r="L7" s="7">
        <f t="shared" si="6"/>
        <v>1.3842696629213487E-3</v>
      </c>
      <c r="M7" s="7">
        <v>3.5000000000000001E-3</v>
      </c>
      <c r="N7" s="5">
        <v>1.5E-3</v>
      </c>
      <c r="O7" s="5">
        <v>1.5E-3</v>
      </c>
      <c r="P7" s="5">
        <v>3.6900000000000001E-3</v>
      </c>
      <c r="Q7" s="5">
        <v>1.5E-3</v>
      </c>
      <c r="R7" s="5">
        <v>0</v>
      </c>
      <c r="S7" s="2">
        <v>166.95584289733955</v>
      </c>
      <c r="T7" s="3">
        <v>32.819401994203041</v>
      </c>
      <c r="U7" s="14">
        <f t="shared" si="7"/>
        <v>3.5000000000000001E-3</v>
      </c>
      <c r="V7" s="14">
        <f t="shared" si="8"/>
        <v>0</v>
      </c>
      <c r="W7" s="14">
        <f t="shared" si="9"/>
        <v>0</v>
      </c>
      <c r="X7" s="14">
        <f t="shared" si="10"/>
        <v>3.6900000000000001E-3</v>
      </c>
      <c r="Y7" s="14">
        <f t="shared" si="11"/>
        <v>0</v>
      </c>
      <c r="Z7" s="14">
        <f t="shared" si="12"/>
        <v>0</v>
      </c>
      <c r="AA7" s="14">
        <f t="shared" si="13"/>
        <v>166.95584289733955</v>
      </c>
      <c r="AB7" s="14">
        <f t="shared" si="14"/>
        <v>32.819401994203041</v>
      </c>
      <c r="AC7" s="5">
        <f t="shared" si="15"/>
        <v>3.5000000000000001E-3</v>
      </c>
      <c r="AD7" s="5">
        <f t="shared" si="16"/>
        <v>3.0000000000000001E-3</v>
      </c>
      <c r="AE7" s="5">
        <f t="shared" si="17"/>
        <v>3.0000000000000001E-3</v>
      </c>
      <c r="AF7" s="5">
        <f t="shared" si="18"/>
        <v>3.6900000000000001E-3</v>
      </c>
      <c r="AG7" s="5">
        <f t="shared" si="19"/>
        <v>3.0000000000000001E-3</v>
      </c>
      <c r="AH7" s="5">
        <f t="shared" si="20"/>
        <v>0</v>
      </c>
      <c r="AI7" s="5">
        <f t="shared" si="21"/>
        <v>166.95584289733955</v>
      </c>
      <c r="AJ7" s="5">
        <f t="shared" si="22"/>
        <v>32.819401994203041</v>
      </c>
      <c r="AK7" s="30">
        <f t="shared" si="23"/>
        <v>0.24336344589359427</v>
      </c>
      <c r="AL7" s="30">
        <f t="shared" si="24"/>
        <v>0.23886344589359426</v>
      </c>
      <c r="AM7" s="29">
        <f t="shared" si="25"/>
        <v>0.24786344589359427</v>
      </c>
      <c r="AN7" s="29">
        <f t="shared" si="26"/>
        <v>0.27618284788779729</v>
      </c>
      <c r="AO7" s="29">
        <f t="shared" si="27"/>
        <v>0.27168284788779729</v>
      </c>
      <c r="AP7" s="29">
        <f t="shared" si="28"/>
        <v>0.28068284788779729</v>
      </c>
      <c r="AQ7" s="29">
        <f t="shared" si="29"/>
        <v>7.6407602996254695E-2</v>
      </c>
      <c r="AR7" s="29">
        <f t="shared" si="30"/>
        <v>7.1907602996254691E-2</v>
      </c>
      <c r="AS7" s="29">
        <f t="shared" si="31"/>
        <v>8.0907602996254699E-2</v>
      </c>
      <c r="AT7" s="33">
        <v>2383</v>
      </c>
      <c r="AU7" s="34">
        <v>151</v>
      </c>
      <c r="AV7" s="10">
        <v>1.982</v>
      </c>
      <c r="AW7" s="7">
        <f t="shared" si="32"/>
        <v>7.9623899867015055E-3</v>
      </c>
      <c r="AX7" s="7">
        <f t="shared" si="33"/>
        <v>2.5048351833165156E-3</v>
      </c>
      <c r="AY7" s="7">
        <f t="shared" si="34"/>
        <v>2.0038681466532125E-2</v>
      </c>
      <c r="AZ7" s="33">
        <v>2383</v>
      </c>
      <c r="BA7" s="34">
        <v>151</v>
      </c>
      <c r="BB7" s="10">
        <v>1.982</v>
      </c>
      <c r="BC7" s="7">
        <f t="shared" si="35"/>
        <v>7.9623899867015055E-3</v>
      </c>
      <c r="BD7" s="7">
        <f t="shared" si="36"/>
        <v>2.5048351833165156E-3</v>
      </c>
      <c r="BE7" s="7">
        <f t="shared" si="37"/>
        <v>2.0038681466532125E-2</v>
      </c>
      <c r="BF7" s="33">
        <v>2383</v>
      </c>
      <c r="BG7" s="34">
        <v>151</v>
      </c>
      <c r="BH7" s="10">
        <v>1.982</v>
      </c>
      <c r="BI7" s="7">
        <f t="shared" si="38"/>
        <v>7.9623899867015055E-3</v>
      </c>
      <c r="BJ7" s="7">
        <f t="shared" si="39"/>
        <v>2.5048351833165156E-3</v>
      </c>
      <c r="BK7" s="7">
        <f t="shared" si="40"/>
        <v>2.0038681466532125E-2</v>
      </c>
      <c r="BL7" s="38">
        <v>600</v>
      </c>
      <c r="BM7" s="7">
        <v>700</v>
      </c>
      <c r="BN7" s="38">
        <v>142.63</v>
      </c>
      <c r="BO7" s="38">
        <v>139.05000000000001</v>
      </c>
      <c r="BP7" s="38">
        <v>17.71</v>
      </c>
      <c r="BQ7" s="38">
        <v>20.59</v>
      </c>
      <c r="BR7" s="38">
        <v>24.93</v>
      </c>
      <c r="BS7" s="38">
        <v>25.77</v>
      </c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ht="15.75" x14ac:dyDescent="0.25">
      <c r="A8" s="7">
        <v>7</v>
      </c>
      <c r="B8" s="38">
        <v>2</v>
      </c>
      <c r="C8" s="5">
        <v>600</v>
      </c>
      <c r="D8" s="11">
        <f t="shared" si="2"/>
        <v>110.39999999999999</v>
      </c>
      <c r="E8" s="11">
        <f t="shared" si="3"/>
        <v>136</v>
      </c>
      <c r="F8" s="37">
        <v>5.7299999999999997E-2</v>
      </c>
      <c r="G8" s="36">
        <f t="shared" si="4"/>
        <v>3.1833333333333332E-2</v>
      </c>
      <c r="H8" s="13">
        <v>0.42399999999999999</v>
      </c>
      <c r="I8" s="7">
        <f t="shared" si="5"/>
        <v>5.2404494382022476E-4</v>
      </c>
      <c r="J8" s="13">
        <v>0.42399999999999999</v>
      </c>
      <c r="K8" s="7">
        <f t="shared" si="5"/>
        <v>5.2404494382022476E-4</v>
      </c>
      <c r="L8" s="7">
        <f t="shared" si="6"/>
        <v>5.2404494382022476E-4</v>
      </c>
      <c r="M8" s="7">
        <v>1.5E-3</v>
      </c>
      <c r="N8" s="5">
        <v>1.5E-3</v>
      </c>
      <c r="O8" s="5">
        <v>1.5E-3</v>
      </c>
      <c r="P8" s="5">
        <v>1.5E-3</v>
      </c>
      <c r="Q8" s="5">
        <v>3.5800000000000003E-3</v>
      </c>
      <c r="R8" s="5">
        <v>0</v>
      </c>
      <c r="S8" s="3">
        <v>77.028370068711212</v>
      </c>
      <c r="T8" s="3">
        <v>24.015044698224003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3.5800000000000003E-3</v>
      </c>
      <c r="Z8" s="14">
        <f t="shared" si="12"/>
        <v>0</v>
      </c>
      <c r="AA8" s="14">
        <f t="shared" si="13"/>
        <v>77.028370068711212</v>
      </c>
      <c r="AB8" s="14">
        <f t="shared" si="14"/>
        <v>24.015044698224003</v>
      </c>
      <c r="AC8" s="5">
        <f t="shared" si="15"/>
        <v>3.0000000000000001E-3</v>
      </c>
      <c r="AD8" s="5">
        <f t="shared" si="16"/>
        <v>3.0000000000000001E-3</v>
      </c>
      <c r="AE8" s="5">
        <f t="shared" si="17"/>
        <v>3.0000000000000001E-3</v>
      </c>
      <c r="AF8" s="5">
        <f t="shared" si="18"/>
        <v>3.0000000000000001E-3</v>
      </c>
      <c r="AG8" s="5">
        <f t="shared" si="19"/>
        <v>3.5800000000000003E-3</v>
      </c>
      <c r="AH8" s="5">
        <f t="shared" si="20"/>
        <v>0</v>
      </c>
      <c r="AI8" s="5">
        <f t="shared" si="21"/>
        <v>77.028370068711212</v>
      </c>
      <c r="AJ8" s="5">
        <f t="shared" si="22"/>
        <v>24.015044698224003</v>
      </c>
      <c r="AK8" s="30">
        <f t="shared" si="23"/>
        <v>0.11896574834586478</v>
      </c>
      <c r="AL8" s="30">
        <f t="shared" si="24"/>
        <v>0.11296574834586477</v>
      </c>
      <c r="AM8" s="29">
        <f t="shared" si="25"/>
        <v>0.12496574834586478</v>
      </c>
      <c r="AN8" s="29">
        <f t="shared" si="26"/>
        <v>0.14298079304408878</v>
      </c>
      <c r="AO8" s="29">
        <f t="shared" si="27"/>
        <v>0.13698079304408878</v>
      </c>
      <c r="AP8" s="29">
        <f t="shared" si="28"/>
        <v>0.14898079304408879</v>
      </c>
      <c r="AQ8" s="29">
        <f t="shared" si="29"/>
        <v>4.1937378277153561E-2</v>
      </c>
      <c r="AR8" s="29">
        <f t="shared" si="30"/>
        <v>3.5937378277153556E-2</v>
      </c>
      <c r="AS8" s="29">
        <f t="shared" si="31"/>
        <v>4.7937378277153567E-2</v>
      </c>
      <c r="AT8" s="32">
        <v>126</v>
      </c>
      <c r="AU8" s="39">
        <v>66</v>
      </c>
      <c r="AV8" s="10">
        <v>1.96</v>
      </c>
      <c r="AW8" s="7">
        <f t="shared" si="32"/>
        <v>9.7402597402597413E-4</v>
      </c>
      <c r="AX8" s="7">
        <f t="shared" si="33"/>
        <v>1.3392857142857144E-4</v>
      </c>
      <c r="AY8" s="7">
        <f t="shared" si="34"/>
        <v>1.0714285714285715E-3</v>
      </c>
      <c r="AZ8" s="32">
        <v>126</v>
      </c>
      <c r="BA8" s="39">
        <v>66</v>
      </c>
      <c r="BB8" s="10">
        <v>1.96</v>
      </c>
      <c r="BC8" s="7">
        <f t="shared" si="35"/>
        <v>9.7402597402597413E-4</v>
      </c>
      <c r="BD8" s="7">
        <f t="shared" si="36"/>
        <v>1.3392857142857144E-4</v>
      </c>
      <c r="BE8" s="7">
        <f t="shared" si="37"/>
        <v>1.0714285714285715E-3</v>
      </c>
      <c r="BF8" s="32">
        <v>126</v>
      </c>
      <c r="BG8" s="39">
        <v>66</v>
      </c>
      <c r="BH8" s="10">
        <v>1.96</v>
      </c>
      <c r="BI8" s="7">
        <f t="shared" si="38"/>
        <v>9.7402597402597413E-4</v>
      </c>
      <c r="BJ8" s="7">
        <f t="shared" si="39"/>
        <v>1.3392857142857144E-4</v>
      </c>
      <c r="BK8" s="7">
        <f t="shared" si="40"/>
        <v>1.0714285714285715E-3</v>
      </c>
      <c r="BL8" s="38">
        <v>1900</v>
      </c>
      <c r="BM8" s="7"/>
      <c r="BN8" s="38">
        <v>63.09</v>
      </c>
      <c r="BO8" s="7"/>
      <c r="BP8" s="38">
        <v>119.69</v>
      </c>
      <c r="BQ8" s="7"/>
      <c r="BR8" s="7">
        <v>145.76</v>
      </c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</row>
    <row r="9" spans="1:87" ht="15.75" x14ac:dyDescent="0.25">
      <c r="A9" s="7">
        <v>8</v>
      </c>
      <c r="B9" s="38">
        <v>2</v>
      </c>
      <c r="C9" s="5">
        <v>600</v>
      </c>
      <c r="D9" s="11">
        <f t="shared" si="2"/>
        <v>110.39999999999999</v>
      </c>
      <c r="E9" s="11">
        <f t="shared" si="3"/>
        <v>136</v>
      </c>
      <c r="F9" s="37">
        <v>1.83E-2</v>
      </c>
      <c r="G9" s="36">
        <f t="shared" si="4"/>
        <v>1.0166666666666666E-2</v>
      </c>
      <c r="H9" s="13">
        <v>0.25</v>
      </c>
      <c r="I9" s="7">
        <f t="shared" si="5"/>
        <v>3.0898876404494385E-4</v>
      </c>
      <c r="J9" s="13">
        <v>0</v>
      </c>
      <c r="K9" s="7">
        <f t="shared" si="5"/>
        <v>0</v>
      </c>
      <c r="L9" s="7">
        <f t="shared" si="6"/>
        <v>1.5449438202247193E-4</v>
      </c>
      <c r="M9" s="7">
        <v>4.0599999999999994E-3</v>
      </c>
      <c r="N9" s="5">
        <v>1.5E-3</v>
      </c>
      <c r="O9" s="17">
        <v>1.5E-3</v>
      </c>
      <c r="P9" s="5">
        <v>1.5E-3</v>
      </c>
      <c r="Q9" s="5">
        <v>3.7200000000000002E-3</v>
      </c>
      <c r="R9" s="5">
        <v>1.5E-3</v>
      </c>
      <c r="S9" s="3">
        <v>73.805877472165861</v>
      </c>
      <c r="T9" s="3">
        <v>12.873359599601315</v>
      </c>
      <c r="U9" s="14">
        <f t="shared" si="7"/>
        <v>4.0599999999999994E-3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3.7200000000000002E-3</v>
      </c>
      <c r="Z9" s="14">
        <f t="shared" si="12"/>
        <v>0</v>
      </c>
      <c r="AA9" s="14">
        <f t="shared" si="13"/>
        <v>73.805877472165861</v>
      </c>
      <c r="AB9" s="14">
        <f t="shared" si="14"/>
        <v>12.873359599601315</v>
      </c>
      <c r="AC9" s="5">
        <f t="shared" si="15"/>
        <v>4.0599999999999994E-3</v>
      </c>
      <c r="AD9" s="5">
        <f t="shared" si="16"/>
        <v>3.0000000000000001E-3</v>
      </c>
      <c r="AE9" s="5">
        <f t="shared" si="17"/>
        <v>3.0000000000000001E-3</v>
      </c>
      <c r="AF9" s="5">
        <f t="shared" si="18"/>
        <v>3.0000000000000001E-3</v>
      </c>
      <c r="AG9" s="5">
        <f t="shared" si="19"/>
        <v>3.7200000000000002E-3</v>
      </c>
      <c r="AH9" s="5">
        <f t="shared" si="20"/>
        <v>3.0000000000000001E-3</v>
      </c>
      <c r="AI9" s="5">
        <f t="shared" si="21"/>
        <v>73.805877472165861</v>
      </c>
      <c r="AJ9" s="5">
        <f t="shared" si="22"/>
        <v>12.873359599601315</v>
      </c>
      <c r="AK9" s="30">
        <f t="shared" si="23"/>
        <v>9.7907038520855E-2</v>
      </c>
      <c r="AL9" s="30">
        <f t="shared" si="24"/>
        <v>9.175254413883252E-2</v>
      </c>
      <c r="AM9" s="29">
        <f t="shared" si="25"/>
        <v>0.10406153290287747</v>
      </c>
      <c r="AN9" s="29">
        <f t="shared" si="26"/>
        <v>0.11078039812045631</v>
      </c>
      <c r="AO9" s="29">
        <f t="shared" si="27"/>
        <v>0.10462590373843383</v>
      </c>
      <c r="AP9" s="29">
        <f t="shared" si="28"/>
        <v>0.11693489250247878</v>
      </c>
      <c r="AQ9" s="29">
        <f t="shared" si="29"/>
        <v>2.4101161048689142E-2</v>
      </c>
      <c r="AR9" s="29">
        <f t="shared" si="30"/>
        <v>1.7946666666666666E-2</v>
      </c>
      <c r="AS9" s="29">
        <f t="shared" si="31"/>
        <v>3.0255655430711608E-2</v>
      </c>
      <c r="AT9" s="32">
        <v>333</v>
      </c>
      <c r="AU9" s="34">
        <v>136</v>
      </c>
      <c r="AV9" s="10">
        <v>1.9379999999999999</v>
      </c>
      <c r="AW9" s="7">
        <f t="shared" si="32"/>
        <v>1.2634310690220363E-3</v>
      </c>
      <c r="AX9" s="7">
        <f t="shared" si="33"/>
        <v>3.5797213622291031E-4</v>
      </c>
      <c r="AY9" s="7">
        <f t="shared" si="34"/>
        <v>2.8637770897832824E-3</v>
      </c>
      <c r="AZ9" s="32">
        <v>333</v>
      </c>
      <c r="BA9" s="34">
        <v>136</v>
      </c>
      <c r="BB9" s="10">
        <v>1.9379999999999999</v>
      </c>
      <c r="BC9" s="7">
        <f t="shared" si="35"/>
        <v>1.2634310690220363E-3</v>
      </c>
      <c r="BD9" s="7">
        <f t="shared" si="36"/>
        <v>3.5797213622291031E-4</v>
      </c>
      <c r="BE9" s="7">
        <f t="shared" si="37"/>
        <v>2.8637770897832824E-3</v>
      </c>
      <c r="BF9" s="32">
        <v>333</v>
      </c>
      <c r="BG9" s="34">
        <v>136</v>
      </c>
      <c r="BH9" s="10">
        <v>1.9379999999999999</v>
      </c>
      <c r="BI9" s="7">
        <f t="shared" si="38"/>
        <v>1.2634310690220363E-3</v>
      </c>
      <c r="BJ9" s="7">
        <f t="shared" si="39"/>
        <v>3.5797213622291031E-4</v>
      </c>
      <c r="BK9" s="7">
        <f t="shared" si="40"/>
        <v>2.8637770897832824E-3</v>
      </c>
      <c r="BL9" s="38">
        <v>1920</v>
      </c>
      <c r="BM9" s="7">
        <v>1900</v>
      </c>
      <c r="BN9" s="38">
        <v>63.68</v>
      </c>
      <c r="BO9" s="38">
        <v>62.92</v>
      </c>
      <c r="BP9" s="38">
        <v>121.24</v>
      </c>
      <c r="BQ9" s="38">
        <v>121.32</v>
      </c>
      <c r="BR9" s="38">
        <v>144.1</v>
      </c>
      <c r="BS9" s="7">
        <v>144.13</v>
      </c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</row>
    <row r="10" spans="1:87" ht="15.75" x14ac:dyDescent="0.25">
      <c r="A10" s="7">
        <v>9</v>
      </c>
      <c r="B10" s="38">
        <v>2</v>
      </c>
      <c r="C10" s="5">
        <v>600</v>
      </c>
      <c r="D10" s="11">
        <f t="shared" si="2"/>
        <v>110.39999999999999</v>
      </c>
      <c r="E10" s="11">
        <f t="shared" si="3"/>
        <v>136</v>
      </c>
      <c r="F10" s="35">
        <v>0.154</v>
      </c>
      <c r="G10" s="36">
        <f t="shared" si="4"/>
        <v>8.5555555555555551E-2</v>
      </c>
      <c r="H10" s="13">
        <v>0.90200000000000002</v>
      </c>
      <c r="I10" s="7">
        <f t="shared" si="5"/>
        <v>1.1148314606741576E-3</v>
      </c>
      <c r="J10" s="13">
        <v>0.90200000000000002</v>
      </c>
      <c r="K10" s="7">
        <f t="shared" si="5"/>
        <v>1.1148314606741576E-3</v>
      </c>
      <c r="L10" s="7">
        <f t="shared" si="6"/>
        <v>1.1148314606741576E-3</v>
      </c>
      <c r="M10" s="7">
        <v>3.15E-3</v>
      </c>
      <c r="N10" s="5">
        <v>1.5E-3</v>
      </c>
      <c r="O10" s="5">
        <v>3.7799999999999999E-3</v>
      </c>
      <c r="P10" s="5">
        <v>3.3999999999999998E-3</v>
      </c>
      <c r="Q10" s="5">
        <v>1.5E-3</v>
      </c>
      <c r="R10" s="5">
        <v>0</v>
      </c>
      <c r="S10" s="28">
        <v>339.56600466432241</v>
      </c>
      <c r="T10" s="3">
        <v>54.404478746573169</v>
      </c>
      <c r="U10" s="14">
        <f t="shared" si="7"/>
        <v>3.15E-3</v>
      </c>
      <c r="V10" s="14">
        <f t="shared" si="8"/>
        <v>0</v>
      </c>
      <c r="W10" s="14">
        <f t="shared" si="9"/>
        <v>3.7799999999999999E-3</v>
      </c>
      <c r="X10" s="14">
        <f t="shared" si="10"/>
        <v>3.3999999999999998E-3</v>
      </c>
      <c r="Y10" s="14">
        <f t="shared" si="11"/>
        <v>0</v>
      </c>
      <c r="Z10" s="14">
        <f t="shared" si="12"/>
        <v>0</v>
      </c>
      <c r="AA10" s="14">
        <f t="shared" si="13"/>
        <v>339.56600466432241</v>
      </c>
      <c r="AB10" s="14">
        <f t="shared" si="14"/>
        <v>54.404478746573169</v>
      </c>
      <c r="AC10" s="5">
        <f t="shared" si="15"/>
        <v>3.15E-3</v>
      </c>
      <c r="AD10" s="5">
        <f t="shared" si="16"/>
        <v>3.0000000000000001E-3</v>
      </c>
      <c r="AE10" s="5">
        <f t="shared" si="17"/>
        <v>3.7799999999999999E-3</v>
      </c>
      <c r="AF10" s="5">
        <f t="shared" si="18"/>
        <v>3.3999999999999998E-3</v>
      </c>
      <c r="AG10" s="5">
        <f t="shared" si="19"/>
        <v>3.0000000000000001E-3</v>
      </c>
      <c r="AH10" s="5">
        <f t="shared" si="20"/>
        <v>0</v>
      </c>
      <c r="AI10" s="5">
        <f t="shared" si="21"/>
        <v>339.56600466432241</v>
      </c>
      <c r="AJ10" s="5">
        <f t="shared" si="22"/>
        <v>54.404478746573169</v>
      </c>
      <c r="AK10" s="30">
        <f t="shared" si="23"/>
        <v>0.43956639168055212</v>
      </c>
      <c r="AL10" s="30">
        <f t="shared" si="24"/>
        <v>0.43656639168055211</v>
      </c>
      <c r="AM10" s="29">
        <f t="shared" si="25"/>
        <v>0.44256639168055212</v>
      </c>
      <c r="AN10" s="29">
        <f t="shared" si="26"/>
        <v>0.49397087042712529</v>
      </c>
      <c r="AO10" s="29">
        <f t="shared" si="27"/>
        <v>0.49097087042712528</v>
      </c>
      <c r="AP10" s="29">
        <f t="shared" si="28"/>
        <v>0.49697087042712529</v>
      </c>
      <c r="AQ10" s="29">
        <f t="shared" si="29"/>
        <v>0.10000038701622972</v>
      </c>
      <c r="AR10" s="29">
        <f t="shared" si="30"/>
        <v>9.7000387016229719E-2</v>
      </c>
      <c r="AS10" s="29">
        <f t="shared" si="31"/>
        <v>0.10300038701622972</v>
      </c>
      <c r="AT10" s="32">
        <v>348</v>
      </c>
      <c r="AU10" s="39">
        <v>69</v>
      </c>
      <c r="AV10" s="10">
        <v>1.99</v>
      </c>
      <c r="AW10" s="7">
        <f t="shared" si="32"/>
        <v>2.534411186366616E-3</v>
      </c>
      <c r="AX10" s="7">
        <f t="shared" si="33"/>
        <v>3.6432160804020106E-4</v>
      </c>
      <c r="AY10" s="7">
        <f t="shared" si="34"/>
        <v>2.9145728643216085E-3</v>
      </c>
      <c r="AZ10" s="32">
        <v>348</v>
      </c>
      <c r="BA10" s="39">
        <v>69</v>
      </c>
      <c r="BB10" s="10">
        <v>1.99</v>
      </c>
      <c r="BC10" s="7">
        <f t="shared" si="35"/>
        <v>2.534411186366616E-3</v>
      </c>
      <c r="BD10" s="7">
        <f t="shared" si="36"/>
        <v>3.6432160804020106E-4</v>
      </c>
      <c r="BE10" s="7">
        <f t="shared" si="37"/>
        <v>2.9145728643216085E-3</v>
      </c>
      <c r="BF10" s="32">
        <v>348</v>
      </c>
      <c r="BG10" s="39">
        <v>69</v>
      </c>
      <c r="BH10" s="10">
        <v>1.99</v>
      </c>
      <c r="BI10" s="7">
        <f t="shared" si="38"/>
        <v>2.534411186366616E-3</v>
      </c>
      <c r="BJ10" s="7">
        <f t="shared" si="39"/>
        <v>3.6432160804020106E-4</v>
      </c>
      <c r="BK10" s="7">
        <f t="shared" si="40"/>
        <v>2.9145728643216085E-3</v>
      </c>
      <c r="BL10" s="38">
        <v>2000</v>
      </c>
      <c r="BM10" s="7"/>
      <c r="BN10" s="38">
        <v>64.760000000000005</v>
      </c>
      <c r="BO10" s="7"/>
      <c r="BP10" s="38">
        <v>127.49</v>
      </c>
      <c r="BQ10" s="7"/>
      <c r="BR10" s="38">
        <v>135.61000000000001</v>
      </c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</row>
    <row r="11" spans="1:87" ht="15.75" x14ac:dyDescent="0.25">
      <c r="A11" s="7">
        <v>10</v>
      </c>
      <c r="B11" s="38">
        <v>2</v>
      </c>
      <c r="C11" s="5">
        <v>600</v>
      </c>
      <c r="D11" s="11">
        <f t="shared" si="2"/>
        <v>110.39999999999999</v>
      </c>
      <c r="E11" s="11">
        <f t="shared" si="3"/>
        <v>136</v>
      </c>
      <c r="F11" s="37">
        <v>5.8099999999999999E-2</v>
      </c>
      <c r="G11" s="36">
        <f t="shared" si="4"/>
        <v>3.2277777777777773E-2</v>
      </c>
      <c r="H11" s="13">
        <v>0.25</v>
      </c>
      <c r="I11" s="7">
        <f t="shared" si="5"/>
        <v>3.0898876404494385E-4</v>
      </c>
      <c r="J11" s="13">
        <v>0</v>
      </c>
      <c r="K11" s="7">
        <f t="shared" si="5"/>
        <v>0</v>
      </c>
      <c r="L11" s="7">
        <f t="shared" si="6"/>
        <v>1.5449438202247193E-4</v>
      </c>
      <c r="M11" s="7">
        <v>1.5E-3</v>
      </c>
      <c r="N11" s="5">
        <v>1.5E-3</v>
      </c>
      <c r="O11" s="5">
        <v>1.5E-3</v>
      </c>
      <c r="P11" s="5">
        <v>3.3100000000000004E-2</v>
      </c>
      <c r="Q11" s="5">
        <v>1.5E-3</v>
      </c>
      <c r="R11" s="5">
        <v>0</v>
      </c>
      <c r="S11" s="3">
        <v>56.172112452489529</v>
      </c>
      <c r="T11" s="28">
        <v>403.29985670145703</v>
      </c>
      <c r="U11" s="14">
        <f t="shared" si="7"/>
        <v>0</v>
      </c>
      <c r="V11" s="14">
        <f t="shared" si="8"/>
        <v>0</v>
      </c>
      <c r="W11" s="14">
        <f t="shared" si="9"/>
        <v>0</v>
      </c>
      <c r="X11" s="14">
        <f t="shared" si="10"/>
        <v>3.3100000000000004E-2</v>
      </c>
      <c r="Y11" s="14">
        <f t="shared" si="11"/>
        <v>0</v>
      </c>
      <c r="Z11" s="14">
        <f t="shared" si="12"/>
        <v>0</v>
      </c>
      <c r="AA11" s="14">
        <f t="shared" si="13"/>
        <v>56.172112452489529</v>
      </c>
      <c r="AB11" s="14">
        <f t="shared" si="14"/>
        <v>403.29985670145703</v>
      </c>
      <c r="AC11" s="5">
        <f t="shared" si="15"/>
        <v>3.0000000000000001E-3</v>
      </c>
      <c r="AD11" s="5">
        <f t="shared" si="16"/>
        <v>3.0000000000000001E-3</v>
      </c>
      <c r="AE11" s="5">
        <f t="shared" si="17"/>
        <v>3.0000000000000001E-3</v>
      </c>
      <c r="AF11" s="5">
        <f t="shared" si="18"/>
        <v>3.3100000000000004E-2</v>
      </c>
      <c r="AG11" s="5">
        <f t="shared" si="19"/>
        <v>3.0000000000000001E-3</v>
      </c>
      <c r="AH11" s="5">
        <f t="shared" si="20"/>
        <v>0</v>
      </c>
      <c r="AI11" s="5">
        <f t="shared" si="21"/>
        <v>56.172112452489529</v>
      </c>
      <c r="AJ11" s="5">
        <f t="shared" si="22"/>
        <v>403.29985670145703</v>
      </c>
      <c r="AK11" s="30">
        <f t="shared" si="23"/>
        <v>0.12770438461228978</v>
      </c>
      <c r="AL11" s="30">
        <f t="shared" si="24"/>
        <v>0.12154989023026731</v>
      </c>
      <c r="AM11" s="29">
        <f t="shared" si="25"/>
        <v>0.13385887899431226</v>
      </c>
      <c r="AN11" s="29">
        <f t="shared" si="26"/>
        <v>0.53100424131374679</v>
      </c>
      <c r="AO11" s="29">
        <f t="shared" si="27"/>
        <v>0.52484974693172437</v>
      </c>
      <c r="AP11" s="29">
        <f t="shared" si="28"/>
        <v>0.53715873569576922</v>
      </c>
      <c r="AQ11" s="29">
        <f t="shared" si="29"/>
        <v>7.1532272159800264E-2</v>
      </c>
      <c r="AR11" s="29">
        <f t="shared" si="30"/>
        <v>6.5377777777777785E-2</v>
      </c>
      <c r="AS11" s="29">
        <f t="shared" si="31"/>
        <v>7.768676654182273E-2</v>
      </c>
      <c r="AT11" s="32">
        <v>316</v>
      </c>
      <c r="AU11" s="34">
        <v>126</v>
      </c>
      <c r="AV11" s="10">
        <v>1.9990000000000001</v>
      </c>
      <c r="AW11" s="7">
        <f t="shared" si="32"/>
        <v>1.2545955517441259E-3</v>
      </c>
      <c r="AX11" s="7">
        <f t="shared" si="33"/>
        <v>3.2933133233283306E-4</v>
      </c>
      <c r="AY11" s="7">
        <f t="shared" si="34"/>
        <v>2.6346506586626644E-3</v>
      </c>
      <c r="AZ11" s="32">
        <v>316</v>
      </c>
      <c r="BA11" s="34">
        <v>126</v>
      </c>
      <c r="BB11" s="10">
        <v>1.9990000000000001</v>
      </c>
      <c r="BC11" s="7">
        <f t="shared" si="35"/>
        <v>1.2545955517441259E-3</v>
      </c>
      <c r="BD11" s="7">
        <f t="shared" si="36"/>
        <v>3.2933133233283306E-4</v>
      </c>
      <c r="BE11" s="7">
        <f t="shared" si="37"/>
        <v>2.6346506586626644E-3</v>
      </c>
      <c r="BF11" s="32">
        <v>316</v>
      </c>
      <c r="BG11" s="34">
        <v>126</v>
      </c>
      <c r="BH11" s="10">
        <v>1.9990000000000001</v>
      </c>
      <c r="BI11" s="7">
        <f t="shared" si="38"/>
        <v>1.2545955517441259E-3</v>
      </c>
      <c r="BJ11" s="7">
        <f t="shared" si="39"/>
        <v>3.2933133233283306E-4</v>
      </c>
      <c r="BK11" s="7">
        <f t="shared" si="40"/>
        <v>2.6346506586626644E-3</v>
      </c>
      <c r="BL11" s="38">
        <v>2150</v>
      </c>
      <c r="BM11" s="7">
        <v>2150</v>
      </c>
      <c r="BN11" s="38">
        <v>70.680000000000007</v>
      </c>
      <c r="BO11" s="38">
        <v>79.180000000000007</v>
      </c>
      <c r="BP11" s="38">
        <v>119.27</v>
      </c>
      <c r="BQ11" s="38">
        <v>112.28</v>
      </c>
      <c r="BR11" s="38">
        <v>140.06</v>
      </c>
      <c r="BS11" s="38">
        <v>132.38</v>
      </c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</row>
    <row r="12" spans="1:87" ht="15.75" x14ac:dyDescent="0.25">
      <c r="A12" s="7">
        <v>11</v>
      </c>
      <c r="B12" s="38">
        <v>2</v>
      </c>
      <c r="C12" s="5">
        <v>600</v>
      </c>
      <c r="D12" s="11">
        <f t="shared" si="2"/>
        <v>110.39999999999999</v>
      </c>
      <c r="E12" s="11">
        <f t="shared" si="3"/>
        <v>136</v>
      </c>
      <c r="F12" s="37">
        <v>1.0800000000000001E-2</v>
      </c>
      <c r="G12" s="36">
        <f t="shared" si="4"/>
        <v>6.0000000000000001E-3</v>
      </c>
      <c r="H12" s="13">
        <v>0.25</v>
      </c>
      <c r="I12" s="7">
        <f t="shared" si="5"/>
        <v>3.0898876404494385E-4</v>
      </c>
      <c r="J12" s="13">
        <v>0</v>
      </c>
      <c r="K12" s="7">
        <f t="shared" si="5"/>
        <v>0</v>
      </c>
      <c r="L12" s="7">
        <f t="shared" si="6"/>
        <v>1.5449438202247193E-4</v>
      </c>
      <c r="M12" s="7">
        <v>2.8799999999999999E-2</v>
      </c>
      <c r="N12" s="5">
        <v>1.5E-3</v>
      </c>
      <c r="O12" s="5">
        <v>1.5E-3</v>
      </c>
      <c r="P12" s="5">
        <v>1.5E-3</v>
      </c>
      <c r="Q12" s="5">
        <v>1.5E-3</v>
      </c>
      <c r="R12" s="5">
        <v>0</v>
      </c>
      <c r="S12" s="28">
        <v>419.71348877897924</v>
      </c>
      <c r="T12" s="4">
        <v>21.163984091044604</v>
      </c>
      <c r="U12" s="14">
        <f t="shared" si="7"/>
        <v>2.8799999999999999E-2</v>
      </c>
      <c r="V12" s="14">
        <f t="shared" si="8"/>
        <v>0</v>
      </c>
      <c r="W12" s="14">
        <f t="shared" si="9"/>
        <v>0</v>
      </c>
      <c r="X12" s="14">
        <f t="shared" si="10"/>
        <v>0</v>
      </c>
      <c r="Y12" s="14">
        <f t="shared" si="11"/>
        <v>0</v>
      </c>
      <c r="Z12" s="14">
        <f t="shared" si="12"/>
        <v>0</v>
      </c>
      <c r="AA12" s="14">
        <f t="shared" si="13"/>
        <v>419.71348877897924</v>
      </c>
      <c r="AB12" s="14">
        <f t="shared" si="14"/>
        <v>21.163984091044604</v>
      </c>
      <c r="AC12" s="5">
        <f t="shared" si="15"/>
        <v>2.8799999999999999E-2</v>
      </c>
      <c r="AD12" s="5">
        <f t="shared" si="16"/>
        <v>3.0000000000000001E-3</v>
      </c>
      <c r="AE12" s="5">
        <f t="shared" si="17"/>
        <v>3.0000000000000001E-3</v>
      </c>
      <c r="AF12" s="5">
        <f t="shared" si="18"/>
        <v>3.0000000000000001E-3</v>
      </c>
      <c r="AG12" s="5">
        <f t="shared" si="19"/>
        <v>3.0000000000000001E-3</v>
      </c>
      <c r="AH12" s="5">
        <f t="shared" si="20"/>
        <v>0</v>
      </c>
      <c r="AI12" s="5">
        <f t="shared" si="21"/>
        <v>419.71348877897924</v>
      </c>
      <c r="AJ12" s="5">
        <f t="shared" si="22"/>
        <v>21.163984091044604</v>
      </c>
      <c r="AK12" s="30">
        <f t="shared" si="23"/>
        <v>0.46066798316100172</v>
      </c>
      <c r="AL12" s="30">
        <f t="shared" si="24"/>
        <v>0.45451348877897924</v>
      </c>
      <c r="AM12" s="29">
        <f t="shared" si="25"/>
        <v>0.46682247754302419</v>
      </c>
      <c r="AN12" s="29">
        <f t="shared" si="26"/>
        <v>0.4818319672520463</v>
      </c>
      <c r="AO12" s="29">
        <f t="shared" si="27"/>
        <v>0.47567747287002382</v>
      </c>
      <c r="AP12" s="29">
        <f t="shared" si="28"/>
        <v>0.48798646163406878</v>
      </c>
      <c r="AQ12" s="29">
        <f t="shared" si="29"/>
        <v>4.0954494382022477E-2</v>
      </c>
      <c r="AR12" s="29">
        <f t="shared" si="30"/>
        <v>3.4799999999999998E-2</v>
      </c>
      <c r="AS12" s="29">
        <f t="shared" si="31"/>
        <v>4.7108988764044957E-2</v>
      </c>
      <c r="AT12" s="32">
        <v>731</v>
      </c>
      <c r="AU12" s="34">
        <v>75</v>
      </c>
      <c r="AV12" s="10">
        <v>1.9570000000000001</v>
      </c>
      <c r="AW12" s="7">
        <f t="shared" si="32"/>
        <v>4.9804121955373867E-3</v>
      </c>
      <c r="AX12" s="7">
        <f t="shared" si="33"/>
        <v>7.7818940555271672E-4</v>
      </c>
      <c r="AY12" s="7">
        <f t="shared" si="34"/>
        <v>6.2255152444217338E-3</v>
      </c>
      <c r="AZ12" s="32">
        <v>731</v>
      </c>
      <c r="BA12" s="34">
        <v>75</v>
      </c>
      <c r="BB12" s="10">
        <v>1.9570000000000001</v>
      </c>
      <c r="BC12" s="7">
        <f t="shared" si="35"/>
        <v>4.9804121955373867E-3</v>
      </c>
      <c r="BD12" s="7">
        <f t="shared" si="36"/>
        <v>7.7818940555271672E-4</v>
      </c>
      <c r="BE12" s="7">
        <f t="shared" si="37"/>
        <v>6.2255152444217338E-3</v>
      </c>
      <c r="BF12" s="32">
        <v>731</v>
      </c>
      <c r="BG12" s="34">
        <v>75</v>
      </c>
      <c r="BH12" s="10">
        <v>1.9570000000000001</v>
      </c>
      <c r="BI12" s="7">
        <f t="shared" si="38"/>
        <v>4.9804121955373867E-3</v>
      </c>
      <c r="BJ12" s="7">
        <f t="shared" si="39"/>
        <v>7.7818940555271672E-4</v>
      </c>
      <c r="BK12" s="7">
        <f t="shared" si="40"/>
        <v>6.2255152444217338E-3</v>
      </c>
      <c r="BL12" s="38">
        <v>6100</v>
      </c>
      <c r="BM12" s="7"/>
      <c r="BN12" s="38">
        <v>201.24</v>
      </c>
      <c r="BO12" s="7"/>
      <c r="BP12" s="38">
        <v>129.49</v>
      </c>
      <c r="BQ12" s="7"/>
      <c r="BR12" s="38">
        <v>148.26</v>
      </c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</row>
    <row r="13" spans="1:87" ht="15.75" x14ac:dyDescent="0.25">
      <c r="A13" s="7">
        <v>12</v>
      </c>
      <c r="B13" s="38">
        <v>2</v>
      </c>
      <c r="C13" s="5">
        <v>600</v>
      </c>
      <c r="D13" s="11">
        <f t="shared" si="2"/>
        <v>110.39999999999999</v>
      </c>
      <c r="E13" s="11">
        <f t="shared" si="3"/>
        <v>136</v>
      </c>
      <c r="F13" s="35">
        <v>0.17599999999999999</v>
      </c>
      <c r="G13" s="36">
        <f t="shared" si="4"/>
        <v>9.7777777777777769E-2</v>
      </c>
      <c r="H13" s="13">
        <v>0.68400000000000005</v>
      </c>
      <c r="I13" s="7">
        <f t="shared" si="5"/>
        <v>8.4539325842696651E-4</v>
      </c>
      <c r="J13" s="13">
        <v>0.68400000000000005</v>
      </c>
      <c r="K13" s="7">
        <f t="shared" si="5"/>
        <v>8.4539325842696651E-4</v>
      </c>
      <c r="L13" s="7">
        <f t="shared" si="6"/>
        <v>8.4539325842696651E-4</v>
      </c>
      <c r="M13" s="7">
        <v>1.1599999999999999E-2</v>
      </c>
      <c r="N13" s="5">
        <v>1.5E-3</v>
      </c>
      <c r="O13" s="5">
        <v>1.5E-3</v>
      </c>
      <c r="P13" s="5">
        <v>1.5E-3</v>
      </c>
      <c r="Q13" s="5">
        <v>7.8700000000000003E-3</v>
      </c>
      <c r="R13" s="5">
        <v>0</v>
      </c>
      <c r="S13" s="28">
        <v>323.38055622371684</v>
      </c>
      <c r="T13" s="3">
        <v>86.27901140248494</v>
      </c>
      <c r="U13" s="14">
        <f t="shared" si="7"/>
        <v>1.1599999999999999E-2</v>
      </c>
      <c r="V13" s="14">
        <f t="shared" si="8"/>
        <v>0</v>
      </c>
      <c r="W13" s="14">
        <f t="shared" si="9"/>
        <v>0</v>
      </c>
      <c r="X13" s="14">
        <f t="shared" si="10"/>
        <v>0</v>
      </c>
      <c r="Y13" s="14">
        <f t="shared" si="11"/>
        <v>7.8700000000000003E-3</v>
      </c>
      <c r="Z13" s="14">
        <f t="shared" si="12"/>
        <v>0</v>
      </c>
      <c r="AA13" s="14">
        <f t="shared" si="13"/>
        <v>323.38055622371684</v>
      </c>
      <c r="AB13" s="14">
        <f t="shared" si="14"/>
        <v>86.27901140248494</v>
      </c>
      <c r="AC13" s="5">
        <f t="shared" si="15"/>
        <v>1.1599999999999999E-2</v>
      </c>
      <c r="AD13" s="5">
        <f t="shared" si="16"/>
        <v>3.0000000000000001E-3</v>
      </c>
      <c r="AE13" s="5">
        <f t="shared" si="17"/>
        <v>3.0000000000000001E-3</v>
      </c>
      <c r="AF13" s="5">
        <f t="shared" si="18"/>
        <v>3.0000000000000001E-3</v>
      </c>
      <c r="AG13" s="5">
        <f t="shared" si="19"/>
        <v>7.8700000000000003E-3</v>
      </c>
      <c r="AH13" s="5">
        <f t="shared" si="20"/>
        <v>0</v>
      </c>
      <c r="AI13" s="5">
        <f t="shared" si="21"/>
        <v>323.38055622371684</v>
      </c>
      <c r="AJ13" s="5">
        <f t="shared" si="22"/>
        <v>86.27901140248494</v>
      </c>
      <c r="AK13" s="30">
        <f t="shared" si="23"/>
        <v>0.44597372725992157</v>
      </c>
      <c r="AL13" s="30">
        <f t="shared" si="24"/>
        <v>0.44147372725992162</v>
      </c>
      <c r="AM13" s="29">
        <f t="shared" si="25"/>
        <v>0.45047372725992163</v>
      </c>
      <c r="AN13" s="29">
        <f t="shared" si="26"/>
        <v>0.53225273866240652</v>
      </c>
      <c r="AO13" s="29">
        <f t="shared" si="27"/>
        <v>0.52775273866240657</v>
      </c>
      <c r="AP13" s="29">
        <f t="shared" si="28"/>
        <v>0.53675273866240658</v>
      </c>
      <c r="AQ13" s="29">
        <f t="shared" si="29"/>
        <v>0.12259317103620473</v>
      </c>
      <c r="AR13" s="29">
        <f t="shared" si="30"/>
        <v>0.11809317103620473</v>
      </c>
      <c r="AS13" s="29">
        <f t="shared" si="31"/>
        <v>0.12709317103620474</v>
      </c>
      <c r="AT13" s="33">
        <v>2298</v>
      </c>
      <c r="AU13" s="34">
        <v>152</v>
      </c>
      <c r="AV13" s="10">
        <v>1.9990000000000001</v>
      </c>
      <c r="AW13" s="7">
        <f t="shared" si="32"/>
        <v>7.5629920223269521E-3</v>
      </c>
      <c r="AX13" s="7">
        <f t="shared" si="33"/>
        <v>2.3949474737368684E-3</v>
      </c>
      <c r="AY13" s="7">
        <f t="shared" si="34"/>
        <v>1.9159579789894948E-2</v>
      </c>
      <c r="AZ13" s="33">
        <v>2298</v>
      </c>
      <c r="BA13" s="34">
        <v>152</v>
      </c>
      <c r="BB13" s="10">
        <v>1.9990000000000001</v>
      </c>
      <c r="BC13" s="7">
        <f t="shared" si="35"/>
        <v>7.5629920223269521E-3</v>
      </c>
      <c r="BD13" s="7">
        <f t="shared" si="36"/>
        <v>2.3949474737368684E-3</v>
      </c>
      <c r="BE13" s="7">
        <f t="shared" si="37"/>
        <v>1.9159579789894948E-2</v>
      </c>
      <c r="BF13" s="33">
        <v>2298</v>
      </c>
      <c r="BG13" s="34">
        <v>152</v>
      </c>
      <c r="BH13" s="10">
        <v>1.9990000000000001</v>
      </c>
      <c r="BI13" s="7">
        <f t="shared" si="38"/>
        <v>7.5629920223269521E-3</v>
      </c>
      <c r="BJ13" s="7">
        <f t="shared" si="39"/>
        <v>2.3949474737368684E-3</v>
      </c>
      <c r="BK13" s="7">
        <f t="shared" si="40"/>
        <v>1.9159579789894948E-2</v>
      </c>
      <c r="BL13" s="38">
        <v>4500</v>
      </c>
      <c r="BM13" s="7">
        <v>4750</v>
      </c>
      <c r="BN13" s="38">
        <v>149.11000000000001</v>
      </c>
      <c r="BO13" s="38">
        <v>156.91999999999999</v>
      </c>
      <c r="BP13" s="38">
        <v>125.19</v>
      </c>
      <c r="BQ13" s="38">
        <v>127.92</v>
      </c>
      <c r="BR13" s="38">
        <v>144.74</v>
      </c>
      <c r="BS13" s="38">
        <v>150.94</v>
      </c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</row>
    <row r="14" spans="1:87" ht="15.75" x14ac:dyDescent="0.25">
      <c r="A14" s="7">
        <v>13</v>
      </c>
      <c r="B14" s="38">
        <v>3</v>
      </c>
      <c r="C14" s="5">
        <v>1000</v>
      </c>
      <c r="D14" s="11">
        <f t="shared" si="2"/>
        <v>184</v>
      </c>
      <c r="E14" s="11">
        <f t="shared" si="3"/>
        <v>226.66666666666666</v>
      </c>
      <c r="F14" s="37">
        <v>2.0400000000000001E-2</v>
      </c>
      <c r="G14" s="36">
        <f t="shared" si="4"/>
        <v>1.1333333333333334E-2</v>
      </c>
      <c r="H14" s="13">
        <v>0.25</v>
      </c>
      <c r="I14" s="7">
        <f t="shared" si="5"/>
        <v>3.0898876404494385E-4</v>
      </c>
      <c r="J14" s="13">
        <v>0</v>
      </c>
      <c r="K14" s="7">
        <f t="shared" si="5"/>
        <v>0</v>
      </c>
      <c r="L14" s="7">
        <f t="shared" si="6"/>
        <v>1.5449438202247193E-4</v>
      </c>
      <c r="M14" s="7">
        <v>1.5E-3</v>
      </c>
      <c r="N14" s="5">
        <v>1.5E-3</v>
      </c>
      <c r="O14" s="5">
        <v>1.5E-3</v>
      </c>
      <c r="P14" s="5">
        <v>1.5E-3</v>
      </c>
      <c r="Q14" s="5">
        <v>1.5E-3</v>
      </c>
      <c r="R14" s="5">
        <v>1.5E-3</v>
      </c>
      <c r="S14" s="2">
        <v>279</v>
      </c>
      <c r="T14" s="3">
        <v>26.283999999999999</v>
      </c>
      <c r="U14" s="14">
        <f t="shared" si="7"/>
        <v>0</v>
      </c>
      <c r="V14" s="14">
        <f t="shared" si="8"/>
        <v>0</v>
      </c>
      <c r="W14" s="14">
        <f t="shared" si="9"/>
        <v>0</v>
      </c>
      <c r="X14" s="14">
        <f t="shared" si="10"/>
        <v>0</v>
      </c>
      <c r="Y14" s="14">
        <f t="shared" si="11"/>
        <v>0</v>
      </c>
      <c r="Z14" s="14">
        <f t="shared" si="12"/>
        <v>0</v>
      </c>
      <c r="AA14" s="14">
        <f t="shared" si="13"/>
        <v>279</v>
      </c>
      <c r="AB14" s="14">
        <f t="shared" si="14"/>
        <v>26.283999999999999</v>
      </c>
      <c r="AC14" s="5">
        <f t="shared" si="15"/>
        <v>3.0000000000000001E-3</v>
      </c>
      <c r="AD14" s="5">
        <f t="shared" si="16"/>
        <v>3.0000000000000001E-3</v>
      </c>
      <c r="AE14" s="5">
        <f t="shared" si="17"/>
        <v>3.0000000000000001E-3</v>
      </c>
      <c r="AF14" s="5">
        <f t="shared" si="18"/>
        <v>3.0000000000000001E-3</v>
      </c>
      <c r="AG14" s="5">
        <f t="shared" si="19"/>
        <v>3.0000000000000001E-3</v>
      </c>
      <c r="AH14" s="5">
        <f t="shared" si="20"/>
        <v>3.0000000000000001E-3</v>
      </c>
      <c r="AI14" s="5">
        <f t="shared" si="21"/>
        <v>279</v>
      </c>
      <c r="AJ14" s="5">
        <f t="shared" si="22"/>
        <v>26.283999999999999</v>
      </c>
      <c r="AK14" s="30">
        <f t="shared" si="23"/>
        <v>0.29948782771535581</v>
      </c>
      <c r="AL14" s="30">
        <f t="shared" si="24"/>
        <v>0.29033333333333333</v>
      </c>
      <c r="AM14" s="29">
        <f t="shared" si="25"/>
        <v>0.3086423220973783</v>
      </c>
      <c r="AN14" s="29">
        <f t="shared" si="26"/>
        <v>0.32577182771535579</v>
      </c>
      <c r="AO14" s="29">
        <f t="shared" si="27"/>
        <v>0.31661733333333331</v>
      </c>
      <c r="AP14" s="29">
        <f t="shared" si="28"/>
        <v>0.33492632209737827</v>
      </c>
      <c r="AQ14" s="29">
        <f t="shared" si="29"/>
        <v>2.0487827715355809E-2</v>
      </c>
      <c r="AR14" s="29">
        <f t="shared" si="30"/>
        <v>1.1333333333333334E-2</v>
      </c>
      <c r="AS14" s="29">
        <f t="shared" si="31"/>
        <v>2.9642322097378274E-2</v>
      </c>
      <c r="AT14" s="32">
        <v>305</v>
      </c>
      <c r="AU14" s="34">
        <v>68</v>
      </c>
      <c r="AV14" s="10">
        <v>2.0099999999999998</v>
      </c>
      <c r="AW14" s="7">
        <f t="shared" si="32"/>
        <v>2.2314896107696815E-3</v>
      </c>
      <c r="AX14" s="7">
        <f t="shared" si="33"/>
        <v>3.1612769485903823E-4</v>
      </c>
      <c r="AY14" s="7">
        <f t="shared" si="34"/>
        <v>2.5290215588723059E-3</v>
      </c>
      <c r="AZ14" s="32">
        <v>305</v>
      </c>
      <c r="BA14" s="34">
        <v>68</v>
      </c>
      <c r="BB14" s="10">
        <v>2.0099999999999998</v>
      </c>
      <c r="BC14" s="7">
        <f t="shared" si="35"/>
        <v>2.2314896107696815E-3</v>
      </c>
      <c r="BD14" s="7">
        <f t="shared" si="36"/>
        <v>3.1612769485903823E-4</v>
      </c>
      <c r="BE14" s="7">
        <f t="shared" si="37"/>
        <v>2.5290215588723059E-3</v>
      </c>
      <c r="BF14" s="32">
        <v>305</v>
      </c>
      <c r="BG14" s="34">
        <v>68</v>
      </c>
      <c r="BH14" s="10">
        <v>2.0099999999999998</v>
      </c>
      <c r="BI14" s="7">
        <f t="shared" si="38"/>
        <v>2.2314896107696815E-3</v>
      </c>
      <c r="BJ14" s="7">
        <f t="shared" si="39"/>
        <v>3.1612769485903823E-4</v>
      </c>
      <c r="BK14" s="7">
        <f t="shared" si="40"/>
        <v>2.5290215588723059E-3</v>
      </c>
      <c r="BL14" s="38">
        <v>2665</v>
      </c>
      <c r="BM14" s="7"/>
      <c r="BN14" s="38">
        <v>53.01</v>
      </c>
      <c r="BO14" s="7"/>
      <c r="BP14" s="38">
        <v>191.43</v>
      </c>
      <c r="BQ14" s="7"/>
      <c r="BR14" s="38">
        <v>229.78</v>
      </c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</row>
    <row r="15" spans="1:87" ht="15.75" x14ac:dyDescent="0.25">
      <c r="A15" s="7">
        <v>14</v>
      </c>
      <c r="B15" s="38">
        <v>3</v>
      </c>
      <c r="C15" s="5">
        <v>1000</v>
      </c>
      <c r="D15" s="11">
        <f t="shared" si="2"/>
        <v>184</v>
      </c>
      <c r="E15" s="11">
        <f t="shared" si="3"/>
        <v>226.66666666666666</v>
      </c>
      <c r="F15" s="37">
        <v>2.4899999999999999E-2</v>
      </c>
      <c r="G15" s="36">
        <f t="shared" si="4"/>
        <v>1.3833333333333333E-2</v>
      </c>
      <c r="H15" s="13">
        <v>0.25900000000000001</v>
      </c>
      <c r="I15" s="7">
        <f t="shared" si="5"/>
        <v>3.2011235955056185E-4</v>
      </c>
      <c r="J15" s="13">
        <v>0.25900000000000001</v>
      </c>
      <c r="K15" s="7">
        <f t="shared" si="5"/>
        <v>3.2011235955056185E-4</v>
      </c>
      <c r="L15" s="7">
        <f t="shared" si="6"/>
        <v>3.2011235955056185E-4</v>
      </c>
      <c r="M15" s="7">
        <v>1.5E-3</v>
      </c>
      <c r="N15" s="5">
        <v>0</v>
      </c>
      <c r="O15" s="5">
        <v>1.5E-3</v>
      </c>
      <c r="P15" s="5">
        <v>3.4500000000000004E-3</v>
      </c>
      <c r="Q15" s="5">
        <v>1.5E-3</v>
      </c>
      <c r="R15" s="5">
        <v>0</v>
      </c>
      <c r="S15" s="3">
        <v>13.676</v>
      </c>
      <c r="T15" s="3">
        <v>48.752000000000002</v>
      </c>
      <c r="U15" s="14">
        <f t="shared" si="7"/>
        <v>0</v>
      </c>
      <c r="V15" s="14">
        <f t="shared" si="8"/>
        <v>0</v>
      </c>
      <c r="W15" s="14">
        <f t="shared" si="9"/>
        <v>0</v>
      </c>
      <c r="X15" s="14">
        <f t="shared" si="10"/>
        <v>3.4500000000000004E-3</v>
      </c>
      <c r="Y15" s="14">
        <f t="shared" si="11"/>
        <v>0</v>
      </c>
      <c r="Z15" s="14">
        <f t="shared" si="12"/>
        <v>0</v>
      </c>
      <c r="AA15" s="14">
        <f t="shared" si="13"/>
        <v>13.676</v>
      </c>
      <c r="AB15" s="14">
        <f t="shared" si="14"/>
        <v>48.752000000000002</v>
      </c>
      <c r="AC15" s="5">
        <f t="shared" si="15"/>
        <v>3.0000000000000001E-3</v>
      </c>
      <c r="AD15" s="5">
        <f t="shared" si="16"/>
        <v>0</v>
      </c>
      <c r="AE15" s="5">
        <f t="shared" si="17"/>
        <v>3.0000000000000001E-3</v>
      </c>
      <c r="AF15" s="5">
        <f t="shared" si="18"/>
        <v>3.4500000000000004E-3</v>
      </c>
      <c r="AG15" s="5">
        <f t="shared" si="19"/>
        <v>3.0000000000000001E-3</v>
      </c>
      <c r="AH15" s="5">
        <f t="shared" si="20"/>
        <v>0</v>
      </c>
      <c r="AI15" s="5">
        <f t="shared" si="21"/>
        <v>13.676</v>
      </c>
      <c r="AJ15" s="5">
        <f t="shared" si="22"/>
        <v>48.752000000000002</v>
      </c>
      <c r="AK15" s="30">
        <f t="shared" si="23"/>
        <v>3.5779445692883896E-2</v>
      </c>
      <c r="AL15" s="30">
        <f t="shared" si="24"/>
        <v>3.1279445692883892E-2</v>
      </c>
      <c r="AM15" s="29">
        <f t="shared" si="25"/>
        <v>4.02794456928839E-2</v>
      </c>
      <c r="AN15" s="29">
        <f t="shared" si="26"/>
        <v>8.45314456928839E-2</v>
      </c>
      <c r="AO15" s="29">
        <f t="shared" si="27"/>
        <v>8.0031445692883896E-2</v>
      </c>
      <c r="AP15" s="29">
        <f t="shared" si="28"/>
        <v>8.9031445692883904E-2</v>
      </c>
      <c r="AQ15" s="29">
        <f t="shared" si="29"/>
        <v>2.2103445692883899E-2</v>
      </c>
      <c r="AR15" s="29">
        <f t="shared" si="30"/>
        <v>1.7603445692883895E-2</v>
      </c>
      <c r="AS15" s="29">
        <f t="shared" si="31"/>
        <v>2.6603445692883896E-2</v>
      </c>
      <c r="AT15" s="32">
        <v>465</v>
      </c>
      <c r="AU15" s="34">
        <v>131</v>
      </c>
      <c r="AV15" s="10">
        <v>1.9830000000000001</v>
      </c>
      <c r="AW15" s="7">
        <f t="shared" si="32"/>
        <v>1.7900243674284855E-3</v>
      </c>
      <c r="AX15" s="7">
        <f t="shared" si="33"/>
        <v>4.8852748361069087E-4</v>
      </c>
      <c r="AY15" s="7">
        <f t="shared" si="34"/>
        <v>3.908219868885527E-3</v>
      </c>
      <c r="AZ15" s="32">
        <v>465</v>
      </c>
      <c r="BA15" s="34">
        <v>131</v>
      </c>
      <c r="BB15" s="10">
        <v>1.9830000000000001</v>
      </c>
      <c r="BC15" s="7">
        <f t="shared" si="35"/>
        <v>1.7900243674284855E-3</v>
      </c>
      <c r="BD15" s="7">
        <f t="shared" si="36"/>
        <v>4.8852748361069087E-4</v>
      </c>
      <c r="BE15" s="7">
        <f t="shared" si="37"/>
        <v>3.908219868885527E-3</v>
      </c>
      <c r="BF15" s="32">
        <v>465</v>
      </c>
      <c r="BG15" s="34">
        <v>131</v>
      </c>
      <c r="BH15" s="10">
        <v>1.9830000000000001</v>
      </c>
      <c r="BI15" s="7">
        <f t="shared" si="38"/>
        <v>1.7900243674284855E-3</v>
      </c>
      <c r="BJ15" s="7">
        <f t="shared" si="39"/>
        <v>4.8852748361069087E-4</v>
      </c>
      <c r="BK15" s="7">
        <f t="shared" si="40"/>
        <v>3.908219868885527E-3</v>
      </c>
      <c r="BL15" s="38">
        <v>3200</v>
      </c>
      <c r="BM15" s="7">
        <v>3100</v>
      </c>
      <c r="BN15" s="38">
        <v>63.76</v>
      </c>
      <c r="BO15" s="38">
        <v>61.42</v>
      </c>
      <c r="BP15" s="38">
        <v>189.63</v>
      </c>
      <c r="BQ15" s="38">
        <v>192.65</v>
      </c>
      <c r="BR15" s="38">
        <v>226.63</v>
      </c>
      <c r="BS15" s="38">
        <v>230.26</v>
      </c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1:87" ht="15.75" x14ac:dyDescent="0.25">
      <c r="A16" s="7">
        <v>15</v>
      </c>
      <c r="B16" s="38">
        <v>3</v>
      </c>
      <c r="C16" s="5">
        <v>1000</v>
      </c>
      <c r="D16" s="11">
        <f t="shared" si="2"/>
        <v>184</v>
      </c>
      <c r="E16" s="11">
        <f t="shared" si="3"/>
        <v>226.66666666666666</v>
      </c>
      <c r="F16" s="37">
        <v>3.78E-2</v>
      </c>
      <c r="G16" s="36">
        <f t="shared" si="4"/>
        <v>2.1000000000000001E-2</v>
      </c>
      <c r="H16" s="13">
        <v>0.26</v>
      </c>
      <c r="I16" s="7">
        <f t="shared" si="5"/>
        <v>3.2134831460674159E-4</v>
      </c>
      <c r="J16" s="13">
        <v>0.26</v>
      </c>
      <c r="K16" s="7">
        <f t="shared" si="5"/>
        <v>3.2134831460674159E-4</v>
      </c>
      <c r="L16" s="7">
        <f t="shared" si="6"/>
        <v>3.2134831460674159E-4</v>
      </c>
      <c r="M16" s="7">
        <v>0</v>
      </c>
      <c r="N16" s="5">
        <v>0</v>
      </c>
      <c r="O16" s="16">
        <v>0</v>
      </c>
      <c r="P16" s="5">
        <v>0</v>
      </c>
      <c r="Q16" s="5">
        <v>0</v>
      </c>
      <c r="R16" s="5">
        <v>0</v>
      </c>
      <c r="S16" s="7">
        <v>5</v>
      </c>
      <c r="T16" s="7">
        <v>5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4">
        <f t="shared" si="14"/>
        <v>0</v>
      </c>
      <c r="AC16" s="5">
        <f t="shared" si="15"/>
        <v>0</v>
      </c>
      <c r="AD16" s="5">
        <f t="shared" si="16"/>
        <v>0</v>
      </c>
      <c r="AE16" s="5">
        <f t="shared" si="17"/>
        <v>0</v>
      </c>
      <c r="AF16" s="5">
        <f t="shared" si="18"/>
        <v>0</v>
      </c>
      <c r="AG16" s="5">
        <f t="shared" si="19"/>
        <v>0</v>
      </c>
      <c r="AH16" s="5">
        <f t="shared" si="20"/>
        <v>0</v>
      </c>
      <c r="AI16" s="5">
        <f t="shared" si="21"/>
        <v>10</v>
      </c>
      <c r="AJ16" s="5">
        <f t="shared" si="22"/>
        <v>10</v>
      </c>
      <c r="AK16" s="30">
        <f t="shared" si="23"/>
        <v>2.6321348314606745E-2</v>
      </c>
      <c r="AL16" s="30">
        <f t="shared" si="24"/>
        <v>2.1321348314606744E-2</v>
      </c>
      <c r="AM16" s="29">
        <f t="shared" si="25"/>
        <v>3.1321348314606742E-2</v>
      </c>
      <c r="AN16" s="29">
        <f t="shared" si="26"/>
        <v>3.1321348314606742E-2</v>
      </c>
      <c r="AO16" s="29">
        <f t="shared" si="27"/>
        <v>2.1321348314606744E-2</v>
      </c>
      <c r="AP16" s="29">
        <f t="shared" si="28"/>
        <v>4.1321348314606744E-2</v>
      </c>
      <c r="AQ16" s="29">
        <f t="shared" si="29"/>
        <v>2.1321348314606744E-2</v>
      </c>
      <c r="AR16" s="29">
        <f t="shared" si="30"/>
        <v>2.1321348314606744E-2</v>
      </c>
      <c r="AS16" s="29">
        <f t="shared" si="31"/>
        <v>2.1321348314606744E-2</v>
      </c>
      <c r="AT16" s="32">
        <v>139</v>
      </c>
      <c r="AU16" s="34">
        <v>73</v>
      </c>
      <c r="AV16" s="10">
        <v>1.9590000000000001</v>
      </c>
      <c r="AW16" s="7">
        <f t="shared" si="32"/>
        <v>9.7198039256819594E-4</v>
      </c>
      <c r="AX16" s="7">
        <f t="shared" si="33"/>
        <v>1.4782201803641314E-4</v>
      </c>
      <c r="AY16" s="7">
        <f t="shared" si="34"/>
        <v>1.1825761442913051E-3</v>
      </c>
      <c r="AZ16" s="32">
        <v>139</v>
      </c>
      <c r="BA16" s="34">
        <v>73</v>
      </c>
      <c r="BB16" s="10">
        <v>1.9590000000000001</v>
      </c>
      <c r="BC16" s="7">
        <f t="shared" si="35"/>
        <v>9.7198039256819594E-4</v>
      </c>
      <c r="BD16" s="7">
        <f t="shared" si="36"/>
        <v>1.4782201803641314E-4</v>
      </c>
      <c r="BE16" s="7">
        <f t="shared" si="37"/>
        <v>1.1825761442913051E-3</v>
      </c>
      <c r="BF16" s="32">
        <v>139</v>
      </c>
      <c r="BG16" s="34">
        <v>73</v>
      </c>
      <c r="BH16" s="10">
        <v>1.9590000000000001</v>
      </c>
      <c r="BI16" s="7">
        <f t="shared" si="38"/>
        <v>9.7198039256819594E-4</v>
      </c>
      <c r="BJ16" s="7">
        <f t="shared" si="39"/>
        <v>1.4782201803641314E-4</v>
      </c>
      <c r="BK16" s="7">
        <f t="shared" si="40"/>
        <v>1.1825761442913051E-3</v>
      </c>
      <c r="BL16" s="38">
        <v>4000</v>
      </c>
      <c r="BM16" s="7"/>
      <c r="BN16" s="38">
        <v>79.599999999999994</v>
      </c>
      <c r="BO16" s="7"/>
      <c r="BP16" s="7">
        <v>190.96</v>
      </c>
      <c r="BQ16" s="7"/>
      <c r="BR16" s="38">
        <v>228.05</v>
      </c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1:87" ht="15.75" x14ac:dyDescent="0.25">
      <c r="A17" s="7">
        <v>16</v>
      </c>
      <c r="B17" s="38">
        <v>3</v>
      </c>
      <c r="C17" s="5">
        <v>1000</v>
      </c>
      <c r="D17" s="11">
        <f t="shared" si="2"/>
        <v>184</v>
      </c>
      <c r="E17" s="11">
        <f t="shared" si="3"/>
        <v>226.66666666666666</v>
      </c>
      <c r="F17" s="37">
        <v>8.5999999999999993E-2</v>
      </c>
      <c r="G17" s="36">
        <f t="shared" si="4"/>
        <v>4.7777777777777773E-2</v>
      </c>
      <c r="H17" s="13">
        <v>0.28399999999999997</v>
      </c>
      <c r="I17" s="7">
        <f t="shared" si="5"/>
        <v>3.510112359550562E-4</v>
      </c>
      <c r="J17" s="13">
        <v>0.28399999999999997</v>
      </c>
      <c r="K17" s="7">
        <f t="shared" si="5"/>
        <v>3.510112359550562E-4</v>
      </c>
      <c r="L17" s="7">
        <f t="shared" si="6"/>
        <v>3.510112359550562E-4</v>
      </c>
      <c r="M17" s="7">
        <v>3.2100000000000002E-3</v>
      </c>
      <c r="N17" s="5">
        <v>0</v>
      </c>
      <c r="O17" s="5">
        <v>1.5E-3</v>
      </c>
      <c r="P17" s="5">
        <v>1.5E-3</v>
      </c>
      <c r="Q17" s="5">
        <v>1.5E-3</v>
      </c>
      <c r="R17" s="5">
        <v>0</v>
      </c>
      <c r="S17" s="3">
        <v>132.99234262867631</v>
      </c>
      <c r="T17" s="3">
        <v>59.633348067982375</v>
      </c>
      <c r="U17" s="14">
        <f t="shared" si="7"/>
        <v>3.2100000000000002E-3</v>
      </c>
      <c r="V17" s="14">
        <f t="shared" si="8"/>
        <v>0</v>
      </c>
      <c r="W17" s="14">
        <f t="shared" si="9"/>
        <v>0</v>
      </c>
      <c r="X17" s="14">
        <f t="shared" si="10"/>
        <v>0</v>
      </c>
      <c r="Y17" s="14">
        <f t="shared" si="11"/>
        <v>0</v>
      </c>
      <c r="Z17" s="14">
        <f t="shared" si="12"/>
        <v>0</v>
      </c>
      <c r="AA17" s="14">
        <f t="shared" si="13"/>
        <v>132.99234262867631</v>
      </c>
      <c r="AB17" s="14">
        <f t="shared" si="14"/>
        <v>59.633348067982375</v>
      </c>
      <c r="AC17" s="5">
        <f t="shared" si="15"/>
        <v>3.2100000000000002E-3</v>
      </c>
      <c r="AD17" s="5">
        <f t="shared" si="16"/>
        <v>0</v>
      </c>
      <c r="AE17" s="5">
        <f t="shared" si="17"/>
        <v>3.0000000000000001E-3</v>
      </c>
      <c r="AF17" s="5">
        <f t="shared" si="18"/>
        <v>3.0000000000000001E-3</v>
      </c>
      <c r="AG17" s="5">
        <f t="shared" si="19"/>
        <v>3.0000000000000001E-3</v>
      </c>
      <c r="AH17" s="5">
        <f t="shared" si="20"/>
        <v>0</v>
      </c>
      <c r="AI17" s="5">
        <f t="shared" si="21"/>
        <v>132.99234262867631</v>
      </c>
      <c r="AJ17" s="5">
        <f t="shared" si="22"/>
        <v>59.633348067982375</v>
      </c>
      <c r="AK17" s="30">
        <f t="shared" si="23"/>
        <v>0.18883113164240917</v>
      </c>
      <c r="AL17" s="30">
        <f t="shared" si="24"/>
        <v>0.18433113164240916</v>
      </c>
      <c r="AM17" s="29">
        <f t="shared" si="25"/>
        <v>0.19333113164240917</v>
      </c>
      <c r="AN17" s="29">
        <f t="shared" si="26"/>
        <v>0.24846447971039154</v>
      </c>
      <c r="AO17" s="29">
        <f t="shared" si="27"/>
        <v>0.24396447971039154</v>
      </c>
      <c r="AP17" s="29">
        <f t="shared" si="28"/>
        <v>0.25296447971039154</v>
      </c>
      <c r="AQ17" s="29">
        <f t="shared" si="29"/>
        <v>5.5838789013732834E-2</v>
      </c>
      <c r="AR17" s="29">
        <f t="shared" si="30"/>
        <v>5.133878901373283E-2</v>
      </c>
      <c r="AS17" s="29">
        <f t="shared" si="31"/>
        <v>6.0338789013732838E-2</v>
      </c>
      <c r="AT17" s="32">
        <v>318</v>
      </c>
      <c r="AU17" s="34">
        <v>139</v>
      </c>
      <c r="AV17" s="10">
        <v>1.98</v>
      </c>
      <c r="AW17" s="7">
        <f t="shared" si="32"/>
        <v>1.1554392849356877E-3</v>
      </c>
      <c r="AX17" s="7">
        <f t="shared" si="33"/>
        <v>3.3459595959595953E-4</v>
      </c>
      <c r="AY17" s="7">
        <f t="shared" si="34"/>
        <v>2.6767676767676762E-3</v>
      </c>
      <c r="AZ17" s="32">
        <v>318</v>
      </c>
      <c r="BA17" s="34">
        <v>139</v>
      </c>
      <c r="BB17" s="10">
        <v>1.98</v>
      </c>
      <c r="BC17" s="7">
        <f t="shared" si="35"/>
        <v>1.1554392849356877E-3</v>
      </c>
      <c r="BD17" s="7">
        <f t="shared" si="36"/>
        <v>3.3459595959595953E-4</v>
      </c>
      <c r="BE17" s="7">
        <f t="shared" si="37"/>
        <v>2.6767676767676762E-3</v>
      </c>
      <c r="BF17" s="32">
        <v>318</v>
      </c>
      <c r="BG17" s="34">
        <v>139</v>
      </c>
      <c r="BH17" s="10">
        <v>1.98</v>
      </c>
      <c r="BI17" s="7">
        <f t="shared" si="38"/>
        <v>1.1554392849356877E-3</v>
      </c>
      <c r="BJ17" s="7">
        <f t="shared" si="39"/>
        <v>3.3459595959595953E-4</v>
      </c>
      <c r="BK17" s="7">
        <f t="shared" si="40"/>
        <v>2.6767676767676762E-3</v>
      </c>
      <c r="BL17" s="38">
        <v>5400</v>
      </c>
      <c r="BM17" s="7">
        <v>5200</v>
      </c>
      <c r="BN17" s="38">
        <v>107.91</v>
      </c>
      <c r="BO17" s="38">
        <v>103.65</v>
      </c>
      <c r="BP17" s="38">
        <v>190.89</v>
      </c>
      <c r="BQ17" s="38">
        <v>191.21</v>
      </c>
      <c r="BR17" s="38">
        <v>225.94</v>
      </c>
      <c r="BS17" s="38">
        <v>228.65</v>
      </c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ht="15.75" x14ac:dyDescent="0.25">
      <c r="A18" s="7">
        <v>17</v>
      </c>
      <c r="B18" s="38">
        <v>3</v>
      </c>
      <c r="C18" s="5">
        <v>1000</v>
      </c>
      <c r="D18" s="11">
        <f t="shared" si="2"/>
        <v>184</v>
      </c>
      <c r="E18" s="11">
        <f t="shared" si="3"/>
        <v>226.66666666666666</v>
      </c>
      <c r="F18" s="37">
        <v>7.3599999999999999E-2</v>
      </c>
      <c r="G18" s="36">
        <f t="shared" si="4"/>
        <v>4.0888888888888884E-2</v>
      </c>
      <c r="H18" s="13">
        <v>0.32300000000000001</v>
      </c>
      <c r="I18" s="7">
        <f t="shared" si="5"/>
        <v>3.9921348314606747E-4</v>
      </c>
      <c r="J18" s="13">
        <v>0.32300000000000001</v>
      </c>
      <c r="K18" s="7">
        <f t="shared" si="5"/>
        <v>3.9921348314606747E-4</v>
      </c>
      <c r="L18" s="7">
        <f t="shared" si="6"/>
        <v>3.9921348314606747E-4</v>
      </c>
      <c r="M18" s="7">
        <v>2.1600000000000001E-2</v>
      </c>
      <c r="N18" s="5">
        <v>1.5E-3</v>
      </c>
      <c r="O18" s="5">
        <v>1.5E-3</v>
      </c>
      <c r="P18" s="5">
        <v>1.5E-3</v>
      </c>
      <c r="Q18" s="5">
        <v>1.5E-3</v>
      </c>
      <c r="R18" s="5">
        <v>0</v>
      </c>
      <c r="S18" s="28">
        <v>887.21903105730667</v>
      </c>
      <c r="T18" s="2">
        <v>147.79608796665357</v>
      </c>
      <c r="U18" s="14">
        <f t="shared" si="7"/>
        <v>2.1600000000000001E-2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887.21903105730667</v>
      </c>
      <c r="AB18" s="14">
        <f t="shared" si="14"/>
        <v>147.79608796665357</v>
      </c>
      <c r="AC18" s="5">
        <f t="shared" si="15"/>
        <v>2.1600000000000001E-2</v>
      </c>
      <c r="AD18" s="5">
        <f t="shared" si="16"/>
        <v>3.0000000000000001E-3</v>
      </c>
      <c r="AE18" s="5">
        <f t="shared" si="17"/>
        <v>3.0000000000000001E-3</v>
      </c>
      <c r="AF18" s="5">
        <f t="shared" si="18"/>
        <v>3.0000000000000001E-3</v>
      </c>
      <c r="AG18" s="5">
        <f t="shared" si="19"/>
        <v>3.0000000000000001E-3</v>
      </c>
      <c r="AH18" s="5">
        <f t="shared" si="20"/>
        <v>0</v>
      </c>
      <c r="AI18" s="5">
        <f t="shared" si="21"/>
        <v>887.21903105730667</v>
      </c>
      <c r="AJ18" s="5">
        <f t="shared" si="22"/>
        <v>147.79608796665357</v>
      </c>
      <c r="AK18" s="30">
        <f t="shared" si="23"/>
        <v>0.95610713342934162</v>
      </c>
      <c r="AL18" s="30">
        <f t="shared" si="24"/>
        <v>0.95010713342934161</v>
      </c>
      <c r="AM18" s="29">
        <f t="shared" si="25"/>
        <v>0.96210713342934162</v>
      </c>
      <c r="AN18" s="29">
        <f t="shared" si="26"/>
        <v>1.1039032213959952</v>
      </c>
      <c r="AO18" s="29">
        <f t="shared" si="27"/>
        <v>1.0979032213959952</v>
      </c>
      <c r="AP18" s="29">
        <f t="shared" si="28"/>
        <v>1.1099032213959952</v>
      </c>
      <c r="AQ18" s="29">
        <f t="shared" si="29"/>
        <v>6.8888102372034965E-2</v>
      </c>
      <c r="AR18" s="29">
        <f t="shared" si="30"/>
        <v>6.288810237203496E-2</v>
      </c>
      <c r="AS18" s="29">
        <f t="shared" si="31"/>
        <v>7.488810237203497E-2</v>
      </c>
      <c r="AT18" s="32">
        <v>817</v>
      </c>
      <c r="AU18" s="34">
        <v>73</v>
      </c>
      <c r="AV18" s="10">
        <v>1.968</v>
      </c>
      <c r="AW18" s="7">
        <f t="shared" si="32"/>
        <v>5.6868804989419763E-3</v>
      </c>
      <c r="AX18" s="7">
        <f t="shared" si="33"/>
        <v>8.648797425474255E-4</v>
      </c>
      <c r="AY18" s="7">
        <f t="shared" si="34"/>
        <v>6.919037940379404E-3</v>
      </c>
      <c r="AZ18" s="32">
        <v>817</v>
      </c>
      <c r="BA18" s="34">
        <v>73</v>
      </c>
      <c r="BB18" s="10">
        <v>1.968</v>
      </c>
      <c r="BC18" s="7">
        <f t="shared" si="35"/>
        <v>5.6868804989419763E-3</v>
      </c>
      <c r="BD18" s="7">
        <f t="shared" si="36"/>
        <v>8.648797425474255E-4</v>
      </c>
      <c r="BE18" s="7">
        <f t="shared" si="37"/>
        <v>6.919037940379404E-3</v>
      </c>
      <c r="BF18" s="32">
        <v>817</v>
      </c>
      <c r="BG18" s="34">
        <v>73</v>
      </c>
      <c r="BH18" s="10">
        <v>1.968</v>
      </c>
      <c r="BI18" s="7">
        <f t="shared" si="38"/>
        <v>5.6868804989419763E-3</v>
      </c>
      <c r="BJ18" s="7">
        <f t="shared" si="39"/>
        <v>8.648797425474255E-4</v>
      </c>
      <c r="BK18" s="7">
        <f t="shared" si="40"/>
        <v>6.919037940379404E-3</v>
      </c>
      <c r="BL18" s="38">
        <v>7100</v>
      </c>
      <c r="BM18" s="7"/>
      <c r="BN18" s="38">
        <v>140.41999999999999</v>
      </c>
      <c r="BO18" s="7"/>
      <c r="BP18" s="38">
        <v>193.18</v>
      </c>
      <c r="BQ18" s="7"/>
      <c r="BR18" s="38">
        <v>230.64</v>
      </c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</row>
    <row r="19" spans="1:87" ht="15.75" x14ac:dyDescent="0.25">
      <c r="A19" s="7">
        <v>18</v>
      </c>
      <c r="B19" s="38">
        <v>3</v>
      </c>
      <c r="C19" s="5">
        <v>1000</v>
      </c>
      <c r="D19" s="11">
        <f t="shared" si="2"/>
        <v>184</v>
      </c>
      <c r="E19" s="11">
        <f t="shared" si="3"/>
        <v>226.66666666666666</v>
      </c>
      <c r="F19" s="37">
        <v>1.6E-2</v>
      </c>
      <c r="G19" s="36">
        <f t="shared" si="4"/>
        <v>8.8888888888888889E-3</v>
      </c>
      <c r="H19" s="13">
        <v>0.34799999999999998</v>
      </c>
      <c r="I19" s="7">
        <f t="shared" si="5"/>
        <v>4.3011235955056181E-4</v>
      </c>
      <c r="J19" s="13">
        <v>0.34799999999999998</v>
      </c>
      <c r="K19" s="7">
        <f t="shared" si="5"/>
        <v>4.3011235955056181E-4</v>
      </c>
      <c r="L19" s="7">
        <f t="shared" si="6"/>
        <v>4.3011235955056181E-4</v>
      </c>
      <c r="M19" s="7">
        <v>1.0800000000000001E-2</v>
      </c>
      <c r="N19" s="5">
        <v>1.5E-3</v>
      </c>
      <c r="O19" s="5">
        <v>1.5E-3</v>
      </c>
      <c r="P19" s="5">
        <v>1.8600000000000002E-2</v>
      </c>
      <c r="Q19" s="5">
        <v>1.9600000000000003E-2</v>
      </c>
      <c r="R19" s="5">
        <v>0</v>
      </c>
      <c r="S19" s="11">
        <v>376.61049960365017</v>
      </c>
      <c r="T19" s="6">
        <v>48.586857660893898</v>
      </c>
      <c r="U19" s="14">
        <f t="shared" si="7"/>
        <v>1.0800000000000001E-2</v>
      </c>
      <c r="V19" s="14">
        <f t="shared" si="8"/>
        <v>0</v>
      </c>
      <c r="W19" s="14">
        <f t="shared" si="9"/>
        <v>0</v>
      </c>
      <c r="X19" s="14">
        <f t="shared" si="10"/>
        <v>1.8600000000000002E-2</v>
      </c>
      <c r="Y19" s="14">
        <f t="shared" si="11"/>
        <v>1.9600000000000003E-2</v>
      </c>
      <c r="Z19" s="14">
        <f t="shared" si="12"/>
        <v>0</v>
      </c>
      <c r="AA19" s="14">
        <f t="shared" si="13"/>
        <v>376.61049960365017</v>
      </c>
      <c r="AB19" s="14">
        <f t="shared" si="14"/>
        <v>48.586857660893898</v>
      </c>
      <c r="AC19" s="5">
        <f t="shared" si="15"/>
        <v>1.0800000000000001E-2</v>
      </c>
      <c r="AD19" s="5">
        <f t="shared" si="16"/>
        <v>3.0000000000000001E-3</v>
      </c>
      <c r="AE19" s="5">
        <f t="shared" si="17"/>
        <v>3.0000000000000001E-3</v>
      </c>
      <c r="AF19" s="5">
        <f t="shared" si="18"/>
        <v>1.8600000000000002E-2</v>
      </c>
      <c r="AG19" s="5">
        <f t="shared" si="19"/>
        <v>1.9600000000000003E-2</v>
      </c>
      <c r="AH19" s="5">
        <f t="shared" si="20"/>
        <v>0</v>
      </c>
      <c r="AI19" s="5">
        <f t="shared" si="21"/>
        <v>376.61049960365017</v>
      </c>
      <c r="AJ19" s="5">
        <f t="shared" si="22"/>
        <v>48.586857660893898</v>
      </c>
      <c r="AK19" s="30">
        <f t="shared" si="23"/>
        <v>0.43792950085208965</v>
      </c>
      <c r="AL19" s="30">
        <f t="shared" si="24"/>
        <v>0.43492950085208965</v>
      </c>
      <c r="AM19" s="29">
        <f t="shared" si="25"/>
        <v>0.4409295008520896</v>
      </c>
      <c r="AN19" s="29">
        <f t="shared" si="26"/>
        <v>0.48651635851298353</v>
      </c>
      <c r="AO19" s="29">
        <f t="shared" si="27"/>
        <v>0.48351635851298352</v>
      </c>
      <c r="AP19" s="29">
        <f t="shared" si="28"/>
        <v>0.48951635851298347</v>
      </c>
      <c r="AQ19" s="29">
        <f t="shared" si="29"/>
        <v>6.1319001248439461E-2</v>
      </c>
      <c r="AR19" s="29">
        <f t="shared" si="30"/>
        <v>5.8319001248439459E-2</v>
      </c>
      <c r="AS19" s="29">
        <f t="shared" si="31"/>
        <v>6.431900124843945E-2</v>
      </c>
      <c r="AT19" s="33">
        <v>1353</v>
      </c>
      <c r="AU19" s="34">
        <v>153</v>
      </c>
      <c r="AV19" s="10">
        <v>1.9670000000000001</v>
      </c>
      <c r="AW19" s="7">
        <f t="shared" si="32"/>
        <v>4.4957484773268741E-3</v>
      </c>
      <c r="AX19" s="7">
        <f t="shared" si="33"/>
        <v>1.4330198271479411E-3</v>
      </c>
      <c r="AY19" s="7">
        <f t="shared" si="34"/>
        <v>1.1464158617183529E-2</v>
      </c>
      <c r="AZ19" s="33">
        <v>1353</v>
      </c>
      <c r="BA19" s="34">
        <v>153</v>
      </c>
      <c r="BB19" s="10">
        <v>1.9670000000000001</v>
      </c>
      <c r="BC19" s="7">
        <f t="shared" si="35"/>
        <v>4.4957484773268741E-3</v>
      </c>
      <c r="BD19" s="7">
        <f t="shared" si="36"/>
        <v>1.4330198271479411E-3</v>
      </c>
      <c r="BE19" s="7">
        <f t="shared" si="37"/>
        <v>1.1464158617183529E-2</v>
      </c>
      <c r="BF19" s="33">
        <v>1353</v>
      </c>
      <c r="BG19" s="34">
        <v>153</v>
      </c>
      <c r="BH19" s="10">
        <v>1.9670000000000001</v>
      </c>
      <c r="BI19" s="7">
        <f t="shared" si="38"/>
        <v>4.4957484773268741E-3</v>
      </c>
      <c r="BJ19" s="7">
        <f t="shared" si="39"/>
        <v>1.4330198271479411E-3</v>
      </c>
      <c r="BK19" s="7">
        <f t="shared" si="40"/>
        <v>1.1464158617183529E-2</v>
      </c>
      <c r="BL19" s="38">
        <v>7500</v>
      </c>
      <c r="BM19" s="7">
        <v>6800</v>
      </c>
      <c r="BN19" s="38">
        <v>148.21</v>
      </c>
      <c r="BO19" s="38">
        <v>134.88</v>
      </c>
      <c r="BP19" s="38">
        <v>196.67</v>
      </c>
      <c r="BQ19" s="38">
        <v>193.19</v>
      </c>
      <c r="BR19" s="38">
        <v>235.87</v>
      </c>
      <c r="BS19" s="38">
        <v>220.61</v>
      </c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Bucket</vt:lpstr>
      <vt:lpstr>Sink</vt:lpstr>
      <vt:lpstr>COP</vt:lpstr>
    </vt:vector>
  </TitlesOfParts>
  <Company>ICF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Jonathan</dc:creator>
  <cp:lastModifiedBy>Cohen, Jonathan</cp:lastModifiedBy>
  <dcterms:created xsi:type="dcterms:W3CDTF">2021-07-13T01:42:02Z</dcterms:created>
  <dcterms:modified xsi:type="dcterms:W3CDTF">2021-09-11T01:58:10Z</dcterms:modified>
</cp:coreProperties>
</file>